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admin\OneDrive\Desktop\"/>
    </mc:Choice>
  </mc:AlternateContent>
  <xr:revisionPtr revIDLastSave="0" documentId="13_ncr:1_{1862F4EE-7B82-4FAF-BA31-BF83A5692F79}" xr6:coauthVersionLast="36" xr6:coauthVersionMax="47" xr10:uidLastSave="{00000000-0000-0000-0000-000000000000}"/>
  <bookViews>
    <workbookView xWindow="0" yWindow="0" windowWidth="23040" windowHeight="12240" tabRatio="516" firstSheet="17" activeTab="18" xr2:uid="{0EDC7048-A837-4E42-BFFF-EAD3EF56B1C4}"/>
  </bookViews>
  <sheets>
    <sheet name="19-20p&amp;l" sheetId="19" r:id="rId1"/>
    <sheet name="20-21p&amp;l" sheetId="18" r:id="rId2"/>
    <sheet name="21-22p&amp;L" sheetId="17" r:id="rId3"/>
    <sheet name="22-23p&amp;l" sheetId="16" r:id="rId4"/>
    <sheet name="23-24p&amp;l" sheetId="15" r:id="rId5"/>
    <sheet name="19-20bal" sheetId="24" r:id="rId6"/>
    <sheet name="20-21bal" sheetId="23" r:id="rId7"/>
    <sheet name="21-22bal" sheetId="22" r:id="rId8"/>
    <sheet name="22-23bal" sheetId="21" r:id="rId9"/>
    <sheet name="23-24 bal" sheetId="20" r:id="rId10"/>
    <sheet name="19-20cf" sheetId="25" r:id="rId11"/>
    <sheet name="20-21cf" sheetId="26" r:id="rId12"/>
    <sheet name="21-22cf" sheetId="27" r:id="rId13"/>
    <sheet name="22-23cf" sheetId="28" r:id="rId14"/>
    <sheet name="23-24cf" sheetId="29" r:id="rId15"/>
    <sheet name="vlcf" sheetId="4" r:id="rId16"/>
    <sheet name="vlbal" sheetId="2" r:id="rId17"/>
    <sheet name="vlp&amp;l" sheetId="1" r:id="rId18"/>
    <sheet name="ratio" sheetId="3" r:id="rId19"/>
    <sheet name="liquidity ratio" sheetId="10" r:id="rId20"/>
    <sheet name="working capital ratio" sheetId="11" r:id="rId21"/>
    <sheet name="debt ratio" sheetId="12" r:id="rId22"/>
    <sheet name="profitability ratio" sheetId="13" r:id="rId23"/>
    <sheet name="capital ratio" sheetId="14" r:id="rId2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3" l="1"/>
  <c r="E40" i="3"/>
  <c r="F40" i="3"/>
  <c r="G40" i="3"/>
  <c r="H40" i="3"/>
  <c r="E39" i="3"/>
  <c r="F39" i="3"/>
  <c r="G39" i="3"/>
  <c r="H39" i="3"/>
  <c r="B37" i="2"/>
  <c r="F7" i="4" l="1"/>
  <c r="F8" i="4"/>
  <c r="F9" i="4"/>
  <c r="F10" i="4"/>
  <c r="F11" i="4"/>
  <c r="F12" i="4"/>
  <c r="F13" i="4"/>
  <c r="F14" i="4"/>
  <c r="F15" i="4"/>
  <c r="F16" i="4"/>
  <c r="F17" i="4"/>
  <c r="F18" i="4"/>
  <c r="F19" i="4"/>
  <c r="F20" i="4"/>
  <c r="F21" i="4"/>
  <c r="F22" i="4"/>
  <c r="F23" i="4"/>
  <c r="F24" i="4"/>
  <c r="F25" i="4"/>
  <c r="F26" i="4"/>
  <c r="F27" i="4"/>
  <c r="F28" i="4"/>
  <c r="F29" i="4"/>
  <c r="F30"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4" i="4"/>
  <c r="F6" i="4"/>
  <c r="E6" i="4"/>
  <c r="E7" i="4"/>
  <c r="E8" i="4"/>
  <c r="E9" i="4"/>
  <c r="E10" i="4"/>
  <c r="E11" i="4"/>
  <c r="E12" i="4"/>
  <c r="E13" i="4"/>
  <c r="E14" i="4"/>
  <c r="E15" i="4"/>
  <c r="E16" i="4"/>
  <c r="E17" i="4"/>
  <c r="E18" i="4"/>
  <c r="E19" i="4"/>
  <c r="E20" i="4"/>
  <c r="E21" i="4"/>
  <c r="E22" i="4"/>
  <c r="E23" i="4"/>
  <c r="E24" i="4"/>
  <c r="E25" i="4"/>
  <c r="E26" i="4"/>
  <c r="E27" i="4"/>
  <c r="E28" i="4"/>
  <c r="E29" i="4"/>
  <c r="E30"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4" i="4"/>
  <c r="D94" i="4"/>
  <c r="D74" i="4"/>
  <c r="D75" i="4"/>
  <c r="D76" i="4"/>
  <c r="D77" i="4"/>
  <c r="D78" i="4"/>
  <c r="D79" i="4"/>
  <c r="D80" i="4"/>
  <c r="D81" i="4"/>
  <c r="D82" i="4"/>
  <c r="D83" i="4"/>
  <c r="D84" i="4"/>
  <c r="D85" i="4"/>
  <c r="D86" i="4"/>
  <c r="D87" i="4"/>
  <c r="D88" i="4"/>
  <c r="D89" i="4"/>
  <c r="D90" i="4"/>
  <c r="D91" i="4"/>
  <c r="D92" i="4"/>
  <c r="D73"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44" i="4"/>
  <c r="D32" i="4"/>
  <c r="D33" i="4"/>
  <c r="D34" i="4"/>
  <c r="D35" i="4"/>
  <c r="D36" i="4"/>
  <c r="D37" i="4"/>
  <c r="D38" i="4"/>
  <c r="D39" i="4"/>
  <c r="D40" i="4"/>
  <c r="D41" i="4"/>
  <c r="D42" i="4"/>
  <c r="D43" i="4"/>
  <c r="D9" i="4"/>
  <c r="D10" i="4"/>
  <c r="D11" i="4"/>
  <c r="D12" i="4"/>
  <c r="D13" i="4"/>
  <c r="D14" i="4"/>
  <c r="D15" i="4"/>
  <c r="D16" i="4"/>
  <c r="D17" i="4"/>
  <c r="D18" i="4"/>
  <c r="D19" i="4"/>
  <c r="D20" i="4"/>
  <c r="D21" i="4"/>
  <c r="D22" i="4"/>
  <c r="D23" i="4"/>
  <c r="D24" i="4"/>
  <c r="D25" i="4"/>
  <c r="D26" i="4"/>
  <c r="D27" i="4"/>
  <c r="D28" i="4"/>
  <c r="D29" i="4"/>
  <c r="D30" i="4"/>
  <c r="D8" i="4"/>
  <c r="D7" i="4"/>
  <c r="D6" i="4"/>
  <c r="C7" i="4"/>
  <c r="C8" i="4"/>
  <c r="C9" i="4"/>
  <c r="C10" i="4"/>
  <c r="C11" i="4"/>
  <c r="C12" i="4"/>
  <c r="C13" i="4"/>
  <c r="C14" i="4"/>
  <c r="C15" i="4"/>
  <c r="C16" i="4"/>
  <c r="C17" i="4"/>
  <c r="C18" i="4"/>
  <c r="C19" i="4"/>
  <c r="C20" i="4"/>
  <c r="C21" i="4"/>
  <c r="C22" i="4"/>
  <c r="C23" i="4"/>
  <c r="C24" i="4"/>
  <c r="C25" i="4"/>
  <c r="C26" i="4"/>
  <c r="C27" i="4"/>
  <c r="C28" i="4"/>
  <c r="C29" i="4"/>
  <c r="C30"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4" i="4"/>
  <c r="C75" i="4"/>
  <c r="C76" i="4"/>
  <c r="C77" i="4"/>
  <c r="C78" i="4"/>
  <c r="C79" i="4"/>
  <c r="C80" i="4"/>
  <c r="C81" i="4"/>
  <c r="C82" i="4"/>
  <c r="C83" i="4"/>
  <c r="C84" i="4"/>
  <c r="C85" i="4"/>
  <c r="C86" i="4"/>
  <c r="C87" i="4"/>
  <c r="C88" i="4"/>
  <c r="C89" i="4"/>
  <c r="C90" i="4"/>
  <c r="C91" i="4"/>
  <c r="C92" i="4"/>
  <c r="C94" i="4"/>
  <c r="C6" i="4"/>
  <c r="B6" i="4"/>
  <c r="B94" i="4"/>
  <c r="B74" i="4"/>
  <c r="B75" i="4"/>
  <c r="B76" i="4"/>
  <c r="B77" i="4"/>
  <c r="B78" i="4"/>
  <c r="B79" i="4"/>
  <c r="B80" i="4"/>
  <c r="B81" i="4"/>
  <c r="B82" i="4"/>
  <c r="B83" i="4"/>
  <c r="B84" i="4"/>
  <c r="B85" i="4"/>
  <c r="B86" i="4"/>
  <c r="B87" i="4"/>
  <c r="B88" i="4"/>
  <c r="B89" i="4"/>
  <c r="B90" i="4"/>
  <c r="B91" i="4"/>
  <c r="B92"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44" i="4"/>
  <c r="B33" i="4"/>
  <c r="B34" i="4"/>
  <c r="B35" i="4"/>
  <c r="B36" i="4"/>
  <c r="B37" i="4"/>
  <c r="B38" i="4"/>
  <c r="B39" i="4"/>
  <c r="B40" i="4"/>
  <c r="B41" i="4"/>
  <c r="B42" i="4"/>
  <c r="B43" i="4"/>
  <c r="B32" i="4"/>
  <c r="B9" i="4"/>
  <c r="B10" i="4"/>
  <c r="B11" i="4"/>
  <c r="B12" i="4"/>
  <c r="B13" i="4"/>
  <c r="B14" i="4"/>
  <c r="B15" i="4"/>
  <c r="B16" i="4"/>
  <c r="B17" i="4"/>
  <c r="B18" i="4"/>
  <c r="B19" i="4"/>
  <c r="B20" i="4"/>
  <c r="B21" i="4"/>
  <c r="B22" i="4"/>
  <c r="B23" i="4"/>
  <c r="B24" i="4"/>
  <c r="B25" i="4"/>
  <c r="B26" i="4"/>
  <c r="B27" i="4"/>
  <c r="B28" i="4"/>
  <c r="B29" i="4"/>
  <c r="B30" i="4"/>
  <c r="B8" i="4"/>
  <c r="B7" i="4"/>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7" i="2"/>
  <c r="E7" i="2"/>
  <c r="E58" i="2"/>
  <c r="E59" i="2"/>
  <c r="E60" i="2"/>
  <c r="E61" i="2"/>
  <c r="E62" i="2"/>
  <c r="E63" i="2"/>
  <c r="E64" i="2"/>
  <c r="E65" i="2"/>
  <c r="E66" i="2"/>
  <c r="E57" i="2"/>
  <c r="E55" i="2"/>
  <c r="E56" i="2"/>
  <c r="E53" i="2"/>
  <c r="E54" i="2"/>
  <c r="E46" i="2"/>
  <c r="E47" i="2"/>
  <c r="E48" i="2"/>
  <c r="E49" i="2"/>
  <c r="E50" i="2"/>
  <c r="E51" i="2"/>
  <c r="E52" i="2"/>
  <c r="E42" i="2"/>
  <c r="E43" i="2"/>
  <c r="E44" i="2"/>
  <c r="E45" i="2"/>
  <c r="E40" i="2"/>
  <c r="E41" i="2"/>
  <c r="E38" i="2"/>
  <c r="E39" i="2"/>
  <c r="E27" i="2"/>
  <c r="E28" i="2"/>
  <c r="E29" i="2"/>
  <c r="E30" i="2"/>
  <c r="E31" i="2"/>
  <c r="E32" i="2"/>
  <c r="E33" i="2"/>
  <c r="E34" i="2"/>
  <c r="E35" i="2"/>
  <c r="E36" i="2"/>
  <c r="E37" i="2"/>
  <c r="E25" i="2"/>
  <c r="E26" i="2"/>
  <c r="E15" i="2"/>
  <c r="E16" i="2"/>
  <c r="E17" i="2"/>
  <c r="E18" i="2"/>
  <c r="E19" i="2"/>
  <c r="E20" i="2"/>
  <c r="E21" i="2"/>
  <c r="E22" i="2"/>
  <c r="E23" i="2"/>
  <c r="E24" i="2"/>
  <c r="E14" i="2"/>
  <c r="E8" i="2"/>
  <c r="E9" i="2"/>
  <c r="E10" i="2"/>
  <c r="E11" i="2"/>
  <c r="E12" i="2"/>
  <c r="E13" i="2"/>
  <c r="D58" i="2"/>
  <c r="D59" i="2"/>
  <c r="D60" i="2"/>
  <c r="D61" i="2"/>
  <c r="D62" i="2"/>
  <c r="D63" i="2"/>
  <c r="D64" i="2"/>
  <c r="D65" i="2"/>
  <c r="D66" i="2"/>
  <c r="D57" i="2"/>
  <c r="D55" i="2"/>
  <c r="D56" i="2"/>
  <c r="D53" i="2"/>
  <c r="D54" i="2"/>
  <c r="D46" i="2"/>
  <c r="D47" i="2"/>
  <c r="D48" i="2"/>
  <c r="D49" i="2"/>
  <c r="D50" i="2"/>
  <c r="D51" i="2"/>
  <c r="D52" i="2"/>
  <c r="D42" i="2"/>
  <c r="D43" i="2"/>
  <c r="D44" i="2"/>
  <c r="D45" i="2"/>
  <c r="D40" i="2"/>
  <c r="D41" i="2"/>
  <c r="D38" i="2"/>
  <c r="D39" i="2"/>
  <c r="D27" i="2"/>
  <c r="D28" i="2"/>
  <c r="D29" i="2"/>
  <c r="D30" i="2"/>
  <c r="D31" i="2"/>
  <c r="D32" i="2"/>
  <c r="D33" i="2"/>
  <c r="D34" i="2"/>
  <c r="D35" i="2"/>
  <c r="D36" i="2"/>
  <c r="D37" i="2"/>
  <c r="D25" i="2"/>
  <c r="D26" i="2"/>
  <c r="D8" i="2"/>
  <c r="D9" i="2"/>
  <c r="D10" i="2"/>
  <c r="D11" i="2"/>
  <c r="D12" i="2"/>
  <c r="D13" i="2"/>
  <c r="D14" i="2"/>
  <c r="D15" i="2"/>
  <c r="D16" i="2"/>
  <c r="D17" i="2"/>
  <c r="D18" i="2"/>
  <c r="D19" i="2"/>
  <c r="D20" i="2"/>
  <c r="D21" i="2"/>
  <c r="D22" i="2"/>
  <c r="D23" i="2"/>
  <c r="D24" i="2"/>
  <c r="D7" i="2"/>
  <c r="C58" i="2"/>
  <c r="C59" i="2"/>
  <c r="C60" i="2"/>
  <c r="C61" i="2"/>
  <c r="C62" i="2"/>
  <c r="C63" i="2"/>
  <c r="C64" i="2"/>
  <c r="C65" i="2"/>
  <c r="C66" i="2"/>
  <c r="C57" i="2"/>
  <c r="C55" i="2"/>
  <c r="C56" i="2"/>
  <c r="C53" i="2"/>
  <c r="C54" i="2"/>
  <c r="C43" i="2"/>
  <c r="C44" i="2"/>
  <c r="C45" i="2"/>
  <c r="C46" i="2"/>
  <c r="C47" i="2"/>
  <c r="C48" i="2"/>
  <c r="C49" i="2"/>
  <c r="C50" i="2"/>
  <c r="C51" i="2"/>
  <c r="C52" i="2"/>
  <c r="B43" i="2"/>
  <c r="B44" i="2"/>
  <c r="B45" i="2"/>
  <c r="B46" i="2"/>
  <c r="B47" i="2"/>
  <c r="B48" i="2"/>
  <c r="B49" i="2"/>
  <c r="B50" i="2"/>
  <c r="B51" i="2"/>
  <c r="B52" i="2"/>
  <c r="B53" i="2"/>
  <c r="B54" i="2"/>
  <c r="B55" i="2"/>
  <c r="B56" i="2"/>
  <c r="B57" i="2"/>
  <c r="B58" i="2"/>
  <c r="B59" i="2"/>
  <c r="B60" i="2"/>
  <c r="B61" i="2"/>
  <c r="B62" i="2"/>
  <c r="B63" i="2"/>
  <c r="B64" i="2"/>
  <c r="B65" i="2"/>
  <c r="B66" i="2"/>
  <c r="C42" i="2"/>
  <c r="C40" i="2"/>
  <c r="C41" i="2"/>
  <c r="C38" i="2"/>
  <c r="C39" i="2"/>
  <c r="C27" i="2"/>
  <c r="C28" i="2"/>
  <c r="C29" i="2"/>
  <c r="C30" i="2"/>
  <c r="C31" i="2"/>
  <c r="C32" i="2"/>
  <c r="C33" i="2"/>
  <c r="C34" i="2"/>
  <c r="C35" i="2"/>
  <c r="C36" i="2"/>
  <c r="C37" i="2"/>
  <c r="C25" i="2"/>
  <c r="C26" i="2"/>
  <c r="C15" i="2"/>
  <c r="C16" i="2"/>
  <c r="C17" i="2"/>
  <c r="C18" i="2"/>
  <c r="C19" i="2"/>
  <c r="C20" i="2"/>
  <c r="C21" i="2"/>
  <c r="C22" i="2"/>
  <c r="C23" i="2"/>
  <c r="C24" i="2"/>
  <c r="C14" i="2"/>
  <c r="C8" i="2"/>
  <c r="C9" i="2"/>
  <c r="C10" i="2"/>
  <c r="C11" i="2"/>
  <c r="C12" i="2"/>
  <c r="C13" i="2"/>
  <c r="C7" i="2"/>
  <c r="B7" i="2"/>
  <c r="B42" i="2"/>
  <c r="B40" i="2"/>
  <c r="B41" i="2"/>
  <c r="B38" i="2"/>
  <c r="B39" i="2"/>
  <c r="B27" i="2"/>
  <c r="B28" i="2"/>
  <c r="B29" i="2"/>
  <c r="B30" i="2"/>
  <c r="B31" i="2"/>
  <c r="B32" i="2"/>
  <c r="B33" i="2"/>
  <c r="B34" i="2"/>
  <c r="B35" i="2"/>
  <c r="B36" i="2"/>
  <c r="B25" i="2"/>
  <c r="B26" i="2"/>
  <c r="B15" i="2"/>
  <c r="B16" i="2"/>
  <c r="B17" i="2"/>
  <c r="B18" i="2"/>
  <c r="B19" i="2"/>
  <c r="B20" i="2"/>
  <c r="B21" i="2"/>
  <c r="B22" i="2"/>
  <c r="B23" i="2"/>
  <c r="B24" i="2"/>
  <c r="B14" i="2"/>
  <c r="B8" i="2"/>
  <c r="B9" i="2"/>
  <c r="B10" i="2"/>
  <c r="B11" i="2"/>
  <c r="B12" i="2"/>
  <c r="B13" i="2"/>
  <c r="F53" i="1"/>
  <c r="F54" i="1"/>
  <c r="F52" i="1"/>
  <c r="F50" i="1"/>
  <c r="F51" i="1"/>
  <c r="F48" i="1"/>
  <c r="F49" i="1"/>
  <c r="F41" i="1"/>
  <c r="F42" i="1"/>
  <c r="F43" i="1"/>
  <c r="F44" i="1"/>
  <c r="F45" i="1"/>
  <c r="F46" i="1"/>
  <c r="F47" i="1"/>
  <c r="F39" i="1"/>
  <c r="F40" i="1"/>
  <c r="F35" i="1"/>
  <c r="F36" i="1"/>
  <c r="F37" i="1"/>
  <c r="F38" i="1"/>
  <c r="F34" i="1"/>
  <c r="F12" i="1"/>
  <c r="F13" i="1"/>
  <c r="F14" i="1"/>
  <c r="F15" i="1"/>
  <c r="F16" i="1"/>
  <c r="F17" i="1"/>
  <c r="F18" i="1"/>
  <c r="F19" i="1"/>
  <c r="F20" i="1"/>
  <c r="F21" i="1"/>
  <c r="F22" i="1"/>
  <c r="F23" i="1"/>
  <c r="F24" i="1"/>
  <c r="F25" i="1"/>
  <c r="F26" i="1"/>
  <c r="F27" i="1"/>
  <c r="F28" i="1"/>
  <c r="F29" i="1"/>
  <c r="F30" i="1"/>
  <c r="F31" i="1"/>
  <c r="F32" i="1"/>
  <c r="F33" i="1"/>
  <c r="F11" i="1"/>
  <c r="F7" i="1"/>
  <c r="F8" i="1"/>
  <c r="F9" i="1"/>
  <c r="F10" i="1"/>
  <c r="F6" i="1"/>
  <c r="E6" i="1"/>
  <c r="E47" i="1"/>
  <c r="E48" i="1"/>
  <c r="E49" i="1"/>
  <c r="E50" i="1"/>
  <c r="E51" i="1"/>
  <c r="E52" i="1"/>
  <c r="E53" i="1"/>
  <c r="E54" i="1"/>
  <c r="E41" i="1"/>
  <c r="E42" i="1"/>
  <c r="E43" i="1"/>
  <c r="E44" i="1"/>
  <c r="E45" i="1"/>
  <c r="E46" i="1"/>
  <c r="E39" i="1"/>
  <c r="E40" i="1"/>
  <c r="E35" i="1"/>
  <c r="E36" i="1"/>
  <c r="E37" i="1"/>
  <c r="E38" i="1"/>
  <c r="E34" i="1"/>
  <c r="E12" i="1"/>
  <c r="E13" i="1"/>
  <c r="E14" i="1"/>
  <c r="E15" i="1"/>
  <c r="E16" i="1"/>
  <c r="E17" i="1"/>
  <c r="E18" i="1"/>
  <c r="E19" i="1"/>
  <c r="E20" i="1"/>
  <c r="E21" i="1"/>
  <c r="E22" i="1"/>
  <c r="E23" i="1"/>
  <c r="E24" i="1"/>
  <c r="E25" i="1"/>
  <c r="E26" i="1"/>
  <c r="E27" i="1"/>
  <c r="E28" i="1"/>
  <c r="E29" i="1"/>
  <c r="E30" i="1"/>
  <c r="E31" i="1"/>
  <c r="E32" i="1"/>
  <c r="E33" i="1"/>
  <c r="E11" i="1"/>
  <c r="E7" i="1"/>
  <c r="E8" i="1"/>
  <c r="E9" i="1"/>
  <c r="E10" i="1"/>
  <c r="D53" i="1"/>
  <c r="D54" i="1"/>
  <c r="D52" i="1"/>
  <c r="D50" i="1"/>
  <c r="D51" i="1"/>
  <c r="D48" i="1"/>
  <c r="D49" i="1"/>
  <c r="D41" i="1"/>
  <c r="D42" i="1"/>
  <c r="D43" i="1"/>
  <c r="D44" i="1"/>
  <c r="D45" i="1"/>
  <c r="D46" i="1"/>
  <c r="D47" i="1"/>
  <c r="D39" i="1"/>
  <c r="D40" i="1"/>
  <c r="D35" i="1"/>
  <c r="D36" i="1"/>
  <c r="D37" i="1"/>
  <c r="D38" i="1"/>
  <c r="D34" i="1"/>
  <c r="D12" i="1"/>
  <c r="D13" i="1"/>
  <c r="D14" i="1"/>
  <c r="D15" i="1"/>
  <c r="D16" i="1"/>
  <c r="D17" i="1"/>
  <c r="D18" i="1"/>
  <c r="D19" i="1"/>
  <c r="D20" i="1"/>
  <c r="D21" i="1"/>
  <c r="D22" i="1"/>
  <c r="D23" i="1"/>
  <c r="D24" i="1"/>
  <c r="D25" i="1"/>
  <c r="D26" i="1"/>
  <c r="D27" i="1"/>
  <c r="D28" i="1"/>
  <c r="D29" i="1"/>
  <c r="D30" i="1"/>
  <c r="D31" i="1"/>
  <c r="D32" i="1"/>
  <c r="D33" i="1"/>
  <c r="D11" i="1"/>
  <c r="D7" i="1"/>
  <c r="D8" i="1"/>
  <c r="D9" i="1"/>
  <c r="D10" i="1"/>
  <c r="D6" i="1"/>
  <c r="C6" i="1"/>
  <c r="C54" i="1"/>
  <c r="C53"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7" i="1"/>
  <c r="B8" i="1"/>
  <c r="B9" i="1"/>
  <c r="B10" i="1"/>
  <c r="B6" i="1"/>
  <c r="D26" i="3" l="1"/>
  <c r="E26" i="3"/>
  <c r="F26" i="3"/>
  <c r="G26" i="3"/>
  <c r="H26" i="3"/>
  <c r="D19" i="3" l="1"/>
  <c r="D20" i="3" s="1"/>
  <c r="E19" i="3"/>
  <c r="E20" i="3" s="1"/>
  <c r="H19" i="3"/>
  <c r="H20" i="3" s="1"/>
  <c r="F19" i="3"/>
  <c r="F20" i="3" s="1"/>
  <c r="G19" i="3"/>
  <c r="G20" i="3" s="1"/>
  <c r="E15" i="3"/>
  <c r="E16" i="3" s="1"/>
  <c r="E17" i="3" s="1"/>
  <c r="F15" i="3"/>
  <c r="F16" i="3" s="1"/>
  <c r="F17" i="3" s="1"/>
  <c r="G15" i="3"/>
  <c r="G16" i="3" s="1"/>
  <c r="G17" i="3" s="1"/>
  <c r="H15" i="3"/>
  <c r="H16" i="3" s="1"/>
  <c r="H17" i="3" s="1"/>
  <c r="D15" i="3"/>
  <c r="D16" i="3" s="1"/>
  <c r="D17" i="3" s="1"/>
  <c r="H28" i="3" l="1"/>
  <c r="G28" i="3"/>
  <c r="F28" i="3"/>
  <c r="D28" i="3"/>
  <c r="H31" i="3" l="1"/>
  <c r="H27" i="3"/>
  <c r="H29" i="3"/>
  <c r="F29" i="3"/>
  <c r="F31" i="3"/>
  <c r="F27" i="3"/>
  <c r="G29" i="3"/>
  <c r="G36" i="3"/>
  <c r="E28" i="3"/>
  <c r="E29" i="3" s="1"/>
  <c r="G31" i="3"/>
  <c r="G27" i="3"/>
  <c r="D31" i="3"/>
  <c r="D29" i="3"/>
  <c r="D27" i="3"/>
  <c r="E31" i="3"/>
  <c r="E27" i="3"/>
  <c r="F13" i="3"/>
  <c r="H13" i="3"/>
  <c r="G13" i="3"/>
  <c r="E13" i="3"/>
  <c r="D13" i="3"/>
  <c r="E14" i="3" l="1"/>
  <c r="F30" i="3"/>
  <c r="F38" i="3"/>
  <c r="F37" i="3" s="1"/>
  <c r="G14" i="3"/>
  <c r="E30" i="3"/>
  <c r="E38" i="3"/>
  <c r="E37" i="3" s="1"/>
  <c r="D30" i="3"/>
  <c r="D38" i="3"/>
  <c r="E36" i="3"/>
  <c r="H30" i="3"/>
  <c r="H38" i="3"/>
  <c r="H37" i="3" s="1"/>
  <c r="H14" i="3"/>
  <c r="H36" i="3"/>
  <c r="D14" i="3"/>
  <c r="F14" i="3"/>
  <c r="D36" i="3"/>
  <c r="G30" i="3"/>
  <c r="G38" i="3"/>
  <c r="G37" i="3" s="1"/>
  <c r="F36" i="3"/>
  <c r="H11" i="3"/>
  <c r="G7" i="3"/>
  <c r="G11" i="3"/>
  <c r="F11" i="3"/>
  <c r="E11" i="3"/>
  <c r="D37" i="3" l="1"/>
  <c r="D39" i="3"/>
  <c r="D11" i="3"/>
  <c r="F8" i="3"/>
  <c r="E8" i="3"/>
  <c r="H6" i="3"/>
  <c r="H9" i="3"/>
  <c r="F7" i="3"/>
  <c r="D8" i="3"/>
  <c r="D9" i="3"/>
  <c r="D6" i="3"/>
  <c r="G8" i="3"/>
  <c r="H7" i="3"/>
  <c r="E9" i="3"/>
  <c r="E6" i="3"/>
  <c r="G9" i="3"/>
  <c r="G6" i="3"/>
  <c r="H8" i="3"/>
  <c r="D7" i="3"/>
  <c r="E7" i="3"/>
  <c r="F9" i="3"/>
  <c r="F6" i="3"/>
  <c r="F25" i="3"/>
  <c r="D25" i="3"/>
  <c r="G25" i="3" l="1"/>
  <c r="H25" i="3"/>
  <c r="E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 authorId="0" shapeId="0" xr:uid="{AE661598-6744-43F6-A427-F0A883E9F982}">
      <text>
        <r>
          <rPr>
            <b/>
            <sz val="12"/>
            <color indexed="81"/>
            <rFont val="Times New Roman"/>
            <family val="1"/>
          </rPr>
          <t>liquidity ratio</t>
        </r>
        <r>
          <rPr>
            <sz val="9"/>
            <color indexed="81"/>
            <rFont val="Tahoma"/>
            <charset val="1"/>
          </rPr>
          <t xml:space="preserve">
T</t>
        </r>
        <r>
          <rPr>
            <sz val="12"/>
            <color indexed="81"/>
            <rFont val="Times New Roman"/>
            <family val="1"/>
          </rPr>
          <t>he chart represeant the current ratio starts high in 2020 (0.5) and then declines over the next few years. However, there’s a slight increase in 2024. A higher current ratio generally indicates better liquidity, as it means the company has more current assets  relative to its current liabilities. Industry benchmarks vary, but a current ratio above 1.0 is generally considered healthy Similar to the current ratio, the cash ratio also peaks in 2020 and then declines, with a slight recovery in 2024. A higher cash ratio indicates that the company has a larger proportion of its current liabilities covered by cash and cash equivalents. Industry benchmarks for the cash ratio are generally lower than those for the current ratio. The quick ratio measures a company’s short-term liquidity by assessing its ability to cover immediate liabilities using its most liquid assets the quick ratio it starts just above 60,000 in 2020 and remains relatively stable around that level until 2024. A consistent quick ratio suggests steady liquidity, as the company can meet short-term obligations without relying on inventory sales. Industry benchmarks vary, but a quick ratio above 1.0 is generally considered healthy. The net working capital ratio it starts just above zero in 2020, drops significantly below zero by 2021, and continues to decline. A negative net working capital ratio indicates that current liabilities exceed current assets. This trend suggests increasing difficulty in covering short-term debts with available assets. Negative values warrant attention, as they may impact operational stability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L7" authorId="0" shapeId="0" xr:uid="{2A619966-9AFF-490A-B5FC-5E5E19453D57}">
      <text>
        <r>
          <rPr>
            <sz val="12"/>
            <color indexed="81"/>
            <rFont val="Times New Roman"/>
            <family val="1"/>
          </rPr>
          <t>This graph represents the working capital ratio over a five-year period from 2020 to 2024. Here’s what we can infer. The working capital ratio assesses a company’s ability to cover its short-term liabilities using its current assets 
in 2020, the working capital ratio is close to 0.6. Over the next two years (2021 &amp; 2022), it remains relatively stable,  just below 0.6 .Noticeable drop in 2023, with the ratio falling to just above 0.4In 2024, there’s a very slight increase, 
but it remains below the 2020 ( 0.6 ) higher working capital ratio indicates better short-term liquidity.The declining trend suggests potential challenges in covering short-term obligations.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9" authorId="0" shapeId="0" xr:uid="{106D1EAA-96F6-4C5D-B36A-9E64668DE5EA}">
      <text>
        <r>
          <rPr>
            <sz val="12"/>
            <color indexed="81"/>
            <rFont val="Times New Roman"/>
            <family val="1"/>
          </rPr>
          <t>This chart represents the debt ratio over a five-year period from 2020 to 2024. the debt ratio is close to 0.7 in 2020, indicating that this year had the highest debt ratio within the displayed timeframe. Over the subsequent years (2021 to 2024), the debt ratio decreases but does not reach as high as in 2020.
The trend suggests that the company’s reliance on debt financing has decreased over time.</t>
        </r>
      </text>
    </comment>
    <comment ref="N29" authorId="0" shapeId="0" xr:uid="{DE9AC175-D2A5-42CC-BD81-8A6B8790D4A2}">
      <text>
        <r>
          <rPr>
            <sz val="12"/>
            <color indexed="81"/>
            <rFont val="Times New Roman"/>
            <family val="1"/>
          </rPr>
          <t xml:space="preserve">The chart represeant the Interest Coverage Ratioover a five-year period from 2020 to 2024 .The interest coverage ratio was approximately -2.3(2020),indicating that the entity struggled to cover its interest expenses with its earnings. The ratio improved slightly but remained negative at around -1.1(2021). The interest coverage ratio for 2022 was approximately -0.3, still negative but closer to zero. The ratio turned positive, reaching about 1.1(2023). This indicates better debt-servicing capabilities.The significant improvement occurred in 2024, with an interest coverage ratio of exactly 3.0. This suggests strong financial stability and the ability to comfortably cover interest expenses.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9" authorId="0" shapeId="0" xr:uid="{9949049D-C174-4705-ADDD-22ACDE0B0C86}">
      <text>
        <r>
          <rPr>
            <sz val="12"/>
            <color indexed="81"/>
            <rFont val="Times New Roman"/>
            <family val="1"/>
          </rPr>
          <t>This chart represents the gross profit ratio over a five-year period from 2020 to 2024.The gross profit ratio was approximately 16.39% in 2021, indicating a loss or low profitability.The ratio improved slightly but remained negative at around −4.97% in 2022, there was further improvement, with the ratio at approximately −3.50% in 2023.The most notable change occurred in 2024, where the gross profit ratio jumped to approximately 10.79%, indicating a shift to profitability.</t>
        </r>
      </text>
    </comment>
    <comment ref="N27" authorId="0" shapeId="0" xr:uid="{5B45FEC3-C44E-47A0-A087-3D1EF72B115E}">
      <text>
        <r>
          <rPr>
            <sz val="12"/>
            <color indexed="81"/>
            <rFont val="Times New Roman"/>
            <family val="1"/>
          </rPr>
          <t xml:space="preserve">This chart represents the net profit ratio over a five-year period from 2020 to 2024. The net profit ratio was approximately −16.76% in 2020, indicating a loss or low profitability. The ratio improved slightly but remained negative at around −5.14%
in 2021.There was further improvement, with the ratio at approximately −3.71% in 2022. There was a positive shift, with the net profit ratio reaching approximately 4.18% in 2023.The most substantial change occurred in 2024, where the net profit ratio jumped to approximately 10.86%
</t>
        </r>
      </text>
    </comment>
    <comment ref="O45" authorId="0" shapeId="0" xr:uid="{E3BFDA83-4163-4D13-9E20-CB110C89FEF8}">
      <text>
        <r>
          <rPr>
            <sz val="12"/>
            <color indexed="81"/>
            <rFont val="Times New Roman"/>
            <family val="1"/>
          </rPr>
          <t>This chart represents the return on assets ratio over a five-year period from 2020 to 2024. The return on assets was approximately −11.65% in 2020, indicating a loss or low profitability. The return improved slightly but remained negative at around −3.68% in 2021. There was further improvement, with the return at approximately −2.72% in 2022 .There was a positive shift, with the return reaching approximately 4.42% in 2023.This suggests a move towards profitability. The most substantial change occurred in 2024, where the return on assets jumped to approximately 10.86%.This indicates strong financial performance.</t>
        </r>
      </text>
    </comment>
    <comment ref="N67" authorId="0" shapeId="0" xr:uid="{7E6A1B68-6B8A-4CCB-A55B-2393B3623208}">
      <text>
        <r>
          <rPr>
            <sz val="12"/>
            <color indexed="81"/>
            <rFont val="Times New Roman"/>
            <family val="1"/>
          </rPr>
          <t xml:space="preserve">This chart represents the return on equity ratio over a five-year period from 2020 to 2024. The return on equity was approximately −39.64% in 2020, indicating a loss or low profitability. The return improved slightly but remained negative at around −12.57% in 2021. There was further improvement, with the return at approximately −8.72% in 2022. There was a positive shift, with the return reaching approximately 12.14% in 2023.The most substantial change occurred in 2024, where the return on equity jumped to approximately 26.22%.
</t>
        </r>
      </text>
    </comment>
    <comment ref="N85" authorId="0" shapeId="0" xr:uid="{840F33FC-E9CE-4A96-9B2B-121E8DD96E3E}">
      <text>
        <r>
          <rPr>
            <sz val="12"/>
            <color indexed="81"/>
            <rFont val="Times New Roman"/>
            <family val="1"/>
          </rPr>
          <t>This chart represents the asset turnover ratio over a five-year period from 2020 to 2024. The asset turnover ratio was 110.0% in 2020, indicating that the company generated sales revenue equivalent to 110% of its total assets. The ratio slightly decreased to 105.7% in 2021, still reflecting efficient asset utilization. There was a further decline to 69.48%, suggesting a potential decrease in operational efficiency. The asset turnover ratio increased to 71.56% in 2023, indicating better utilization of assets.The most significant improvement occurred in 2024, with the ratio reaching 73.37%, suggesting even more efficient asset management.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8" authorId="0" shapeId="0" xr:uid="{7EE10D07-EDE6-4ADD-984F-EAA9A30AC86D}">
      <text>
        <r>
          <rPr>
            <sz val="12"/>
            <color indexed="81"/>
            <rFont val="Times New Roman"/>
            <family val="1"/>
          </rPr>
          <t>This chart represents the debt-to-equity ratio over a five-year period from 2020 to 2024. The debt-to-equity ratio was approximately 1.19 in 2020, indicating that the company had more equity than debt. The ratio increased to approximately 1.75 in  2021, suggesting a higher reliance on debt .The ratio further rose to approximately 2.20 in 2022, indicating increased leverage. The ratio reached 2.40 in 2023, showing continued reliance on debt.Finally, in 2024, the ratio was slightly higher at approximately 2.4.</t>
        </r>
      </text>
    </comment>
  </commentList>
</comments>
</file>

<file path=xl/sharedStrings.xml><?xml version="1.0" encoding="utf-8"?>
<sst xmlns="http://schemas.openxmlformats.org/spreadsheetml/2006/main" count="2655" uniqueCount="968">
  <si>
    <t>Particulars</t>
  </si>
  <si>
    <t>Revenue from operations</t>
  </si>
  <si>
    <t>Revenue</t>
  </si>
  <si>
    <t>Other operating revenue</t>
  </si>
  <si>
    <t>Total revenue from operations</t>
  </si>
  <si>
    <t>Other income</t>
  </si>
  <si>
    <t>Total income (I+II)</t>
  </si>
  <si>
    <t>Expenses:</t>
  </si>
  <si>
    <t>Cost of materials consumed</t>
  </si>
  <si>
    <t>Purchases of products for sale</t>
  </si>
  <si>
    <t>Changes in inventories of finished goods, work-in-progress and</t>
  </si>
  <si>
    <t>products for sale</t>
  </si>
  <si>
    <t>Employee benefits expense</t>
  </si>
  <si>
    <t>Finance costs</t>
  </si>
  <si>
    <t>Foreign exchange loss (net)</t>
  </si>
  <si>
    <t>Depreciation and amortisation expense</t>
  </si>
  <si>
    <t>Product development/engineering expenses</t>
  </si>
  <si>
    <t>Other expenses</t>
  </si>
  <si>
    <t>Amount transferred to capital and other account</t>
  </si>
  <si>
    <t>Total expenses (IV)</t>
  </si>
  <si>
    <t>Profit before exceptional items and tax (III-IV)</t>
  </si>
  <si>
    <t>Exceptional items</t>
  </si>
  <si>
    <t>Employee separation cost</t>
  </si>
  <si>
    <t>Write off/(reversal) of provision/ impairment of capital work-in-progress and intangibles under development (net)</t>
  </si>
  <si>
    <t>Provision for loan given to/investment in subsidiary companies/joint venture</t>
  </si>
  <si>
    <t>Profit on sale of investment in a subsidiary company</t>
  </si>
  <si>
    <t>Provision for impairment of Passenger Vehicle Business</t>
  </si>
  <si>
    <t>Provision for Onerous Contracts</t>
  </si>
  <si>
    <t>Others</t>
  </si>
  <si>
    <t>Profit before tax (V-VI)</t>
  </si>
  <si>
    <t>Tax expense/(credit) (net):</t>
  </si>
  <si>
    <t>Current tax</t>
  </si>
  <si>
    <t>Deferred tax</t>
  </si>
  <si>
    <t>Total tax credit (net)</t>
  </si>
  <si>
    <t>Profit for the year (VII-VIII)</t>
  </si>
  <si>
    <t>Other comprehensive income/(loss):</t>
  </si>
  <si>
    <t>(i) Items that will not be reclassified to profit or loss:</t>
  </si>
  <si>
    <t>(a) Remeasurement losses on defined benefit obligations (net)</t>
  </si>
  <si>
    <t>(b) Equity instruments at fair value through other comprehensive income (net)</t>
  </si>
  <si>
    <t>(ii) Income tax (expense)/credit relating to items that will not be reclassified  to profit or loss</t>
  </si>
  <si>
    <t>(i) Items that will be reclassified to profit or loss - gains/(losses) in cash  flow hedges</t>
  </si>
  <si>
    <t>(ii) Income tax (expense)/credit relating to items that will be reclassified to
profit or loss</t>
  </si>
  <si>
    <t>Total other comprehensive income/(loss) for the year (net of tax)</t>
  </si>
  <si>
    <t>Total comprehensive income for the year (IX+X)</t>
  </si>
  <si>
    <t>Earnings per equity share (EPS)</t>
  </si>
  <si>
    <t>Ordinary shares (face value of ₹2 each):</t>
  </si>
  <si>
    <t>(i) Basic EPS</t>
  </si>
  <si>
    <t>(ii) Diluted EPS</t>
  </si>
  <si>
    <t>‘A’ Ordinary shares (face value of ₹2 each):</t>
  </si>
  <si>
    <t>profit and loss account for the year ended 2020-19 to 2023-24</t>
  </si>
  <si>
    <t xml:space="preserve">ASSETS </t>
  </si>
  <si>
    <t>NON-CURRENT ASSETS</t>
  </si>
  <si>
    <t>Property, plant and equipment</t>
  </si>
  <si>
    <t>Capital work-in-progress</t>
  </si>
  <si>
    <t>Right of use assets</t>
  </si>
  <si>
    <t>Goodwill</t>
  </si>
  <si>
    <t>Other intangible assets</t>
  </si>
  <si>
    <t>Intangible assets under development</t>
  </si>
  <si>
    <t>Investments in subsidiaries, joint ventures and associates</t>
  </si>
  <si>
    <t>Financial assets:</t>
  </si>
  <si>
    <t>(i) Investments in subsidiaries, joint ventures and associates</t>
  </si>
  <si>
    <t>(ii) Other investments</t>
  </si>
  <si>
    <t>(iii) Loans</t>
  </si>
  <si>
    <t>(iv) Other financial assets</t>
  </si>
  <si>
    <t>Deferred tax assets (net)</t>
  </si>
  <si>
    <t>Non-current tax assets (net)</t>
  </si>
  <si>
    <t>Other non-current assets</t>
  </si>
  <si>
    <t>CURRENT ASSETS</t>
  </si>
  <si>
    <t>Inventories</t>
  </si>
  <si>
    <t>Investments in subsidiaries and associate (held for sale)</t>
  </si>
  <si>
    <t>(i) Investments</t>
  </si>
  <si>
    <t>(ii) Trade receivables</t>
  </si>
  <si>
    <t>(iii) Cash and cash equivalents</t>
  </si>
  <si>
    <t>(iv) Bank balances other than (iii) above</t>
  </si>
  <si>
    <t>(v) Loans</t>
  </si>
  <si>
    <t>(vi) Other financial assets</t>
  </si>
  <si>
    <t>Current tax assets (net)</t>
  </si>
  <si>
    <t>Other current assets</t>
  </si>
  <si>
    <t>Assets classified as held-for-sale</t>
  </si>
  <si>
    <t>TOTAL ASSETS</t>
  </si>
  <si>
    <t>EQUITY AND LIABILITIES</t>
  </si>
  <si>
    <t>EQUITY</t>
  </si>
  <si>
    <t>Equity share capital</t>
  </si>
  <si>
    <t>Other equity</t>
  </si>
  <si>
    <t>LIABILITIES</t>
  </si>
  <si>
    <t>NON-CURRENT LIABILITIES</t>
  </si>
  <si>
    <t>Financial liabilities:</t>
  </si>
  <si>
    <t>(i) Borrowings</t>
  </si>
  <si>
    <t>(ii) Lease liabilities</t>
  </si>
  <si>
    <t>(iii) Other financial liabilities</t>
  </si>
  <si>
    <t>Provisions</t>
  </si>
  <si>
    <t>Deferred tax liabilities (net)</t>
  </si>
  <si>
    <t>Other non-current liabilities</t>
  </si>
  <si>
    <t>CURRENT LIABILITIES</t>
  </si>
  <si>
    <t>(iii) Trade payables</t>
  </si>
  <si>
    <t>(a) Total outstanding dues of micro and small enterprises</t>
  </si>
  <si>
    <t>(b) Total outstanding dues of creditors other than micro and small enterprises</t>
  </si>
  <si>
    <t>(c) Acceptances</t>
  </si>
  <si>
    <t>(iv) Other financial liabilities</t>
  </si>
  <si>
    <t>Current tax liabilities (net)</t>
  </si>
  <si>
    <t>Other current liabilities</t>
  </si>
  <si>
    <t>TOTAL EQUITY AND LIABILITIES</t>
  </si>
  <si>
    <t>balance sheet for the year ended 2020-19 to 2023-24</t>
  </si>
  <si>
    <t>liquidity ratio</t>
  </si>
  <si>
    <t xml:space="preserve">Particulars </t>
  </si>
  <si>
    <t>Cash flows from operating activities:</t>
  </si>
  <si>
    <t>Profit for the year</t>
  </si>
  <si>
    <t>Profit/(Loss) for the year from discontinued operations</t>
  </si>
  <si>
    <t>Adjustments for:</t>
  </si>
  <si>
    <t>Allowance for trade receivables, loans and other receivables</t>
  </si>
  <si>
    <t>Discounting of warranty and other provisions</t>
  </si>
  <si>
    <t>Inventory write down (net)</t>
  </si>
  <si>
    <t>Profit on sale of investments in subsidiary</t>
  </si>
  <si>
    <t>Provision for Intangible assets under development</t>
  </si>
  <si>
    <t>Non cash exceptional items</t>
  </si>
  <si>
    <t>Accrual for share-based payments</t>
  </si>
  <si>
    <t>Lease charges (Amortisation considered as employee cost)</t>
  </si>
  <si>
    <t>Profit on sale of assets (net) (including assets scrapped / written off)</t>
  </si>
  <si>
    <t>Profit on sale of investments at FVTPL (net)</t>
  </si>
  <si>
    <t>Marked-to-market gain on investments measured at FVTPL</t>
  </si>
  <si>
    <t>Write off/(reversal) of provision for impairment of capital work-in-progress and intangibles under
development (net)</t>
  </si>
  <si>
    <t>Loss on sale of assets (net) (including assets scrapped/written off)</t>
  </si>
  <si>
    <t>Gain on fair value of below market interest loans</t>
  </si>
  <si>
    <t>Tax credit (net)</t>
  </si>
  <si>
    <t>Interest income</t>
  </si>
  <si>
    <t>Dividend income</t>
  </si>
  <si>
    <t>Unrealized foreign exchange loss (net)</t>
  </si>
  <si>
    <t>Cash flows from operating activities before changes in following assets and liabilities</t>
  </si>
  <si>
    <t>Trade receivables</t>
  </si>
  <si>
    <t>Loans and other financial assets</t>
  </si>
  <si>
    <t>Other current and non-current assets</t>
  </si>
  <si>
    <t>Trade payables</t>
  </si>
  <si>
    <t>Other current and non-current liabilities</t>
  </si>
  <si>
    <t>Other financial liabilities</t>
  </si>
  <si>
    <t>Cash generated from operations</t>
  </si>
  <si>
    <t>Income tax paid (net)</t>
  </si>
  <si>
    <t>Net cash from operating activities</t>
  </si>
  <si>
    <t>Cash flows from investing activities:</t>
  </si>
  <si>
    <t>Payments for property, plant and equipments</t>
  </si>
  <si>
    <t>Payments for other intangible assets</t>
  </si>
  <si>
    <t>Proceeds from sale of property, plant and equipments</t>
  </si>
  <si>
    <t>Investments in Mutual Fund sold (net)</t>
  </si>
  <si>
    <t>Advance towards investments in subsidiary companies</t>
  </si>
  <si>
    <t>Proceeds from sale of defence business</t>
  </si>
  <si>
    <t>Investments in Government securities</t>
  </si>
  <si>
    <t>Redemption of investments in Government securities</t>
  </si>
  <si>
    <t>Investments in subsidiary companies</t>
  </si>
  <si>
    <t>Investments in an associate company</t>
  </si>
  <si>
    <t>Sale of investment in a subsidiary company</t>
  </si>
  <si>
    <t>Redemption of investment in a subsidiary company</t>
  </si>
  <si>
    <t>Loan given to subsidiary companies</t>
  </si>
  <si>
    <t>Return of Investment by subsidiary company</t>
  </si>
  <si>
    <t>(Purchase)/sale of business from/to subsidiary company</t>
  </si>
  <si>
    <t>Loan given to joint ventures</t>
  </si>
  <si>
    <t>Purchase of stake in joint venture</t>
  </si>
  <si>
    <t>Purchase of unquoted investment- others</t>
  </si>
  <si>
    <t>Sale of quoted investment- others</t>
  </si>
  <si>
    <t>Increase in short term inter corporate deposit</t>
  </si>
  <si>
    <t>Deposits/restricted deposits with financial institution</t>
  </si>
  <si>
    <t>Realisation of deposits with financial institution</t>
  </si>
  <si>
    <t>Deposits/restricted deposits with banks</t>
  </si>
  <si>
    <t>Realisation of deposits/restricted deposits with banks</t>
  </si>
  <si>
    <t>Interest received</t>
  </si>
  <si>
    <t>Dividend received</t>
  </si>
  <si>
    <t>Net cash generated from investing activities</t>
  </si>
  <si>
    <t>Cash flows used in financing activities:</t>
  </si>
  <si>
    <t>Proceeds from issue of shares and share application pending allotment (net of issue expenses)</t>
  </si>
  <si>
    <t>Proceeds from Share Application pending allotment</t>
  </si>
  <si>
    <t>Proceeds from long-term borrowings</t>
  </si>
  <si>
    <t>Repayment of long-term borrowings</t>
  </si>
  <si>
    <t>Payment of option settlement of long term borrowings</t>
  </si>
  <si>
    <t>Repayment of matured fixed deposits</t>
  </si>
  <si>
    <t>Proceeds from short-term borrowings</t>
  </si>
  <si>
    <t>Repayment of short-term borrowings</t>
  </si>
  <si>
    <t>Net change in other short-term borrowings (with maturity up to three months)</t>
  </si>
  <si>
    <t>Repayment of lease liabilities (including interest)</t>
  </si>
  <si>
    <t>Dividend paid</t>
  </si>
  <si>
    <t>Interest paid [including discounting charges paid, ₹405.03 crores (March 31, 2023 ₹425.37 crores)]</t>
  </si>
  <si>
    <t>Net cash used in financing activities</t>
  </si>
  <si>
    <t>Net increase/(decrease) in cash and cash equivalents</t>
  </si>
  <si>
    <t>Cash and cash equivalents as at April 1, (opening balance)</t>
  </si>
  <si>
    <t>Cash outflow as a part of slump sale of PV undertaking (refer note 46)</t>
  </si>
  <si>
    <t>Adjustment due to conversion of joint operation into joint venture (refer note 7)</t>
  </si>
  <si>
    <t>Effect of foreign exchange on cash and cash equivalents</t>
  </si>
  <si>
    <t>Cash and cash equivalents as at March 31, (closing balance)</t>
  </si>
  <si>
    <t>Non-cash transactions:</t>
  </si>
  <si>
    <t>Liability towards property, plant and equipment and other intangible assets purchased on credit/
deferred credit</t>
  </si>
  <si>
    <t>cash flow  for the year ended 2020-19 to 2023-24</t>
  </si>
  <si>
    <t>Total current assets</t>
  </si>
  <si>
    <t>Total current liability</t>
  </si>
  <si>
    <t>net profit ratio = net profit / slaes * 100</t>
  </si>
  <si>
    <t>gross profit ratio = gross profit / sales *100</t>
  </si>
  <si>
    <t xml:space="preserve">net working capital ratio = current assets-current liabilities </t>
  </si>
  <si>
    <t>quick ratio = CA-inventrois/current liabilities</t>
  </si>
  <si>
    <t>Cash ratio = cash ans cash  equalent /current liabilities</t>
  </si>
  <si>
    <t>current ratio = CA/CL</t>
  </si>
  <si>
    <t>current ratio</t>
  </si>
  <si>
    <t>net working capital ratio</t>
  </si>
  <si>
    <t>year</t>
  </si>
  <si>
    <t xml:space="preserve">Cash ratio </t>
  </si>
  <si>
    <t xml:space="preserve">quick ratio </t>
  </si>
  <si>
    <t>WORKING CAPITAL =CA/CL</t>
  </si>
  <si>
    <t>debt ratio</t>
  </si>
  <si>
    <t>Return on Assets = Net Profit after Taxes / Total Assets x 100</t>
  </si>
  <si>
    <t>Return on Equity = Net Profit after Taxes / Shareholder’s Equity x 100</t>
  </si>
  <si>
    <t>debt ratio  = total debt /total assets</t>
  </si>
  <si>
    <t>Interest Coverage Ratio=EBIT/Interest Expense</t>
  </si>
  <si>
    <t>Profitability ratios</t>
  </si>
  <si>
    <t>CAPITAL RATIO</t>
  </si>
  <si>
    <t>ROIC=NOPAT/INVESTED CAPITAL (NOPAT=EBIT*[1-TAX RATE])</t>
  </si>
  <si>
    <t>WORKING CAPITAL</t>
  </si>
  <si>
    <t>total non-current liabilities</t>
  </si>
  <si>
    <t>Total non- current assets</t>
  </si>
  <si>
    <t xml:space="preserve">debt ratio  </t>
  </si>
  <si>
    <t>EBITA=revenue from operation -(total expences-financial cost)</t>
  </si>
  <si>
    <t>Interest Coverage Ratio</t>
  </si>
  <si>
    <t>net operating income=operating profit before working capital changes</t>
  </si>
  <si>
    <t>Debt service coverage ratio(DSCR)=NOI/total debt sevice(finance cost)</t>
  </si>
  <si>
    <t>Debt service coverage ratio (DSCR)</t>
  </si>
  <si>
    <t xml:space="preserve">  </t>
  </si>
  <si>
    <t>gross profit ratio</t>
  </si>
  <si>
    <t>net profit ratio</t>
  </si>
  <si>
    <t>Return on Assets </t>
  </si>
  <si>
    <t>Asset turnover ratio= sale/total assets</t>
  </si>
  <si>
    <t>Shareholder’s Equity=TA-TL</t>
  </si>
  <si>
    <t>TL=NCL+CL</t>
  </si>
  <si>
    <t>Return on Equity</t>
  </si>
  <si>
    <t>Asset turnover ratio</t>
  </si>
  <si>
    <t>Debt-to-Equity Ratio = TL/Total Shareholder’s Equity</t>
  </si>
  <si>
    <t>Debt-to-Equity Ratio </t>
  </si>
  <si>
    <t>Total capital assets =total debt/(total equity+total debt)</t>
  </si>
  <si>
    <t>total debt</t>
  </si>
  <si>
    <t xml:space="preserve">Total capital assets </t>
  </si>
  <si>
    <t/>
  </si>
  <si>
    <t>43,485.76</t>
  </si>
  <si>
    <t>68,764.88</t>
  </si>
  <si>
    <t>442.41</t>
  </si>
  <si>
    <t>437.88</t>
  </si>
  <si>
    <t>33</t>
  </si>
  <si>
    <t>43,928.17</t>
  </si>
  <si>
    <t>69,202.76</t>
  </si>
  <si>
    <t>34</t>
  </si>
  <si>
    <t>1,383.05</t>
  </si>
  <si>
    <t>2,554.66</t>
  </si>
  <si>
    <t>45,311.22</t>
  </si>
  <si>
    <t>71,757.42</t>
  </si>
  <si>
    <t>26,171.85</t>
  </si>
  <si>
    <t>43,748.77</t>
  </si>
  <si>
    <t>5,679.98</t>
  </si>
  <si>
    <t>6,722.32</t>
  </si>
  <si>
    <t>722.68</t>
  </si>
  <si>
    <t>144.69</t>
  </si>
  <si>
    <t>35</t>
  </si>
  <si>
    <t>4,384.31</t>
  </si>
  <si>
    <t>4,273.10</t>
  </si>
  <si>
    <t>36</t>
  </si>
  <si>
    <t>1,973.00</t>
  </si>
  <si>
    <t>1,793.57</t>
  </si>
  <si>
    <t>239.00</t>
  </si>
  <si>
    <t>215.22</t>
  </si>
  <si>
    <t>3,375.29</t>
  </si>
  <si>
    <t>3,098.64</t>
  </si>
  <si>
    <t>830.24</t>
  </si>
  <si>
    <t>571.76</t>
  </si>
  <si>
    <t>37</t>
  </si>
  <si>
    <t>7,720.75</t>
  </si>
  <si>
    <t>9,680.46</t>
  </si>
  <si>
    <t>38</t>
  </si>
  <si>
    <t>(1,169.46)</t>
  </si>
  <si>
    <t>(1,093.11)</t>
  </si>
  <si>
    <t>49,927.64</t>
  </si>
  <si>
    <t>69,155.42</t>
  </si>
  <si>
    <t>(4,616.42)</t>
  </si>
  <si>
    <t>2,602.00</t>
  </si>
  <si>
    <t>2.69</t>
  </si>
  <si>
    <t>4.23</t>
  </si>
  <si>
    <t>39 (a)</t>
  </si>
  <si>
    <t>(73.03)</t>
  </si>
  <si>
    <t>180.66</t>
  </si>
  <si>
    <t>385.62</t>
  </si>
  <si>
    <t>241.86</t>
  </si>
  <si>
    <t>39 (b)</t>
  </si>
  <si>
    <t>-</t>
  </si>
  <si>
    <t>(332.95)</t>
  </si>
  <si>
    <t>6 (a)</t>
  </si>
  <si>
    <t>1,418.64</t>
  </si>
  <si>
    <t>6 (b)</t>
  </si>
  <si>
    <t>777.00</t>
  </si>
  <si>
    <t>39 (c)</t>
  </si>
  <si>
    <t>109.27</t>
  </si>
  <si>
    <t>(7,127.34)</t>
  </si>
  <si>
    <t>2,398.93</t>
  </si>
  <si>
    <t>30</t>
  </si>
  <si>
    <t>33.05</t>
  </si>
  <si>
    <t>294.66</t>
  </si>
  <si>
    <t>129.24</t>
  </si>
  <si>
    <t>83.67</t>
  </si>
  <si>
    <t>162.29</t>
  </si>
  <si>
    <t>378.33</t>
  </si>
  <si>
    <t>(7,289.63)</t>
  </si>
  <si>
    <t>2,020.60</t>
  </si>
  <si>
    <t>(105.32)</t>
  </si>
  <si>
    <t>(67.14)</t>
  </si>
  <si>
    <t>(115.72)</t>
  </si>
  <si>
    <t>55.44</t>
  </si>
  <si>
    <t>33.71</t>
  </si>
  <si>
    <t>18.07</t>
  </si>
  <si>
    <t>(294.19)</t>
  </si>
  <si>
    <t>(45.72)</t>
  </si>
  <si>
    <t>102.80</t>
  </si>
  <si>
    <t>15.92</t>
  </si>
  <si>
    <t>(378.72)</t>
  </si>
  <si>
    <t>(23.43)</t>
  </si>
  <si>
    <t>(7,668.35)</t>
  </si>
  <si>
    <t>1,997.17</t>
  </si>
  <si>
    <t>41</t>
  </si>
  <si>
    <t>(21.06)</t>
  </si>
  <si>
    <t>5.94</t>
  </si>
  <si>
    <t>6.04</t>
  </si>
  <si>
    <t>32</t>
  </si>
  <si>
    <t>29</t>
  </si>
  <si>
    <t>40</t>
  </si>
  <si>
    <t>46,880.97</t>
  </si>
  <si>
    <t>29,769.07</t>
  </si>
  <si>
    <t>382.71</t>
  </si>
  <si>
    <t>405.96</t>
  </si>
  <si>
    <t>32 (b)</t>
  </si>
  <si>
    <t>47,263.68</t>
  </si>
  <si>
    <t>30,175.03</t>
  </si>
  <si>
    <t>33 (b)</t>
  </si>
  <si>
    <t>659.91</t>
  </si>
  <si>
    <t>419.99</t>
  </si>
  <si>
    <t>47,923.59</t>
  </si>
  <si>
    <t>30,595.02</t>
  </si>
  <si>
    <t>31,693.11</t>
  </si>
  <si>
    <t>19,050.74</t>
  </si>
  <si>
    <t>5,030.00</t>
  </si>
  <si>
    <t>3,156.80</t>
  </si>
  <si>
    <t>(403.87)</t>
  </si>
  <si>
    <t>(609.55)</t>
  </si>
  <si>
    <t>3,601.51</t>
  </si>
  <si>
    <t>3,341.53</t>
  </si>
  <si>
    <t>2,121.73</t>
  </si>
  <si>
    <t>2,110.83</t>
  </si>
  <si>
    <t>136.81</t>
  </si>
  <si>
    <t>32.62</t>
  </si>
  <si>
    <t>1,760.57</t>
  </si>
  <si>
    <t>1,730.71</t>
  </si>
  <si>
    <t>593.90</t>
  </si>
  <si>
    <t>348.71</t>
  </si>
  <si>
    <t>6,018.71</t>
  </si>
  <si>
    <t>4,194.74</t>
  </si>
  <si>
    <t>(905.42)</t>
  </si>
  <si>
    <t>(794.93)</t>
  </si>
  <si>
    <t>49,647.05</t>
  </si>
  <si>
    <t>32,562.20</t>
  </si>
  <si>
    <t>(1,723.46)</t>
  </si>
  <si>
    <t>(1,967.17)</t>
  </si>
  <si>
    <t>8.35</t>
  </si>
  <si>
    <t>184.19</t>
  </si>
  <si>
    <t>50.00</t>
  </si>
  <si>
    <t>(139.24)</t>
  </si>
  <si>
    <t>123.36</t>
  </si>
  <si>
    <t>(2.52)</t>
  </si>
  <si>
    <t>(1,640.05)</t>
  </si>
  <si>
    <t>(2,274.72)</t>
  </si>
  <si>
    <t>51.18</t>
  </si>
  <si>
    <t>20.16</t>
  </si>
  <si>
    <t>48.00</t>
  </si>
  <si>
    <t>0.56</t>
  </si>
  <si>
    <t>99.18</t>
  </si>
  <si>
    <t>20.72</t>
  </si>
  <si>
    <t>(1,739.23)</t>
  </si>
  <si>
    <t>(2,295.44)</t>
  </si>
  <si>
    <t>(57.66)</t>
  </si>
  <si>
    <t>(23.62)</t>
  </si>
  <si>
    <t>371.29</t>
  </si>
  <si>
    <t>365.84</t>
  </si>
  <si>
    <t>(32.33)</t>
  </si>
  <si>
    <t>(8.60)</t>
  </si>
  <si>
    <t>1.62</t>
  </si>
  <si>
    <t>168.12</t>
  </si>
  <si>
    <t>(0.57)</t>
  </si>
  <si>
    <t>(58.75)</t>
  </si>
  <si>
    <t>282.35</t>
  </si>
  <si>
    <t>442.99</t>
  </si>
  <si>
    <t>(1,108.51)</t>
  </si>
  <si>
    <t>(1,952.45)</t>
  </si>
  <si>
    <t>(3.63)</t>
  </si>
  <si>
    <t>(6.59)</t>
  </si>
  <si>
    <t>65,298.84</t>
  </si>
  <si>
    <t>458.49</t>
  </si>
  <si>
    <t>31 (b)</t>
  </si>
  <si>
    <t>65,757.33</t>
  </si>
  <si>
    <t>820.94</t>
  </si>
  <si>
    <t>66,578.27</t>
  </si>
  <si>
    <t>42,226.81</t>
  </si>
  <si>
    <t>6,561.32</t>
  </si>
  <si>
    <t>484.69</t>
  </si>
  <si>
    <t>4,021.63</t>
  </si>
  <si>
    <t>2,047.51</t>
  </si>
  <si>
    <t>279.76</t>
  </si>
  <si>
    <t>1,766.86</t>
  </si>
  <si>
    <t>899.06</t>
  </si>
  <si>
    <t>7,819.74</t>
  </si>
  <si>
    <t>(1,066.73)</t>
  </si>
  <si>
    <t>65,040.65</t>
  </si>
  <si>
    <t>1,537.62</t>
  </si>
  <si>
    <t>1.36</t>
  </si>
  <si>
    <t>4.55</t>
  </si>
  <si>
    <t>276.91</t>
  </si>
  <si>
    <t>49 (iii)</t>
  </si>
  <si>
    <t>1,254.80</t>
  </si>
  <si>
    <t>28</t>
  </si>
  <si>
    <t>81.60</t>
  </si>
  <si>
    <t>(1,554.93)</t>
  </si>
  <si>
    <t>(1,473.33)</t>
  </si>
  <si>
    <t>2,728.13</t>
  </si>
  <si>
    <t>Notes</t>
  </si>
  <si>
    <t>39</t>
  </si>
  <si>
    <t>18,870.67</t>
  </si>
  <si>
    <t>18,316.61</t>
  </si>
  <si>
    <t>1,755.51</t>
  </si>
  <si>
    <t>2,146.96</t>
  </si>
  <si>
    <t>4(a)</t>
  </si>
  <si>
    <t>669.58</t>
  </si>
  <si>
    <t>99.09</t>
  </si>
  <si>
    <t>5(a)</t>
  </si>
  <si>
    <t>5,568.64</t>
  </si>
  <si>
    <t>3,871.13</t>
  </si>
  <si>
    <t>5(b)</t>
  </si>
  <si>
    <t>2,739.29</t>
  </si>
  <si>
    <t>4,139.63</t>
  </si>
  <si>
    <t>15,182.29</t>
  </si>
  <si>
    <t>14,770.81</t>
  </si>
  <si>
    <t>548.57</t>
  </si>
  <si>
    <t>663.38</t>
  </si>
  <si>
    <t>138.46</t>
  </si>
  <si>
    <t>143.13</t>
  </si>
  <si>
    <t>1,512.96</t>
  </si>
  <si>
    <t>994.39</t>
  </si>
  <si>
    <t>727.97</t>
  </si>
  <si>
    <t>715.30</t>
  </si>
  <si>
    <t>1,208.08</t>
  </si>
  <si>
    <t>1,819.90</t>
  </si>
  <si>
    <t>49,021.11</t>
  </si>
  <si>
    <t>47,680.33</t>
  </si>
  <si>
    <t>3,831.92</t>
  </si>
  <si>
    <t>4,662.00</t>
  </si>
  <si>
    <t>257.81</t>
  </si>
  <si>
    <t>885.31</t>
  </si>
  <si>
    <t>1,175.37</t>
  </si>
  <si>
    <t>1,978.06</t>
  </si>
  <si>
    <t>3,250.64</t>
  </si>
  <si>
    <t>2,145.30</t>
  </si>
  <si>
    <t>487.40</t>
  </si>
  <si>
    <t>1,386.89</t>
  </si>
  <si>
    <t>819.21</t>
  </si>
  <si>
    <t>232.14</t>
  </si>
  <si>
    <t>200.08</t>
  </si>
  <si>
    <t>1,546.56</t>
  </si>
  <si>
    <t>1,279.68</t>
  </si>
  <si>
    <t>1,371.51</t>
  </si>
  <si>
    <t>934.87</t>
  </si>
  <si>
    <t>50(iv)</t>
  </si>
  <si>
    <t>191.07</t>
  </si>
  <si>
    <t>162.24</t>
  </si>
  <si>
    <t>13,568.76</t>
  </si>
  <si>
    <t>13,229.30</t>
  </si>
  <si>
    <t>62,589.87</t>
  </si>
  <si>
    <t>60,909.63</t>
  </si>
  <si>
    <t>719.54</t>
  </si>
  <si>
    <t>679.22</t>
  </si>
  <si>
    <t>17,668.11</t>
  </si>
  <si>
    <t>21,483.30</t>
  </si>
  <si>
    <t>18,387.65</t>
  </si>
  <si>
    <t>22,162.52</t>
  </si>
  <si>
    <t>14,776.51</t>
  </si>
  <si>
    <t>13,914.74</t>
  </si>
  <si>
    <t>522.24</t>
  </si>
  <si>
    <t>5.07</t>
  </si>
  <si>
    <t>854.74</t>
  </si>
  <si>
    <t>180.80</t>
  </si>
  <si>
    <t>1,769.74</t>
  </si>
  <si>
    <t>1,281.59</t>
  </si>
  <si>
    <t>198.59</t>
  </si>
  <si>
    <t>205.86</t>
  </si>
  <si>
    <t>269.58</t>
  </si>
  <si>
    <t>218.24</t>
  </si>
  <si>
    <t>18,391.40</t>
  </si>
  <si>
    <t>15,806.30</t>
  </si>
  <si>
    <t>6,121.36</t>
  </si>
  <si>
    <t>3,617.72</t>
  </si>
  <si>
    <t>83.30</t>
  </si>
  <si>
    <t>3.64</t>
  </si>
  <si>
    <t>101.56</t>
  </si>
  <si>
    <t>134.12</t>
  </si>
  <si>
    <t>8,000.69</t>
  </si>
  <si>
    <t>10,274.71</t>
  </si>
  <si>
    <t>2,741.69</t>
  </si>
  <si>
    <t>3,093.28</t>
  </si>
  <si>
    <t>5,976.35</t>
  </si>
  <si>
    <t>2,234.34</t>
  </si>
  <si>
    <t>1,406.75</t>
  </si>
  <si>
    <t>1,148.69</t>
  </si>
  <si>
    <t>31.49</t>
  </si>
  <si>
    <t>78.30</t>
  </si>
  <si>
    <t>1,347.63</t>
  </si>
  <si>
    <t>2,356.01</t>
  </si>
  <si>
    <t>25,810.82</t>
  </si>
  <si>
    <t>22,940.81</t>
  </si>
  <si>
    <t>2021</t>
  </si>
  <si>
    <t>2020</t>
  </si>
  <si>
    <t>3 (a)</t>
  </si>
  <si>
    <t>3 (b)</t>
  </si>
  <si>
    <t>4</t>
  </si>
  <si>
    <t>5 (a)</t>
  </si>
  <si>
    <t>5 (b)</t>
  </si>
  <si>
    <t>7</t>
  </si>
  <si>
    <t>8</t>
  </si>
  <si>
    <t>10</t>
  </si>
  <si>
    <t>12</t>
  </si>
  <si>
    <t>14</t>
  </si>
  <si>
    <t>16</t>
  </si>
  <si>
    <t>9</t>
  </si>
  <si>
    <t>17</t>
  </si>
  <si>
    <t>19</t>
  </si>
  <si>
    <t>20</t>
  </si>
  <si>
    <t>11</t>
  </si>
  <si>
    <t>13</t>
  </si>
  <si>
    <t>15</t>
  </si>
  <si>
    <t>49 (iv)</t>
  </si>
  <si>
    <t>21</t>
  </si>
  <si>
    <t>23</t>
  </si>
  <si>
    <t>25</t>
  </si>
  <si>
    <t>27</t>
  </si>
  <si>
    <t>24</t>
  </si>
  <si>
    <t>26</t>
  </si>
  <si>
    <t>31</t>
  </si>
  <si>
    <t>2022</t>
  </si>
  <si>
    <t>11,733.44</t>
  </si>
  <si>
    <t>3 (c)</t>
  </si>
  <si>
    <t>585.21</t>
  </si>
  <si>
    <t>4 (b)</t>
  </si>
  <si>
    <t>332.45</t>
  </si>
  <si>
    <t>2,009.87</t>
  </si>
  <si>
    <t>5 (c)</t>
  </si>
  <si>
    <t>882.03</t>
  </si>
  <si>
    <t>6</t>
  </si>
  <si>
    <t>27,917.45</t>
  </si>
  <si>
    <t>1,338.94</t>
  </si>
  <si>
    <t>48.43</t>
  </si>
  <si>
    <t>1,992.52</t>
  </si>
  <si>
    <t>777.68</t>
  </si>
  <si>
    <t>662.24</t>
  </si>
  <si>
    <t>48,280.26</t>
  </si>
  <si>
    <t>16 (b)</t>
  </si>
  <si>
    <t>3,718.49</t>
  </si>
  <si>
    <t>5,143.08</t>
  </si>
  <si>
    <t>2,111.78</t>
  </si>
  <si>
    <t>19 (b)</t>
  </si>
  <si>
    <t>2,450.23</t>
  </si>
  <si>
    <t>155.20</t>
  </si>
  <si>
    <t>139.37</t>
  </si>
  <si>
    <t>809.51</t>
  </si>
  <si>
    <t>1,091.95</t>
  </si>
  <si>
    <t>50 (iii)</t>
  </si>
  <si>
    <t>15,619.61</t>
  </si>
  <si>
    <t>63,899.87</t>
  </si>
  <si>
    <t>765.88</t>
  </si>
  <si>
    <t>19,178.27</t>
  </si>
  <si>
    <t>19,944.15</t>
  </si>
  <si>
    <t>14,102.74</t>
  </si>
  <si>
    <t>237.84</t>
  </si>
  <si>
    <t>460.37</t>
  </si>
  <si>
    <t>28 (b)</t>
  </si>
  <si>
    <t>1,474.11</t>
  </si>
  <si>
    <t>173.72</t>
  </si>
  <si>
    <t>514.13</t>
  </si>
  <si>
    <t>16,962.91</t>
  </si>
  <si>
    <t>9,129.91</t>
  </si>
  <si>
    <t>58.58</t>
  </si>
  <si>
    <t>146.10</t>
  </si>
  <si>
    <t>5,956.00</t>
  </si>
  <si>
    <t>7,883.96</t>
  </si>
  <si>
    <t>1,113.26</t>
  </si>
  <si>
    <t>28 (c)</t>
  </si>
  <si>
    <t>608.06</t>
  </si>
  <si>
    <t>49.67</t>
  </si>
  <si>
    <t>2,047.27</t>
  </si>
  <si>
    <t>26,992.81</t>
  </si>
  <si>
    <t>2023</t>
  </si>
  <si>
    <t>15 (b)</t>
  </si>
  <si>
    <t>18 (b)</t>
  </si>
  <si>
    <t>22</t>
  </si>
  <si>
    <t>27 (b)</t>
  </si>
  <si>
    <t>27 (c)</t>
  </si>
  <si>
    <t>2024</t>
  </si>
  <si>
    <t>11,707.87</t>
  </si>
  <si>
    <t>3 (d)</t>
  </si>
  <si>
    <t>575.65</t>
  </si>
  <si>
    <t>421.27</t>
  </si>
  <si>
    <t>2,413.18</t>
  </si>
  <si>
    <t>509.30</t>
  </si>
  <si>
    <t>27,976.80</t>
  </si>
  <si>
    <t>1,204.82</t>
  </si>
  <si>
    <t>114.40</t>
  </si>
  <si>
    <t>2,405.23</t>
  </si>
  <si>
    <t>1,477.26</t>
  </si>
  <si>
    <t>868.22</t>
  </si>
  <si>
    <t>596.82</t>
  </si>
  <si>
    <t>50,270.82</t>
  </si>
  <si>
    <t>3,027.90</t>
  </si>
  <si>
    <t>3,142.96</t>
  </si>
  <si>
    <t>2,307.72</t>
  </si>
  <si>
    <t>1,121.43</t>
  </si>
  <si>
    <t>293.22</t>
  </si>
  <si>
    <t>40.44</t>
  </si>
  <si>
    <t>347.10</t>
  </si>
  <si>
    <t>1,219.18</t>
  </si>
  <si>
    <t>11,499.95</t>
  </si>
  <si>
    <t>61,770.77</t>
  </si>
  <si>
    <t>766.02</t>
  </si>
  <si>
    <t>21,703.83</t>
  </si>
  <si>
    <t>22,469.85</t>
  </si>
  <si>
    <t>10,445.70</t>
  </si>
  <si>
    <t>305.26</t>
  </si>
  <si>
    <t>414.44</t>
  </si>
  <si>
    <t>1,588.75</t>
  </si>
  <si>
    <t>51.16</t>
  </si>
  <si>
    <t>692.08</t>
  </si>
  <si>
    <t>13,497.39</t>
  </si>
  <si>
    <t>8,426.74</t>
  </si>
  <si>
    <t>100.99</t>
  </si>
  <si>
    <t>114.67</t>
  </si>
  <si>
    <t>7,047.93</t>
  </si>
  <si>
    <t>5,839.39</t>
  </si>
  <si>
    <t>1,300.18</t>
  </si>
  <si>
    <t>408.89</t>
  </si>
  <si>
    <t>53.66</t>
  </si>
  <si>
    <t>2,511.08</t>
  </si>
  <si>
    <t>25,803.53</t>
  </si>
  <si>
    <t>65.35</t>
  </si>
  <si>
    <t>170.90</t>
  </si>
  <si>
    <t>84.50</t>
  </si>
  <si>
    <t>42.13</t>
  </si>
  <si>
    <t>4.70</t>
  </si>
  <si>
    <t>8.44</t>
  </si>
  <si>
    <t>(70.16)</t>
  </si>
  <si>
    <t>(69.27)</t>
  </si>
  <si>
    <t>0.43</t>
  </si>
  <si>
    <t>(1.90)</t>
  </si>
  <si>
    <t>168.04</t>
  </si>
  <si>
    <t>223.94</t>
  </si>
  <si>
    <t>(13.37)</t>
  </si>
  <si>
    <t>(483.72)</t>
  </si>
  <si>
    <t>(335.87)</t>
  </si>
  <si>
    <t>(241.22)</t>
  </si>
  <si>
    <t>(1,526.25)</t>
  </si>
  <si>
    <t>182.32</t>
  </si>
  <si>
    <t>178.26</t>
  </si>
  <si>
    <t>7,729.05</t>
  </si>
  <si>
    <t>4,146.39</t>
  </si>
  <si>
    <t>439.42</t>
  </si>
  <si>
    <t>6,166.99</t>
  </si>
  <si>
    <t>1,168.02</t>
  </si>
  <si>
    <t>164.50</t>
  </si>
  <si>
    <t>53.29</t>
  </si>
  <si>
    <t>(276.11)</t>
  </si>
  <si>
    <t>22.78</t>
  </si>
  <si>
    <t>204.77</t>
  </si>
  <si>
    <t>730.01</t>
  </si>
  <si>
    <t>966.00</t>
  </si>
  <si>
    <t>(2,688.95)</t>
  </si>
  <si>
    <t>(725.29)</t>
  </si>
  <si>
    <t>(1,165.05)</t>
  </si>
  <si>
    <t>323.95</t>
  </si>
  <si>
    <t>201.38</t>
  </si>
  <si>
    <t>(892.00)</t>
  </si>
  <si>
    <t>(122.95)</t>
  </si>
  <si>
    <t>542.04</t>
  </si>
  <si>
    <t>(1,362.05)</t>
  </si>
  <si>
    <t>6,474.85</t>
  </si>
  <si>
    <t>(92.54)</t>
  </si>
  <si>
    <t>(182.22)</t>
  </si>
  <si>
    <t>(1,454.59)</t>
  </si>
  <si>
    <t>6,292.63</t>
  </si>
  <si>
    <t>(2,748.60)</t>
  </si>
  <si>
    <t>(2,790.45)</t>
  </si>
  <si>
    <t>(1,919.98)</t>
  </si>
  <si>
    <t>(1,993.03)</t>
  </si>
  <si>
    <t>155.16</t>
  </si>
  <si>
    <t>30.25</t>
  </si>
  <si>
    <t>358.87</t>
  </si>
  <si>
    <t>413.74</t>
  </si>
  <si>
    <t>(467.00)</t>
  </si>
  <si>
    <t>(837.98)</t>
  </si>
  <si>
    <t>5.18</t>
  </si>
  <si>
    <t>532.96</t>
  </si>
  <si>
    <t>(7.79)</t>
  </si>
  <si>
    <t>(0.50)</t>
  </si>
  <si>
    <t>25.82</t>
  </si>
  <si>
    <t>(0.10)</t>
  </si>
  <si>
    <t>(3.75)</t>
  </si>
  <si>
    <t>(10.07)</t>
  </si>
  <si>
    <t>(2.00)</t>
  </si>
  <si>
    <t>(1,000.00)</t>
  </si>
  <si>
    <t>(500.00)</t>
  </si>
  <si>
    <t>750.00</t>
  </si>
  <si>
    <t>(827.72)</t>
  </si>
  <si>
    <t>257.08</t>
  </si>
  <si>
    <t>327.16</t>
  </si>
  <si>
    <t>1,568.61</t>
  </si>
  <si>
    <t>(3,820.55)</t>
  </si>
  <si>
    <t>3,119.71</t>
  </si>
  <si>
    <t>(3,823.69)</t>
  </si>
  <si>
    <t>6,274.19</t>
  </si>
  <si>
    <t>(5,153.61)</t>
  </si>
  <si>
    <t>(588.97)</t>
  </si>
  <si>
    <t>(2.63)</t>
  </si>
  <si>
    <t>(2,354.70)</t>
  </si>
  <si>
    <t>(2,529.70)</t>
  </si>
  <si>
    <t>(57.62)</t>
  </si>
  <si>
    <t>546.82</t>
  </si>
  <si>
    <t>(1.80)</t>
  </si>
  <si>
    <t>438.19</t>
  </si>
  <si>
    <t>45.58</t>
  </si>
  <si>
    <t>9.04</t>
  </si>
  <si>
    <t>(126.09)</t>
  </si>
  <si>
    <t>(72.80)</t>
  </si>
  <si>
    <t>(5.20)</t>
  </si>
  <si>
    <t>(1,182.41)</t>
  </si>
  <si>
    <t>(663.00)</t>
  </si>
  <si>
    <t>114.00</t>
  </si>
  <si>
    <t>82.87</t>
  </si>
  <si>
    <t>2,358.54</t>
  </si>
  <si>
    <t>(196.24)</t>
  </si>
  <si>
    <t>(20.45)</t>
  </si>
  <si>
    <t>(83.44)</t>
  </si>
  <si>
    <t>4,356.26</t>
  </si>
  <si>
    <t>1,960.82</t>
  </si>
  <si>
    <t>(141.51)</t>
  </si>
  <si>
    <t>(175.97)</t>
  </si>
  <si>
    <t>34.11</t>
  </si>
  <si>
    <t>(765.37)</t>
  </si>
  <si>
    <t>4,964.54</t>
  </si>
  <si>
    <t>1,075.59</t>
  </si>
  <si>
    <t>31.69</t>
  </si>
  <si>
    <t>(240.33)</t>
  </si>
  <si>
    <t>6,743.57</t>
  </si>
  <si>
    <t>(63.25)</t>
  </si>
  <si>
    <t>6,680.32</t>
  </si>
  <si>
    <t>(1,162.95)</t>
  </si>
  <si>
    <t>(693.35)</t>
  </si>
  <si>
    <t>178.36</t>
  </si>
  <si>
    <t>(614.95)</t>
  </si>
  <si>
    <t>(56.59)</t>
  </si>
  <si>
    <t>10.30</t>
  </si>
  <si>
    <t>(0.02)</t>
  </si>
  <si>
    <t>(57.60)</t>
  </si>
  <si>
    <t>4.36</t>
  </si>
  <si>
    <t>(30.00)</t>
  </si>
  <si>
    <t>348.37</t>
  </si>
  <si>
    <t>(100.00)</t>
  </si>
  <si>
    <t>2,724.93</t>
  </si>
  <si>
    <t>3,681.61</t>
  </si>
  <si>
    <t>42.71</t>
  </si>
  <si>
    <t>102.69</t>
  </si>
  <si>
    <t>25.25</t>
  </si>
  <si>
    <t>(699.15)</t>
  </si>
  <si>
    <t>188.20</t>
  </si>
  <si>
    <t>18.04</t>
  </si>
  <si>
    <t>(70.95)</t>
  </si>
  <si>
    <t>(109.82)</t>
  </si>
  <si>
    <t>(10.16)</t>
  </si>
  <si>
    <t>143.32</t>
  </si>
  <si>
    <t>2,300.73</t>
  </si>
  <si>
    <t>(323.59)</t>
  </si>
  <si>
    <t>(80.08)</t>
  </si>
  <si>
    <t>112.69</t>
  </si>
  <si>
    <t>4,073.92</t>
  </si>
  <si>
    <t>2,683.06</t>
  </si>
  <si>
    <t>(1,015.62)</t>
  </si>
  <si>
    <t>(245.40)</t>
  </si>
  <si>
    <t>(240.50)</t>
  </si>
  <si>
    <t>(1,201.08)</t>
  </si>
  <si>
    <t>5,285.19</t>
  </si>
  <si>
    <t>(56.72)</t>
  </si>
  <si>
    <t>289.73</t>
  </si>
  <si>
    <t>(60.79)</t>
  </si>
  <si>
    <t>5,437.87</t>
  </si>
  <si>
    <t>(155.94)</t>
  </si>
  <si>
    <t>5,281.93</t>
  </si>
  <si>
    <t>(1,191.03)</t>
  </si>
  <si>
    <t>(639.64)</t>
  </si>
  <si>
    <t>99.57</t>
  </si>
  <si>
    <t>(3,560.47)</t>
  </si>
  <si>
    <t>(870.91)</t>
  </si>
  <si>
    <t>234.09</t>
  </si>
  <si>
    <t>(51.10)</t>
  </si>
  <si>
    <t>30.00</t>
  </si>
  <si>
    <t>(600.00)</t>
  </si>
  <si>
    <t>1,300.00</t>
  </si>
  <si>
    <t>(540.87)</t>
  </si>
  <si>
    <t>(3,342.52)</t>
  </si>
  <si>
    <t>2,259.30</t>
  </si>
  <si>
    <t>2,849.64</t>
  </si>
  <si>
    <t>301.49</t>
  </si>
  <si>
    <t>153.55</t>
  </si>
  <si>
    <t>80.08</t>
  </si>
  <si>
    <t>20.45</t>
  </si>
  <si>
    <t>(3,149.49)</t>
  </si>
  <si>
    <t>(2,991.32)</t>
  </si>
  <si>
    <t>12.23</t>
  </si>
  <si>
    <t>2,602.51</t>
  </si>
  <si>
    <t>6.38</t>
  </si>
  <si>
    <t>1,999.79</t>
  </si>
  <si>
    <t>4,667.65</t>
  </si>
  <si>
    <t>(3,482.07)</t>
  </si>
  <si>
    <t>(4,562.91)</t>
  </si>
  <si>
    <t>(97.77)</t>
  </si>
  <si>
    <t>35.01</t>
  </si>
  <si>
    <t>(0.48)</t>
  </si>
  <si>
    <t>5,137.27</t>
  </si>
  <si>
    <t>4,068.21</t>
  </si>
  <si>
    <t>(4,936.80)</t>
  </si>
  <si>
    <t>(5,874.81)</t>
  </si>
  <si>
    <t>3,270.78</t>
  </si>
  <si>
    <t>(1,785.86)</t>
  </si>
  <si>
    <t>(151.63)</t>
  </si>
  <si>
    <t>(192.32)</t>
  </si>
  <si>
    <t>(1.53)</t>
  </si>
  <si>
    <t>(1.56)</t>
  </si>
  <si>
    <t>(2,272.49)</t>
  </si>
  <si>
    <t>(2,427.35)</t>
  </si>
  <si>
    <t>(515.84)</t>
  </si>
  <si>
    <t>(3,471.91)</t>
  </si>
  <si>
    <t>1,616.60</t>
  </si>
  <si>
    <t>217.09</t>
  </si>
  <si>
    <t>2,365.54</t>
  </si>
  <si>
    <t>(1,200.00)</t>
  </si>
  <si>
    <t>(341.21)</t>
  </si>
  <si>
    <t>9.30</t>
  </si>
  <si>
    <t>3.15</t>
  </si>
  <si>
    <t>185.40</t>
  </si>
  <si>
    <t>410.15</t>
  </si>
  <si>
    <t>105.12</t>
  </si>
  <si>
    <t>(128.53)</t>
  </si>
  <si>
    <t>32.21</t>
  </si>
  <si>
    <t>20.46</t>
  </si>
  <si>
    <t>(88.47)</t>
  </si>
  <si>
    <t>(71.82)</t>
  </si>
  <si>
    <t>(6.81)</t>
  </si>
  <si>
    <t>(245.42)</t>
  </si>
  <si>
    <t>(187.52)</t>
  </si>
  <si>
    <t>230.40</t>
  </si>
  <si>
    <t>2,282.12</t>
  </si>
  <si>
    <t>5,010.25</t>
  </si>
  <si>
    <t>(306.46)</t>
  </si>
  <si>
    <t>126.28</t>
  </si>
  <si>
    <t>(98.21)</t>
  </si>
  <si>
    <t>658.37</t>
  </si>
  <si>
    <t>(957.24)</t>
  </si>
  <si>
    <t>620.22</t>
  </si>
  <si>
    <t>(45.00)</t>
  </si>
  <si>
    <t>131.83</t>
  </si>
  <si>
    <t>(15.00)</t>
  </si>
  <si>
    <t>800.00</t>
  </si>
  <si>
    <t>(276.64)</t>
  </si>
  <si>
    <t>141.78</t>
  </si>
  <si>
    <t>187.52</t>
  </si>
  <si>
    <t>922.67</t>
  </si>
  <si>
    <t>19.60</t>
  </si>
  <si>
    <t>18.61</t>
  </si>
  <si>
    <t>8.99</t>
  </si>
  <si>
    <t>(4,808.33)</t>
  </si>
  <si>
    <t>(106.51)</t>
  </si>
  <si>
    <t>52.35</t>
  </si>
  <si>
    <t>(937.10)</t>
  </si>
  <si>
    <t>825.77</t>
  </si>
  <si>
    <t>(68.33)</t>
  </si>
  <si>
    <t>(2,007.76)</t>
  </si>
  <si>
    <t>(7,021.32)</t>
  </si>
  <si>
    <t>(1,323.22)</t>
  </si>
  <si>
    <t>(5.58)</t>
  </si>
  <si>
    <t>317.14</t>
  </si>
  <si>
    <t>7,902.08</t>
  </si>
  <si>
    <t>2,016.84</t>
  </si>
  <si>
    <t>114.28</t>
  </si>
  <si>
    <t>(90.84)</t>
  </si>
  <si>
    <t>98.73</t>
  </si>
  <si>
    <t>(3,747.91)</t>
  </si>
  <si>
    <t>939.50</t>
  </si>
  <si>
    <t>28.19</t>
  </si>
  <si>
    <t>58.32</t>
  </si>
  <si>
    <t>(32.04)</t>
  </si>
  <si>
    <t>(81.21)</t>
  </si>
  <si>
    <t>(3.53)</t>
  </si>
  <si>
    <t>(11.31)</t>
  </si>
  <si>
    <t>(51.26)</t>
  </si>
  <si>
    <t>1,705.74</t>
  </si>
  <si>
    <t>(201.24)</t>
  </si>
  <si>
    <t>(655.33)</t>
  </si>
  <si>
    <t>533.78</t>
  </si>
  <si>
    <t>620.71</t>
  </si>
  <si>
    <t>8,522.79</t>
  </si>
  <si>
    <t>(553.14)</t>
  </si>
  <si>
    <t>123.78</t>
  </si>
  <si>
    <t>212.54</t>
  </si>
  <si>
    <t>(541.21)</t>
  </si>
  <si>
    <t>315.79</t>
  </si>
  <si>
    <t>598.51</t>
  </si>
  <si>
    <t>(52.19)</t>
  </si>
  <si>
    <t>281.22</t>
  </si>
  <si>
    <t>8,908.09</t>
  </si>
  <si>
    <t>(246.38)</t>
  </si>
  <si>
    <t>8,661.71</t>
  </si>
  <si>
    <t>(1,005.42)</t>
  </si>
  <si>
    <t>(985.85)</t>
  </si>
  <si>
    <t>39.48</t>
  </si>
  <si>
    <t>1,267.34</t>
  </si>
  <si>
    <t>(42.45)</t>
  </si>
  <si>
    <t>9.69</t>
  </si>
  <si>
    <t>(678.06)</t>
  </si>
  <si>
    <t>(150.00)</t>
  </si>
  <si>
    <t>3,812.31</t>
  </si>
  <si>
    <t>13.54</t>
  </si>
  <si>
    <t>(16.00)</t>
  </si>
  <si>
    <t>(95.12)</t>
  </si>
  <si>
    <t>(1,789.93)</t>
  </si>
  <si>
    <t>273.28</t>
  </si>
  <si>
    <t>180.05</t>
  </si>
  <si>
    <t>655.33</t>
  </si>
  <si>
    <t>1,488.19</t>
  </si>
  <si>
    <t>81.87</t>
  </si>
  <si>
    <t>25.71</t>
  </si>
  <si>
    <t>(5,948.57)</t>
  </si>
  <si>
    <t>(82.78)</t>
  </si>
  <si>
    <t>756.92</t>
  </si>
  <si>
    <t>(154.94)</t>
  </si>
  <si>
    <t>(769.04)</t>
  </si>
  <si>
    <t>(1,839.62)</t>
  </si>
  <si>
    <t>(7,930.45)</t>
  </si>
  <si>
    <t>2,219.45</t>
  </si>
  <si>
    <t>4.01</t>
  </si>
  <si>
    <t>3,344.89</t>
  </si>
  <si>
    <t>300.28</t>
  </si>
  <si>
    <t>281.46</t>
  </si>
  <si>
    <t>(88.17)</t>
  </si>
  <si>
    <t>(21.46)</t>
  </si>
  <si>
    <t>4,943.58</t>
  </si>
  <si>
    <t>(168.15)</t>
  </si>
  <si>
    <t>4,775.43</t>
  </si>
  <si>
    <t>(761.29)</t>
  </si>
  <si>
    <t>(936.07)</t>
  </si>
  <si>
    <t>122.70</t>
  </si>
  <si>
    <t>2,078.75</t>
  </si>
  <si>
    <t>(191.18)</t>
  </si>
  <si>
    <t>185.27</t>
  </si>
  <si>
    <t>A</t>
  </si>
  <si>
    <t>B</t>
  </si>
  <si>
    <t>C</t>
  </si>
  <si>
    <t>D</t>
  </si>
  <si>
    <t>E</t>
  </si>
  <si>
    <t>invested capital =TD+TE</t>
  </si>
  <si>
    <t>capital employed</t>
  </si>
  <si>
    <t>capital employed=TA-CL</t>
  </si>
  <si>
    <t>Return on invested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</si>
</sst>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7" x14ac:knownFonts="1">
    <font>
      <sz val="11"/>
      <color theme="1"/>
      <name val="Calibri"/>
      <family val="2"/>
      <scheme val="minor"/>
    </font>
    <font>
      <b/>
      <sz val="11"/>
      <color theme="1"/>
      <name val="Calibri"/>
      <family val="2"/>
      <scheme val="minor"/>
    </font>
    <font>
      <b/>
      <sz val="12"/>
      <color theme="1"/>
      <name val="Algerian"/>
      <family val="5"/>
    </font>
    <font>
      <b/>
      <sz val="12"/>
      <color theme="1"/>
      <name val="Times New Roman"/>
      <family val="1"/>
    </font>
    <font>
      <sz val="11"/>
      <color theme="1"/>
      <name val="Calibri"/>
      <family val="2"/>
      <scheme val="minor"/>
    </font>
    <font>
      <b/>
      <sz val="14"/>
      <color theme="1"/>
      <name val="Times New Roman"/>
      <family val="1"/>
    </font>
    <font>
      <sz val="14"/>
      <color rgb="FF111111"/>
      <name val="Times New Roman"/>
      <family val="1"/>
    </font>
    <font>
      <sz val="14"/>
      <color theme="1"/>
      <name val="Calibri"/>
      <family val="2"/>
      <scheme val="minor"/>
    </font>
    <font>
      <b/>
      <sz val="14"/>
      <color theme="1"/>
      <name val="Calibri"/>
      <family val="2"/>
      <scheme val="minor"/>
    </font>
    <font>
      <b/>
      <sz val="16"/>
      <color theme="1"/>
      <name val="Calibri"/>
      <family val="2"/>
      <scheme val="minor"/>
    </font>
    <font>
      <sz val="9"/>
      <color indexed="81"/>
      <name val="Tahoma"/>
      <charset val="1"/>
    </font>
    <font>
      <sz val="12"/>
      <color indexed="81"/>
      <name val="Times New Roman"/>
      <family val="1"/>
    </font>
    <font>
      <b/>
      <sz val="12"/>
      <color indexed="81"/>
      <name val="Times New Roman"/>
      <family val="1"/>
    </font>
    <font>
      <sz val="16"/>
      <color theme="1"/>
      <name val="Calibri"/>
      <family val="2"/>
      <scheme val="minor"/>
    </font>
    <font>
      <sz val="14"/>
      <color theme="1"/>
      <name val="Times New Roman"/>
      <family val="1"/>
    </font>
    <font>
      <sz val="14"/>
      <color rgb="FF374151"/>
      <name val="Times New Roman"/>
      <family val="1"/>
    </font>
    <font>
      <sz val="14"/>
      <name val="Times New Roman"/>
      <family val="1"/>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5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2"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xf>
    <xf numFmtId="0" fontId="7" fillId="0" borderId="0" xfId="0" applyFont="1"/>
    <xf numFmtId="0" fontId="6" fillId="0" borderId="0" xfId="0" applyFont="1"/>
    <xf numFmtId="0" fontId="1" fillId="0" borderId="0" xfId="0" applyFont="1" applyAlignment="1">
      <alignment horizontal="center"/>
    </xf>
    <xf numFmtId="0" fontId="1" fillId="0" borderId="0" xfId="0" applyFont="1" applyAlignment="1">
      <alignment horizontal="center"/>
    </xf>
    <xf numFmtId="10" fontId="0" fillId="0" borderId="0" xfId="0" applyNumberFormat="1"/>
    <xf numFmtId="0" fontId="0" fillId="0" borderId="0" xfId="0" applyAlignment="1"/>
    <xf numFmtId="0" fontId="7" fillId="0" borderId="0" xfId="0" applyFont="1" applyBorder="1"/>
    <xf numFmtId="0" fontId="6" fillId="0" borderId="0" xfId="0" applyFont="1" applyBorder="1"/>
    <xf numFmtId="0" fontId="1" fillId="0" borderId="0" xfId="0" applyFont="1" applyAlignment="1">
      <alignment horizontal="center"/>
    </xf>
    <xf numFmtId="0" fontId="1" fillId="0" borderId="0" xfId="0" applyFont="1" applyAlignment="1">
      <alignment horizontal="center"/>
    </xf>
    <xf numFmtId="2" fontId="0" fillId="0" borderId="0" xfId="0" applyNumberFormat="1"/>
    <xf numFmtId="164" fontId="0" fillId="0" borderId="0" xfId="0" applyNumberFormat="1"/>
    <xf numFmtId="10" fontId="13" fillId="0" borderId="0" xfId="0" applyNumberFormat="1" applyFont="1"/>
    <xf numFmtId="0" fontId="0" fillId="0" borderId="0" xfId="0" applyBorder="1"/>
    <xf numFmtId="0" fontId="13" fillId="0" borderId="0" xfId="0" applyFont="1"/>
    <xf numFmtId="0" fontId="13" fillId="0" borderId="0" xfId="0" applyFont="1" applyBorder="1"/>
    <xf numFmtId="43" fontId="0" fillId="0" borderId="0" xfId="2" applyFont="1" applyAlignment="1">
      <alignment horizontal="center"/>
    </xf>
    <xf numFmtId="43" fontId="1" fillId="0" borderId="0" xfId="2" applyFont="1" applyAlignment="1">
      <alignment horizontal="center"/>
    </xf>
    <xf numFmtId="0" fontId="0" fillId="0" borderId="0" xfId="2" applyNumberFormat="1" applyFont="1" applyAlignment="1">
      <alignment horizontal="center"/>
    </xf>
    <xf numFmtId="0" fontId="0" fillId="0" borderId="0" xfId="0" applyFill="1"/>
    <xf numFmtId="0" fontId="1" fillId="0" borderId="0" xfId="2" applyNumberFormat="1" applyFont="1" applyAlignment="1">
      <alignment horizontal="center"/>
    </xf>
    <xf numFmtId="43" fontId="1" fillId="0" borderId="0" xfId="2" applyFont="1" applyAlignment="1">
      <alignment horizontal="right"/>
    </xf>
    <xf numFmtId="43" fontId="0" fillId="0" borderId="0" xfId="2" applyFont="1" applyAlignment="1">
      <alignment horizontal="right"/>
    </xf>
    <xf numFmtId="0" fontId="0" fillId="0" borderId="0" xfId="0" applyBorder="1" applyAlignment="1">
      <alignment horizontal="center"/>
    </xf>
    <xf numFmtId="4" fontId="1" fillId="0" borderId="0" xfId="0" applyNumberFormat="1" applyFont="1" applyAlignment="1">
      <alignment horizontal="center"/>
    </xf>
    <xf numFmtId="4" fontId="0" fillId="0" borderId="0" xfId="0" applyNumberFormat="1" applyAlignment="1">
      <alignment horizontal="center"/>
    </xf>
    <xf numFmtId="0" fontId="14" fillId="0" borderId="0" xfId="0" applyFont="1"/>
    <xf numFmtId="2" fontId="14" fillId="0" borderId="0" xfId="0" applyNumberFormat="1" applyFont="1"/>
    <xf numFmtId="0" fontId="14" fillId="0" borderId="0" xfId="0" applyFont="1" applyBorder="1"/>
    <xf numFmtId="0" fontId="5" fillId="0" borderId="0" xfId="0" applyFont="1"/>
    <xf numFmtId="2" fontId="14" fillId="0" borderId="0" xfId="1" applyNumberFormat="1" applyFont="1"/>
    <xf numFmtId="10" fontId="14" fillId="0" borderId="0" xfId="0" applyNumberFormat="1" applyFont="1"/>
    <xf numFmtId="0" fontId="15" fillId="0" borderId="0" xfId="0" applyFont="1"/>
    <xf numFmtId="0" fontId="5" fillId="0" borderId="0" xfId="0" applyFont="1" applyAlignment="1">
      <alignment horizontal="left"/>
    </xf>
    <xf numFmtId="0" fontId="16" fillId="2" borderId="0" xfId="0" applyFont="1" applyFill="1"/>
    <xf numFmtId="10" fontId="16" fillId="2" borderId="0" xfId="1" applyNumberFormat="1" applyFont="1" applyFill="1"/>
    <xf numFmtId="0" fontId="14" fillId="2" borderId="0" xfId="0" applyFont="1" applyFill="1"/>
    <xf numFmtId="10" fontId="14" fillId="2" borderId="0" xfId="0" applyNumberFormat="1" applyFont="1" applyFill="1"/>
    <xf numFmtId="2" fontId="14" fillId="0" borderId="0" xfId="0" applyNumberFormat="1" applyFont="1" applyBorder="1"/>
    <xf numFmtId="0" fontId="5" fillId="0" borderId="0" xfId="0" applyFont="1" applyFill="1"/>
    <xf numFmtId="0" fontId="2"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10" fontId="7" fillId="0" borderId="0" xfId="0" applyNumberFormat="1" applyFont="1" applyAlignment="1">
      <alignment horizontal="center"/>
    </xf>
    <xf numFmtId="0" fontId="3"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a:t>
            </a:r>
            <a:r>
              <a:rPr lang="en-US" baseline="0"/>
              <a:t> &amp; working capital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ratio'!$D$5</c:f>
              <c:strCache>
                <c:ptCount val="1"/>
                <c:pt idx="0">
                  <c:v>quick ratio </c:v>
                </c:pt>
              </c:strCache>
            </c:strRef>
          </c:tx>
          <c:spPr>
            <a:ln w="28575" cap="rnd">
              <a:solidFill>
                <a:schemeClr val="accent1"/>
              </a:solidFill>
              <a:round/>
            </a:ln>
            <a:effectLst/>
          </c:spPr>
          <c:marker>
            <c:symbol val="none"/>
          </c:marker>
          <c:cat>
            <c:numRef>
              <c:f>'liquidity ratio'!$A$6:$A$10</c:f>
              <c:numCache>
                <c:formatCode>General</c:formatCode>
                <c:ptCount val="5"/>
                <c:pt idx="0">
                  <c:v>2020</c:v>
                </c:pt>
                <c:pt idx="1">
                  <c:v>2021</c:v>
                </c:pt>
                <c:pt idx="2">
                  <c:v>2022</c:v>
                </c:pt>
                <c:pt idx="3">
                  <c:v>2023</c:v>
                </c:pt>
                <c:pt idx="4">
                  <c:v>2024</c:v>
                </c:pt>
              </c:numCache>
            </c:numRef>
          </c:cat>
          <c:val>
            <c:numRef>
              <c:f>'liquidity ratio'!$D$6:$D$10</c:f>
              <c:numCache>
                <c:formatCode>General</c:formatCode>
                <c:ptCount val="5"/>
                <c:pt idx="0">
                  <c:v>62589.721538230871</c:v>
                </c:pt>
                <c:pt idx="1">
                  <c:v>65059.486611761975</c:v>
                </c:pt>
                <c:pt idx="2">
                  <c:v>63899.732241463564</c:v>
                </c:pt>
                <c:pt idx="3">
                  <c:v>61770.652655590144</c:v>
                </c:pt>
                <c:pt idx="4">
                  <c:v>66083.6130015487</c:v>
                </c:pt>
              </c:numCache>
            </c:numRef>
          </c:val>
          <c:smooth val="0"/>
          <c:extLst>
            <c:ext xmlns:c16="http://schemas.microsoft.com/office/drawing/2014/chart" uri="{C3380CC4-5D6E-409C-BE32-E72D297353CC}">
              <c16:uniqueId val="{00000000-2DF1-4662-A1A4-2EA01613B20F}"/>
            </c:ext>
          </c:extLst>
        </c:ser>
        <c:ser>
          <c:idx val="1"/>
          <c:order val="1"/>
          <c:tx>
            <c:strRef>
              <c:f>'liquidity ratio'!$E$5</c:f>
              <c:strCache>
                <c:ptCount val="1"/>
                <c:pt idx="0">
                  <c:v>net working capital ratio</c:v>
                </c:pt>
              </c:strCache>
            </c:strRef>
          </c:tx>
          <c:spPr>
            <a:ln w="28575" cap="rnd">
              <a:solidFill>
                <a:schemeClr val="accent2"/>
              </a:solidFill>
              <a:round/>
            </a:ln>
            <a:effectLst/>
          </c:spPr>
          <c:marker>
            <c:symbol val="none"/>
          </c:marker>
          <c:cat>
            <c:numRef>
              <c:f>'liquidity ratio'!$A$6:$A$10</c:f>
              <c:numCache>
                <c:formatCode>General</c:formatCode>
                <c:ptCount val="5"/>
                <c:pt idx="0">
                  <c:v>2020</c:v>
                </c:pt>
                <c:pt idx="1">
                  <c:v>2021</c:v>
                </c:pt>
                <c:pt idx="2">
                  <c:v>2022</c:v>
                </c:pt>
                <c:pt idx="3">
                  <c:v>2023</c:v>
                </c:pt>
                <c:pt idx="4">
                  <c:v>2024</c:v>
                </c:pt>
              </c:numCache>
            </c:numRef>
          </c:cat>
          <c:val>
            <c:numRef>
              <c:f>'liquidity ratio'!$E$6:$E$10</c:f>
              <c:numCache>
                <c:formatCode>General</c:formatCode>
                <c:ptCount val="5"/>
                <c:pt idx="0">
                  <c:v>-12242.06</c:v>
                </c:pt>
                <c:pt idx="1">
                  <c:v>-10396.959999999999</c:v>
                </c:pt>
                <c:pt idx="2">
                  <c:v>-11373.2</c:v>
                </c:pt>
                <c:pt idx="3">
                  <c:v>-14303.579999999998</c:v>
                </c:pt>
                <c:pt idx="4">
                  <c:v>-12155.1</c:v>
                </c:pt>
              </c:numCache>
            </c:numRef>
          </c:val>
          <c:smooth val="0"/>
          <c:extLst>
            <c:ext xmlns:c16="http://schemas.microsoft.com/office/drawing/2014/chart" uri="{C3380CC4-5D6E-409C-BE32-E72D297353CC}">
              <c16:uniqueId val="{00000001-2DF1-4662-A1A4-2EA01613B20F}"/>
            </c:ext>
          </c:extLst>
        </c:ser>
        <c:dLbls>
          <c:showLegendKey val="0"/>
          <c:showVal val="0"/>
          <c:showCatName val="0"/>
          <c:showSerName val="0"/>
          <c:showPercent val="0"/>
          <c:showBubbleSize val="0"/>
        </c:dLbls>
        <c:smooth val="0"/>
        <c:axId val="973169087"/>
        <c:axId val="1098370031"/>
      </c:lineChart>
      <c:catAx>
        <c:axId val="97316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70031"/>
        <c:crosses val="autoZero"/>
        <c:auto val="1"/>
        <c:lblAlgn val="ctr"/>
        <c:lblOffset val="100"/>
        <c:noMultiLvlLbl val="0"/>
      </c:catAx>
      <c:valAx>
        <c:axId val="109837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6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'profitability ratio'!$B$64</c:f>
              <c:strCache>
                <c:ptCount val="1"/>
                <c:pt idx="0">
                  <c:v>Return on Equity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ratio'!$A$65:$A$69</c:f>
              <c:numCache>
                <c:formatCode>General</c:formatCode>
                <c:ptCount val="5"/>
                <c:pt idx="0">
                  <c:v>2020</c:v>
                </c:pt>
                <c:pt idx="1">
                  <c:v>2021</c:v>
                </c:pt>
                <c:pt idx="2">
                  <c:v>2022</c:v>
                </c:pt>
                <c:pt idx="3">
                  <c:v>2023</c:v>
                </c:pt>
                <c:pt idx="4">
                  <c:v>2024</c:v>
                </c:pt>
              </c:numCache>
            </c:numRef>
          </c:cat>
          <c:val>
            <c:numRef>
              <c:f>'profitability ratio'!$B$65:$B$69</c:f>
              <c:numCache>
                <c:formatCode>0.00%</c:formatCode>
                <c:ptCount val="5"/>
                <c:pt idx="0">
                  <c:v>-0.39644163337892552</c:v>
                </c:pt>
                <c:pt idx="1">
                  <c:v>-0.1257054875716114</c:v>
                </c:pt>
                <c:pt idx="2">
                  <c:v>-8.7205020018401386E-2</c:v>
                </c:pt>
                <c:pt idx="3">
                  <c:v>0.12141291552903113</c:v>
                </c:pt>
                <c:pt idx="4">
                  <c:v>0.26215263551631302</c:v>
                </c:pt>
              </c:numCache>
            </c:numRef>
          </c:val>
          <c:extLst>
            <c:ext xmlns:c16="http://schemas.microsoft.com/office/drawing/2014/chart" uri="{C3380CC4-5D6E-409C-BE32-E72D297353CC}">
              <c16:uniqueId val="{00000000-947E-4098-B146-CCF3F17B0DE7}"/>
            </c:ext>
          </c:extLst>
        </c:ser>
        <c:dLbls>
          <c:dLblPos val="outEnd"/>
          <c:showLegendKey val="0"/>
          <c:showVal val="1"/>
          <c:showCatName val="0"/>
          <c:showSerName val="0"/>
          <c:showPercent val="0"/>
          <c:showBubbleSize val="0"/>
        </c:dLbls>
        <c:gapWidth val="219"/>
        <c:overlap val="-27"/>
        <c:axId val="200021312"/>
        <c:axId val="198666496"/>
      </c:barChart>
      <c:catAx>
        <c:axId val="20002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6496"/>
        <c:crosses val="autoZero"/>
        <c:auto val="1"/>
        <c:lblAlgn val="ctr"/>
        <c:lblOffset val="100"/>
        <c:noMultiLvlLbl val="0"/>
      </c:catAx>
      <c:valAx>
        <c:axId val="198666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'profitability ratio'!$B$83</c:f>
              <c:strCache>
                <c:ptCount val="1"/>
                <c:pt idx="0">
                  <c:v>Asset turnover ratio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DD-4C96-94A5-064BD7AD13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DD-4C96-94A5-064BD7AD13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DD-4C96-94A5-064BD7AD13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DD-4C96-94A5-064BD7AD13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DD-4C96-94A5-064BD7AD1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'profitability ratio'!$A$84:$A$88</c:f>
              <c:numCache>
                <c:formatCode>General</c:formatCode>
                <c:ptCount val="5"/>
                <c:pt idx="0">
                  <c:v>2020</c:v>
                </c:pt>
                <c:pt idx="1">
                  <c:v>2021</c:v>
                </c:pt>
                <c:pt idx="2">
                  <c:v>2022</c:v>
                </c:pt>
                <c:pt idx="3">
                  <c:v>2023</c:v>
                </c:pt>
                <c:pt idx="4">
                  <c:v>2024</c:v>
                </c:pt>
              </c:numCache>
            </c:numRef>
          </c:cat>
          <c:val>
            <c:numRef>
              <c:f>'profitability ratio'!$B$84:$B$88</c:f>
              <c:numCache>
                <c:formatCode>0.00%</c:formatCode>
                <c:ptCount val="5"/>
                <c:pt idx="0">
                  <c:v>0.69477313181829581</c:v>
                </c:pt>
                <c:pt idx="1">
                  <c:v>0.71564145893169429</c:v>
                </c:pt>
                <c:pt idx="2">
                  <c:v>0.7336629949325405</c:v>
                </c:pt>
                <c:pt idx="3">
                  <c:v>1.0571155256766267</c:v>
                </c:pt>
                <c:pt idx="4">
                  <c:v>1.1008142093652689</c:v>
                </c:pt>
              </c:numCache>
            </c:numRef>
          </c:val>
          <c:extLst>
            <c:ext xmlns:c16="http://schemas.microsoft.com/office/drawing/2014/chart" uri="{C3380CC4-5D6E-409C-BE32-E72D297353CC}">
              <c16:uniqueId val="{00000000-28ED-40BB-9515-4D323D9CD3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'capital ratio'!$B$6</c:f>
              <c:strCache>
                <c:ptCount val="1"/>
                <c:pt idx="0">
                  <c:v>Debt-to-Equity Ratio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DF-4567-BECE-206280602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DF-4567-BECE-206280602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DF-4567-BECE-206280602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DF-4567-BECE-206280602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DF-4567-BECE-206280602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'capital ratio'!$A$7:$A$11</c:f>
              <c:numCache>
                <c:formatCode>General</c:formatCode>
                <c:ptCount val="5"/>
                <c:pt idx="0">
                  <c:v>2020</c:v>
                </c:pt>
                <c:pt idx="1">
                  <c:v>2021</c:v>
                </c:pt>
                <c:pt idx="2">
                  <c:v>2022</c:v>
                </c:pt>
                <c:pt idx="3">
                  <c:v>2023</c:v>
                </c:pt>
                <c:pt idx="4">
                  <c:v>2024</c:v>
                </c:pt>
              </c:numCache>
            </c:numRef>
          </c:cat>
          <c:val>
            <c:numRef>
              <c:f>'capital ratio'!$B$7:$B$11</c:f>
              <c:numCache>
                <c:formatCode>0.00</c:formatCode>
                <c:ptCount val="5"/>
                <c:pt idx="0">
                  <c:v>2.4039080578540486</c:v>
                </c:pt>
                <c:pt idx="1">
                  <c:v>2.4141353077277095</c:v>
                </c:pt>
                <c:pt idx="2">
                  <c:v>2.2039405038570208</c:v>
                </c:pt>
                <c:pt idx="3">
                  <c:v>1.749051284276486</c:v>
                </c:pt>
                <c:pt idx="4">
                  <c:v>1.1923375371768947</c:v>
                </c:pt>
              </c:numCache>
            </c:numRef>
          </c:val>
          <c:extLst>
            <c:ext xmlns:c16="http://schemas.microsoft.com/office/drawing/2014/chart" uri="{C3380CC4-5D6E-409C-BE32-E72D297353CC}">
              <c16:uniqueId val="{00000000-4B8B-4D84-9B94-B6D6DD91EC8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'capital ratio'!$B$26</c:f>
              <c:strCache>
                <c:ptCount val="1"/>
                <c:pt idx="0">
                  <c:v>Total capital assets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2D-4982-9E9F-366E1A24DF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2D-4982-9E9F-366E1A24DF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2D-4982-9E9F-366E1A24DF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2D-4982-9E9F-366E1A24DF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2D-4982-9E9F-366E1A24DF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'capital ratio'!$A$27:$A$31</c:f>
              <c:numCache>
                <c:formatCode>General</c:formatCode>
                <c:ptCount val="5"/>
                <c:pt idx="0">
                  <c:v>2020</c:v>
                </c:pt>
                <c:pt idx="1">
                  <c:v>2021</c:v>
                </c:pt>
                <c:pt idx="2">
                  <c:v>2022</c:v>
                </c:pt>
                <c:pt idx="3">
                  <c:v>2023</c:v>
                </c:pt>
                <c:pt idx="4">
                  <c:v>2024</c:v>
                </c:pt>
              </c:numCache>
            </c:numRef>
          </c:cat>
          <c:val>
            <c:numRef>
              <c:f>'capital ratio'!$B$27:$B$31</c:f>
              <c:numCache>
                <c:formatCode>0.00</c:formatCode>
                <c:ptCount val="5"/>
                <c:pt idx="0">
                  <c:v>0.70622003209145501</c:v>
                </c:pt>
                <c:pt idx="1">
                  <c:v>0.70710006784542068</c:v>
                </c:pt>
                <c:pt idx="2">
                  <c:v>0.68788434154873868</c:v>
                </c:pt>
                <c:pt idx="3">
                  <c:v>0.63623814305698312</c:v>
                </c:pt>
                <c:pt idx="4">
                  <c:v>0.5438658586817271</c:v>
                </c:pt>
              </c:numCache>
            </c:numRef>
          </c:val>
          <c:extLst>
            <c:ext xmlns:c16="http://schemas.microsoft.com/office/drawing/2014/chart" uri="{C3380CC4-5D6E-409C-BE32-E72D297353CC}">
              <c16:uniqueId val="{00000000-70BA-42CF-9EA2-917D59F430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'capital ratio'!$B$46</c:f>
              <c:strCache>
                <c:ptCount val="1"/>
                <c:pt idx="0">
                  <c:v>Return on invested capital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C1-443E-8687-91302A7F27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C1-443E-8687-91302A7F27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C1-443E-8687-91302A7F27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C1-443E-8687-91302A7F27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C1-443E-8687-91302A7F2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'capital ratio'!$A$47:$A$51</c:f>
              <c:numCache>
                <c:formatCode>General</c:formatCode>
                <c:ptCount val="5"/>
                <c:pt idx="0">
                  <c:v>2020</c:v>
                </c:pt>
                <c:pt idx="1">
                  <c:v>2021</c:v>
                </c:pt>
                <c:pt idx="2">
                  <c:v>2022</c:v>
                </c:pt>
                <c:pt idx="3">
                  <c:v>2023</c:v>
                </c:pt>
                <c:pt idx="4">
                  <c:v>2024</c:v>
                </c:pt>
              </c:numCache>
            </c:numRef>
          </c:cat>
          <c:val>
            <c:numRef>
              <c:f>'capital ratio'!$B$47:$B$51</c:f>
              <c:numCache>
                <c:formatCode>General</c:formatCode>
                <c:ptCount val="5"/>
                <c:pt idx="0">
                  <c:v>0.28242535494804111</c:v>
                </c:pt>
                <c:pt idx="1">
                  <c:v>-3.5282078018852234E-2</c:v>
                </c:pt>
                <c:pt idx="2">
                  <c:v>-2.7218052243298773E-2</c:v>
                </c:pt>
                <c:pt idx="3">
                  <c:v>4.4165387609706022E-2</c:v>
                </c:pt>
                <c:pt idx="4">
                  <c:v>0.11957676729555559</c:v>
                </c:pt>
              </c:numCache>
            </c:numRef>
          </c:val>
          <c:extLst>
            <c:ext xmlns:c16="http://schemas.microsoft.com/office/drawing/2014/chart" uri="{C3380CC4-5D6E-409C-BE32-E72D297353CC}">
              <c16:uniqueId val="{00000000-D8B1-4538-93A2-4514B44FDF8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'capital ratio'!$B$66</c:f>
              <c:strCache>
                <c:ptCount val="1"/>
                <c:pt idx="0">
                  <c:v>capital employed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B5-4C7B-B5BF-D62A294B73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B5-4C7B-B5BF-D62A294B73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B5-4C7B-B5BF-D62A294B73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B5-4C7B-B5BF-D62A294B73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B5-4C7B-B5BF-D62A294B7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'capital ratio'!$A$67:$A$71</c:f>
              <c:numCache>
                <c:formatCode>General</c:formatCode>
                <c:ptCount val="5"/>
                <c:pt idx="0">
                  <c:v>2020</c:v>
                </c:pt>
                <c:pt idx="1">
                  <c:v>2021</c:v>
                </c:pt>
                <c:pt idx="2">
                  <c:v>2022</c:v>
                </c:pt>
                <c:pt idx="3">
                  <c:v>2023</c:v>
                </c:pt>
                <c:pt idx="4">
                  <c:v>2024</c:v>
                </c:pt>
              </c:numCache>
            </c:numRef>
          </c:cat>
          <c:val>
            <c:numRef>
              <c:f>'capital ratio'!$B$67:$B$71</c:f>
              <c:numCache>
                <c:formatCode>General</c:formatCode>
                <c:ptCount val="5"/>
                <c:pt idx="0">
                  <c:v>-51621.64</c:v>
                </c:pt>
                <c:pt idx="1">
                  <c:v>38808.11</c:v>
                </c:pt>
                <c:pt idx="2">
                  <c:v>36907.06</c:v>
                </c:pt>
                <c:pt idx="3">
                  <c:v>35967.24</c:v>
                </c:pt>
                <c:pt idx="4">
                  <c:v>38757.58</c:v>
                </c:pt>
              </c:numCache>
            </c:numRef>
          </c:val>
          <c:extLst>
            <c:ext xmlns:c16="http://schemas.microsoft.com/office/drawing/2014/chart" uri="{C3380CC4-5D6E-409C-BE32-E72D297353CC}">
              <c16:uniqueId val="{00000000-623A-485A-A21B-9A511A0B83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current</a:t>
            </a:r>
            <a:r>
              <a:rPr lang="en-IN" baseline="0"/>
              <a:t> &amp; cash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665653826466717E-2"/>
          <c:y val="0.12472976576080125"/>
          <c:w val="0.89655796150481193"/>
          <c:h val="0.72508002973616736"/>
        </c:manualLayout>
      </c:layout>
      <c:barChart>
        <c:barDir val="col"/>
        <c:grouping val="clustered"/>
        <c:varyColors val="0"/>
        <c:ser>
          <c:idx val="0"/>
          <c:order val="0"/>
          <c:tx>
            <c:strRef>
              <c:f>'liquidity ratio'!$B$5</c:f>
              <c:strCache>
                <c:ptCount val="1"/>
                <c:pt idx="0">
                  <c:v>current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'liquidity ratio'!$A$6:$A$10</c:f>
              <c:numCache>
                <c:formatCode>General</c:formatCode>
                <c:ptCount val="5"/>
                <c:pt idx="0">
                  <c:v>2020</c:v>
                </c:pt>
                <c:pt idx="1">
                  <c:v>2021</c:v>
                </c:pt>
                <c:pt idx="2">
                  <c:v>2022</c:v>
                </c:pt>
                <c:pt idx="3">
                  <c:v>2023</c:v>
                </c:pt>
                <c:pt idx="4">
                  <c:v>2024</c:v>
                </c:pt>
              </c:numCache>
            </c:numRef>
          </c:cat>
          <c:val>
            <c:numRef>
              <c:f>'liquidity ratio'!$B$6:$B$10</c:f>
              <c:numCache>
                <c:formatCode>0.00</c:formatCode>
                <c:ptCount val="5"/>
                <c:pt idx="0">
                  <c:v>0.52570046205428578</c:v>
                </c:pt>
                <c:pt idx="1">
                  <c:v>0.60394871921848425</c:v>
                </c:pt>
                <c:pt idx="2">
                  <c:v>0.57865816860119412</c:v>
                </c:pt>
                <c:pt idx="3">
                  <c:v>0.44567351831319207</c:v>
                </c:pt>
                <c:pt idx="4">
                  <c:v>0.555184482561765</c:v>
                </c:pt>
              </c:numCache>
            </c:numRef>
          </c:val>
          <c:extLst>
            <c:ext xmlns:c16="http://schemas.microsoft.com/office/drawing/2014/chart" uri="{C3380CC4-5D6E-409C-BE32-E72D297353CC}">
              <c16:uniqueId val="{00000000-A7CD-43C5-A74E-80D6BE07E040}"/>
            </c:ext>
          </c:extLst>
        </c:ser>
        <c:ser>
          <c:idx val="1"/>
          <c:order val="1"/>
          <c:tx>
            <c:strRef>
              <c:f>'liquidity ratio'!$C$5</c:f>
              <c:strCache>
                <c:ptCount val="1"/>
                <c:pt idx="0">
                  <c:v>Cash ratio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'liquidity ratio'!$A$6:$A$10</c:f>
              <c:numCache>
                <c:formatCode>General</c:formatCode>
                <c:ptCount val="5"/>
                <c:pt idx="0">
                  <c:v>2020</c:v>
                </c:pt>
                <c:pt idx="1">
                  <c:v>2021</c:v>
                </c:pt>
                <c:pt idx="2">
                  <c:v>2022</c:v>
                </c:pt>
                <c:pt idx="3">
                  <c:v>2023</c:v>
                </c:pt>
                <c:pt idx="4">
                  <c:v>2024</c:v>
                </c:pt>
              </c:numCache>
            </c:numRef>
          </c:cat>
          <c:val>
            <c:numRef>
              <c:f>'liquidity ratio'!$C$6:$C$10</c:f>
              <c:numCache>
                <c:formatCode>General</c:formatCode>
                <c:ptCount val="5"/>
                <c:pt idx="0">
                  <c:v>8.3116305487388631E-2</c:v>
                </c:pt>
                <c:pt idx="1">
                  <c:v>9.0110488713999751E-2</c:v>
                </c:pt>
                <c:pt idx="2">
                  <c:v>9.0773431887973127E-2</c:v>
                </c:pt>
                <c:pt idx="3">
                  <c:v>4.3460332752921792E-2</c:v>
                </c:pt>
                <c:pt idx="4">
                  <c:v>0.12240614854044622</c:v>
                </c:pt>
              </c:numCache>
            </c:numRef>
          </c:val>
          <c:extLst>
            <c:ext xmlns:c16="http://schemas.microsoft.com/office/drawing/2014/chart" uri="{C3380CC4-5D6E-409C-BE32-E72D297353CC}">
              <c16:uniqueId val="{00000001-A7CD-43C5-A74E-80D6BE07E040}"/>
            </c:ext>
          </c:extLst>
        </c:ser>
        <c:dLbls>
          <c:dLblPos val="outEnd"/>
          <c:showLegendKey val="0"/>
          <c:showVal val="1"/>
          <c:showCatName val="0"/>
          <c:showSerName val="0"/>
          <c:showPercent val="0"/>
          <c:showBubbleSize val="0"/>
        </c:dLbls>
        <c:gapWidth val="219"/>
        <c:overlap val="-27"/>
        <c:axId val="1093127551"/>
        <c:axId val="1093156975"/>
      </c:barChart>
      <c:catAx>
        <c:axId val="109312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56975"/>
        <c:crosses val="autoZero"/>
        <c:auto val="1"/>
        <c:lblAlgn val="ctr"/>
        <c:lblOffset val="100"/>
        <c:noMultiLvlLbl val="0"/>
      </c:catAx>
      <c:valAx>
        <c:axId val="1093156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27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capital ratio'!$B$6</c:f>
              <c:strCache>
                <c:ptCount val="1"/>
                <c:pt idx="0">
                  <c:v>WORKING CAPITAL</c:v>
                </c:pt>
              </c:strCache>
            </c:strRef>
          </c:tx>
          <c:spPr>
            <a:solidFill>
              <a:schemeClr val="accent1"/>
            </a:solidFill>
            <a:ln>
              <a:noFill/>
            </a:ln>
            <a:effectLst/>
          </c:spPr>
          <c:invertIfNegative val="0"/>
          <c:cat>
            <c:numRef>
              <c:f>'working capital ratio'!$A$7:$A$11</c:f>
              <c:numCache>
                <c:formatCode>General</c:formatCode>
                <c:ptCount val="5"/>
                <c:pt idx="0">
                  <c:v>2020</c:v>
                </c:pt>
                <c:pt idx="1">
                  <c:v>2021</c:v>
                </c:pt>
                <c:pt idx="2">
                  <c:v>2022</c:v>
                </c:pt>
                <c:pt idx="3">
                  <c:v>2023</c:v>
                </c:pt>
                <c:pt idx="4">
                  <c:v>2024</c:v>
                </c:pt>
              </c:numCache>
            </c:numRef>
          </c:cat>
          <c:val>
            <c:numRef>
              <c:f>'working capital ratio'!$B$7:$B$11</c:f>
              <c:numCache>
                <c:formatCode>General</c:formatCode>
                <c:ptCount val="5"/>
                <c:pt idx="0">
                  <c:v>0.52570046205428578</c:v>
                </c:pt>
                <c:pt idx="1">
                  <c:v>0.60394871921848425</c:v>
                </c:pt>
                <c:pt idx="2">
                  <c:v>0.57865816860119412</c:v>
                </c:pt>
                <c:pt idx="3">
                  <c:v>0.44567351831319207</c:v>
                </c:pt>
                <c:pt idx="4">
                  <c:v>0.555184482561765</c:v>
                </c:pt>
              </c:numCache>
            </c:numRef>
          </c:val>
          <c:extLst>
            <c:ext xmlns:c16="http://schemas.microsoft.com/office/drawing/2014/chart" uri="{C3380CC4-5D6E-409C-BE32-E72D297353CC}">
              <c16:uniqueId val="{00000000-CB8F-4F9B-9BE9-764E6BA90765}"/>
            </c:ext>
          </c:extLst>
        </c:ser>
        <c:dLbls>
          <c:showLegendKey val="0"/>
          <c:showVal val="0"/>
          <c:showCatName val="0"/>
          <c:showSerName val="0"/>
          <c:showPercent val="0"/>
          <c:showBubbleSize val="0"/>
        </c:dLbls>
        <c:gapWidth val="219"/>
        <c:overlap val="-27"/>
        <c:axId val="415765168"/>
        <c:axId val="504090256"/>
      </c:barChart>
      <c:catAx>
        <c:axId val="4157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90256"/>
        <c:crosses val="autoZero"/>
        <c:auto val="1"/>
        <c:lblAlgn val="ctr"/>
        <c:lblOffset val="100"/>
        <c:noMultiLvlLbl val="0"/>
      </c:catAx>
      <c:valAx>
        <c:axId val="5040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6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'debt ratio'!$B$7</c:f>
              <c:strCache>
                <c:ptCount val="1"/>
                <c:pt idx="0">
                  <c:v>debt ratio  </c:v>
                </c:pt>
              </c:strCache>
            </c:strRef>
          </c:tx>
          <c:spPr>
            <a:solidFill>
              <a:schemeClr val="accent1"/>
            </a:solidFill>
            <a:ln>
              <a:noFill/>
            </a:ln>
            <a:effectLst/>
          </c:spPr>
          <c:invertIfNegative val="0"/>
          <c:cat>
            <c:numRef>
              <c:f>'debt ratio'!$A$8:$A$12</c:f>
              <c:numCache>
                <c:formatCode>General</c:formatCode>
                <c:ptCount val="5"/>
                <c:pt idx="0">
                  <c:v>2020</c:v>
                </c:pt>
                <c:pt idx="1">
                  <c:v>2021</c:v>
                </c:pt>
                <c:pt idx="2">
                  <c:v>2022</c:v>
                </c:pt>
                <c:pt idx="3">
                  <c:v>2023</c:v>
                </c:pt>
                <c:pt idx="4">
                  <c:v>2024</c:v>
                </c:pt>
              </c:numCache>
            </c:numRef>
          </c:cat>
          <c:val>
            <c:numRef>
              <c:f>'debt ratio'!$B$8:$B$12</c:f>
              <c:numCache>
                <c:formatCode>General</c:formatCode>
                <c:ptCount val="5"/>
                <c:pt idx="0">
                  <c:v>0.70622003209145501</c:v>
                </c:pt>
                <c:pt idx="1">
                  <c:v>0.70710006784542068</c:v>
                </c:pt>
                <c:pt idx="2">
                  <c:v>0.68788434154873868</c:v>
                </c:pt>
                <c:pt idx="3">
                  <c:v>0.63623814305698312</c:v>
                </c:pt>
                <c:pt idx="4">
                  <c:v>0.5438658586817271</c:v>
                </c:pt>
              </c:numCache>
            </c:numRef>
          </c:val>
          <c:extLst>
            <c:ext xmlns:c16="http://schemas.microsoft.com/office/drawing/2014/chart" uri="{C3380CC4-5D6E-409C-BE32-E72D297353CC}">
              <c16:uniqueId val="{00000000-5CCE-4943-B648-A899C0B9F470}"/>
            </c:ext>
          </c:extLst>
        </c:ser>
        <c:dLbls>
          <c:showLegendKey val="0"/>
          <c:showVal val="0"/>
          <c:showCatName val="0"/>
          <c:showSerName val="0"/>
          <c:showPercent val="0"/>
          <c:showBubbleSize val="0"/>
        </c:dLbls>
        <c:gapWidth val="219"/>
        <c:overlap val="-27"/>
        <c:axId val="1443656720"/>
        <c:axId val="1444390544"/>
      </c:barChart>
      <c:catAx>
        <c:axId val="144365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90544"/>
        <c:crosses val="autoZero"/>
        <c:auto val="1"/>
        <c:lblAlgn val="ctr"/>
        <c:lblOffset val="100"/>
        <c:noMultiLvlLbl val="0"/>
      </c:catAx>
      <c:valAx>
        <c:axId val="14443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56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'debt ratio'!$B$27</c:f>
              <c:strCache>
                <c:ptCount val="1"/>
                <c:pt idx="0">
                  <c:v>Interest Coverage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'debt ratio'!$A$28:$A$32</c:f>
              <c:numCache>
                <c:formatCode>General</c:formatCode>
                <c:ptCount val="5"/>
                <c:pt idx="0">
                  <c:v>2020</c:v>
                </c:pt>
                <c:pt idx="1">
                  <c:v>2021</c:v>
                </c:pt>
                <c:pt idx="2">
                  <c:v>2022</c:v>
                </c:pt>
                <c:pt idx="3">
                  <c:v>2023</c:v>
                </c:pt>
                <c:pt idx="4">
                  <c:v>2024</c:v>
                </c:pt>
              </c:numCache>
            </c:numRef>
          </c:cat>
          <c:val>
            <c:numRef>
              <c:f>'debt ratio'!$B$28:$B$32</c:f>
              <c:numCache>
                <c:formatCode>0.0</c:formatCode>
                <c:ptCount val="5"/>
                <c:pt idx="0">
                  <c:v>-2.2650177394830195</c:v>
                </c:pt>
                <c:pt idx="1">
                  <c:v>-1.128303950749193</c:v>
                </c:pt>
                <c:pt idx="2">
                  <c:v>-0.30369085604671592</c:v>
                </c:pt>
                <c:pt idx="3">
                  <c:v>1.1260995062295165</c:v>
                </c:pt>
                <c:pt idx="4">
                  <c:v>2.9553800696471915</c:v>
                </c:pt>
              </c:numCache>
            </c:numRef>
          </c:val>
          <c:extLst>
            <c:ext xmlns:c16="http://schemas.microsoft.com/office/drawing/2014/chart" uri="{C3380CC4-5D6E-409C-BE32-E72D297353CC}">
              <c16:uniqueId val="{00000000-2C2D-4A24-8E69-358EA20716FD}"/>
            </c:ext>
          </c:extLst>
        </c:ser>
        <c:dLbls>
          <c:dLblPos val="outEnd"/>
          <c:showLegendKey val="0"/>
          <c:showVal val="1"/>
          <c:showCatName val="0"/>
          <c:showSerName val="0"/>
          <c:showPercent val="0"/>
          <c:showBubbleSize val="0"/>
        </c:dLbls>
        <c:gapWidth val="219"/>
        <c:overlap val="-27"/>
        <c:axId val="471772399"/>
        <c:axId val="352568079"/>
      </c:barChart>
      <c:catAx>
        <c:axId val="47177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68079"/>
        <c:crosses val="autoZero"/>
        <c:auto val="1"/>
        <c:lblAlgn val="ctr"/>
        <c:lblOffset val="100"/>
        <c:noMultiLvlLbl val="0"/>
      </c:catAx>
      <c:valAx>
        <c:axId val="352568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'debt ratio'!$B$48</c:f>
              <c:strCache>
                <c:ptCount val="1"/>
                <c:pt idx="0">
                  <c:v>Debt service coverage ratio (DSCR)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'debt ratio'!$A$49:$A$53</c:f>
              <c:numCache>
                <c:formatCode>General</c:formatCode>
                <c:ptCount val="5"/>
                <c:pt idx="0">
                  <c:v>2020</c:v>
                </c:pt>
                <c:pt idx="1">
                  <c:v>2021</c:v>
                </c:pt>
                <c:pt idx="2">
                  <c:v>2022</c:v>
                </c:pt>
                <c:pt idx="3">
                  <c:v>2023</c:v>
                </c:pt>
                <c:pt idx="4">
                  <c:v>2024</c:v>
                </c:pt>
              </c:numCache>
            </c:numRef>
          </c:cat>
          <c:val>
            <c:numRef>
              <c:f>'debt ratio'!$B$49:$B$53</c:f>
              <c:numCache>
                <c:formatCode>General</c:formatCode>
                <c:ptCount val="5"/>
                <c:pt idx="0">
                  <c:v>-4.0380030410542327</c:v>
                </c:pt>
                <c:pt idx="1">
                  <c:v>-1.9237706377674324</c:v>
                </c:pt>
                <c:pt idx="2">
                  <c:v>-0.76487028030233883</c:v>
                </c:pt>
                <c:pt idx="3">
                  <c:v>3.4067916640211773</c:v>
                </c:pt>
                <c:pt idx="4">
                  <c:v>7.3171937106475777</c:v>
                </c:pt>
              </c:numCache>
            </c:numRef>
          </c:val>
          <c:extLst>
            <c:ext xmlns:c16="http://schemas.microsoft.com/office/drawing/2014/chart" uri="{C3380CC4-5D6E-409C-BE32-E72D297353CC}">
              <c16:uniqueId val="{00000000-BCEB-4200-98A2-BD80C6234DEF}"/>
            </c:ext>
          </c:extLst>
        </c:ser>
        <c:dLbls>
          <c:dLblPos val="outEnd"/>
          <c:showLegendKey val="0"/>
          <c:showVal val="1"/>
          <c:showCatName val="0"/>
          <c:showSerName val="0"/>
          <c:showPercent val="0"/>
          <c:showBubbleSize val="0"/>
        </c:dLbls>
        <c:gapWidth val="219"/>
        <c:overlap val="-27"/>
        <c:axId val="465762847"/>
        <c:axId val="937639311"/>
      </c:barChart>
      <c:catAx>
        <c:axId val="46576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39311"/>
        <c:crosses val="autoZero"/>
        <c:auto val="1"/>
        <c:lblAlgn val="ctr"/>
        <c:lblOffset val="100"/>
        <c:noMultiLvlLbl val="0"/>
      </c:catAx>
      <c:valAx>
        <c:axId val="9376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62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11944444444444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'profitability ratio'!$B$6</c:f>
              <c:strCache>
                <c:ptCount val="1"/>
                <c:pt idx="0">
                  <c:v>gross profit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ratio'!$A$7:$A$11</c:f>
              <c:numCache>
                <c:formatCode>General</c:formatCode>
                <c:ptCount val="5"/>
                <c:pt idx="0">
                  <c:v>2020</c:v>
                </c:pt>
                <c:pt idx="1">
                  <c:v>2021</c:v>
                </c:pt>
                <c:pt idx="2">
                  <c:v>2022</c:v>
                </c:pt>
                <c:pt idx="3">
                  <c:v>2023</c:v>
                </c:pt>
                <c:pt idx="4">
                  <c:v>2024</c:v>
                </c:pt>
              </c:numCache>
            </c:numRef>
          </c:cat>
          <c:val>
            <c:numRef>
              <c:f>'profitability ratio'!$B$7:$B$11</c:f>
              <c:numCache>
                <c:formatCode>0.00%</c:formatCode>
                <c:ptCount val="5"/>
                <c:pt idx="0">
                  <c:v>-0.16390055043306131</c:v>
                </c:pt>
                <c:pt idx="1">
                  <c:v>-4.9669250391811408E-2</c:v>
                </c:pt>
                <c:pt idx="2">
                  <c:v>-3.4983277863064689E-2</c:v>
                </c:pt>
                <c:pt idx="3">
                  <c:v>1.9216267854069078E-2</c:v>
                </c:pt>
                <c:pt idx="4">
                  <c:v>0.10792110402892698</c:v>
                </c:pt>
              </c:numCache>
            </c:numRef>
          </c:val>
          <c:extLst>
            <c:ext xmlns:c16="http://schemas.microsoft.com/office/drawing/2014/chart" uri="{C3380CC4-5D6E-409C-BE32-E72D297353CC}">
              <c16:uniqueId val="{00000000-0ABE-4C3B-AB79-6C96780F0456}"/>
            </c:ext>
          </c:extLst>
        </c:ser>
        <c:dLbls>
          <c:dLblPos val="outEnd"/>
          <c:showLegendKey val="0"/>
          <c:showVal val="1"/>
          <c:showCatName val="0"/>
          <c:showSerName val="0"/>
          <c:showPercent val="0"/>
          <c:showBubbleSize val="0"/>
        </c:dLbls>
        <c:gapWidth val="219"/>
        <c:overlap val="-27"/>
        <c:axId val="200245664"/>
        <c:axId val="196036576"/>
      </c:barChart>
      <c:catAx>
        <c:axId val="2002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6576"/>
        <c:crosses val="autoZero"/>
        <c:auto val="1"/>
        <c:lblAlgn val="ctr"/>
        <c:lblOffset val="100"/>
        <c:noMultiLvlLbl val="0"/>
      </c:catAx>
      <c:valAx>
        <c:axId val="19603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'profitability ratio'!$B$26</c:f>
              <c:strCache>
                <c:ptCount val="1"/>
                <c:pt idx="0">
                  <c:v>net profit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ratio'!$A$27:$A$31</c:f>
              <c:numCache>
                <c:formatCode>General</c:formatCode>
                <c:ptCount val="5"/>
                <c:pt idx="0">
                  <c:v>2020</c:v>
                </c:pt>
                <c:pt idx="1">
                  <c:v>2021</c:v>
                </c:pt>
                <c:pt idx="2">
                  <c:v>2022</c:v>
                </c:pt>
                <c:pt idx="3">
                  <c:v>2023</c:v>
                </c:pt>
                <c:pt idx="4">
                  <c:v>2024</c:v>
                </c:pt>
              </c:numCache>
            </c:numRef>
          </c:cat>
          <c:val>
            <c:numRef>
              <c:f>'profitability ratio'!$B$27:$B$31</c:f>
              <c:numCache>
                <c:formatCode>0.00%</c:formatCode>
                <c:ptCount val="5"/>
                <c:pt idx="0">
                  <c:v>-0.16763257673316506</c:v>
                </c:pt>
                <c:pt idx="1">
                  <c:v>-5.1449127662540256E-2</c:v>
                </c:pt>
                <c:pt idx="2">
                  <c:v>-3.7098848423998056E-2</c:v>
                </c:pt>
                <c:pt idx="3">
                  <c:v>4.1779149522411123E-2</c:v>
                </c:pt>
                <c:pt idx="4">
                  <c:v>0.10862574835812099</c:v>
                </c:pt>
              </c:numCache>
            </c:numRef>
          </c:val>
          <c:extLst>
            <c:ext xmlns:c16="http://schemas.microsoft.com/office/drawing/2014/chart" uri="{C3380CC4-5D6E-409C-BE32-E72D297353CC}">
              <c16:uniqueId val="{00000000-99D7-487B-9280-1F31428424D7}"/>
            </c:ext>
          </c:extLst>
        </c:ser>
        <c:dLbls>
          <c:dLblPos val="outEnd"/>
          <c:showLegendKey val="0"/>
          <c:showVal val="1"/>
          <c:showCatName val="0"/>
          <c:showSerName val="0"/>
          <c:showPercent val="0"/>
          <c:showBubbleSize val="0"/>
        </c:dLbls>
        <c:gapWidth val="219"/>
        <c:overlap val="-27"/>
        <c:axId val="196138128"/>
        <c:axId val="198663168"/>
      </c:barChart>
      <c:catAx>
        <c:axId val="1961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3168"/>
        <c:crosses val="autoZero"/>
        <c:auto val="1"/>
        <c:lblAlgn val="ctr"/>
        <c:lblOffset val="100"/>
        <c:noMultiLvlLbl val="0"/>
      </c:catAx>
      <c:valAx>
        <c:axId val="198663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'profitability ratio'!$B$45</c:f>
              <c:strCache>
                <c:ptCount val="1"/>
                <c:pt idx="0">
                  <c:v>Return on Assets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ratio'!$A$46:$A$50</c:f>
              <c:numCache>
                <c:formatCode>General</c:formatCode>
                <c:ptCount val="5"/>
                <c:pt idx="0">
                  <c:v>2020</c:v>
                </c:pt>
                <c:pt idx="1">
                  <c:v>2021</c:v>
                </c:pt>
                <c:pt idx="2">
                  <c:v>2022</c:v>
                </c:pt>
                <c:pt idx="3">
                  <c:v>2023</c:v>
                </c:pt>
                <c:pt idx="4">
                  <c:v>2024</c:v>
                </c:pt>
              </c:numCache>
            </c:numRef>
          </c:cat>
          <c:val>
            <c:numRef>
              <c:f>'profitability ratio'!$B$46:$B$50</c:f>
              <c:numCache>
                <c:formatCode>0.00%</c:formatCode>
                <c:ptCount val="5"/>
                <c:pt idx="0">
                  <c:v>-0.11646661033167188</c:v>
                </c:pt>
                <c:pt idx="1">
                  <c:v>-3.6819128781183298E-2</c:v>
                </c:pt>
                <c:pt idx="2">
                  <c:v>-2.7218052243298773E-2</c:v>
                </c:pt>
                <c:pt idx="3">
                  <c:v>4.4165387609706022E-2</c:v>
                </c:pt>
                <c:pt idx="4">
                  <c:v>0.11957676729555559</c:v>
                </c:pt>
              </c:numCache>
            </c:numRef>
          </c:val>
          <c:extLst>
            <c:ext xmlns:c16="http://schemas.microsoft.com/office/drawing/2014/chart" uri="{C3380CC4-5D6E-409C-BE32-E72D297353CC}">
              <c16:uniqueId val="{00000000-C6AF-48FB-837F-2A8D26D3D73B}"/>
            </c:ext>
          </c:extLst>
        </c:ser>
        <c:dLbls>
          <c:dLblPos val="outEnd"/>
          <c:showLegendKey val="0"/>
          <c:showVal val="1"/>
          <c:showCatName val="0"/>
          <c:showSerName val="0"/>
          <c:showPercent val="0"/>
          <c:showBubbleSize val="0"/>
        </c:dLbls>
        <c:gapWidth val="219"/>
        <c:overlap val="-27"/>
        <c:axId val="195459616"/>
        <c:axId val="198656096"/>
      </c:barChart>
      <c:catAx>
        <c:axId val="19545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6096"/>
        <c:crosses val="autoZero"/>
        <c:auto val="1"/>
        <c:lblAlgn val="ctr"/>
        <c:lblOffset val="100"/>
        <c:noMultiLvlLbl val="0"/>
      </c:catAx>
      <c:valAx>
        <c:axId val="198656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xdr:col>
      <xdr:colOff>132846</xdr:colOff>
      <xdr:row>3</xdr:row>
      <xdr:rowOff>28516</xdr:rowOff>
    </xdr:from>
    <xdr:to>
      <xdr:col>24</xdr:col>
      <xdr:colOff>459805</xdr:colOff>
      <xdr:row>17</xdr:row>
      <xdr:rowOff>121005</xdr:rowOff>
    </xdr:to>
    <xdr:graphicFrame macro="">
      <xdr:nvGraphicFramePr>
        <xdr:cNvPr id="4" name="Chart 3">
          <a:extLst>
            <a:ext uri="{FF2B5EF4-FFF2-40B4-BE49-F238E27FC236}">
              <a16:creationId xmlns:a16="http://schemas.microsoft.com/office/drawing/2014/main" id="{7E13203A-710D-4DED-95B7-3C907B84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58315</xdr:colOff>
      <xdr:row>3</xdr:row>
      <xdr:rowOff>29159</xdr:rowOff>
    </xdr:from>
    <xdr:to>
      <xdr:col>16</xdr:col>
      <xdr:colOff>363115</xdr:colOff>
      <xdr:row>17</xdr:row>
      <xdr:rowOff>116867</xdr:rowOff>
    </xdr:to>
    <xdr:graphicFrame macro="">
      <xdr:nvGraphicFramePr>
        <xdr:cNvPr id="6" name="Chart 5">
          <a:extLst>
            <a:ext uri="{FF2B5EF4-FFF2-40B4-BE49-F238E27FC236}">
              <a16:creationId xmlns:a16="http://schemas.microsoft.com/office/drawing/2014/main" id="{44B2CBA5-2A11-4AA0-A4B1-ED7707557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4</xdr:row>
      <xdr:rowOff>166687</xdr:rowOff>
    </xdr:from>
    <xdr:to>
      <xdr:col>11</xdr:col>
      <xdr:colOff>0</xdr:colOff>
      <xdr:row>19</xdr:row>
      <xdr:rowOff>52387</xdr:rowOff>
    </xdr:to>
    <xdr:graphicFrame macro="">
      <xdr:nvGraphicFramePr>
        <xdr:cNvPr id="2" name="Chart 1">
          <a:extLst>
            <a:ext uri="{FF2B5EF4-FFF2-40B4-BE49-F238E27FC236}">
              <a16:creationId xmlns:a16="http://schemas.microsoft.com/office/drawing/2014/main" id="{30E36676-9819-4D3D-9A2B-D643C5073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5</xdr:row>
      <xdr:rowOff>166687</xdr:rowOff>
    </xdr:from>
    <xdr:to>
      <xdr:col>12</xdr:col>
      <xdr:colOff>457200</xdr:colOff>
      <xdr:row>20</xdr:row>
      <xdr:rowOff>52387</xdr:rowOff>
    </xdr:to>
    <xdr:graphicFrame macro="">
      <xdr:nvGraphicFramePr>
        <xdr:cNvPr id="2" name="Chart 1">
          <a:extLst>
            <a:ext uri="{FF2B5EF4-FFF2-40B4-BE49-F238E27FC236}">
              <a16:creationId xmlns:a16="http://schemas.microsoft.com/office/drawing/2014/main" id="{8F2B881D-471C-4DBB-AC06-9195B65E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26</xdr:row>
      <xdr:rowOff>23812</xdr:rowOff>
    </xdr:from>
    <xdr:to>
      <xdr:col>11</xdr:col>
      <xdr:colOff>390525</xdr:colOff>
      <xdr:row>40</xdr:row>
      <xdr:rowOff>76200</xdr:rowOff>
    </xdr:to>
    <xdr:graphicFrame macro="">
      <xdr:nvGraphicFramePr>
        <xdr:cNvPr id="3" name="Chart 2">
          <a:extLst>
            <a:ext uri="{FF2B5EF4-FFF2-40B4-BE49-F238E27FC236}">
              <a16:creationId xmlns:a16="http://schemas.microsoft.com/office/drawing/2014/main" id="{D1520978-309D-4D29-B37C-B8BF433EB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47</xdr:row>
      <xdr:rowOff>14287</xdr:rowOff>
    </xdr:from>
    <xdr:to>
      <xdr:col>11</xdr:col>
      <xdr:colOff>342900</xdr:colOff>
      <xdr:row>61</xdr:row>
      <xdr:rowOff>90487</xdr:rowOff>
    </xdr:to>
    <xdr:graphicFrame macro="">
      <xdr:nvGraphicFramePr>
        <xdr:cNvPr id="4" name="Chart 3">
          <a:extLst>
            <a:ext uri="{FF2B5EF4-FFF2-40B4-BE49-F238E27FC236}">
              <a16:creationId xmlns:a16="http://schemas.microsoft.com/office/drawing/2014/main" id="{9A36E6D0-A17D-4F10-9597-5438E2380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4</xdr:row>
      <xdr:rowOff>185737</xdr:rowOff>
    </xdr:from>
    <xdr:to>
      <xdr:col>11</xdr:col>
      <xdr:colOff>114300</xdr:colOff>
      <xdr:row>19</xdr:row>
      <xdr:rowOff>71437</xdr:rowOff>
    </xdr:to>
    <xdr:graphicFrame macro="">
      <xdr:nvGraphicFramePr>
        <xdr:cNvPr id="2" name="Chart 1">
          <a:extLst>
            <a:ext uri="{FF2B5EF4-FFF2-40B4-BE49-F238E27FC236}">
              <a16:creationId xmlns:a16="http://schemas.microsoft.com/office/drawing/2014/main" id="{1B5B3222-5B10-493B-95BC-F3AD36D9A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24</xdr:row>
      <xdr:rowOff>166687</xdr:rowOff>
    </xdr:from>
    <xdr:to>
      <xdr:col>11</xdr:col>
      <xdr:colOff>371475</xdr:colOff>
      <xdr:row>39</xdr:row>
      <xdr:rowOff>52387</xdr:rowOff>
    </xdr:to>
    <xdr:graphicFrame macro="">
      <xdr:nvGraphicFramePr>
        <xdr:cNvPr id="3" name="Chart 2">
          <a:extLst>
            <a:ext uri="{FF2B5EF4-FFF2-40B4-BE49-F238E27FC236}">
              <a16:creationId xmlns:a16="http://schemas.microsoft.com/office/drawing/2014/main" id="{5F03B15D-1503-4F61-9B7C-39635612D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44</xdr:row>
      <xdr:rowOff>23812</xdr:rowOff>
    </xdr:from>
    <xdr:to>
      <xdr:col>11</xdr:col>
      <xdr:colOff>323850</xdr:colOff>
      <xdr:row>58</xdr:row>
      <xdr:rowOff>100012</xdr:rowOff>
    </xdr:to>
    <xdr:graphicFrame macro="">
      <xdr:nvGraphicFramePr>
        <xdr:cNvPr id="4" name="Chart 3">
          <a:extLst>
            <a:ext uri="{FF2B5EF4-FFF2-40B4-BE49-F238E27FC236}">
              <a16:creationId xmlns:a16="http://schemas.microsoft.com/office/drawing/2014/main" id="{40B2DAF2-9721-4298-9B99-0A949D91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63</xdr:row>
      <xdr:rowOff>14287</xdr:rowOff>
    </xdr:from>
    <xdr:to>
      <xdr:col>11</xdr:col>
      <xdr:colOff>323850</xdr:colOff>
      <xdr:row>77</xdr:row>
      <xdr:rowOff>90487</xdr:rowOff>
    </xdr:to>
    <xdr:graphicFrame macro="">
      <xdr:nvGraphicFramePr>
        <xdr:cNvPr id="5" name="Chart 4">
          <a:extLst>
            <a:ext uri="{FF2B5EF4-FFF2-40B4-BE49-F238E27FC236}">
              <a16:creationId xmlns:a16="http://schemas.microsoft.com/office/drawing/2014/main" id="{57FCDD95-034C-4D61-910B-15892302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82</xdr:row>
      <xdr:rowOff>14287</xdr:rowOff>
    </xdr:from>
    <xdr:to>
      <xdr:col>11</xdr:col>
      <xdr:colOff>323850</xdr:colOff>
      <xdr:row>96</xdr:row>
      <xdr:rowOff>90487</xdr:rowOff>
    </xdr:to>
    <xdr:graphicFrame macro="">
      <xdr:nvGraphicFramePr>
        <xdr:cNvPr id="6" name="Chart 5">
          <a:extLst>
            <a:ext uri="{FF2B5EF4-FFF2-40B4-BE49-F238E27FC236}">
              <a16:creationId xmlns:a16="http://schemas.microsoft.com/office/drawing/2014/main" id="{D8E5C4BA-023B-4679-8D06-0602E23E9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4</xdr:row>
      <xdr:rowOff>166687</xdr:rowOff>
    </xdr:from>
    <xdr:to>
      <xdr:col>10</xdr:col>
      <xdr:colOff>590550</xdr:colOff>
      <xdr:row>19</xdr:row>
      <xdr:rowOff>52387</xdr:rowOff>
    </xdr:to>
    <xdr:graphicFrame macro="">
      <xdr:nvGraphicFramePr>
        <xdr:cNvPr id="2" name="Chart 1">
          <a:extLst>
            <a:ext uri="{FF2B5EF4-FFF2-40B4-BE49-F238E27FC236}">
              <a16:creationId xmlns:a16="http://schemas.microsoft.com/office/drawing/2014/main" id="{DAFA8A72-EC9B-46CF-97AB-21683547B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24</xdr:row>
      <xdr:rowOff>185737</xdr:rowOff>
    </xdr:from>
    <xdr:to>
      <xdr:col>11</xdr:col>
      <xdr:colOff>314325</xdr:colOff>
      <xdr:row>39</xdr:row>
      <xdr:rowOff>71437</xdr:rowOff>
    </xdr:to>
    <xdr:graphicFrame macro="">
      <xdr:nvGraphicFramePr>
        <xdr:cNvPr id="3" name="Chart 2">
          <a:extLst>
            <a:ext uri="{FF2B5EF4-FFF2-40B4-BE49-F238E27FC236}">
              <a16:creationId xmlns:a16="http://schemas.microsoft.com/office/drawing/2014/main" id="{BA762748-5D97-4F89-B4BD-3E98C071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45</xdr:row>
      <xdr:rowOff>4762</xdr:rowOff>
    </xdr:from>
    <xdr:to>
      <xdr:col>11</xdr:col>
      <xdr:colOff>314325</xdr:colOff>
      <xdr:row>59</xdr:row>
      <xdr:rowOff>80962</xdr:rowOff>
    </xdr:to>
    <xdr:graphicFrame macro="">
      <xdr:nvGraphicFramePr>
        <xdr:cNvPr id="4" name="Chart 3">
          <a:extLst>
            <a:ext uri="{FF2B5EF4-FFF2-40B4-BE49-F238E27FC236}">
              <a16:creationId xmlns:a16="http://schemas.microsoft.com/office/drawing/2014/main" id="{FCC4053E-54D6-4E34-8E3F-7BD1DA262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476250</xdr:colOff>
      <xdr:row>64</xdr:row>
      <xdr:rowOff>166687</xdr:rowOff>
    </xdr:from>
    <xdr:to>
      <xdr:col>11</xdr:col>
      <xdr:colOff>171450</xdr:colOff>
      <xdr:row>79</xdr:row>
      <xdr:rowOff>52387</xdr:rowOff>
    </xdr:to>
    <xdr:graphicFrame macro="">
      <xdr:nvGraphicFramePr>
        <xdr:cNvPr id="5" name="Chart 4">
          <a:extLst>
            <a:ext uri="{FF2B5EF4-FFF2-40B4-BE49-F238E27FC236}">
              <a16:creationId xmlns:a16="http://schemas.microsoft.com/office/drawing/2014/main" id="{ECA3C621-F98B-4583-94BB-E8D010306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7BAC2-733B-4C90-8557-67208C99E6B5}">
  <dimension ref="A1:D51"/>
  <sheetViews>
    <sheetView workbookViewId="0">
      <selection sqref="A1:D51"/>
    </sheetView>
  </sheetViews>
  <sheetFormatPr defaultRowHeight="15" x14ac:dyDescent="0.25"/>
  <cols>
    <col min="1" max="1" width="105.5703125" bestFit="1" customWidth="1"/>
  </cols>
  <sheetData>
    <row r="1" spans="1:4" x14ac:dyDescent="0.25">
      <c r="A1" t="s">
        <v>0</v>
      </c>
      <c r="C1">
        <v>2020</v>
      </c>
      <c r="D1">
        <v>2019</v>
      </c>
    </row>
    <row r="2" spans="1:4" x14ac:dyDescent="0.25">
      <c r="A2" s="1" t="s">
        <v>1</v>
      </c>
      <c r="B2" s="5"/>
      <c r="C2" s="5" t="s">
        <v>233</v>
      </c>
      <c r="D2" s="5" t="s">
        <v>233</v>
      </c>
    </row>
    <row r="3" spans="1:4" x14ac:dyDescent="0.25">
      <c r="A3" t="s">
        <v>2</v>
      </c>
      <c r="B3" s="5"/>
      <c r="C3" s="5" t="s">
        <v>234</v>
      </c>
      <c r="D3" s="5" t="s">
        <v>235</v>
      </c>
    </row>
    <row r="4" spans="1:4" x14ac:dyDescent="0.25">
      <c r="A4" t="s">
        <v>3</v>
      </c>
      <c r="B4" s="5"/>
      <c r="C4" s="5" t="s">
        <v>236</v>
      </c>
      <c r="D4" s="5" t="s">
        <v>237</v>
      </c>
    </row>
    <row r="5" spans="1:4" x14ac:dyDescent="0.25">
      <c r="A5" s="1" t="s">
        <v>4</v>
      </c>
      <c r="B5" s="5" t="s">
        <v>238</v>
      </c>
      <c r="C5" s="5" t="s">
        <v>239</v>
      </c>
      <c r="D5" s="5" t="s">
        <v>240</v>
      </c>
    </row>
    <row r="6" spans="1:4" x14ac:dyDescent="0.25">
      <c r="A6" t="s">
        <v>5</v>
      </c>
      <c r="B6" s="5" t="s">
        <v>241</v>
      </c>
      <c r="C6" s="5" t="s">
        <v>242</v>
      </c>
      <c r="D6" s="5" t="s">
        <v>243</v>
      </c>
    </row>
    <row r="7" spans="1:4" x14ac:dyDescent="0.25">
      <c r="A7" s="1" t="s">
        <v>6</v>
      </c>
      <c r="B7" s="5"/>
      <c r="C7" s="18" t="s">
        <v>244</v>
      </c>
      <c r="D7" s="18" t="s">
        <v>245</v>
      </c>
    </row>
    <row r="8" spans="1:4" x14ac:dyDescent="0.25">
      <c r="A8" s="1" t="s">
        <v>7</v>
      </c>
      <c r="B8" s="5"/>
      <c r="C8" s="5"/>
      <c r="D8" s="5"/>
    </row>
    <row r="9" spans="1:4" x14ac:dyDescent="0.25">
      <c r="A9" t="s">
        <v>8</v>
      </c>
      <c r="B9" s="5"/>
      <c r="C9" s="5" t="s">
        <v>246</v>
      </c>
      <c r="D9" s="5" t="s">
        <v>247</v>
      </c>
    </row>
    <row r="10" spans="1:4" x14ac:dyDescent="0.25">
      <c r="A10" t="s">
        <v>9</v>
      </c>
      <c r="B10" s="5"/>
      <c r="C10" s="5" t="s">
        <v>248</v>
      </c>
      <c r="D10" s="5" t="s">
        <v>249</v>
      </c>
    </row>
    <row r="11" spans="1:4" x14ac:dyDescent="0.25">
      <c r="A11" t="s">
        <v>10</v>
      </c>
      <c r="B11" s="5"/>
      <c r="C11" s="5" t="s">
        <v>250</v>
      </c>
      <c r="D11" s="5" t="s">
        <v>251</v>
      </c>
    </row>
    <row r="12" spans="1:4" x14ac:dyDescent="0.25">
      <c r="A12" t="s">
        <v>11</v>
      </c>
      <c r="B12" s="5"/>
      <c r="C12" s="5"/>
      <c r="D12" s="5"/>
    </row>
    <row r="13" spans="1:4" x14ac:dyDescent="0.25">
      <c r="A13" t="s">
        <v>12</v>
      </c>
      <c r="B13" s="5" t="s">
        <v>252</v>
      </c>
      <c r="C13" s="5" t="s">
        <v>253</v>
      </c>
      <c r="D13" s="5" t="s">
        <v>254</v>
      </c>
    </row>
    <row r="14" spans="1:4" x14ac:dyDescent="0.25">
      <c r="A14" t="s">
        <v>13</v>
      </c>
      <c r="B14" s="5" t="s">
        <v>255</v>
      </c>
      <c r="C14" s="5" t="s">
        <v>256</v>
      </c>
      <c r="D14" s="5" t="s">
        <v>257</v>
      </c>
    </row>
    <row r="15" spans="1:4" x14ac:dyDescent="0.25">
      <c r="A15" t="s">
        <v>14</v>
      </c>
      <c r="B15" s="5"/>
      <c r="C15" s="5" t="s">
        <v>258</v>
      </c>
      <c r="D15" s="5" t="s">
        <v>259</v>
      </c>
    </row>
    <row r="16" spans="1:4" x14ac:dyDescent="0.25">
      <c r="A16" t="s">
        <v>15</v>
      </c>
      <c r="B16" s="5"/>
      <c r="C16" s="5" t="s">
        <v>260</v>
      </c>
      <c r="D16" s="5" t="s">
        <v>261</v>
      </c>
    </row>
    <row r="17" spans="1:4" x14ac:dyDescent="0.25">
      <c r="A17" t="s">
        <v>16</v>
      </c>
      <c r="B17" s="5"/>
      <c r="C17" s="5" t="s">
        <v>262</v>
      </c>
      <c r="D17" s="5" t="s">
        <v>263</v>
      </c>
    </row>
    <row r="18" spans="1:4" x14ac:dyDescent="0.25">
      <c r="A18" t="s">
        <v>17</v>
      </c>
      <c r="B18" s="5" t="s">
        <v>264</v>
      </c>
      <c r="C18" s="5" t="s">
        <v>265</v>
      </c>
      <c r="D18" s="5" t="s">
        <v>266</v>
      </c>
    </row>
    <row r="19" spans="1:4" x14ac:dyDescent="0.25">
      <c r="A19" t="s">
        <v>18</v>
      </c>
      <c r="B19" s="5" t="s">
        <v>267</v>
      </c>
      <c r="C19" s="5" t="s">
        <v>268</v>
      </c>
      <c r="D19" s="5" t="s">
        <v>269</v>
      </c>
    </row>
    <row r="20" spans="1:4" x14ac:dyDescent="0.25">
      <c r="A20" s="1" t="s">
        <v>19</v>
      </c>
      <c r="B20" s="18"/>
      <c r="C20" s="18" t="s">
        <v>270</v>
      </c>
      <c r="D20" s="18" t="s">
        <v>271</v>
      </c>
    </row>
    <row r="21" spans="1:4" x14ac:dyDescent="0.25">
      <c r="A21" s="1" t="s">
        <v>20</v>
      </c>
      <c r="B21" s="5"/>
      <c r="C21" s="5" t="s">
        <v>272</v>
      </c>
      <c r="D21" s="5" t="s">
        <v>273</v>
      </c>
    </row>
    <row r="22" spans="1:4" x14ac:dyDescent="0.25">
      <c r="A22" t="s">
        <v>21</v>
      </c>
      <c r="B22" s="5"/>
      <c r="C22" s="5"/>
      <c r="D22" s="5"/>
    </row>
    <row r="23" spans="1:4" x14ac:dyDescent="0.25">
      <c r="A23" t="s">
        <v>22</v>
      </c>
      <c r="B23" s="5"/>
      <c r="C23" s="5" t="s">
        <v>274</v>
      </c>
      <c r="D23" s="5" t="s">
        <v>275</v>
      </c>
    </row>
    <row r="24" spans="1:4" x14ac:dyDescent="0.25">
      <c r="A24" t="s">
        <v>23</v>
      </c>
      <c r="B24" s="5" t="s">
        <v>276</v>
      </c>
      <c r="C24" s="5" t="s">
        <v>277</v>
      </c>
      <c r="D24" s="5" t="s">
        <v>278</v>
      </c>
    </row>
    <row r="25" spans="1:4" x14ac:dyDescent="0.25">
      <c r="A25" t="s">
        <v>24</v>
      </c>
      <c r="B25" s="5"/>
      <c r="C25" s="5" t="s">
        <v>279</v>
      </c>
      <c r="D25" s="5" t="s">
        <v>280</v>
      </c>
    </row>
    <row r="26" spans="1:4" x14ac:dyDescent="0.25">
      <c r="A26" t="s">
        <v>25</v>
      </c>
      <c r="B26" s="5" t="s">
        <v>281</v>
      </c>
      <c r="C26" s="5" t="s">
        <v>282</v>
      </c>
      <c r="D26" s="5" t="s">
        <v>283</v>
      </c>
    </row>
    <row r="27" spans="1:4" x14ac:dyDescent="0.25">
      <c r="A27" t="s">
        <v>26</v>
      </c>
      <c r="B27" s="5" t="s">
        <v>284</v>
      </c>
      <c r="C27" s="5" t="s">
        <v>285</v>
      </c>
      <c r="D27" s="5" t="s">
        <v>282</v>
      </c>
    </row>
    <row r="28" spans="1:4" x14ac:dyDescent="0.25">
      <c r="A28" t="s">
        <v>27</v>
      </c>
      <c r="B28" s="5" t="s">
        <v>286</v>
      </c>
      <c r="C28" s="5" t="s">
        <v>287</v>
      </c>
      <c r="D28" s="5" t="s">
        <v>282</v>
      </c>
    </row>
    <row r="29" spans="1:4" x14ac:dyDescent="0.25">
      <c r="A29" t="s">
        <v>28</v>
      </c>
      <c r="B29" s="5" t="s">
        <v>288</v>
      </c>
      <c r="C29" s="5" t="s">
        <v>282</v>
      </c>
      <c r="D29" s="5" t="s">
        <v>289</v>
      </c>
    </row>
    <row r="30" spans="1:4" x14ac:dyDescent="0.25">
      <c r="A30" s="1" t="s">
        <v>29</v>
      </c>
      <c r="B30" s="5"/>
      <c r="C30" s="5" t="s">
        <v>290</v>
      </c>
      <c r="D30" s="5" t="s">
        <v>291</v>
      </c>
    </row>
    <row r="31" spans="1:4" x14ac:dyDescent="0.25">
      <c r="A31" s="1" t="s">
        <v>30</v>
      </c>
      <c r="B31" s="5" t="s">
        <v>292</v>
      </c>
      <c r="C31" s="5"/>
      <c r="D31" s="5"/>
    </row>
    <row r="32" spans="1:4" x14ac:dyDescent="0.25">
      <c r="A32" t="s">
        <v>31</v>
      </c>
      <c r="B32" s="5"/>
      <c r="C32" s="5" t="s">
        <v>293</v>
      </c>
      <c r="D32" s="5" t="s">
        <v>294</v>
      </c>
    </row>
    <row r="33" spans="1:4" x14ac:dyDescent="0.25">
      <c r="A33" t="s">
        <v>32</v>
      </c>
      <c r="B33" s="5"/>
      <c r="C33" s="5" t="s">
        <v>295</v>
      </c>
      <c r="D33" s="5" t="s">
        <v>296</v>
      </c>
    </row>
    <row r="34" spans="1:4" x14ac:dyDescent="0.25">
      <c r="A34" s="1" t="s">
        <v>33</v>
      </c>
      <c r="B34" s="18"/>
      <c r="C34" s="18" t="s">
        <v>297</v>
      </c>
      <c r="D34" s="18" t="s">
        <v>298</v>
      </c>
    </row>
    <row r="35" spans="1:4" x14ac:dyDescent="0.25">
      <c r="A35" s="1" t="s">
        <v>34</v>
      </c>
      <c r="B35" s="5"/>
      <c r="C35" s="18" t="s">
        <v>299</v>
      </c>
      <c r="D35" s="18" t="s">
        <v>300</v>
      </c>
    </row>
    <row r="36" spans="1:4" x14ac:dyDescent="0.25">
      <c r="A36" s="1" t="s">
        <v>35</v>
      </c>
      <c r="B36" s="5"/>
      <c r="C36" s="5"/>
      <c r="D36" s="5"/>
    </row>
    <row r="37" spans="1:4" x14ac:dyDescent="0.25">
      <c r="A37" t="s">
        <v>36</v>
      </c>
      <c r="B37" s="5"/>
      <c r="C37" s="5" t="s">
        <v>233</v>
      </c>
      <c r="D37" s="5" t="s">
        <v>233</v>
      </c>
    </row>
    <row r="38" spans="1:4" x14ac:dyDescent="0.25">
      <c r="A38" t="s">
        <v>37</v>
      </c>
      <c r="B38" s="5"/>
      <c r="C38" s="5" t="s">
        <v>301</v>
      </c>
      <c r="D38" s="5" t="s">
        <v>302</v>
      </c>
    </row>
    <row r="39" spans="1:4" x14ac:dyDescent="0.25">
      <c r="A39" t="s">
        <v>38</v>
      </c>
      <c r="B39" s="5"/>
      <c r="C39" s="5" t="s">
        <v>303</v>
      </c>
      <c r="D39" s="5" t="s">
        <v>304</v>
      </c>
    </row>
    <row r="40" spans="1:4" x14ac:dyDescent="0.25">
      <c r="A40" t="s">
        <v>39</v>
      </c>
      <c r="B40" s="5"/>
      <c r="C40" s="5" t="s">
        <v>305</v>
      </c>
      <c r="D40" s="5" t="s">
        <v>306</v>
      </c>
    </row>
    <row r="41" spans="1:4" x14ac:dyDescent="0.25">
      <c r="A41" t="s">
        <v>40</v>
      </c>
      <c r="B41" s="5"/>
      <c r="C41" s="5" t="s">
        <v>307</v>
      </c>
      <c r="D41" s="5" t="s">
        <v>308</v>
      </c>
    </row>
    <row r="42" spans="1:4" x14ac:dyDescent="0.25">
      <c r="A42" s="14" t="s">
        <v>41</v>
      </c>
      <c r="B42" s="5"/>
      <c r="C42" s="5" t="s">
        <v>309</v>
      </c>
      <c r="D42" s="5" t="s">
        <v>310</v>
      </c>
    </row>
    <row r="43" spans="1:4" x14ac:dyDescent="0.25">
      <c r="A43" s="1" t="s">
        <v>42</v>
      </c>
      <c r="B43" s="5"/>
      <c r="C43" s="5" t="s">
        <v>311</v>
      </c>
      <c r="D43" s="5" t="s">
        <v>312</v>
      </c>
    </row>
    <row r="44" spans="1:4" x14ac:dyDescent="0.25">
      <c r="A44" s="1" t="s">
        <v>43</v>
      </c>
      <c r="B44" s="5"/>
      <c r="C44" s="18" t="s">
        <v>313</v>
      </c>
      <c r="D44" s="18" t="s">
        <v>314</v>
      </c>
    </row>
    <row r="45" spans="1:4" x14ac:dyDescent="0.25">
      <c r="A45" s="1" t="s">
        <v>44</v>
      </c>
      <c r="B45" s="5" t="s">
        <v>315</v>
      </c>
      <c r="C45" s="5"/>
      <c r="D45" s="5"/>
    </row>
    <row r="46" spans="1:4" x14ac:dyDescent="0.25">
      <c r="A46" t="s">
        <v>45</v>
      </c>
      <c r="B46" s="5"/>
      <c r="C46" s="5" t="s">
        <v>233</v>
      </c>
      <c r="D46" s="5" t="s">
        <v>233</v>
      </c>
    </row>
    <row r="47" spans="1:4" x14ac:dyDescent="0.25">
      <c r="A47" t="s">
        <v>46</v>
      </c>
      <c r="B47" s="5"/>
      <c r="C47" s="5" t="s">
        <v>316</v>
      </c>
      <c r="D47" s="5" t="s">
        <v>317</v>
      </c>
    </row>
    <row r="48" spans="1:4" x14ac:dyDescent="0.25">
      <c r="A48" t="s">
        <v>47</v>
      </c>
      <c r="B48" s="5"/>
      <c r="C48" s="5" t="s">
        <v>316</v>
      </c>
      <c r="D48" s="5" t="s">
        <v>317</v>
      </c>
    </row>
    <row r="49" spans="1:4" x14ac:dyDescent="0.25">
      <c r="A49" t="s">
        <v>48</v>
      </c>
      <c r="B49" s="5"/>
      <c r="C49" s="5" t="s">
        <v>233</v>
      </c>
      <c r="D49" s="5" t="s">
        <v>233</v>
      </c>
    </row>
    <row r="50" spans="1:4" x14ac:dyDescent="0.25">
      <c r="A50" t="s">
        <v>46</v>
      </c>
      <c r="B50" s="5"/>
      <c r="C50" s="5" t="s">
        <v>316</v>
      </c>
      <c r="D50" s="5" t="s">
        <v>318</v>
      </c>
    </row>
    <row r="51" spans="1:4" x14ac:dyDescent="0.25">
      <c r="A51" t="s">
        <v>47</v>
      </c>
      <c r="B51" s="5"/>
      <c r="C51" s="5" t="s">
        <v>316</v>
      </c>
      <c r="D51" s="5"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E8399-FF26-4F6E-8911-72C3AB0DF232}">
  <dimension ref="A1:D63"/>
  <sheetViews>
    <sheetView workbookViewId="0">
      <selection activeCell="G6" sqref="G6"/>
    </sheetView>
  </sheetViews>
  <sheetFormatPr defaultRowHeight="15" x14ac:dyDescent="0.25"/>
  <cols>
    <col min="1" max="1" width="71.42578125" bestFit="1" customWidth="1"/>
    <col min="3" max="3" width="10.5703125" bestFit="1" customWidth="1"/>
  </cols>
  <sheetData>
    <row r="1" spans="1:4" x14ac:dyDescent="0.25">
      <c r="A1" t="s">
        <v>0</v>
      </c>
      <c r="B1" s="5" t="s">
        <v>418</v>
      </c>
      <c r="C1" s="25" t="s">
        <v>597</v>
      </c>
      <c r="D1" s="5" t="s">
        <v>591</v>
      </c>
    </row>
    <row r="2" spans="1:4" x14ac:dyDescent="0.25">
      <c r="A2" s="1" t="s">
        <v>50</v>
      </c>
      <c r="B2" s="5"/>
      <c r="C2" s="25"/>
      <c r="D2" s="5" t="s">
        <v>233</v>
      </c>
    </row>
    <row r="3" spans="1:4" x14ac:dyDescent="0.25">
      <c r="A3" s="1" t="s">
        <v>51</v>
      </c>
      <c r="B3" s="5"/>
      <c r="C3" s="25"/>
      <c r="D3" s="5" t="s">
        <v>233</v>
      </c>
    </row>
    <row r="4" spans="1:4" x14ac:dyDescent="0.25">
      <c r="A4" t="s">
        <v>52</v>
      </c>
      <c r="B4" s="5" t="s">
        <v>514</v>
      </c>
      <c r="C4" s="25">
        <v>11563.76</v>
      </c>
      <c r="D4" s="5" t="s">
        <v>598</v>
      </c>
    </row>
    <row r="5" spans="1:4" x14ac:dyDescent="0.25">
      <c r="A5" t="s">
        <v>53</v>
      </c>
      <c r="B5" s="5" t="s">
        <v>599</v>
      </c>
      <c r="C5" s="25">
        <v>645.03</v>
      </c>
      <c r="D5" s="5" t="s">
        <v>600</v>
      </c>
    </row>
    <row r="6" spans="1:4" x14ac:dyDescent="0.25">
      <c r="A6" t="s">
        <v>54</v>
      </c>
      <c r="B6" s="5" t="s">
        <v>543</v>
      </c>
      <c r="C6" s="25">
        <v>426.5</v>
      </c>
      <c r="D6" s="5" t="s">
        <v>601</v>
      </c>
    </row>
    <row r="7" spans="1:4" x14ac:dyDescent="0.25">
      <c r="A7" s="2" t="s">
        <v>55</v>
      </c>
      <c r="B7" s="5"/>
      <c r="C7" s="25"/>
      <c r="D7" s="5"/>
    </row>
    <row r="8" spans="1:4" x14ac:dyDescent="0.25">
      <c r="A8" t="s">
        <v>56</v>
      </c>
      <c r="B8" s="5" t="s">
        <v>517</v>
      </c>
      <c r="C8" s="25">
        <v>2353.79</v>
      </c>
      <c r="D8" s="5" t="s">
        <v>602</v>
      </c>
    </row>
    <row r="9" spans="1:4" x14ac:dyDescent="0.25">
      <c r="A9" t="s">
        <v>57</v>
      </c>
      <c r="B9" s="5" t="s">
        <v>546</v>
      </c>
      <c r="C9" s="25">
        <v>588.91999999999996</v>
      </c>
      <c r="D9" s="5" t="s">
        <v>603</v>
      </c>
    </row>
    <row r="10" spans="1:4" x14ac:dyDescent="0.25">
      <c r="A10" s="2" t="s">
        <v>58</v>
      </c>
      <c r="B10" s="5"/>
      <c r="C10" s="25"/>
      <c r="D10" s="5"/>
    </row>
    <row r="11" spans="1:4" x14ac:dyDescent="0.25">
      <c r="A11" t="s">
        <v>59</v>
      </c>
      <c r="B11" s="5"/>
      <c r="C11" s="25"/>
      <c r="D11" s="5"/>
    </row>
    <row r="12" spans="1:4" x14ac:dyDescent="0.25">
      <c r="A12" t="s">
        <v>60</v>
      </c>
      <c r="B12" s="5" t="s">
        <v>548</v>
      </c>
      <c r="C12" s="25">
        <v>28729.45</v>
      </c>
      <c r="D12" s="5" t="s">
        <v>604</v>
      </c>
    </row>
    <row r="13" spans="1:4" x14ac:dyDescent="0.25">
      <c r="A13" t="s">
        <v>61</v>
      </c>
      <c r="B13" s="5" t="s">
        <v>518</v>
      </c>
      <c r="C13" s="25">
        <v>1586.12</v>
      </c>
      <c r="D13" s="5" t="s">
        <v>605</v>
      </c>
    </row>
    <row r="14" spans="1:4" x14ac:dyDescent="0.25">
      <c r="A14" t="s">
        <v>62</v>
      </c>
      <c r="B14" s="5" t="s">
        <v>524</v>
      </c>
      <c r="C14" s="25">
        <v>101.89</v>
      </c>
      <c r="D14" s="5" t="s">
        <v>606</v>
      </c>
    </row>
    <row r="15" spans="1:4" x14ac:dyDescent="0.25">
      <c r="A15" t="s">
        <v>63</v>
      </c>
      <c r="B15" s="5" t="s">
        <v>528</v>
      </c>
      <c r="C15" s="25">
        <v>1830.34</v>
      </c>
      <c r="D15" s="5" t="s">
        <v>607</v>
      </c>
    </row>
    <row r="16" spans="1:4" x14ac:dyDescent="0.25">
      <c r="A16" t="s">
        <v>64</v>
      </c>
      <c r="B16" s="5" t="s">
        <v>413</v>
      </c>
      <c r="C16" s="25">
        <v>1558.65</v>
      </c>
      <c r="D16" s="5" t="s">
        <v>608</v>
      </c>
    </row>
    <row r="17" spans="1:4" x14ac:dyDescent="0.25">
      <c r="A17" t="s">
        <v>65</v>
      </c>
      <c r="B17" s="5"/>
      <c r="C17" s="25">
        <v>1008.32</v>
      </c>
      <c r="D17" s="5" t="s">
        <v>609</v>
      </c>
    </row>
    <row r="18" spans="1:4" x14ac:dyDescent="0.25">
      <c r="A18" t="s">
        <v>66</v>
      </c>
      <c r="B18" s="5" t="s">
        <v>529</v>
      </c>
      <c r="C18" s="25">
        <v>483.3</v>
      </c>
      <c r="D18" s="5" t="s">
        <v>610</v>
      </c>
    </row>
    <row r="19" spans="1:4" x14ac:dyDescent="0.25">
      <c r="A19" t="s">
        <v>212</v>
      </c>
      <c r="B19" s="5"/>
      <c r="C19" s="26">
        <v>50876.07</v>
      </c>
      <c r="D19" s="18" t="s">
        <v>611</v>
      </c>
    </row>
    <row r="20" spans="1:4" x14ac:dyDescent="0.25">
      <c r="A20" s="1" t="s">
        <v>67</v>
      </c>
      <c r="B20" s="5"/>
      <c r="C20" s="25"/>
      <c r="D20" s="5" t="s">
        <v>233</v>
      </c>
    </row>
    <row r="21" spans="1:4" x14ac:dyDescent="0.25">
      <c r="A21" t="s">
        <v>68</v>
      </c>
      <c r="B21" s="5" t="s">
        <v>592</v>
      </c>
      <c r="C21" s="25">
        <v>3470.38</v>
      </c>
      <c r="D21" s="5" t="s">
        <v>612</v>
      </c>
    </row>
    <row r="22" spans="1:4" x14ac:dyDescent="0.25">
      <c r="A22" s="2" t="s">
        <v>69</v>
      </c>
      <c r="B22" s="5"/>
      <c r="C22" s="25"/>
      <c r="D22" s="5"/>
    </row>
    <row r="23" spans="1:4" x14ac:dyDescent="0.25">
      <c r="A23" t="s">
        <v>59</v>
      </c>
      <c r="B23" s="5"/>
      <c r="C23" s="25"/>
      <c r="D23" s="5"/>
    </row>
    <row r="24" spans="1:4" x14ac:dyDescent="0.25">
      <c r="A24" t="s">
        <v>70</v>
      </c>
      <c r="B24" s="5" t="s">
        <v>519</v>
      </c>
      <c r="C24" s="25">
        <v>1993.5</v>
      </c>
      <c r="D24" s="5" t="s">
        <v>613</v>
      </c>
    </row>
    <row r="25" spans="1:4" x14ac:dyDescent="0.25">
      <c r="A25" t="s">
        <v>71</v>
      </c>
      <c r="B25" s="5" t="s">
        <v>523</v>
      </c>
      <c r="C25" s="25">
        <v>2765.16</v>
      </c>
      <c r="D25" s="5" t="s">
        <v>614</v>
      </c>
    </row>
    <row r="26" spans="1:4" x14ac:dyDescent="0.25">
      <c r="A26" t="s">
        <v>72</v>
      </c>
      <c r="B26" s="5" t="s">
        <v>593</v>
      </c>
      <c r="C26" s="25">
        <v>3344.89</v>
      </c>
      <c r="D26" s="5" t="s">
        <v>615</v>
      </c>
    </row>
    <row r="27" spans="1:4" x14ac:dyDescent="0.25">
      <c r="A27" t="s">
        <v>73</v>
      </c>
      <c r="B27" s="5" t="s">
        <v>526</v>
      </c>
      <c r="C27" s="25">
        <v>1806.07</v>
      </c>
      <c r="D27" s="5" t="s">
        <v>616</v>
      </c>
    </row>
    <row r="28" spans="1:4" x14ac:dyDescent="0.25">
      <c r="A28" t="s">
        <v>74</v>
      </c>
      <c r="B28" s="5" t="s">
        <v>520</v>
      </c>
      <c r="C28" s="25">
        <v>132.19</v>
      </c>
      <c r="D28" s="5" t="s">
        <v>617</v>
      </c>
    </row>
    <row r="29" spans="1:4" x14ac:dyDescent="0.25">
      <c r="A29" t="s">
        <v>75</v>
      </c>
      <c r="B29" s="5" t="s">
        <v>521</v>
      </c>
      <c r="C29" s="25">
        <v>547.5</v>
      </c>
      <c r="D29" s="5" t="s">
        <v>618</v>
      </c>
    </row>
    <row r="30" spans="1:4" x14ac:dyDescent="0.25">
      <c r="A30" t="s">
        <v>76</v>
      </c>
      <c r="B30" s="5"/>
      <c r="C30" s="25">
        <v>12</v>
      </c>
      <c r="D30" s="5" t="s">
        <v>282</v>
      </c>
    </row>
    <row r="31" spans="1:4" x14ac:dyDescent="0.25">
      <c r="A31" t="s">
        <v>77</v>
      </c>
      <c r="B31" s="5" t="s">
        <v>522</v>
      </c>
      <c r="C31" s="25">
        <v>1099.3699999999999</v>
      </c>
      <c r="D31" s="5" t="s">
        <v>619</v>
      </c>
    </row>
    <row r="32" spans="1:4" x14ac:dyDescent="0.25">
      <c r="A32" t="s">
        <v>78</v>
      </c>
      <c r="B32" s="5" t="s">
        <v>541</v>
      </c>
      <c r="C32" s="25">
        <v>36.61</v>
      </c>
      <c r="D32" s="5" t="s">
        <v>282</v>
      </c>
    </row>
    <row r="33" spans="1:4" x14ac:dyDescent="0.25">
      <c r="A33" t="s">
        <v>188</v>
      </c>
      <c r="B33" s="5"/>
      <c r="C33" s="26">
        <v>15171.06</v>
      </c>
      <c r="D33" s="18" t="s">
        <v>620</v>
      </c>
    </row>
    <row r="34" spans="1:4" x14ac:dyDescent="0.25">
      <c r="A34" s="1" t="s">
        <v>79</v>
      </c>
      <c r="B34" s="5"/>
      <c r="C34" s="26">
        <v>66083.740000000005</v>
      </c>
      <c r="D34" s="18" t="s">
        <v>621</v>
      </c>
    </row>
    <row r="35" spans="1:4" x14ac:dyDescent="0.25">
      <c r="A35" s="1" t="s">
        <v>80</v>
      </c>
      <c r="B35" s="5"/>
      <c r="C35" s="25"/>
      <c r="D35" s="5" t="s">
        <v>233</v>
      </c>
    </row>
    <row r="36" spans="1:4" x14ac:dyDescent="0.25">
      <c r="A36" s="1" t="s">
        <v>81</v>
      </c>
      <c r="B36" s="5"/>
      <c r="C36" s="25"/>
      <c r="D36" s="5" t="s">
        <v>233</v>
      </c>
    </row>
    <row r="37" spans="1:4" x14ac:dyDescent="0.25">
      <c r="A37" t="s">
        <v>82</v>
      </c>
      <c r="B37" s="5" t="s">
        <v>527</v>
      </c>
      <c r="C37" s="25">
        <v>766.5</v>
      </c>
      <c r="D37" s="5" t="s">
        <v>622</v>
      </c>
    </row>
    <row r="38" spans="1:4" x14ac:dyDescent="0.25">
      <c r="A38" t="s">
        <v>83</v>
      </c>
      <c r="B38" s="5"/>
      <c r="C38" s="25">
        <v>29376.55</v>
      </c>
      <c r="D38" s="5" t="s">
        <v>623</v>
      </c>
    </row>
    <row r="39" spans="1:4" x14ac:dyDescent="0.25">
      <c r="B39" s="5"/>
      <c r="C39" s="26">
        <v>30143.05</v>
      </c>
      <c r="D39" s="18" t="s">
        <v>624</v>
      </c>
    </row>
    <row r="40" spans="1:4" x14ac:dyDescent="0.25">
      <c r="A40" s="1" t="s">
        <v>84</v>
      </c>
      <c r="B40" s="5"/>
      <c r="C40" s="25"/>
      <c r="D40" s="5" t="s">
        <v>233</v>
      </c>
    </row>
    <row r="41" spans="1:4" x14ac:dyDescent="0.25">
      <c r="A41" s="1" t="s">
        <v>85</v>
      </c>
      <c r="B41" s="5"/>
      <c r="C41" s="25"/>
      <c r="D41" s="5"/>
    </row>
    <row r="42" spans="1:4" x14ac:dyDescent="0.25">
      <c r="A42" t="s">
        <v>86</v>
      </c>
      <c r="B42" s="5"/>
      <c r="C42" s="25"/>
      <c r="D42" s="5" t="s">
        <v>233</v>
      </c>
    </row>
    <row r="43" spans="1:4" x14ac:dyDescent="0.25">
      <c r="A43" t="s">
        <v>87</v>
      </c>
      <c r="B43" s="5" t="s">
        <v>594</v>
      </c>
      <c r="C43" s="25">
        <v>5235.67</v>
      </c>
      <c r="D43" s="5" t="s">
        <v>625</v>
      </c>
    </row>
    <row r="44" spans="1:4" x14ac:dyDescent="0.25">
      <c r="A44" t="s">
        <v>88</v>
      </c>
      <c r="B44" s="5"/>
      <c r="C44" s="25">
        <v>296.27999999999997</v>
      </c>
      <c r="D44" s="5" t="s">
        <v>626</v>
      </c>
    </row>
    <row r="45" spans="1:4" x14ac:dyDescent="0.25">
      <c r="A45" t="s">
        <v>89</v>
      </c>
      <c r="B45" s="5" t="s">
        <v>534</v>
      </c>
      <c r="C45" s="25">
        <v>252.53</v>
      </c>
      <c r="D45" s="5" t="s">
        <v>627</v>
      </c>
    </row>
    <row r="46" spans="1:4" x14ac:dyDescent="0.25">
      <c r="A46" t="s">
        <v>90</v>
      </c>
      <c r="B46" s="5" t="s">
        <v>595</v>
      </c>
      <c r="C46" s="25">
        <v>1936.92</v>
      </c>
      <c r="D46" s="5" t="s">
        <v>628</v>
      </c>
    </row>
    <row r="47" spans="1:4" x14ac:dyDescent="0.25">
      <c r="A47" t="s">
        <v>91</v>
      </c>
      <c r="B47" s="5" t="s">
        <v>413</v>
      </c>
      <c r="C47" s="25">
        <v>49.78</v>
      </c>
      <c r="D47" s="5" t="s">
        <v>629</v>
      </c>
    </row>
    <row r="48" spans="1:4" x14ac:dyDescent="0.25">
      <c r="A48" t="s">
        <v>92</v>
      </c>
      <c r="B48" s="5" t="s">
        <v>320</v>
      </c>
      <c r="C48" s="25">
        <v>843.35</v>
      </c>
      <c r="D48" s="5" t="s">
        <v>630</v>
      </c>
    </row>
    <row r="49" spans="1:4" x14ac:dyDescent="0.25">
      <c r="A49" t="s">
        <v>211</v>
      </c>
      <c r="B49" s="5"/>
      <c r="C49" s="26">
        <v>8614.5300000000007</v>
      </c>
      <c r="D49" s="18" t="s">
        <v>631</v>
      </c>
    </row>
    <row r="50" spans="1:4" x14ac:dyDescent="0.25">
      <c r="A50" s="1" t="s">
        <v>93</v>
      </c>
      <c r="B50" s="5"/>
      <c r="C50" s="25"/>
      <c r="D50" s="5" t="s">
        <v>233</v>
      </c>
    </row>
    <row r="51" spans="1:4" x14ac:dyDescent="0.25">
      <c r="A51" t="s">
        <v>86</v>
      </c>
      <c r="B51" s="5"/>
      <c r="C51" s="25"/>
      <c r="D51" s="5" t="s">
        <v>233</v>
      </c>
    </row>
    <row r="52" spans="1:4" x14ac:dyDescent="0.25">
      <c r="A52" t="s">
        <v>87</v>
      </c>
      <c r="B52" s="5" t="s">
        <v>533</v>
      </c>
      <c r="C52" s="25">
        <v>8535.3700000000008</v>
      </c>
      <c r="D52" s="5" t="s">
        <v>632</v>
      </c>
    </row>
    <row r="53" spans="1:4" x14ac:dyDescent="0.25">
      <c r="A53" t="s">
        <v>88</v>
      </c>
      <c r="B53" s="5"/>
      <c r="C53" s="25">
        <v>123.32</v>
      </c>
      <c r="D53" s="5" t="s">
        <v>633</v>
      </c>
    </row>
    <row r="54" spans="1:4" x14ac:dyDescent="0.25">
      <c r="A54" t="s">
        <v>94</v>
      </c>
      <c r="B54" s="5" t="s">
        <v>536</v>
      </c>
      <c r="C54" s="25"/>
      <c r="D54" s="5"/>
    </row>
    <row r="55" spans="1:4" x14ac:dyDescent="0.25">
      <c r="A55" t="s">
        <v>95</v>
      </c>
      <c r="B55" s="5"/>
      <c r="C55" s="25">
        <v>189.85</v>
      </c>
      <c r="D55" s="5" t="s">
        <v>634</v>
      </c>
    </row>
    <row r="56" spans="1:4" x14ac:dyDescent="0.25">
      <c r="A56" t="s">
        <v>96</v>
      </c>
      <c r="B56" s="5"/>
      <c r="C56" s="25">
        <v>8636.61</v>
      </c>
      <c r="D56" s="5" t="s">
        <v>635</v>
      </c>
    </row>
    <row r="57" spans="1:4" x14ac:dyDescent="0.25">
      <c r="A57" t="s">
        <v>97</v>
      </c>
      <c r="B57" s="5"/>
      <c r="C57" s="25">
        <v>4508.01</v>
      </c>
      <c r="D57" s="5" t="s">
        <v>636</v>
      </c>
    </row>
    <row r="58" spans="1:4" x14ac:dyDescent="0.25">
      <c r="A58" t="s">
        <v>98</v>
      </c>
      <c r="B58" s="5" t="s">
        <v>537</v>
      </c>
      <c r="C58" s="25">
        <v>1146.25</v>
      </c>
      <c r="D58" s="5" t="s">
        <v>637</v>
      </c>
    </row>
    <row r="59" spans="1:4" x14ac:dyDescent="0.25">
      <c r="A59" t="s">
        <v>90</v>
      </c>
      <c r="B59" s="5" t="s">
        <v>596</v>
      </c>
      <c r="C59" s="25">
        <v>1133.92</v>
      </c>
      <c r="D59" s="5" t="s">
        <v>638</v>
      </c>
    </row>
    <row r="60" spans="1:4" x14ac:dyDescent="0.25">
      <c r="A60" t="s">
        <v>99</v>
      </c>
      <c r="B60" s="5"/>
      <c r="C60" s="25">
        <v>73.61</v>
      </c>
      <c r="D60" s="5" t="s">
        <v>639</v>
      </c>
    </row>
    <row r="61" spans="1:4" x14ac:dyDescent="0.25">
      <c r="A61" t="s">
        <v>100</v>
      </c>
      <c r="B61" s="5" t="s">
        <v>292</v>
      </c>
      <c r="C61" s="25">
        <v>2979.22</v>
      </c>
      <c r="D61" s="5" t="s">
        <v>640</v>
      </c>
    </row>
    <row r="62" spans="1:4" x14ac:dyDescent="0.25">
      <c r="A62" t="s">
        <v>189</v>
      </c>
      <c r="B62" s="5"/>
      <c r="C62" s="26">
        <v>27326.16</v>
      </c>
      <c r="D62" s="18" t="s">
        <v>641</v>
      </c>
    </row>
    <row r="63" spans="1:4" x14ac:dyDescent="0.25">
      <c r="A63" s="1" t="s">
        <v>101</v>
      </c>
      <c r="B63" s="5"/>
      <c r="C63" s="26">
        <v>66083.740000000005</v>
      </c>
      <c r="D63" s="18" t="s">
        <v>621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E64-3E62-4C14-83AC-50D610184151}">
  <dimension ref="A1:C91"/>
  <sheetViews>
    <sheetView workbookViewId="0">
      <selection sqref="A1:D91"/>
    </sheetView>
  </sheetViews>
  <sheetFormatPr defaultRowHeight="15" x14ac:dyDescent="0.25"/>
  <cols>
    <col min="1" max="1" width="108.5703125" bestFit="1" customWidth="1"/>
  </cols>
  <sheetData>
    <row r="1" spans="1:3" x14ac:dyDescent="0.25">
      <c r="A1" s="1" t="s">
        <v>104</v>
      </c>
      <c r="B1" s="18">
        <v>2020</v>
      </c>
      <c r="C1" s="18">
        <v>2019</v>
      </c>
    </row>
    <row r="2" spans="1:3" x14ac:dyDescent="0.25">
      <c r="A2" s="1" t="s">
        <v>105</v>
      </c>
      <c r="B2" s="5" t="s">
        <v>233</v>
      </c>
      <c r="C2" s="5" t="s">
        <v>233</v>
      </c>
    </row>
    <row r="3" spans="1:3" x14ac:dyDescent="0.25">
      <c r="A3" t="s">
        <v>106</v>
      </c>
      <c r="B3" s="18" t="s">
        <v>299</v>
      </c>
      <c r="C3" s="18" t="s">
        <v>300</v>
      </c>
    </row>
    <row r="4" spans="1:3" x14ac:dyDescent="0.25">
      <c r="A4" t="s">
        <v>107</v>
      </c>
      <c r="B4" s="18"/>
      <c r="C4" s="18"/>
    </row>
    <row r="5" spans="1:3" x14ac:dyDescent="0.25">
      <c r="A5" s="1" t="s">
        <v>108</v>
      </c>
      <c r="B5" s="5" t="s">
        <v>233</v>
      </c>
      <c r="C5" s="5" t="s">
        <v>233</v>
      </c>
    </row>
    <row r="6" spans="1:3" x14ac:dyDescent="0.25">
      <c r="A6" t="s">
        <v>15</v>
      </c>
      <c r="B6" s="5" t="s">
        <v>260</v>
      </c>
      <c r="C6" s="5" t="s">
        <v>261</v>
      </c>
    </row>
    <row r="7" spans="1:3" x14ac:dyDescent="0.25">
      <c r="A7" t="s">
        <v>109</v>
      </c>
      <c r="B7" s="5" t="s">
        <v>642</v>
      </c>
      <c r="C7" s="5" t="s">
        <v>643</v>
      </c>
    </row>
    <row r="8" spans="1:3" x14ac:dyDescent="0.25">
      <c r="A8" t="s">
        <v>110</v>
      </c>
      <c r="B8" s="5"/>
      <c r="C8" s="5"/>
    </row>
    <row r="9" spans="1:3" x14ac:dyDescent="0.25">
      <c r="A9" t="s">
        <v>111</v>
      </c>
      <c r="B9" s="5" t="s">
        <v>644</v>
      </c>
      <c r="C9" s="5" t="s">
        <v>645</v>
      </c>
    </row>
    <row r="10" spans="1:3" x14ac:dyDescent="0.25">
      <c r="A10" t="s">
        <v>112</v>
      </c>
      <c r="B10" s="5" t="s">
        <v>279</v>
      </c>
      <c r="C10" s="5" t="s">
        <v>280</v>
      </c>
    </row>
    <row r="11" spans="1:3" x14ac:dyDescent="0.25">
      <c r="A11" t="s">
        <v>113</v>
      </c>
      <c r="B11" s="5"/>
      <c r="C11" s="5"/>
    </row>
    <row r="12" spans="1:3" x14ac:dyDescent="0.25">
      <c r="A12" t="s">
        <v>114</v>
      </c>
      <c r="B12" s="5" t="s">
        <v>282</v>
      </c>
      <c r="C12" s="5" t="s">
        <v>289</v>
      </c>
    </row>
    <row r="13" spans="1:3" x14ac:dyDescent="0.25">
      <c r="A13" t="s">
        <v>115</v>
      </c>
      <c r="B13" s="5" t="s">
        <v>646</v>
      </c>
      <c r="C13" s="5" t="s">
        <v>647</v>
      </c>
    </row>
    <row r="14" spans="1:3" x14ac:dyDescent="0.25">
      <c r="A14" t="s">
        <v>116</v>
      </c>
      <c r="B14" s="5"/>
      <c r="C14" s="5"/>
    </row>
    <row r="15" spans="1:3" x14ac:dyDescent="0.25">
      <c r="A15" t="s">
        <v>117</v>
      </c>
      <c r="B15" s="5" t="s">
        <v>282</v>
      </c>
      <c r="C15" s="5" t="s">
        <v>283</v>
      </c>
    </row>
    <row r="16" spans="1:3" x14ac:dyDescent="0.25">
      <c r="A16" t="s">
        <v>118</v>
      </c>
      <c r="B16" s="5" t="s">
        <v>648</v>
      </c>
      <c r="C16" s="5" t="s">
        <v>649</v>
      </c>
    </row>
    <row r="17" spans="1:3" x14ac:dyDescent="0.25">
      <c r="A17" t="s">
        <v>119</v>
      </c>
      <c r="B17" s="5" t="s">
        <v>650</v>
      </c>
      <c r="C17" s="5" t="s">
        <v>651</v>
      </c>
    </row>
    <row r="18" spans="1:3" x14ac:dyDescent="0.25">
      <c r="A18" t="s">
        <v>26</v>
      </c>
      <c r="B18" s="5" t="s">
        <v>285</v>
      </c>
      <c r="C18" s="5" t="s">
        <v>282</v>
      </c>
    </row>
    <row r="19" spans="1:3" x14ac:dyDescent="0.25">
      <c r="A19" t="s">
        <v>27</v>
      </c>
      <c r="B19" s="5" t="s">
        <v>287</v>
      </c>
      <c r="C19" s="5" t="s">
        <v>282</v>
      </c>
    </row>
    <row r="20" spans="1:3" x14ac:dyDescent="0.25">
      <c r="A20" t="s">
        <v>120</v>
      </c>
      <c r="B20" s="5" t="s">
        <v>277</v>
      </c>
      <c r="C20" s="5" t="s">
        <v>278</v>
      </c>
    </row>
    <row r="21" spans="1:3" x14ac:dyDescent="0.25">
      <c r="A21" t="s">
        <v>121</v>
      </c>
      <c r="B21" s="5" t="s">
        <v>652</v>
      </c>
      <c r="C21" s="5" t="s">
        <v>653</v>
      </c>
    </row>
    <row r="22" spans="1:3" x14ac:dyDescent="0.25">
      <c r="A22" t="s">
        <v>122</v>
      </c>
      <c r="B22" s="5" t="s">
        <v>282</v>
      </c>
      <c r="C22" s="5" t="s">
        <v>654</v>
      </c>
    </row>
    <row r="23" spans="1:3" x14ac:dyDescent="0.25">
      <c r="A23" t="s">
        <v>123</v>
      </c>
      <c r="B23" s="5" t="s">
        <v>297</v>
      </c>
      <c r="C23" s="5" t="s">
        <v>298</v>
      </c>
    </row>
    <row r="24" spans="1:3" x14ac:dyDescent="0.25">
      <c r="A24" t="s">
        <v>13</v>
      </c>
      <c r="B24" s="5" t="s">
        <v>256</v>
      </c>
      <c r="C24" s="5" t="s">
        <v>257</v>
      </c>
    </row>
    <row r="25" spans="1:3" x14ac:dyDescent="0.25">
      <c r="A25" t="s">
        <v>124</v>
      </c>
      <c r="B25" s="5" t="s">
        <v>655</v>
      </c>
      <c r="C25" s="5" t="s">
        <v>656</v>
      </c>
    </row>
    <row r="26" spans="1:3" x14ac:dyDescent="0.25">
      <c r="A26" t="s">
        <v>125</v>
      </c>
      <c r="B26" s="5" t="s">
        <v>657</v>
      </c>
      <c r="C26" s="5" t="s">
        <v>658</v>
      </c>
    </row>
    <row r="27" spans="1:3" x14ac:dyDescent="0.25">
      <c r="A27" t="s">
        <v>126</v>
      </c>
      <c r="B27" s="5" t="s">
        <v>659</v>
      </c>
      <c r="C27" s="5" t="s">
        <v>660</v>
      </c>
    </row>
    <row r="28" spans="1:3" x14ac:dyDescent="0.25">
      <c r="B28" s="5" t="s">
        <v>661</v>
      </c>
      <c r="C28" s="5" t="s">
        <v>662</v>
      </c>
    </row>
    <row r="29" spans="1:3" x14ac:dyDescent="0.25">
      <c r="A29" s="1" t="s">
        <v>127</v>
      </c>
      <c r="B29" s="18" t="s">
        <v>663</v>
      </c>
      <c r="C29" s="18" t="s">
        <v>664</v>
      </c>
    </row>
    <row r="30" spans="1:3" x14ac:dyDescent="0.25">
      <c r="A30" t="s">
        <v>128</v>
      </c>
      <c r="B30" s="5" t="s">
        <v>665</v>
      </c>
      <c r="C30" s="5" t="s">
        <v>666</v>
      </c>
    </row>
    <row r="31" spans="1:3" x14ac:dyDescent="0.25">
      <c r="A31" t="s">
        <v>129</v>
      </c>
      <c r="B31" s="5" t="s">
        <v>667</v>
      </c>
      <c r="C31" s="5" t="s">
        <v>668</v>
      </c>
    </row>
    <row r="32" spans="1:3" x14ac:dyDescent="0.25">
      <c r="A32" t="s">
        <v>130</v>
      </c>
      <c r="B32" s="5" t="s">
        <v>669</v>
      </c>
      <c r="C32" s="5" t="s">
        <v>670</v>
      </c>
    </row>
    <row r="33" spans="1:3" x14ac:dyDescent="0.25">
      <c r="A33" t="s">
        <v>68</v>
      </c>
      <c r="B33" s="5" t="s">
        <v>671</v>
      </c>
      <c r="C33" s="5" t="s">
        <v>672</v>
      </c>
    </row>
    <row r="34" spans="1:3" x14ac:dyDescent="0.25">
      <c r="A34" t="s">
        <v>131</v>
      </c>
      <c r="B34" s="5" t="s">
        <v>673</v>
      </c>
      <c r="C34" s="5" t="s">
        <v>674</v>
      </c>
    </row>
    <row r="35" spans="1:3" x14ac:dyDescent="0.25">
      <c r="A35" t="s">
        <v>132</v>
      </c>
      <c r="B35" s="5" t="s">
        <v>675</v>
      </c>
      <c r="C35" s="5" t="s">
        <v>676</v>
      </c>
    </row>
    <row r="36" spans="1:3" x14ac:dyDescent="0.25">
      <c r="A36" t="s">
        <v>133</v>
      </c>
      <c r="B36" s="5" t="s">
        <v>677</v>
      </c>
      <c r="C36" s="5" t="s">
        <v>678</v>
      </c>
    </row>
    <row r="37" spans="1:3" x14ac:dyDescent="0.25">
      <c r="A37" t="s">
        <v>90</v>
      </c>
      <c r="B37" s="5" t="s">
        <v>679</v>
      </c>
      <c r="C37" s="5" t="s">
        <v>680</v>
      </c>
    </row>
    <row r="38" spans="1:3" x14ac:dyDescent="0.25">
      <c r="A38" s="1" t="s">
        <v>134</v>
      </c>
      <c r="B38" s="5" t="s">
        <v>681</v>
      </c>
      <c r="C38" s="5" t="s">
        <v>682</v>
      </c>
    </row>
    <row r="39" spans="1:3" x14ac:dyDescent="0.25">
      <c r="A39" t="s">
        <v>135</v>
      </c>
      <c r="B39" s="5" t="s">
        <v>683</v>
      </c>
      <c r="C39" s="5" t="s">
        <v>684</v>
      </c>
    </row>
    <row r="40" spans="1:3" x14ac:dyDescent="0.25">
      <c r="A40" s="1" t="s">
        <v>136</v>
      </c>
      <c r="B40" s="18" t="s">
        <v>685</v>
      </c>
      <c r="C40" s="18" t="s">
        <v>686</v>
      </c>
    </row>
    <row r="41" spans="1:3" x14ac:dyDescent="0.25">
      <c r="A41" s="1" t="s">
        <v>137</v>
      </c>
      <c r="B41" s="5" t="s">
        <v>233</v>
      </c>
      <c r="C41" s="5" t="s">
        <v>233</v>
      </c>
    </row>
    <row r="42" spans="1:3" x14ac:dyDescent="0.25">
      <c r="A42" t="s">
        <v>138</v>
      </c>
      <c r="B42" s="5" t="s">
        <v>687</v>
      </c>
      <c r="C42" s="5" t="s">
        <v>688</v>
      </c>
    </row>
    <row r="43" spans="1:3" x14ac:dyDescent="0.25">
      <c r="A43" t="s">
        <v>139</v>
      </c>
      <c r="B43" s="5" t="s">
        <v>689</v>
      </c>
      <c r="C43" s="5" t="s">
        <v>690</v>
      </c>
    </row>
    <row r="44" spans="1:3" x14ac:dyDescent="0.25">
      <c r="A44" t="s">
        <v>140</v>
      </c>
      <c r="B44" s="5" t="s">
        <v>691</v>
      </c>
      <c r="C44" s="5" t="s">
        <v>692</v>
      </c>
    </row>
    <row r="45" spans="1:3" x14ac:dyDescent="0.25">
      <c r="A45" t="s">
        <v>141</v>
      </c>
      <c r="B45" s="5" t="s">
        <v>693</v>
      </c>
      <c r="C45" s="5" t="s">
        <v>694</v>
      </c>
    </row>
    <row r="46" spans="1:3" x14ac:dyDescent="0.25">
      <c r="A46" s="22" t="s">
        <v>142</v>
      </c>
      <c r="B46" s="5"/>
      <c r="C46" s="5"/>
    </row>
    <row r="47" spans="1:3" x14ac:dyDescent="0.25">
      <c r="A47" t="s">
        <v>143</v>
      </c>
      <c r="B47" s="5"/>
      <c r="C47" s="5"/>
    </row>
    <row r="48" spans="1:3" x14ac:dyDescent="0.25">
      <c r="A48" s="22" t="s">
        <v>144</v>
      </c>
      <c r="B48" s="5" t="s">
        <v>695</v>
      </c>
      <c r="C48" s="5" t="s">
        <v>696</v>
      </c>
    </row>
    <row r="49" spans="1:3" x14ac:dyDescent="0.25">
      <c r="A49" t="s">
        <v>145</v>
      </c>
      <c r="B49" s="5"/>
      <c r="C49" s="5"/>
    </row>
    <row r="50" spans="1:3" x14ac:dyDescent="0.25">
      <c r="A50" t="s">
        <v>146</v>
      </c>
      <c r="B50" s="5"/>
      <c r="C50" s="5"/>
    </row>
    <row r="51" spans="1:3" x14ac:dyDescent="0.25">
      <c r="A51" t="s">
        <v>147</v>
      </c>
      <c r="B51" s="5" t="s">
        <v>282</v>
      </c>
      <c r="C51" s="5" t="s">
        <v>697</v>
      </c>
    </row>
    <row r="52" spans="1:3" x14ac:dyDescent="0.25">
      <c r="A52" t="s">
        <v>148</v>
      </c>
      <c r="B52" s="5" t="s">
        <v>282</v>
      </c>
      <c r="C52" s="5" t="s">
        <v>698</v>
      </c>
    </row>
    <row r="53" spans="1:3" x14ac:dyDescent="0.25">
      <c r="A53" t="s">
        <v>149</v>
      </c>
      <c r="B53" s="5"/>
      <c r="C53" s="5"/>
    </row>
    <row r="54" spans="1:3" x14ac:dyDescent="0.25">
      <c r="A54" t="s">
        <v>150</v>
      </c>
      <c r="B54" s="5" t="s">
        <v>699</v>
      </c>
      <c r="C54" s="5" t="s">
        <v>700</v>
      </c>
    </row>
    <row r="55" spans="1:3" x14ac:dyDescent="0.25">
      <c r="A55" t="s">
        <v>151</v>
      </c>
      <c r="B55" s="5"/>
      <c r="C55" s="5"/>
    </row>
    <row r="56" spans="1:3" x14ac:dyDescent="0.25">
      <c r="A56" t="s">
        <v>149</v>
      </c>
      <c r="B56" s="5"/>
      <c r="C56" s="5"/>
    </row>
    <row r="57" spans="1:3" x14ac:dyDescent="0.25">
      <c r="A57" t="s">
        <v>152</v>
      </c>
      <c r="B57" s="5" t="s">
        <v>701</v>
      </c>
      <c r="C57" s="5" t="s">
        <v>702</v>
      </c>
    </row>
    <row r="58" spans="1:3" x14ac:dyDescent="0.25">
      <c r="A58" t="s">
        <v>153</v>
      </c>
      <c r="B58" s="5" t="s">
        <v>282</v>
      </c>
      <c r="C58" s="5" t="s">
        <v>703</v>
      </c>
    </row>
    <row r="59" spans="1:3" x14ac:dyDescent="0.25">
      <c r="A59" t="s">
        <v>154</v>
      </c>
      <c r="B59" s="5"/>
      <c r="C59" s="5"/>
    </row>
    <row r="60" spans="1:3" x14ac:dyDescent="0.25">
      <c r="A60" t="s">
        <v>155</v>
      </c>
      <c r="B60" s="5"/>
      <c r="C60" s="5"/>
    </row>
    <row r="61" spans="1:3" x14ac:dyDescent="0.25">
      <c r="A61" t="s">
        <v>156</v>
      </c>
      <c r="B61" s="5"/>
      <c r="C61" s="5"/>
    </row>
    <row r="62" spans="1:3" x14ac:dyDescent="0.25">
      <c r="A62" t="s">
        <v>157</v>
      </c>
      <c r="B62" s="5" t="s">
        <v>704</v>
      </c>
      <c r="C62" s="5" t="s">
        <v>705</v>
      </c>
    </row>
    <row r="63" spans="1:3" x14ac:dyDescent="0.25">
      <c r="A63" t="s">
        <v>158</v>
      </c>
      <c r="B63" s="5" t="s">
        <v>706</v>
      </c>
      <c r="C63" s="5" t="s">
        <v>707</v>
      </c>
    </row>
    <row r="64" spans="1:3" x14ac:dyDescent="0.25">
      <c r="A64" t="s">
        <v>159</v>
      </c>
      <c r="B64" s="5" t="s">
        <v>708</v>
      </c>
      <c r="C64" s="5" t="s">
        <v>282</v>
      </c>
    </row>
    <row r="65" spans="1:3" x14ac:dyDescent="0.25">
      <c r="A65" t="s">
        <v>160</v>
      </c>
      <c r="B65" s="5">
        <v>-3419.37</v>
      </c>
      <c r="C65" s="5" t="s">
        <v>709</v>
      </c>
    </row>
    <row r="66" spans="1:3" x14ac:dyDescent="0.25">
      <c r="A66" t="s">
        <v>161</v>
      </c>
      <c r="B66" s="5">
        <v>2851.53</v>
      </c>
      <c r="C66" s="5" t="s">
        <v>710</v>
      </c>
    </row>
    <row r="67" spans="1:3" x14ac:dyDescent="0.25">
      <c r="A67" t="s">
        <v>162</v>
      </c>
      <c r="B67" s="5">
        <v>471.35</v>
      </c>
      <c r="C67" s="5" t="s">
        <v>711</v>
      </c>
    </row>
    <row r="68" spans="1:3" x14ac:dyDescent="0.25">
      <c r="A68" t="s">
        <v>163</v>
      </c>
      <c r="B68" s="5">
        <v>241.22</v>
      </c>
      <c r="C68" s="5" t="s">
        <v>712</v>
      </c>
    </row>
    <row r="69" spans="1:3" x14ac:dyDescent="0.25">
      <c r="A69" s="1" t="s">
        <v>164</v>
      </c>
      <c r="B69" s="18">
        <v>-4718.8599999999997</v>
      </c>
      <c r="C69" s="18" t="s">
        <v>713</v>
      </c>
    </row>
    <row r="70" spans="1:3" x14ac:dyDescent="0.25">
      <c r="A70" s="1" t="s">
        <v>165</v>
      </c>
      <c r="B70" s="5"/>
      <c r="C70" s="5" t="s">
        <v>233</v>
      </c>
    </row>
    <row r="71" spans="1:3" x14ac:dyDescent="0.25">
      <c r="A71" t="s">
        <v>166</v>
      </c>
      <c r="B71" s="5">
        <v>3888.79</v>
      </c>
      <c r="C71" s="5" t="s">
        <v>282</v>
      </c>
    </row>
    <row r="72" spans="1:3" x14ac:dyDescent="0.25">
      <c r="A72" t="s">
        <v>167</v>
      </c>
      <c r="B72" s="5"/>
      <c r="C72" s="5"/>
    </row>
    <row r="73" spans="1:3" x14ac:dyDescent="0.25">
      <c r="A73" t="s">
        <v>168</v>
      </c>
      <c r="B73" s="5">
        <v>4781.55</v>
      </c>
      <c r="C73" s="5" t="s">
        <v>714</v>
      </c>
    </row>
    <row r="74" spans="1:3" x14ac:dyDescent="0.25">
      <c r="A74" t="s">
        <v>169</v>
      </c>
      <c r="B74" s="5">
        <v>-1131.68</v>
      </c>
      <c r="C74" s="5" t="s">
        <v>715</v>
      </c>
    </row>
    <row r="75" spans="1:3" x14ac:dyDescent="0.25">
      <c r="A75" t="s">
        <v>170</v>
      </c>
      <c r="B75" s="5">
        <v>190.9</v>
      </c>
      <c r="C75" s="5" t="s">
        <v>282</v>
      </c>
    </row>
    <row r="76" spans="1:3" x14ac:dyDescent="0.25">
      <c r="A76" t="s">
        <v>171</v>
      </c>
      <c r="B76" s="5"/>
      <c r="C76" s="5"/>
    </row>
    <row r="77" spans="1:3" x14ac:dyDescent="0.25">
      <c r="A77" t="s">
        <v>172</v>
      </c>
      <c r="B77" s="5">
        <v>9178.61</v>
      </c>
      <c r="C77" s="5" t="s">
        <v>716</v>
      </c>
    </row>
    <row r="78" spans="1:3" x14ac:dyDescent="0.25">
      <c r="A78" t="s">
        <v>173</v>
      </c>
      <c r="B78" s="5">
        <v>-8003.51</v>
      </c>
      <c r="C78" s="5" t="s">
        <v>717</v>
      </c>
    </row>
    <row r="79" spans="1:3" x14ac:dyDescent="0.25">
      <c r="A79" t="s">
        <v>174</v>
      </c>
      <c r="B79" s="5">
        <v>1311.36</v>
      </c>
      <c r="C79" s="5" t="s">
        <v>718</v>
      </c>
    </row>
    <row r="80" spans="1:3" x14ac:dyDescent="0.25">
      <c r="A80" t="s">
        <v>175</v>
      </c>
      <c r="B80" s="5">
        <v>-193.63</v>
      </c>
      <c r="C80" s="5" t="s">
        <v>282</v>
      </c>
    </row>
    <row r="81" spans="1:3" x14ac:dyDescent="0.25">
      <c r="A81" t="s">
        <v>176</v>
      </c>
      <c r="B81" s="5">
        <v>-3.52</v>
      </c>
      <c r="C81" s="5" t="s">
        <v>719</v>
      </c>
    </row>
    <row r="82" spans="1:3" x14ac:dyDescent="0.25">
      <c r="A82" t="s">
        <v>177</v>
      </c>
      <c r="B82" s="5">
        <v>-2269.66</v>
      </c>
      <c r="C82" s="5" t="s">
        <v>720</v>
      </c>
    </row>
    <row r="83" spans="1:3" x14ac:dyDescent="0.25">
      <c r="A83" s="1" t="s">
        <v>178</v>
      </c>
      <c r="B83" s="18">
        <v>7749.21</v>
      </c>
      <c r="C83" s="18" t="s">
        <v>721</v>
      </c>
    </row>
    <row r="84" spans="1:3" x14ac:dyDescent="0.25">
      <c r="A84" t="s">
        <v>179</v>
      </c>
      <c r="B84" s="5">
        <v>1575.76</v>
      </c>
      <c r="C84" s="5" t="s">
        <v>722</v>
      </c>
    </row>
    <row r="85" spans="1:3" x14ac:dyDescent="0.25">
      <c r="A85" t="s">
        <v>180</v>
      </c>
      <c r="B85" s="5">
        <v>487.4</v>
      </c>
      <c r="C85" s="5" t="s">
        <v>723</v>
      </c>
    </row>
    <row r="86" spans="1:3" x14ac:dyDescent="0.25">
      <c r="A86" t="s">
        <v>181</v>
      </c>
      <c r="B86" s="5"/>
      <c r="C86" s="5"/>
    </row>
    <row r="87" spans="1:3" x14ac:dyDescent="0.25">
      <c r="A87" t="s">
        <v>182</v>
      </c>
      <c r="B87" s="5"/>
      <c r="C87" s="5"/>
    </row>
    <row r="88" spans="1:3" x14ac:dyDescent="0.25">
      <c r="A88" t="s">
        <v>183</v>
      </c>
      <c r="B88" s="5">
        <v>82.14</v>
      </c>
      <c r="C88" s="5" t="s">
        <v>724</v>
      </c>
    </row>
    <row r="89" spans="1:3" x14ac:dyDescent="0.25">
      <c r="A89" s="1" t="s">
        <v>184</v>
      </c>
      <c r="B89" s="18">
        <v>2145.3000000000002</v>
      </c>
      <c r="C89" s="18" t="s">
        <v>455</v>
      </c>
    </row>
    <row r="90" spans="1:3" x14ac:dyDescent="0.25">
      <c r="A90" t="s">
        <v>185</v>
      </c>
      <c r="B90" s="5"/>
      <c r="C90" s="5" t="s">
        <v>233</v>
      </c>
    </row>
    <row r="91" spans="1:3" x14ac:dyDescent="0.25">
      <c r="A91" t="s">
        <v>186</v>
      </c>
      <c r="B91" s="5">
        <v>403.02</v>
      </c>
      <c r="C91" s="5" t="s">
        <v>725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D8524-A0A8-4720-A4EB-9FFEC9C58EC7}">
  <dimension ref="A1:C91"/>
  <sheetViews>
    <sheetView workbookViewId="0">
      <selection sqref="A1:C91"/>
    </sheetView>
  </sheetViews>
  <sheetFormatPr defaultRowHeight="15" x14ac:dyDescent="0.25"/>
  <cols>
    <col min="1" max="1" width="108.5703125" bestFit="1" customWidth="1"/>
    <col min="2" max="3" width="11" bestFit="1" customWidth="1"/>
  </cols>
  <sheetData>
    <row r="1" spans="1:3" x14ac:dyDescent="0.25">
      <c r="A1" s="1" t="s">
        <v>104</v>
      </c>
      <c r="B1" s="29">
        <v>2021</v>
      </c>
      <c r="C1" s="29">
        <v>2020</v>
      </c>
    </row>
    <row r="2" spans="1:3" x14ac:dyDescent="0.25">
      <c r="A2" s="1" t="s">
        <v>105</v>
      </c>
      <c r="B2" s="30" t="s">
        <v>233</v>
      </c>
      <c r="C2" s="30"/>
    </row>
    <row r="3" spans="1:3" x14ac:dyDescent="0.25">
      <c r="A3" t="s">
        <v>106</v>
      </c>
      <c r="B3" s="30">
        <v>-2395.44</v>
      </c>
      <c r="C3" s="30" t="s">
        <v>299</v>
      </c>
    </row>
    <row r="4" spans="1:3" x14ac:dyDescent="0.25">
      <c r="A4" t="s">
        <v>107</v>
      </c>
      <c r="B4" s="30"/>
      <c r="C4" s="30"/>
    </row>
    <row r="5" spans="1:3" x14ac:dyDescent="0.25">
      <c r="A5" s="1" t="s">
        <v>108</v>
      </c>
      <c r="B5" s="31" t="s">
        <v>233</v>
      </c>
      <c r="C5" s="31" t="s">
        <v>233</v>
      </c>
    </row>
    <row r="6" spans="1:3" x14ac:dyDescent="0.25">
      <c r="A6" t="s">
        <v>15</v>
      </c>
      <c r="B6" s="31">
        <v>3681.61</v>
      </c>
      <c r="C6" s="31" t="s">
        <v>260</v>
      </c>
    </row>
    <row r="7" spans="1:3" x14ac:dyDescent="0.25">
      <c r="A7" t="s">
        <v>109</v>
      </c>
      <c r="B7" s="31">
        <v>102.69</v>
      </c>
      <c r="C7" s="31" t="s">
        <v>642</v>
      </c>
    </row>
    <row r="8" spans="1:3" x14ac:dyDescent="0.25">
      <c r="A8" t="s">
        <v>110</v>
      </c>
      <c r="B8" s="31"/>
      <c r="C8" s="31"/>
    </row>
    <row r="9" spans="1:3" x14ac:dyDescent="0.25">
      <c r="A9" t="s">
        <v>111</v>
      </c>
      <c r="B9" s="31" t="s">
        <v>726</v>
      </c>
      <c r="C9" s="31" t="s">
        <v>644</v>
      </c>
    </row>
    <row r="10" spans="1:3" x14ac:dyDescent="0.25">
      <c r="A10" t="s">
        <v>112</v>
      </c>
      <c r="B10" s="31" t="s">
        <v>362</v>
      </c>
      <c r="C10" s="31" t="s">
        <v>279</v>
      </c>
    </row>
    <row r="11" spans="1:3" x14ac:dyDescent="0.25">
      <c r="A11" t="s">
        <v>113</v>
      </c>
      <c r="B11" s="31"/>
      <c r="C11" s="31"/>
    </row>
    <row r="12" spans="1:3" x14ac:dyDescent="0.25">
      <c r="A12" t="s">
        <v>114</v>
      </c>
      <c r="B12" s="31"/>
      <c r="C12" s="31"/>
    </row>
    <row r="13" spans="1:3" x14ac:dyDescent="0.25">
      <c r="A13" t="s">
        <v>115</v>
      </c>
      <c r="B13" s="31" t="s">
        <v>727</v>
      </c>
      <c r="C13" s="31" t="s">
        <v>646</v>
      </c>
    </row>
    <row r="14" spans="1:3" x14ac:dyDescent="0.25">
      <c r="A14" t="s">
        <v>116</v>
      </c>
      <c r="B14" s="31"/>
      <c r="C14" s="31"/>
    </row>
    <row r="15" spans="1:3" x14ac:dyDescent="0.25">
      <c r="A15" t="s">
        <v>117</v>
      </c>
      <c r="B15" s="31" t="s">
        <v>728</v>
      </c>
      <c r="C15" s="31" t="s">
        <v>652</v>
      </c>
    </row>
    <row r="16" spans="1:3" x14ac:dyDescent="0.25">
      <c r="A16" t="s">
        <v>118</v>
      </c>
      <c r="B16" s="31" t="s">
        <v>729</v>
      </c>
      <c r="C16" s="31" t="s">
        <v>648</v>
      </c>
    </row>
    <row r="17" spans="1:3" x14ac:dyDescent="0.25">
      <c r="A17" t="s">
        <v>119</v>
      </c>
      <c r="B17" s="31" t="s">
        <v>730</v>
      </c>
      <c r="C17" s="31" t="s">
        <v>650</v>
      </c>
    </row>
    <row r="18" spans="1:3" x14ac:dyDescent="0.25">
      <c r="A18" t="s">
        <v>26</v>
      </c>
      <c r="B18" s="31" t="s">
        <v>731</v>
      </c>
      <c r="C18" s="31" t="s">
        <v>285</v>
      </c>
    </row>
    <row r="19" spans="1:3" x14ac:dyDescent="0.25">
      <c r="A19" t="s">
        <v>27</v>
      </c>
      <c r="B19" s="31" t="s">
        <v>732</v>
      </c>
      <c r="C19" s="31" t="s">
        <v>287</v>
      </c>
    </row>
    <row r="20" spans="1:3" x14ac:dyDescent="0.25">
      <c r="A20" t="s">
        <v>120</v>
      </c>
      <c r="B20" s="31" t="s">
        <v>733</v>
      </c>
      <c r="C20" s="31" t="s">
        <v>277</v>
      </c>
    </row>
    <row r="21" spans="1:3" x14ac:dyDescent="0.25">
      <c r="A21" t="s">
        <v>121</v>
      </c>
      <c r="B21" s="31"/>
      <c r="C21" s="31"/>
    </row>
    <row r="22" spans="1:3" x14ac:dyDescent="0.25">
      <c r="A22" t="s">
        <v>122</v>
      </c>
      <c r="B22" s="31"/>
      <c r="C22" s="31"/>
    </row>
    <row r="23" spans="1:3" x14ac:dyDescent="0.25">
      <c r="A23" t="s">
        <v>123</v>
      </c>
      <c r="B23" s="31" t="s">
        <v>734</v>
      </c>
      <c r="C23" s="31" t="s">
        <v>297</v>
      </c>
    </row>
    <row r="24" spans="1:3" x14ac:dyDescent="0.25">
      <c r="A24" t="s">
        <v>13</v>
      </c>
      <c r="B24" s="31" t="s">
        <v>735</v>
      </c>
      <c r="C24" s="31" t="s">
        <v>256</v>
      </c>
    </row>
    <row r="25" spans="1:3" x14ac:dyDescent="0.25">
      <c r="A25" t="s">
        <v>124</v>
      </c>
      <c r="B25" s="31" t="s">
        <v>736</v>
      </c>
      <c r="C25" s="31" t="s">
        <v>655</v>
      </c>
    </row>
    <row r="26" spans="1:3" x14ac:dyDescent="0.25">
      <c r="A26" t="s">
        <v>125</v>
      </c>
      <c r="B26" s="31" t="s">
        <v>737</v>
      </c>
      <c r="C26" s="31" t="s">
        <v>657</v>
      </c>
    </row>
    <row r="27" spans="1:3" x14ac:dyDescent="0.25">
      <c r="A27" t="s">
        <v>126</v>
      </c>
      <c r="B27" s="31" t="s">
        <v>738</v>
      </c>
      <c r="C27" s="31" t="s">
        <v>659</v>
      </c>
    </row>
    <row r="28" spans="1:3" x14ac:dyDescent="0.25">
      <c r="B28" s="31" t="s">
        <v>739</v>
      </c>
      <c r="C28" s="31" t="s">
        <v>661</v>
      </c>
    </row>
    <row r="29" spans="1:3" x14ac:dyDescent="0.25">
      <c r="A29" s="1" t="s">
        <v>127</v>
      </c>
      <c r="B29" s="30" t="s">
        <v>740</v>
      </c>
      <c r="C29" s="30" t="s">
        <v>663</v>
      </c>
    </row>
    <row r="30" spans="1:3" x14ac:dyDescent="0.25">
      <c r="A30" t="s">
        <v>128</v>
      </c>
      <c r="B30" s="31" t="s">
        <v>741</v>
      </c>
      <c r="C30" s="31" t="s">
        <v>665</v>
      </c>
    </row>
    <row r="31" spans="1:3" x14ac:dyDescent="0.25">
      <c r="A31" t="s">
        <v>129</v>
      </c>
      <c r="B31" s="31" t="s">
        <v>742</v>
      </c>
      <c r="C31" s="31" t="s">
        <v>667</v>
      </c>
    </row>
    <row r="32" spans="1:3" x14ac:dyDescent="0.25">
      <c r="A32" t="s">
        <v>130</v>
      </c>
      <c r="B32" s="31" t="s">
        <v>743</v>
      </c>
      <c r="C32" s="31" t="s">
        <v>669</v>
      </c>
    </row>
    <row r="33" spans="1:3" x14ac:dyDescent="0.25">
      <c r="A33" t="s">
        <v>68</v>
      </c>
      <c r="B33" s="31" t="s">
        <v>744</v>
      </c>
      <c r="C33" s="31" t="s">
        <v>671</v>
      </c>
    </row>
    <row r="34" spans="1:3" x14ac:dyDescent="0.25">
      <c r="A34" t="s">
        <v>131</v>
      </c>
      <c r="B34" s="31" t="s">
        <v>745</v>
      </c>
      <c r="C34" s="31" t="s">
        <v>673</v>
      </c>
    </row>
    <row r="35" spans="1:3" x14ac:dyDescent="0.25">
      <c r="A35" t="s">
        <v>132</v>
      </c>
      <c r="B35" s="31" t="s">
        <v>746</v>
      </c>
      <c r="C35" s="31" t="s">
        <v>675</v>
      </c>
    </row>
    <row r="36" spans="1:3" x14ac:dyDescent="0.25">
      <c r="A36" t="s">
        <v>133</v>
      </c>
      <c r="B36" s="31" t="s">
        <v>747</v>
      </c>
      <c r="C36" s="31" t="s">
        <v>677</v>
      </c>
    </row>
    <row r="37" spans="1:3" x14ac:dyDescent="0.25">
      <c r="A37" t="s">
        <v>90</v>
      </c>
      <c r="B37" s="31" t="s">
        <v>748</v>
      </c>
      <c r="C37" s="31" t="s">
        <v>679</v>
      </c>
    </row>
    <row r="38" spans="1:3" x14ac:dyDescent="0.25">
      <c r="A38" s="1" t="s">
        <v>134</v>
      </c>
      <c r="B38" s="30" t="s">
        <v>749</v>
      </c>
      <c r="C38" s="30" t="s">
        <v>681</v>
      </c>
    </row>
    <row r="39" spans="1:3" x14ac:dyDescent="0.25">
      <c r="A39" t="s">
        <v>135</v>
      </c>
      <c r="B39" s="31" t="s">
        <v>750</v>
      </c>
      <c r="C39" s="31" t="s">
        <v>683</v>
      </c>
    </row>
    <row r="40" spans="1:3" x14ac:dyDescent="0.25">
      <c r="A40" s="1" t="s">
        <v>136</v>
      </c>
      <c r="B40" s="30" t="s">
        <v>751</v>
      </c>
      <c r="C40" s="30" t="s">
        <v>685</v>
      </c>
    </row>
    <row r="41" spans="1:3" x14ac:dyDescent="0.25">
      <c r="A41" s="1" t="s">
        <v>137</v>
      </c>
      <c r="B41" s="31" t="s">
        <v>233</v>
      </c>
      <c r="C41" s="31" t="s">
        <v>233</v>
      </c>
    </row>
    <row r="42" spans="1:3" x14ac:dyDescent="0.25">
      <c r="A42" t="s">
        <v>138</v>
      </c>
      <c r="B42" s="31" t="s">
        <v>752</v>
      </c>
      <c r="C42" s="31" t="s">
        <v>687</v>
      </c>
    </row>
    <row r="43" spans="1:3" x14ac:dyDescent="0.25">
      <c r="A43" t="s">
        <v>139</v>
      </c>
      <c r="B43" s="31" t="s">
        <v>753</v>
      </c>
      <c r="C43" s="31" t="s">
        <v>689</v>
      </c>
    </row>
    <row r="44" spans="1:3" x14ac:dyDescent="0.25">
      <c r="A44" t="s">
        <v>140</v>
      </c>
      <c r="B44" s="31" t="s">
        <v>754</v>
      </c>
      <c r="C44" s="31" t="s">
        <v>691</v>
      </c>
    </row>
    <row r="45" spans="1:3" x14ac:dyDescent="0.25">
      <c r="A45" t="s">
        <v>141</v>
      </c>
      <c r="B45" s="31" t="s">
        <v>755</v>
      </c>
      <c r="C45" s="31" t="s">
        <v>693</v>
      </c>
    </row>
    <row r="46" spans="1:3" x14ac:dyDescent="0.25">
      <c r="A46" s="22" t="s">
        <v>142</v>
      </c>
      <c r="B46" s="31"/>
      <c r="C46" s="31"/>
    </row>
    <row r="47" spans="1:3" x14ac:dyDescent="0.25">
      <c r="A47" t="s">
        <v>143</v>
      </c>
      <c r="B47" s="31"/>
      <c r="C47" s="31"/>
    </row>
    <row r="48" spans="1:3" x14ac:dyDescent="0.25">
      <c r="A48" s="22" t="s">
        <v>144</v>
      </c>
      <c r="B48" s="31"/>
      <c r="C48" s="31"/>
    </row>
    <row r="49" spans="1:3" x14ac:dyDescent="0.25">
      <c r="A49" t="s">
        <v>145</v>
      </c>
      <c r="B49" s="31"/>
      <c r="C49" s="31"/>
    </row>
    <row r="50" spans="1:3" x14ac:dyDescent="0.25">
      <c r="A50" t="s">
        <v>146</v>
      </c>
      <c r="B50" s="31" t="s">
        <v>282</v>
      </c>
      <c r="C50" s="31" t="s">
        <v>695</v>
      </c>
    </row>
    <row r="51" spans="1:3" x14ac:dyDescent="0.25">
      <c r="A51" t="s">
        <v>147</v>
      </c>
      <c r="B51" s="31"/>
      <c r="C51" s="31"/>
    </row>
    <row r="52" spans="1:3" x14ac:dyDescent="0.25">
      <c r="A52" t="s">
        <v>148</v>
      </c>
      <c r="B52" s="31"/>
      <c r="C52" s="31"/>
    </row>
    <row r="53" spans="1:3" x14ac:dyDescent="0.25">
      <c r="A53" t="s">
        <v>149</v>
      </c>
      <c r="B53" s="31"/>
      <c r="C53" s="31"/>
    </row>
    <row r="54" spans="1:3" x14ac:dyDescent="0.25">
      <c r="A54" t="s">
        <v>150</v>
      </c>
      <c r="B54" s="31" t="s">
        <v>756</v>
      </c>
      <c r="C54" s="31" t="s">
        <v>699</v>
      </c>
    </row>
    <row r="55" spans="1:3" x14ac:dyDescent="0.25">
      <c r="A55" t="s">
        <v>151</v>
      </c>
      <c r="B55" s="31"/>
      <c r="C55" s="31"/>
    </row>
    <row r="56" spans="1:3" x14ac:dyDescent="0.25">
      <c r="A56" t="s">
        <v>149</v>
      </c>
      <c r="B56" s="31"/>
      <c r="C56" s="31"/>
    </row>
    <row r="57" spans="1:3" x14ac:dyDescent="0.25">
      <c r="A57" t="s">
        <v>152</v>
      </c>
      <c r="B57" s="31" t="s">
        <v>757</v>
      </c>
      <c r="C57" s="31" t="s">
        <v>701</v>
      </c>
    </row>
    <row r="58" spans="1:3" x14ac:dyDescent="0.25">
      <c r="A58" t="s">
        <v>153</v>
      </c>
      <c r="B58" s="31"/>
      <c r="C58" s="31"/>
    </row>
    <row r="59" spans="1:3" x14ac:dyDescent="0.25">
      <c r="A59" t="s">
        <v>154</v>
      </c>
      <c r="B59" s="31" t="s">
        <v>758</v>
      </c>
      <c r="C59" s="31" t="s">
        <v>282</v>
      </c>
    </row>
    <row r="60" spans="1:3" x14ac:dyDescent="0.25">
      <c r="A60" t="s">
        <v>155</v>
      </c>
      <c r="B60" s="31" t="s">
        <v>759</v>
      </c>
      <c r="C60" s="31" t="s">
        <v>282</v>
      </c>
    </row>
    <row r="61" spans="1:3" x14ac:dyDescent="0.25">
      <c r="A61" t="s">
        <v>156</v>
      </c>
      <c r="B61" s="31" t="s">
        <v>760</v>
      </c>
      <c r="C61" s="31" t="s">
        <v>282</v>
      </c>
    </row>
    <row r="62" spans="1:3" x14ac:dyDescent="0.25">
      <c r="A62" t="s">
        <v>157</v>
      </c>
      <c r="B62" s="31" t="s">
        <v>761</v>
      </c>
      <c r="C62" s="31" t="s">
        <v>704</v>
      </c>
    </row>
    <row r="63" spans="1:3" x14ac:dyDescent="0.25">
      <c r="A63" t="s">
        <v>158</v>
      </c>
      <c r="B63" s="31">
        <v>-1000</v>
      </c>
      <c r="C63" s="31"/>
    </row>
    <row r="64" spans="1:3" x14ac:dyDescent="0.25">
      <c r="A64" t="s">
        <v>159</v>
      </c>
      <c r="B64" s="31">
        <v>750</v>
      </c>
      <c r="C64" s="31">
        <v>750</v>
      </c>
    </row>
    <row r="65" spans="1:3" x14ac:dyDescent="0.25">
      <c r="A65" t="s">
        <v>160</v>
      </c>
      <c r="B65" s="31">
        <v>-3342.52</v>
      </c>
      <c r="C65" s="31">
        <v>-3419.37</v>
      </c>
    </row>
    <row r="66" spans="1:3" x14ac:dyDescent="0.25">
      <c r="A66" t="s">
        <v>161</v>
      </c>
      <c r="B66" s="31">
        <v>2849.64</v>
      </c>
      <c r="C66" s="31">
        <v>2851.53</v>
      </c>
    </row>
    <row r="67" spans="1:3" x14ac:dyDescent="0.25">
      <c r="A67" t="s">
        <v>162</v>
      </c>
      <c r="B67" s="31">
        <v>153.55000000000001</v>
      </c>
      <c r="C67" s="31">
        <v>471.35</v>
      </c>
    </row>
    <row r="68" spans="1:3" x14ac:dyDescent="0.25">
      <c r="A68" t="s">
        <v>163</v>
      </c>
      <c r="B68" s="31">
        <v>20.45</v>
      </c>
      <c r="C68" s="31">
        <v>241.22</v>
      </c>
    </row>
    <row r="69" spans="1:3" x14ac:dyDescent="0.25">
      <c r="A69" s="1" t="s">
        <v>164</v>
      </c>
      <c r="B69" s="30">
        <v>-2991.32</v>
      </c>
      <c r="C69" s="30">
        <v>-4718.8599999999997</v>
      </c>
    </row>
    <row r="70" spans="1:3" x14ac:dyDescent="0.25">
      <c r="A70" s="1" t="s">
        <v>165</v>
      </c>
      <c r="B70" s="31"/>
      <c r="C70" s="31"/>
    </row>
    <row r="71" spans="1:3" x14ac:dyDescent="0.25">
      <c r="A71" t="s">
        <v>166</v>
      </c>
      <c r="B71" s="31">
        <v>2602.5100000000002</v>
      </c>
      <c r="C71" s="31">
        <v>3888.79</v>
      </c>
    </row>
    <row r="72" spans="1:3" x14ac:dyDescent="0.25">
      <c r="A72" t="s">
        <v>167</v>
      </c>
      <c r="B72" s="31"/>
      <c r="C72" s="31"/>
    </row>
    <row r="73" spans="1:3" x14ac:dyDescent="0.25">
      <c r="A73" t="s">
        <v>168</v>
      </c>
      <c r="B73" s="31">
        <v>4667.6499999999996</v>
      </c>
      <c r="C73" s="31">
        <v>4781.55</v>
      </c>
    </row>
    <row r="74" spans="1:3" x14ac:dyDescent="0.25">
      <c r="A74" t="s">
        <v>169</v>
      </c>
      <c r="B74" s="31">
        <v>-4562.91</v>
      </c>
      <c r="C74" s="31">
        <v>-1124.93</v>
      </c>
    </row>
    <row r="75" spans="1:3" x14ac:dyDescent="0.25">
      <c r="A75" t="s">
        <v>170</v>
      </c>
      <c r="B75" s="31">
        <v>35.01</v>
      </c>
      <c r="C75" s="31">
        <v>190.9</v>
      </c>
    </row>
    <row r="76" spans="1:3" x14ac:dyDescent="0.25">
      <c r="A76" t="s">
        <v>171</v>
      </c>
      <c r="B76" s="31">
        <v>-0.48</v>
      </c>
      <c r="C76" s="31">
        <v>-6.75</v>
      </c>
    </row>
    <row r="77" spans="1:3" x14ac:dyDescent="0.25">
      <c r="A77" t="s">
        <v>172</v>
      </c>
      <c r="B77" s="31">
        <v>4068.21</v>
      </c>
      <c r="C77" s="31">
        <v>9178.61</v>
      </c>
    </row>
    <row r="78" spans="1:3" x14ac:dyDescent="0.25">
      <c r="A78" t="s">
        <v>173</v>
      </c>
      <c r="B78" s="31">
        <v>-5874.81</v>
      </c>
      <c r="C78" s="31">
        <v>-8003.51</v>
      </c>
    </row>
    <row r="79" spans="1:3" x14ac:dyDescent="0.25">
      <c r="A79" t="s">
        <v>174</v>
      </c>
      <c r="B79" s="31">
        <v>-1785.86</v>
      </c>
      <c r="C79" s="31">
        <v>1311.36</v>
      </c>
    </row>
    <row r="80" spans="1:3" x14ac:dyDescent="0.25">
      <c r="A80" t="s">
        <v>175</v>
      </c>
      <c r="B80" s="31">
        <v>-192.32</v>
      </c>
      <c r="C80" s="31">
        <v>-193.63</v>
      </c>
    </row>
    <row r="81" spans="1:3" x14ac:dyDescent="0.25">
      <c r="A81" t="s">
        <v>176</v>
      </c>
      <c r="B81" s="31">
        <v>-1.56</v>
      </c>
      <c r="C81" s="31">
        <v>-3.52</v>
      </c>
    </row>
    <row r="82" spans="1:3" x14ac:dyDescent="0.25">
      <c r="A82" t="s">
        <v>177</v>
      </c>
      <c r="B82" s="31">
        <v>-2427.35</v>
      </c>
      <c r="C82" s="31">
        <v>-2269.66</v>
      </c>
    </row>
    <row r="83" spans="1:3" x14ac:dyDescent="0.25">
      <c r="A83" s="1" t="s">
        <v>178</v>
      </c>
      <c r="B83" s="30">
        <v>-3471.91</v>
      </c>
      <c r="C83" s="30">
        <v>7749.21</v>
      </c>
    </row>
    <row r="84" spans="1:3" x14ac:dyDescent="0.25">
      <c r="A84" t="s">
        <v>179</v>
      </c>
      <c r="B84" s="31">
        <v>217.09</v>
      </c>
      <c r="C84" s="31">
        <v>1575.76</v>
      </c>
    </row>
    <row r="85" spans="1:3" x14ac:dyDescent="0.25">
      <c r="A85" t="s">
        <v>180</v>
      </c>
      <c r="B85" s="31">
        <v>2145.3000000000002</v>
      </c>
      <c r="C85" s="31">
        <v>487.4</v>
      </c>
    </row>
    <row r="86" spans="1:3" x14ac:dyDescent="0.25">
      <c r="A86" t="s">
        <v>181</v>
      </c>
      <c r="B86" s="31"/>
      <c r="C86" s="31"/>
    </row>
    <row r="87" spans="1:3" x14ac:dyDescent="0.25">
      <c r="A87" t="s">
        <v>182</v>
      </c>
      <c r="B87" s="31"/>
      <c r="C87" s="31"/>
    </row>
    <row r="88" spans="1:3" x14ac:dyDescent="0.25">
      <c r="A88" t="s">
        <v>183</v>
      </c>
      <c r="B88" s="31">
        <v>3.15</v>
      </c>
      <c r="C88" s="31">
        <v>82.14</v>
      </c>
    </row>
    <row r="89" spans="1:3" x14ac:dyDescent="0.25">
      <c r="A89" s="1" t="s">
        <v>184</v>
      </c>
      <c r="B89" s="30">
        <v>2365.54</v>
      </c>
      <c r="C89" s="30">
        <v>2145.3000000000002</v>
      </c>
    </row>
    <row r="90" spans="1:3" x14ac:dyDescent="0.25">
      <c r="A90" t="s">
        <v>185</v>
      </c>
      <c r="B90" s="31"/>
      <c r="C90" s="31"/>
    </row>
    <row r="91" spans="1:3" x14ac:dyDescent="0.25">
      <c r="A91" t="s">
        <v>186</v>
      </c>
      <c r="B91" s="31">
        <v>410.15</v>
      </c>
      <c r="C91" s="31">
        <v>403.02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D8FC-3FF6-4B22-8A96-BC5C0B193276}">
  <dimension ref="A1:C91"/>
  <sheetViews>
    <sheetView workbookViewId="0">
      <selection sqref="A1:C91"/>
    </sheetView>
  </sheetViews>
  <sheetFormatPr defaultRowHeight="15" x14ac:dyDescent="0.25"/>
  <cols>
    <col min="1" max="1" width="108.5703125" bestFit="1" customWidth="1"/>
  </cols>
  <sheetData>
    <row r="1" spans="1:3" x14ac:dyDescent="0.25">
      <c r="A1" s="1" t="s">
        <v>104</v>
      </c>
      <c r="B1" s="29">
        <v>2022</v>
      </c>
      <c r="C1" s="29">
        <v>2021</v>
      </c>
    </row>
    <row r="2" spans="1:3" x14ac:dyDescent="0.25">
      <c r="A2" s="1" t="s">
        <v>105</v>
      </c>
      <c r="B2" s="5" t="s">
        <v>233</v>
      </c>
      <c r="C2" s="5"/>
    </row>
    <row r="3" spans="1:3" x14ac:dyDescent="0.25">
      <c r="A3" t="s">
        <v>106</v>
      </c>
      <c r="B3" s="5" t="s">
        <v>372</v>
      </c>
      <c r="C3" s="5" t="s">
        <v>373</v>
      </c>
    </row>
    <row r="4" spans="1:3" x14ac:dyDescent="0.25">
      <c r="A4" t="s">
        <v>107</v>
      </c>
      <c r="B4" s="5" t="s">
        <v>762</v>
      </c>
      <c r="C4" s="5" t="s">
        <v>763</v>
      </c>
    </row>
    <row r="5" spans="1:3" x14ac:dyDescent="0.25">
      <c r="A5" s="1" t="s">
        <v>108</v>
      </c>
      <c r="B5" s="5" t="s">
        <v>233</v>
      </c>
      <c r="C5" s="5" t="s">
        <v>233</v>
      </c>
    </row>
    <row r="6" spans="1:3" x14ac:dyDescent="0.25">
      <c r="A6" t="s">
        <v>15</v>
      </c>
      <c r="B6" s="5" t="s">
        <v>764</v>
      </c>
      <c r="C6" s="5" t="s">
        <v>765</v>
      </c>
    </row>
    <row r="7" spans="1:3" x14ac:dyDescent="0.25">
      <c r="A7" t="s">
        <v>109</v>
      </c>
      <c r="B7" s="5" t="s">
        <v>766</v>
      </c>
      <c r="C7" s="5" t="s">
        <v>767</v>
      </c>
    </row>
    <row r="8" spans="1:3" x14ac:dyDescent="0.25">
      <c r="A8" t="s">
        <v>110</v>
      </c>
      <c r="B8" s="5"/>
      <c r="C8" s="5"/>
    </row>
    <row r="9" spans="1:3" x14ac:dyDescent="0.25">
      <c r="A9" t="s">
        <v>111</v>
      </c>
      <c r="B9" s="5" t="s">
        <v>768</v>
      </c>
      <c r="C9" s="5" t="s">
        <v>726</v>
      </c>
    </row>
    <row r="10" spans="1:3" x14ac:dyDescent="0.25">
      <c r="A10" t="s">
        <v>112</v>
      </c>
      <c r="B10" s="5" t="s">
        <v>769</v>
      </c>
      <c r="C10" s="5" t="s">
        <v>362</v>
      </c>
    </row>
    <row r="11" spans="1:3" x14ac:dyDescent="0.25">
      <c r="A11" t="s">
        <v>113</v>
      </c>
      <c r="B11" s="5"/>
      <c r="C11" s="5"/>
    </row>
    <row r="12" spans="1:3" x14ac:dyDescent="0.25">
      <c r="A12" t="s">
        <v>114</v>
      </c>
      <c r="B12" s="5" t="s">
        <v>282</v>
      </c>
      <c r="C12" s="5" t="s">
        <v>770</v>
      </c>
    </row>
    <row r="13" spans="1:3" x14ac:dyDescent="0.25">
      <c r="A13" t="s">
        <v>115</v>
      </c>
      <c r="B13" s="5" t="s">
        <v>771</v>
      </c>
      <c r="C13" s="5" t="s">
        <v>727</v>
      </c>
    </row>
    <row r="14" spans="1:3" x14ac:dyDescent="0.25">
      <c r="A14" t="s">
        <v>116</v>
      </c>
      <c r="B14" s="5"/>
      <c r="C14" s="5"/>
    </row>
    <row r="15" spans="1:3" x14ac:dyDescent="0.25">
      <c r="A15" t="s">
        <v>117</v>
      </c>
      <c r="B15" s="5" t="s">
        <v>772</v>
      </c>
      <c r="C15" s="5" t="s">
        <v>728</v>
      </c>
    </row>
    <row r="16" spans="1:3" x14ac:dyDescent="0.25">
      <c r="A16" t="s">
        <v>118</v>
      </c>
      <c r="B16" s="5" t="s">
        <v>773</v>
      </c>
      <c r="C16" s="5" t="s">
        <v>729</v>
      </c>
    </row>
    <row r="17" spans="1:3" x14ac:dyDescent="0.25">
      <c r="A17" t="s">
        <v>119</v>
      </c>
      <c r="B17" s="5" t="s">
        <v>774</v>
      </c>
      <c r="C17" s="5" t="s">
        <v>730</v>
      </c>
    </row>
    <row r="18" spans="1:3" x14ac:dyDescent="0.25">
      <c r="A18" t="s">
        <v>26</v>
      </c>
      <c r="B18" s="5" t="s">
        <v>282</v>
      </c>
      <c r="C18" s="5" t="s">
        <v>731</v>
      </c>
    </row>
    <row r="19" spans="1:3" x14ac:dyDescent="0.25">
      <c r="A19" t="s">
        <v>27</v>
      </c>
      <c r="B19" s="5" t="s">
        <v>282</v>
      </c>
      <c r="C19" s="5" t="s">
        <v>732</v>
      </c>
    </row>
    <row r="20" spans="1:3" x14ac:dyDescent="0.25">
      <c r="A20" t="s">
        <v>120</v>
      </c>
      <c r="B20" s="5" t="s">
        <v>282</v>
      </c>
      <c r="C20" s="5" t="s">
        <v>733</v>
      </c>
    </row>
    <row r="21" spans="1:3" x14ac:dyDescent="0.25">
      <c r="A21" t="s">
        <v>121</v>
      </c>
      <c r="B21" s="5"/>
      <c r="C21" s="5"/>
    </row>
    <row r="22" spans="1:3" x14ac:dyDescent="0.25">
      <c r="A22" t="s">
        <v>122</v>
      </c>
      <c r="B22" s="5"/>
      <c r="C22" s="5"/>
    </row>
    <row r="23" spans="1:3" x14ac:dyDescent="0.25">
      <c r="A23" t="s">
        <v>123</v>
      </c>
      <c r="B23" s="5" t="s">
        <v>775</v>
      </c>
      <c r="C23" s="5" t="s">
        <v>734</v>
      </c>
    </row>
    <row r="24" spans="1:3" x14ac:dyDescent="0.25">
      <c r="A24" t="s">
        <v>13</v>
      </c>
      <c r="B24" s="5" t="s">
        <v>776</v>
      </c>
      <c r="C24" s="5" t="s">
        <v>735</v>
      </c>
    </row>
    <row r="25" spans="1:3" x14ac:dyDescent="0.25">
      <c r="A25" t="s">
        <v>124</v>
      </c>
      <c r="B25" s="5" t="s">
        <v>777</v>
      </c>
      <c r="C25" s="5" t="s">
        <v>736</v>
      </c>
    </row>
    <row r="26" spans="1:3" x14ac:dyDescent="0.25">
      <c r="A26" t="s">
        <v>125</v>
      </c>
      <c r="B26" s="5" t="s">
        <v>778</v>
      </c>
      <c r="C26" s="5" t="s">
        <v>737</v>
      </c>
    </row>
    <row r="27" spans="1:3" x14ac:dyDescent="0.25">
      <c r="A27" t="s">
        <v>126</v>
      </c>
      <c r="B27" s="5" t="s">
        <v>779</v>
      </c>
      <c r="C27" s="5" t="s">
        <v>738</v>
      </c>
    </row>
    <row r="28" spans="1:3" x14ac:dyDescent="0.25">
      <c r="B28" s="18" t="s">
        <v>780</v>
      </c>
      <c r="C28" s="18" t="s">
        <v>739</v>
      </c>
    </row>
    <row r="29" spans="1:3" x14ac:dyDescent="0.25">
      <c r="A29" s="1" t="s">
        <v>127</v>
      </c>
      <c r="B29" s="5" t="s">
        <v>781</v>
      </c>
      <c r="C29" s="5" t="s">
        <v>740</v>
      </c>
    </row>
    <row r="30" spans="1:3" x14ac:dyDescent="0.25">
      <c r="A30" t="s">
        <v>128</v>
      </c>
      <c r="B30" s="5" t="s">
        <v>782</v>
      </c>
      <c r="C30" s="5" t="s">
        <v>741</v>
      </c>
    </row>
    <row r="31" spans="1:3" x14ac:dyDescent="0.25">
      <c r="A31" t="s">
        <v>129</v>
      </c>
      <c r="B31" s="5" t="s">
        <v>783</v>
      </c>
      <c r="C31" s="5" t="s">
        <v>742</v>
      </c>
    </row>
    <row r="32" spans="1:3" x14ac:dyDescent="0.25">
      <c r="A32" t="s">
        <v>130</v>
      </c>
      <c r="B32" s="5" t="s">
        <v>784</v>
      </c>
      <c r="C32" s="5" t="s">
        <v>743</v>
      </c>
    </row>
    <row r="33" spans="1:3" x14ac:dyDescent="0.25">
      <c r="A33" t="s">
        <v>68</v>
      </c>
      <c r="B33" s="5" t="s">
        <v>785</v>
      </c>
      <c r="C33" s="5" t="s">
        <v>744</v>
      </c>
    </row>
    <row r="34" spans="1:3" x14ac:dyDescent="0.25">
      <c r="A34" t="s">
        <v>131</v>
      </c>
      <c r="B34" s="5" t="s">
        <v>786</v>
      </c>
      <c r="C34" s="5" t="s">
        <v>745</v>
      </c>
    </row>
    <row r="35" spans="1:3" x14ac:dyDescent="0.25">
      <c r="A35" t="s">
        <v>132</v>
      </c>
      <c r="B35" s="5" t="s">
        <v>787</v>
      </c>
      <c r="C35" s="5" t="s">
        <v>746</v>
      </c>
    </row>
    <row r="36" spans="1:3" x14ac:dyDescent="0.25">
      <c r="A36" t="s">
        <v>133</v>
      </c>
      <c r="B36" s="5" t="s">
        <v>788</v>
      </c>
      <c r="C36" s="5" t="s">
        <v>747</v>
      </c>
    </row>
    <row r="37" spans="1:3" x14ac:dyDescent="0.25">
      <c r="A37" t="s">
        <v>90</v>
      </c>
      <c r="B37" s="5" t="s">
        <v>789</v>
      </c>
      <c r="C37" s="5" t="s">
        <v>748</v>
      </c>
    </row>
    <row r="38" spans="1:3" x14ac:dyDescent="0.25">
      <c r="A38" s="1" t="s">
        <v>134</v>
      </c>
      <c r="B38" s="18" t="s">
        <v>790</v>
      </c>
      <c r="C38" s="18" t="s">
        <v>749</v>
      </c>
    </row>
    <row r="39" spans="1:3" x14ac:dyDescent="0.25">
      <c r="A39" t="s">
        <v>135</v>
      </c>
      <c r="B39" s="5" t="s">
        <v>791</v>
      </c>
      <c r="C39" s="5" t="s">
        <v>750</v>
      </c>
    </row>
    <row r="40" spans="1:3" x14ac:dyDescent="0.25">
      <c r="A40" s="1" t="s">
        <v>136</v>
      </c>
      <c r="B40" s="18" t="s">
        <v>792</v>
      </c>
      <c r="C40" s="18" t="s">
        <v>751</v>
      </c>
    </row>
    <row r="41" spans="1:3" x14ac:dyDescent="0.25">
      <c r="A41" s="1" t="s">
        <v>137</v>
      </c>
      <c r="B41" s="5" t="s">
        <v>233</v>
      </c>
      <c r="C41" s="5" t="s">
        <v>233</v>
      </c>
    </row>
    <row r="42" spans="1:3" x14ac:dyDescent="0.25">
      <c r="A42" t="s">
        <v>138</v>
      </c>
      <c r="B42" s="5" t="s">
        <v>793</v>
      </c>
      <c r="C42" s="5" t="s">
        <v>752</v>
      </c>
    </row>
    <row r="43" spans="1:3" x14ac:dyDescent="0.25">
      <c r="A43" t="s">
        <v>139</v>
      </c>
      <c r="B43" s="5" t="s">
        <v>794</v>
      </c>
      <c r="C43" s="5" t="s">
        <v>753</v>
      </c>
    </row>
    <row r="44" spans="1:3" x14ac:dyDescent="0.25">
      <c r="A44" t="s">
        <v>140</v>
      </c>
      <c r="B44" s="5" t="s">
        <v>795</v>
      </c>
      <c r="C44" s="5" t="s">
        <v>754</v>
      </c>
    </row>
    <row r="45" spans="1:3" x14ac:dyDescent="0.25">
      <c r="A45" t="s">
        <v>141</v>
      </c>
      <c r="B45" s="5" t="s">
        <v>796</v>
      </c>
      <c r="C45" s="5" t="s">
        <v>755</v>
      </c>
    </row>
    <row r="46" spans="1:3" x14ac:dyDescent="0.25">
      <c r="A46" s="22" t="s">
        <v>142</v>
      </c>
      <c r="B46" s="32" t="s">
        <v>797</v>
      </c>
      <c r="C46" s="32" t="s">
        <v>282</v>
      </c>
    </row>
    <row r="47" spans="1:3" x14ac:dyDescent="0.25">
      <c r="A47" t="s">
        <v>143</v>
      </c>
      <c r="B47" s="5" t="s">
        <v>798</v>
      </c>
      <c r="C47" s="5" t="s">
        <v>282</v>
      </c>
    </row>
    <row r="48" spans="1:3" x14ac:dyDescent="0.25">
      <c r="A48" s="22" t="s">
        <v>144</v>
      </c>
      <c r="B48" s="5"/>
      <c r="C48" s="5"/>
    </row>
    <row r="49" spans="1:3" x14ac:dyDescent="0.25">
      <c r="A49" t="s">
        <v>145</v>
      </c>
      <c r="B49" s="5"/>
      <c r="C49" s="5"/>
    </row>
    <row r="50" spans="1:3" x14ac:dyDescent="0.25">
      <c r="A50" t="s">
        <v>146</v>
      </c>
      <c r="B50" s="5"/>
      <c r="C50" s="5"/>
    </row>
    <row r="51" spans="1:3" x14ac:dyDescent="0.25">
      <c r="A51" t="s">
        <v>147</v>
      </c>
      <c r="B51" s="5"/>
      <c r="C51" s="5"/>
    </row>
    <row r="52" spans="1:3" x14ac:dyDescent="0.25">
      <c r="A52" t="s">
        <v>148</v>
      </c>
      <c r="B52" s="5" t="s">
        <v>799</v>
      </c>
      <c r="C52" s="5" t="s">
        <v>756</v>
      </c>
    </row>
    <row r="53" spans="1:3" x14ac:dyDescent="0.25">
      <c r="A53" t="s">
        <v>149</v>
      </c>
      <c r="B53" s="5"/>
      <c r="C53" s="5"/>
    </row>
    <row r="54" spans="1:3" x14ac:dyDescent="0.25">
      <c r="A54" t="s">
        <v>150</v>
      </c>
      <c r="B54" s="5"/>
      <c r="C54" s="5"/>
    </row>
    <row r="55" spans="1:3" x14ac:dyDescent="0.25">
      <c r="A55" t="s">
        <v>151</v>
      </c>
      <c r="B55" s="5"/>
      <c r="C55" s="5"/>
    </row>
    <row r="56" spans="1:3" x14ac:dyDescent="0.25">
      <c r="A56" t="s">
        <v>149</v>
      </c>
      <c r="B56" s="5"/>
      <c r="C56" s="5"/>
    </row>
    <row r="57" spans="1:3" x14ac:dyDescent="0.25">
      <c r="A57" t="s">
        <v>152</v>
      </c>
      <c r="B57" s="5" t="s">
        <v>282</v>
      </c>
      <c r="C57" s="5" t="s">
        <v>757</v>
      </c>
    </row>
    <row r="58" spans="1:3" x14ac:dyDescent="0.25">
      <c r="A58" t="s">
        <v>153</v>
      </c>
      <c r="B58" s="5"/>
      <c r="C58" s="5"/>
    </row>
    <row r="59" spans="1:3" x14ac:dyDescent="0.25">
      <c r="A59" t="s">
        <v>154</v>
      </c>
      <c r="B59" s="5" t="s">
        <v>282</v>
      </c>
      <c r="C59" s="5" t="s">
        <v>758</v>
      </c>
    </row>
    <row r="60" spans="1:3" x14ac:dyDescent="0.25">
      <c r="A60" t="s">
        <v>155</v>
      </c>
      <c r="B60" s="5" t="s">
        <v>282</v>
      </c>
      <c r="C60" s="5" t="s">
        <v>759</v>
      </c>
    </row>
    <row r="61" spans="1:3" x14ac:dyDescent="0.25">
      <c r="A61" t="s">
        <v>156</v>
      </c>
      <c r="B61" s="5" t="s">
        <v>282</v>
      </c>
      <c r="C61" s="5" t="s">
        <v>760</v>
      </c>
    </row>
    <row r="62" spans="1:3" x14ac:dyDescent="0.25">
      <c r="A62" t="s">
        <v>157</v>
      </c>
      <c r="B62" s="5" t="s">
        <v>800</v>
      </c>
      <c r="C62" s="5"/>
    </row>
    <row r="63" spans="1:3" x14ac:dyDescent="0.25">
      <c r="A63" t="s">
        <v>158</v>
      </c>
      <c r="B63" s="5" t="s">
        <v>801</v>
      </c>
      <c r="C63" s="5" t="s">
        <v>706</v>
      </c>
    </row>
    <row r="64" spans="1:3" x14ac:dyDescent="0.25">
      <c r="A64" t="s">
        <v>159</v>
      </c>
      <c r="B64" s="5" t="s">
        <v>802</v>
      </c>
      <c r="C64" s="5" t="s">
        <v>708</v>
      </c>
    </row>
    <row r="65" spans="1:3" x14ac:dyDescent="0.25">
      <c r="A65" t="s">
        <v>160</v>
      </c>
      <c r="B65" s="5" t="s">
        <v>803</v>
      </c>
      <c r="C65" s="5" t="s">
        <v>804</v>
      </c>
    </row>
    <row r="66" spans="1:3" x14ac:dyDescent="0.25">
      <c r="A66" t="s">
        <v>161</v>
      </c>
      <c r="B66" s="5" t="s">
        <v>805</v>
      </c>
      <c r="C66" s="5" t="s">
        <v>806</v>
      </c>
    </row>
    <row r="67" spans="1:3" x14ac:dyDescent="0.25">
      <c r="A67" t="s">
        <v>162</v>
      </c>
      <c r="B67" s="5" t="s">
        <v>807</v>
      </c>
      <c r="C67" s="5" t="s">
        <v>808</v>
      </c>
    </row>
    <row r="68" spans="1:3" x14ac:dyDescent="0.25">
      <c r="A68" t="s">
        <v>163</v>
      </c>
      <c r="B68" s="5" t="s">
        <v>809</v>
      </c>
      <c r="C68" s="5" t="s">
        <v>810</v>
      </c>
    </row>
    <row r="69" spans="1:3" x14ac:dyDescent="0.25">
      <c r="A69" s="1" t="s">
        <v>164</v>
      </c>
      <c r="B69" s="18" t="s">
        <v>811</v>
      </c>
      <c r="C69" s="18" t="s">
        <v>812</v>
      </c>
    </row>
    <row r="70" spans="1:3" x14ac:dyDescent="0.25">
      <c r="A70" s="1" t="s">
        <v>165</v>
      </c>
      <c r="B70" s="5" t="s">
        <v>233</v>
      </c>
      <c r="C70" s="5" t="s">
        <v>233</v>
      </c>
    </row>
    <row r="71" spans="1:3" x14ac:dyDescent="0.25">
      <c r="A71" t="s">
        <v>166</v>
      </c>
      <c r="B71" s="5" t="s">
        <v>813</v>
      </c>
      <c r="C71" s="5" t="s">
        <v>814</v>
      </c>
    </row>
    <row r="72" spans="1:3" x14ac:dyDescent="0.25">
      <c r="A72" t="s">
        <v>167</v>
      </c>
      <c r="B72" s="5" t="s">
        <v>815</v>
      </c>
      <c r="C72" s="5" t="s">
        <v>282</v>
      </c>
    </row>
    <row r="73" spans="1:3" x14ac:dyDescent="0.25">
      <c r="A73" t="s">
        <v>168</v>
      </c>
      <c r="B73" s="5" t="s">
        <v>816</v>
      </c>
      <c r="C73" s="5" t="s">
        <v>817</v>
      </c>
    </row>
    <row r="74" spans="1:3" x14ac:dyDescent="0.25">
      <c r="A74" t="s">
        <v>169</v>
      </c>
      <c r="B74" s="5" t="s">
        <v>818</v>
      </c>
      <c r="C74" s="5" t="s">
        <v>819</v>
      </c>
    </row>
    <row r="75" spans="1:3" x14ac:dyDescent="0.25">
      <c r="A75" t="s">
        <v>170</v>
      </c>
      <c r="B75" s="5" t="s">
        <v>820</v>
      </c>
      <c r="C75" s="5" t="s">
        <v>821</v>
      </c>
    </row>
    <row r="76" spans="1:3" x14ac:dyDescent="0.25">
      <c r="A76" t="s">
        <v>171</v>
      </c>
      <c r="B76" s="5" t="s">
        <v>282</v>
      </c>
      <c r="C76" s="5" t="s">
        <v>822</v>
      </c>
    </row>
    <row r="77" spans="1:3" x14ac:dyDescent="0.25">
      <c r="A77" t="s">
        <v>172</v>
      </c>
      <c r="B77" s="5" t="s">
        <v>823</v>
      </c>
      <c r="C77" s="5" t="s">
        <v>824</v>
      </c>
    </row>
    <row r="78" spans="1:3" x14ac:dyDescent="0.25">
      <c r="A78" t="s">
        <v>173</v>
      </c>
      <c r="B78" s="5" t="s">
        <v>825</v>
      </c>
      <c r="C78" s="5" t="s">
        <v>826</v>
      </c>
    </row>
    <row r="79" spans="1:3" x14ac:dyDescent="0.25">
      <c r="A79" t="s">
        <v>174</v>
      </c>
      <c r="B79" s="5" t="s">
        <v>827</v>
      </c>
      <c r="C79" s="5" t="s">
        <v>828</v>
      </c>
    </row>
    <row r="80" spans="1:3" x14ac:dyDescent="0.25">
      <c r="A80" t="s">
        <v>175</v>
      </c>
      <c r="B80" s="5" t="s">
        <v>829</v>
      </c>
      <c r="C80" s="5" t="s">
        <v>830</v>
      </c>
    </row>
    <row r="81" spans="1:3" x14ac:dyDescent="0.25">
      <c r="A81" t="s">
        <v>176</v>
      </c>
      <c r="B81" s="5" t="s">
        <v>831</v>
      </c>
      <c r="C81" s="5" t="s">
        <v>832</v>
      </c>
    </row>
    <row r="82" spans="1:3" x14ac:dyDescent="0.25">
      <c r="A82" t="s">
        <v>177</v>
      </c>
      <c r="B82" s="5" t="s">
        <v>833</v>
      </c>
      <c r="C82" s="5" t="s">
        <v>834</v>
      </c>
    </row>
    <row r="83" spans="1:3" x14ac:dyDescent="0.25">
      <c r="A83" s="1" t="s">
        <v>178</v>
      </c>
      <c r="B83" s="18" t="s">
        <v>835</v>
      </c>
      <c r="C83" s="18" t="s">
        <v>836</v>
      </c>
    </row>
    <row r="84" spans="1:3" x14ac:dyDescent="0.25">
      <c r="A84" t="s">
        <v>179</v>
      </c>
      <c r="B84" s="5" t="s">
        <v>837</v>
      </c>
      <c r="C84" s="5" t="s">
        <v>838</v>
      </c>
    </row>
    <row r="85" spans="1:3" x14ac:dyDescent="0.25">
      <c r="A85" t="s">
        <v>180</v>
      </c>
      <c r="B85" s="5" t="s">
        <v>839</v>
      </c>
      <c r="C85" s="5" t="s">
        <v>454</v>
      </c>
    </row>
    <row r="86" spans="1:3" x14ac:dyDescent="0.25">
      <c r="A86" t="s">
        <v>181</v>
      </c>
      <c r="B86" s="5" t="s">
        <v>840</v>
      </c>
      <c r="C86" s="5" t="s">
        <v>282</v>
      </c>
    </row>
    <row r="87" spans="1:3" x14ac:dyDescent="0.25">
      <c r="A87" t="s">
        <v>182</v>
      </c>
      <c r="B87" s="5" t="s">
        <v>841</v>
      </c>
      <c r="C87" s="5" t="s">
        <v>282</v>
      </c>
    </row>
    <row r="88" spans="1:3" x14ac:dyDescent="0.25">
      <c r="A88" t="s">
        <v>183</v>
      </c>
      <c r="B88" s="5" t="s">
        <v>842</v>
      </c>
      <c r="C88" s="5" t="s">
        <v>843</v>
      </c>
    </row>
    <row r="89" spans="1:3" x14ac:dyDescent="0.25">
      <c r="A89" s="1" t="s">
        <v>184</v>
      </c>
      <c r="B89" s="18" t="s">
        <v>561</v>
      </c>
      <c r="C89" s="18" t="s">
        <v>839</v>
      </c>
    </row>
    <row r="90" spans="1:3" x14ac:dyDescent="0.25">
      <c r="A90" t="s">
        <v>185</v>
      </c>
      <c r="B90" s="18" t="s">
        <v>233</v>
      </c>
      <c r="C90" s="18" t="s">
        <v>233</v>
      </c>
    </row>
    <row r="91" spans="1:3" x14ac:dyDescent="0.25">
      <c r="A91" t="s">
        <v>186</v>
      </c>
      <c r="B91" s="18" t="s">
        <v>844</v>
      </c>
      <c r="C91" s="18" t="s">
        <v>845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297F-4FE1-4E17-AEA6-D739D6ECD72B}">
  <dimension ref="A1:C91"/>
  <sheetViews>
    <sheetView workbookViewId="0">
      <selection sqref="A1:C91"/>
    </sheetView>
  </sheetViews>
  <sheetFormatPr defaultRowHeight="15" x14ac:dyDescent="0.25"/>
  <cols>
    <col min="1" max="1" width="108.5703125" bestFit="1" customWidth="1"/>
    <col min="2" max="3" width="9.5703125" bestFit="1" customWidth="1"/>
  </cols>
  <sheetData>
    <row r="1" spans="1:3" x14ac:dyDescent="0.25">
      <c r="A1" s="1" t="s">
        <v>104</v>
      </c>
      <c r="B1" s="18">
        <v>2023</v>
      </c>
      <c r="C1" s="18">
        <v>2022</v>
      </c>
    </row>
    <row r="2" spans="1:3" x14ac:dyDescent="0.25">
      <c r="A2" s="1" t="s">
        <v>105</v>
      </c>
      <c r="B2" s="18"/>
      <c r="C2" s="18"/>
    </row>
    <row r="3" spans="1:3" x14ac:dyDescent="0.25">
      <c r="A3" t="s">
        <v>106</v>
      </c>
      <c r="B3" s="5" t="s">
        <v>417</v>
      </c>
      <c r="C3" s="5" t="s">
        <v>372</v>
      </c>
    </row>
    <row r="4" spans="1:3" x14ac:dyDescent="0.25">
      <c r="A4" t="s">
        <v>107</v>
      </c>
      <c r="B4" s="5" t="s">
        <v>282</v>
      </c>
      <c r="C4" s="5" t="s">
        <v>762</v>
      </c>
    </row>
    <row r="5" spans="1:3" x14ac:dyDescent="0.25">
      <c r="A5" s="1" t="s">
        <v>108</v>
      </c>
      <c r="B5" s="5"/>
      <c r="C5" s="5"/>
    </row>
    <row r="6" spans="1:3" x14ac:dyDescent="0.25">
      <c r="A6" t="s">
        <v>15</v>
      </c>
      <c r="B6" s="5" t="s">
        <v>402</v>
      </c>
      <c r="C6" s="5" t="s">
        <v>764</v>
      </c>
    </row>
    <row r="7" spans="1:3" x14ac:dyDescent="0.25">
      <c r="A7" t="s">
        <v>109</v>
      </c>
      <c r="B7" s="5" t="s">
        <v>846</v>
      </c>
      <c r="C7" s="5" t="s">
        <v>766</v>
      </c>
    </row>
    <row r="8" spans="1:3" x14ac:dyDescent="0.25">
      <c r="A8" t="s">
        <v>110</v>
      </c>
      <c r="B8" s="5" t="s">
        <v>847</v>
      </c>
      <c r="C8" s="5"/>
    </row>
    <row r="9" spans="1:3" x14ac:dyDescent="0.25">
      <c r="A9" t="s">
        <v>111</v>
      </c>
      <c r="B9" s="5" t="s">
        <v>848</v>
      </c>
      <c r="C9" s="5" t="s">
        <v>768</v>
      </c>
    </row>
    <row r="10" spans="1:3" x14ac:dyDescent="0.25">
      <c r="A10" t="s">
        <v>112</v>
      </c>
      <c r="B10" s="5" t="s">
        <v>409</v>
      </c>
      <c r="C10" s="5" t="s">
        <v>769</v>
      </c>
    </row>
    <row r="11" spans="1:3" x14ac:dyDescent="0.25">
      <c r="A11" t="s">
        <v>113</v>
      </c>
      <c r="B11" s="5" t="s">
        <v>410</v>
      </c>
      <c r="C11" s="5"/>
    </row>
    <row r="12" spans="1:3" x14ac:dyDescent="0.25">
      <c r="A12" t="s">
        <v>114</v>
      </c>
      <c r="B12" s="5"/>
      <c r="C12" s="5"/>
    </row>
    <row r="13" spans="1:3" x14ac:dyDescent="0.25">
      <c r="A13" t="s">
        <v>115</v>
      </c>
      <c r="B13" s="5" t="s">
        <v>849</v>
      </c>
      <c r="C13" s="5" t="s">
        <v>771</v>
      </c>
    </row>
    <row r="14" spans="1:3" x14ac:dyDescent="0.25">
      <c r="A14" t="s">
        <v>116</v>
      </c>
      <c r="B14" s="5"/>
      <c r="C14" s="5"/>
    </row>
    <row r="15" spans="1:3" x14ac:dyDescent="0.25">
      <c r="A15" t="s">
        <v>117</v>
      </c>
      <c r="B15" s="5" t="s">
        <v>850</v>
      </c>
      <c r="C15" s="5" t="s">
        <v>772</v>
      </c>
    </row>
    <row r="16" spans="1:3" x14ac:dyDescent="0.25">
      <c r="A16" t="s">
        <v>118</v>
      </c>
      <c r="B16" s="5" t="s">
        <v>851</v>
      </c>
      <c r="C16" s="5" t="s">
        <v>773</v>
      </c>
    </row>
    <row r="17" spans="1:3" x14ac:dyDescent="0.25">
      <c r="A17" t="s">
        <v>119</v>
      </c>
      <c r="B17" s="5" t="s">
        <v>852</v>
      </c>
      <c r="C17" s="5" t="s">
        <v>774</v>
      </c>
    </row>
    <row r="18" spans="1:3" x14ac:dyDescent="0.25">
      <c r="A18" t="s">
        <v>26</v>
      </c>
      <c r="B18" s="5"/>
      <c r="C18" s="5"/>
    </row>
    <row r="19" spans="1:3" x14ac:dyDescent="0.25">
      <c r="A19" t="s">
        <v>27</v>
      </c>
      <c r="B19" s="5"/>
      <c r="C19" s="5"/>
    </row>
    <row r="20" spans="1:3" x14ac:dyDescent="0.25">
      <c r="A20" t="s">
        <v>120</v>
      </c>
      <c r="B20" s="5"/>
      <c r="C20" s="5"/>
    </row>
    <row r="21" spans="1:3" x14ac:dyDescent="0.25">
      <c r="A21" t="s">
        <v>121</v>
      </c>
      <c r="B21" s="5"/>
      <c r="C21" s="5"/>
    </row>
    <row r="22" spans="1:3" x14ac:dyDescent="0.25">
      <c r="A22" t="s">
        <v>122</v>
      </c>
      <c r="B22" s="5"/>
      <c r="C22" s="5"/>
    </row>
    <row r="23" spans="1:3" x14ac:dyDescent="0.25">
      <c r="A23" t="s">
        <v>123</v>
      </c>
      <c r="B23" s="5" t="s">
        <v>416</v>
      </c>
      <c r="C23" s="5" t="s">
        <v>775</v>
      </c>
    </row>
    <row r="24" spans="1:3" x14ac:dyDescent="0.25">
      <c r="A24" t="s">
        <v>13</v>
      </c>
      <c r="B24" s="5" t="s">
        <v>400</v>
      </c>
      <c r="C24" s="5" t="s">
        <v>776</v>
      </c>
    </row>
    <row r="25" spans="1:3" x14ac:dyDescent="0.25">
      <c r="A25" t="s">
        <v>124</v>
      </c>
      <c r="B25" s="5" t="s">
        <v>853</v>
      </c>
      <c r="C25" s="5" t="s">
        <v>777</v>
      </c>
    </row>
    <row r="26" spans="1:3" x14ac:dyDescent="0.25">
      <c r="A26" t="s">
        <v>125</v>
      </c>
      <c r="B26" s="5" t="s">
        <v>854</v>
      </c>
      <c r="C26" s="5" t="s">
        <v>778</v>
      </c>
    </row>
    <row r="27" spans="1:3" x14ac:dyDescent="0.25">
      <c r="A27" t="s">
        <v>126</v>
      </c>
      <c r="B27" s="5" t="s">
        <v>855</v>
      </c>
      <c r="C27" s="5" t="s">
        <v>779</v>
      </c>
    </row>
    <row r="28" spans="1:3" x14ac:dyDescent="0.25">
      <c r="B28" s="18" t="s">
        <v>856</v>
      </c>
      <c r="C28" s="18" t="s">
        <v>780</v>
      </c>
    </row>
    <row r="29" spans="1:3" x14ac:dyDescent="0.25">
      <c r="A29" s="1" t="s">
        <v>127</v>
      </c>
      <c r="B29" s="5" t="s">
        <v>857</v>
      </c>
      <c r="C29" s="5" t="s">
        <v>781</v>
      </c>
    </row>
    <row r="30" spans="1:3" x14ac:dyDescent="0.25">
      <c r="A30" t="s">
        <v>128</v>
      </c>
      <c r="B30" s="5" t="s">
        <v>858</v>
      </c>
      <c r="C30" s="5" t="s">
        <v>782</v>
      </c>
    </row>
    <row r="31" spans="1:3" x14ac:dyDescent="0.25">
      <c r="A31" t="s">
        <v>129</v>
      </c>
      <c r="B31" s="5" t="s">
        <v>859</v>
      </c>
      <c r="C31" s="5" t="s">
        <v>783</v>
      </c>
    </row>
    <row r="32" spans="1:3" x14ac:dyDescent="0.25">
      <c r="A32" t="s">
        <v>130</v>
      </c>
      <c r="B32" s="5" t="s">
        <v>860</v>
      </c>
      <c r="C32" s="5" t="s">
        <v>784</v>
      </c>
    </row>
    <row r="33" spans="1:3" x14ac:dyDescent="0.25">
      <c r="A33" t="s">
        <v>68</v>
      </c>
      <c r="B33" s="5" t="s">
        <v>861</v>
      </c>
      <c r="C33" s="5" t="s">
        <v>785</v>
      </c>
    </row>
    <row r="34" spans="1:3" x14ac:dyDescent="0.25">
      <c r="A34" t="s">
        <v>131</v>
      </c>
      <c r="B34" s="5" t="s">
        <v>862</v>
      </c>
      <c r="C34" s="5" t="s">
        <v>786</v>
      </c>
    </row>
    <row r="35" spans="1:3" x14ac:dyDescent="0.25">
      <c r="A35" t="s">
        <v>132</v>
      </c>
      <c r="B35" s="5" t="s">
        <v>863</v>
      </c>
      <c r="C35" s="5" t="s">
        <v>787</v>
      </c>
    </row>
    <row r="36" spans="1:3" x14ac:dyDescent="0.25">
      <c r="A36" t="s">
        <v>133</v>
      </c>
      <c r="B36" s="5">
        <v>-88.17</v>
      </c>
      <c r="C36" s="5" t="s">
        <v>788</v>
      </c>
    </row>
    <row r="37" spans="1:3" x14ac:dyDescent="0.25">
      <c r="A37" t="s">
        <v>90</v>
      </c>
      <c r="B37" s="5">
        <v>-21.46</v>
      </c>
      <c r="C37" s="5" t="s">
        <v>789</v>
      </c>
    </row>
    <row r="38" spans="1:3" x14ac:dyDescent="0.25">
      <c r="A38" s="1" t="s">
        <v>134</v>
      </c>
      <c r="B38" s="33">
        <v>4943.58</v>
      </c>
      <c r="C38" s="18" t="s">
        <v>790</v>
      </c>
    </row>
    <row r="39" spans="1:3" x14ac:dyDescent="0.25">
      <c r="A39" t="s">
        <v>135</v>
      </c>
      <c r="B39" s="5">
        <v>-168.15</v>
      </c>
      <c r="C39" s="5" t="s">
        <v>791</v>
      </c>
    </row>
    <row r="40" spans="1:3" x14ac:dyDescent="0.25">
      <c r="A40" s="1" t="s">
        <v>136</v>
      </c>
      <c r="B40" s="33">
        <v>4775.43</v>
      </c>
      <c r="C40" s="18" t="s">
        <v>792</v>
      </c>
    </row>
    <row r="41" spans="1:3" x14ac:dyDescent="0.25">
      <c r="A41" s="1" t="s">
        <v>137</v>
      </c>
      <c r="B41" s="5"/>
      <c r="C41" s="5"/>
    </row>
    <row r="42" spans="1:3" x14ac:dyDescent="0.25">
      <c r="A42" t="s">
        <v>138</v>
      </c>
      <c r="B42" s="5">
        <v>-761.29</v>
      </c>
      <c r="C42" s="5" t="s">
        <v>793</v>
      </c>
    </row>
    <row r="43" spans="1:3" x14ac:dyDescent="0.25">
      <c r="A43" t="s">
        <v>139</v>
      </c>
      <c r="B43" s="5">
        <v>-936.07</v>
      </c>
      <c r="C43" s="5" t="s">
        <v>794</v>
      </c>
    </row>
    <row r="44" spans="1:3" x14ac:dyDescent="0.25">
      <c r="A44" t="s">
        <v>140</v>
      </c>
      <c r="B44" s="5">
        <v>122.7</v>
      </c>
      <c r="C44" s="5" t="s">
        <v>795</v>
      </c>
    </row>
    <row r="45" spans="1:3" x14ac:dyDescent="0.25">
      <c r="A45" t="s">
        <v>141</v>
      </c>
      <c r="B45" s="34">
        <v>2078.75</v>
      </c>
      <c r="C45" s="5" t="s">
        <v>796</v>
      </c>
    </row>
    <row r="46" spans="1:3" x14ac:dyDescent="0.25">
      <c r="A46" s="22" t="s">
        <v>142</v>
      </c>
      <c r="B46" s="5">
        <v>-191.18</v>
      </c>
      <c r="C46" s="5" t="s">
        <v>797</v>
      </c>
    </row>
    <row r="47" spans="1:3" x14ac:dyDescent="0.25">
      <c r="A47" t="s">
        <v>143</v>
      </c>
      <c r="B47" s="5" t="s">
        <v>282</v>
      </c>
      <c r="C47" s="5" t="s">
        <v>798</v>
      </c>
    </row>
    <row r="48" spans="1:3" x14ac:dyDescent="0.25">
      <c r="A48" s="22" t="s">
        <v>144</v>
      </c>
      <c r="B48" s="5"/>
      <c r="C48" s="5"/>
    </row>
    <row r="49" spans="1:3" x14ac:dyDescent="0.25">
      <c r="A49" t="s">
        <v>145</v>
      </c>
      <c r="B49" s="5"/>
      <c r="C49" s="5"/>
    </row>
    <row r="50" spans="1:3" x14ac:dyDescent="0.25">
      <c r="A50" t="s">
        <v>146</v>
      </c>
      <c r="B50" s="5"/>
      <c r="C50" s="5"/>
    </row>
    <row r="51" spans="1:3" x14ac:dyDescent="0.25">
      <c r="A51" t="s">
        <v>147</v>
      </c>
      <c r="B51" s="5"/>
      <c r="C51" s="5"/>
    </row>
    <row r="52" spans="1:3" x14ac:dyDescent="0.25">
      <c r="A52" t="s">
        <v>148</v>
      </c>
      <c r="B52" s="5"/>
      <c r="C52" s="5"/>
    </row>
    <row r="53" spans="1:3" x14ac:dyDescent="0.25">
      <c r="A53" t="s">
        <v>149</v>
      </c>
      <c r="B53" s="5"/>
      <c r="C53" s="5"/>
    </row>
    <row r="54" spans="1:3" x14ac:dyDescent="0.25">
      <c r="A54" t="s">
        <v>150</v>
      </c>
      <c r="B54" s="5" t="s">
        <v>864</v>
      </c>
      <c r="C54" s="5" t="s">
        <v>799</v>
      </c>
    </row>
    <row r="55" spans="1:3" x14ac:dyDescent="0.25">
      <c r="A55" t="s">
        <v>151</v>
      </c>
      <c r="B55" s="5" t="s">
        <v>865</v>
      </c>
      <c r="C55" s="5"/>
    </row>
    <row r="56" spans="1:3" x14ac:dyDescent="0.25">
      <c r="A56" t="s">
        <v>149</v>
      </c>
      <c r="B56" s="5"/>
      <c r="C56" s="5"/>
    </row>
    <row r="57" spans="1:3" x14ac:dyDescent="0.25">
      <c r="A57" t="s">
        <v>152</v>
      </c>
      <c r="B57" s="5"/>
      <c r="C57" s="5"/>
    </row>
    <row r="58" spans="1:3" x14ac:dyDescent="0.25">
      <c r="A58" t="s">
        <v>153</v>
      </c>
      <c r="B58" s="5"/>
      <c r="C58" s="5"/>
    </row>
    <row r="59" spans="1:3" x14ac:dyDescent="0.25">
      <c r="A59" t="s">
        <v>154</v>
      </c>
      <c r="B59" s="5"/>
      <c r="C59" s="5"/>
    </row>
    <row r="60" spans="1:3" x14ac:dyDescent="0.25">
      <c r="A60" t="s">
        <v>155</v>
      </c>
      <c r="B60" s="5"/>
      <c r="C60" s="5"/>
    </row>
    <row r="61" spans="1:3" x14ac:dyDescent="0.25">
      <c r="A61" t="s">
        <v>156</v>
      </c>
      <c r="B61" s="5"/>
      <c r="C61" s="5"/>
    </row>
    <row r="62" spans="1:3" x14ac:dyDescent="0.25">
      <c r="A62" t="s">
        <v>157</v>
      </c>
      <c r="B62" s="5" t="s">
        <v>866</v>
      </c>
      <c r="C62" s="5" t="s">
        <v>800</v>
      </c>
    </row>
    <row r="63" spans="1:3" x14ac:dyDescent="0.25">
      <c r="A63" t="s">
        <v>158</v>
      </c>
      <c r="B63" s="5" t="s">
        <v>707</v>
      </c>
      <c r="C63" s="5" t="s">
        <v>801</v>
      </c>
    </row>
    <row r="64" spans="1:3" x14ac:dyDescent="0.25">
      <c r="A64" t="s">
        <v>159</v>
      </c>
      <c r="B64" s="5" t="s">
        <v>867</v>
      </c>
      <c r="C64" s="5" t="s">
        <v>802</v>
      </c>
    </row>
    <row r="65" spans="1:3" x14ac:dyDescent="0.25">
      <c r="A65" t="s">
        <v>160</v>
      </c>
      <c r="B65" s="5" t="s">
        <v>868</v>
      </c>
      <c r="C65" s="5" t="s">
        <v>803</v>
      </c>
    </row>
    <row r="66" spans="1:3" x14ac:dyDescent="0.25">
      <c r="A66" t="s">
        <v>161</v>
      </c>
      <c r="B66" s="5" t="s">
        <v>869</v>
      </c>
      <c r="C66" s="5" t="s">
        <v>805</v>
      </c>
    </row>
    <row r="67" spans="1:3" x14ac:dyDescent="0.25">
      <c r="A67" t="s">
        <v>162</v>
      </c>
      <c r="B67" s="5">
        <v>185.27</v>
      </c>
      <c r="C67" s="5" t="s">
        <v>807</v>
      </c>
    </row>
    <row r="68" spans="1:3" x14ac:dyDescent="0.25">
      <c r="A68" t="s">
        <v>163</v>
      </c>
      <c r="B68" s="5" t="s">
        <v>870</v>
      </c>
      <c r="C68" s="5" t="s">
        <v>809</v>
      </c>
    </row>
    <row r="69" spans="1:3" x14ac:dyDescent="0.25">
      <c r="A69" s="1" t="s">
        <v>164</v>
      </c>
      <c r="B69" s="18" t="s">
        <v>871</v>
      </c>
      <c r="C69" s="18" t="s">
        <v>811</v>
      </c>
    </row>
    <row r="70" spans="1:3" x14ac:dyDescent="0.25">
      <c r="A70" s="1" t="s">
        <v>165</v>
      </c>
      <c r="B70" s="5"/>
      <c r="C70" s="5"/>
    </row>
    <row r="71" spans="1:3" x14ac:dyDescent="0.25">
      <c r="A71" t="s">
        <v>166</v>
      </c>
      <c r="B71" s="5" t="s">
        <v>872</v>
      </c>
      <c r="C71" s="5" t="s">
        <v>873</v>
      </c>
    </row>
    <row r="72" spans="1:3" x14ac:dyDescent="0.25">
      <c r="A72" t="s">
        <v>167</v>
      </c>
      <c r="B72" s="5"/>
      <c r="C72" s="5"/>
    </row>
    <row r="73" spans="1:3" x14ac:dyDescent="0.25">
      <c r="A73" t="s">
        <v>168</v>
      </c>
      <c r="B73" s="5" t="s">
        <v>874</v>
      </c>
      <c r="C73" s="5" t="s">
        <v>816</v>
      </c>
    </row>
    <row r="74" spans="1:3" x14ac:dyDescent="0.25">
      <c r="A74" t="s">
        <v>169</v>
      </c>
      <c r="B74" s="5" t="s">
        <v>875</v>
      </c>
      <c r="C74" s="5" t="s">
        <v>818</v>
      </c>
    </row>
    <row r="75" spans="1:3" x14ac:dyDescent="0.25">
      <c r="A75" t="s">
        <v>170</v>
      </c>
      <c r="B75" s="5" t="s">
        <v>876</v>
      </c>
      <c r="C75" s="5" t="s">
        <v>820</v>
      </c>
    </row>
    <row r="76" spans="1:3" x14ac:dyDescent="0.25">
      <c r="A76" t="s">
        <v>171</v>
      </c>
      <c r="B76" s="5"/>
      <c r="C76" s="5"/>
    </row>
    <row r="77" spans="1:3" x14ac:dyDescent="0.25">
      <c r="A77" t="s">
        <v>172</v>
      </c>
      <c r="B77" s="5" t="s">
        <v>877</v>
      </c>
      <c r="C77" s="5" t="s">
        <v>823</v>
      </c>
    </row>
    <row r="78" spans="1:3" x14ac:dyDescent="0.25">
      <c r="A78" t="s">
        <v>173</v>
      </c>
      <c r="B78" s="5" t="s">
        <v>878</v>
      </c>
      <c r="C78" s="5" t="s">
        <v>825</v>
      </c>
    </row>
    <row r="79" spans="1:3" x14ac:dyDescent="0.25">
      <c r="A79" t="s">
        <v>174</v>
      </c>
      <c r="B79" s="5" t="s">
        <v>879</v>
      </c>
      <c r="C79" s="5" t="s">
        <v>827</v>
      </c>
    </row>
    <row r="80" spans="1:3" x14ac:dyDescent="0.25">
      <c r="A80" t="s">
        <v>175</v>
      </c>
      <c r="B80" s="5" t="s">
        <v>880</v>
      </c>
      <c r="C80" s="5" t="s">
        <v>829</v>
      </c>
    </row>
    <row r="81" spans="1:3" x14ac:dyDescent="0.25">
      <c r="A81" t="s">
        <v>176</v>
      </c>
      <c r="B81" s="5" t="s">
        <v>282</v>
      </c>
      <c r="C81" s="5" t="s">
        <v>831</v>
      </c>
    </row>
    <row r="82" spans="1:3" x14ac:dyDescent="0.25">
      <c r="A82" t="s">
        <v>177</v>
      </c>
      <c r="B82" s="5" t="s">
        <v>881</v>
      </c>
      <c r="C82" s="5" t="s">
        <v>833</v>
      </c>
    </row>
    <row r="83" spans="1:3" x14ac:dyDescent="0.25">
      <c r="A83" s="1" t="s">
        <v>178</v>
      </c>
      <c r="B83" s="18" t="s">
        <v>882</v>
      </c>
      <c r="C83" s="18" t="s">
        <v>835</v>
      </c>
    </row>
    <row r="84" spans="1:3" x14ac:dyDescent="0.25">
      <c r="A84" t="s">
        <v>179</v>
      </c>
      <c r="B84" s="5" t="s">
        <v>883</v>
      </c>
      <c r="C84" s="5" t="s">
        <v>837</v>
      </c>
    </row>
    <row r="85" spans="1:3" x14ac:dyDescent="0.25">
      <c r="A85" t="s">
        <v>180</v>
      </c>
      <c r="B85" s="5" t="s">
        <v>561</v>
      </c>
      <c r="C85" s="5" t="s">
        <v>839</v>
      </c>
    </row>
    <row r="86" spans="1:3" x14ac:dyDescent="0.25">
      <c r="A86" t="s">
        <v>181</v>
      </c>
      <c r="B86" s="5" t="s">
        <v>282</v>
      </c>
      <c r="C86" s="5" t="s">
        <v>840</v>
      </c>
    </row>
    <row r="87" spans="1:3" x14ac:dyDescent="0.25">
      <c r="A87" t="s">
        <v>182</v>
      </c>
      <c r="B87" s="5" t="s">
        <v>282</v>
      </c>
      <c r="C87" s="5" t="s">
        <v>841</v>
      </c>
    </row>
    <row r="88" spans="1:3" x14ac:dyDescent="0.25">
      <c r="A88" t="s">
        <v>183</v>
      </c>
      <c r="B88" s="5" t="s">
        <v>884</v>
      </c>
      <c r="C88" s="5" t="s">
        <v>842</v>
      </c>
    </row>
    <row r="89" spans="1:3" x14ac:dyDescent="0.25">
      <c r="A89" s="1" t="s">
        <v>184</v>
      </c>
      <c r="B89" s="18" t="s">
        <v>615</v>
      </c>
      <c r="C89" s="18" t="s">
        <v>561</v>
      </c>
    </row>
    <row r="90" spans="1:3" x14ac:dyDescent="0.25">
      <c r="A90" t="s">
        <v>185</v>
      </c>
      <c r="B90" s="5"/>
      <c r="C90" s="5"/>
    </row>
    <row r="91" spans="1:3" x14ac:dyDescent="0.25">
      <c r="A91" t="s">
        <v>186</v>
      </c>
      <c r="B91" s="5" t="s">
        <v>885</v>
      </c>
      <c r="C91" s="5" t="s">
        <v>844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399C-7B5F-47E8-9917-21F0F9CC9848}">
  <dimension ref="A1:C91"/>
  <sheetViews>
    <sheetView workbookViewId="0">
      <selection activeCell="I10" sqref="I10"/>
    </sheetView>
  </sheetViews>
  <sheetFormatPr defaultRowHeight="15" x14ac:dyDescent="0.25"/>
  <cols>
    <col min="1" max="1" width="76.85546875" customWidth="1"/>
    <col min="2" max="3" width="9.5703125" bestFit="1" customWidth="1"/>
  </cols>
  <sheetData>
    <row r="1" spans="1:3" x14ac:dyDescent="0.25">
      <c r="A1" s="1" t="s">
        <v>104</v>
      </c>
      <c r="B1" s="18">
        <v>2024</v>
      </c>
      <c r="C1" s="18">
        <v>2023</v>
      </c>
    </row>
    <row r="2" spans="1:3" x14ac:dyDescent="0.25">
      <c r="A2" s="1" t="s">
        <v>105</v>
      </c>
      <c r="B2" s="5" t="s">
        <v>233</v>
      </c>
      <c r="C2" s="5" t="s">
        <v>233</v>
      </c>
    </row>
    <row r="3" spans="1:3" x14ac:dyDescent="0.25">
      <c r="A3" t="s">
        <v>106</v>
      </c>
      <c r="B3" s="5" t="s">
        <v>886</v>
      </c>
      <c r="C3" s="5" t="s">
        <v>417</v>
      </c>
    </row>
    <row r="4" spans="1:3" x14ac:dyDescent="0.25">
      <c r="A4" t="s">
        <v>107</v>
      </c>
      <c r="B4" s="5"/>
      <c r="C4" s="5"/>
    </row>
    <row r="5" spans="1:3" x14ac:dyDescent="0.25">
      <c r="A5" s="1" t="s">
        <v>108</v>
      </c>
      <c r="B5" s="5" t="s">
        <v>233</v>
      </c>
      <c r="C5" s="5" t="s">
        <v>233</v>
      </c>
    </row>
    <row r="6" spans="1:3" x14ac:dyDescent="0.25">
      <c r="A6" t="s">
        <v>15</v>
      </c>
      <c r="B6" s="5" t="s">
        <v>887</v>
      </c>
      <c r="C6" s="5" t="s">
        <v>402</v>
      </c>
    </row>
    <row r="7" spans="1:3" x14ac:dyDescent="0.25">
      <c r="A7" t="s">
        <v>109</v>
      </c>
      <c r="B7" s="5" t="s">
        <v>888</v>
      </c>
      <c r="C7" s="5" t="s">
        <v>846</v>
      </c>
    </row>
    <row r="8" spans="1:3" x14ac:dyDescent="0.25">
      <c r="A8" t="s">
        <v>110</v>
      </c>
      <c r="B8" s="5" t="s">
        <v>889</v>
      </c>
      <c r="C8" s="5" t="s">
        <v>847</v>
      </c>
    </row>
    <row r="9" spans="1:3" x14ac:dyDescent="0.25">
      <c r="A9" t="s">
        <v>111</v>
      </c>
      <c r="B9" s="5" t="s">
        <v>890</v>
      </c>
      <c r="C9" s="5" t="s">
        <v>848</v>
      </c>
    </row>
    <row r="10" spans="1:3" x14ac:dyDescent="0.25">
      <c r="A10" t="s">
        <v>112</v>
      </c>
      <c r="B10" s="5" t="s">
        <v>891</v>
      </c>
      <c r="C10" s="5" t="s">
        <v>282</v>
      </c>
    </row>
    <row r="11" spans="1:3" x14ac:dyDescent="0.25">
      <c r="A11" t="s">
        <v>113</v>
      </c>
      <c r="B11" s="5"/>
      <c r="C11" s="5"/>
    </row>
    <row r="12" spans="1:3" x14ac:dyDescent="0.25">
      <c r="A12" t="s">
        <v>114</v>
      </c>
      <c r="B12" s="5" t="s">
        <v>892</v>
      </c>
      <c r="C12" s="5" t="s">
        <v>947</v>
      </c>
    </row>
    <row r="13" spans="1:3" x14ac:dyDescent="0.25">
      <c r="A13" t="s">
        <v>115</v>
      </c>
      <c r="B13" s="5" t="s">
        <v>893</v>
      </c>
      <c r="C13" s="5" t="s">
        <v>849</v>
      </c>
    </row>
    <row r="14" spans="1:3" x14ac:dyDescent="0.25">
      <c r="A14" t="s">
        <v>116</v>
      </c>
      <c r="B14" s="5" t="s">
        <v>894</v>
      </c>
      <c r="C14" s="5" t="s">
        <v>282</v>
      </c>
    </row>
    <row r="15" spans="1:3" x14ac:dyDescent="0.25">
      <c r="A15" t="s">
        <v>117</v>
      </c>
      <c r="B15" s="5" t="s">
        <v>895</v>
      </c>
      <c r="C15" s="5" t="s">
        <v>850</v>
      </c>
    </row>
    <row r="16" spans="1:3" x14ac:dyDescent="0.25">
      <c r="A16" t="s">
        <v>118</v>
      </c>
      <c r="B16" s="5" t="s">
        <v>896</v>
      </c>
      <c r="C16" s="5" t="s">
        <v>851</v>
      </c>
    </row>
    <row r="17" spans="1:3" x14ac:dyDescent="0.25">
      <c r="A17" t="s">
        <v>119</v>
      </c>
      <c r="B17" s="5" t="s">
        <v>897</v>
      </c>
      <c r="C17" s="5" t="s">
        <v>852</v>
      </c>
    </row>
    <row r="18" spans="1:3" x14ac:dyDescent="0.25">
      <c r="A18" t="s">
        <v>26</v>
      </c>
      <c r="B18" s="5"/>
      <c r="C18" s="5"/>
    </row>
    <row r="19" spans="1:3" x14ac:dyDescent="0.25">
      <c r="A19" t="s">
        <v>27</v>
      </c>
      <c r="B19" s="5"/>
      <c r="C19" s="5"/>
    </row>
    <row r="20" spans="1:3" x14ac:dyDescent="0.25">
      <c r="A20" t="s">
        <v>120</v>
      </c>
      <c r="B20" s="5"/>
      <c r="C20" s="5"/>
    </row>
    <row r="21" spans="1:3" x14ac:dyDescent="0.25">
      <c r="A21" t="s">
        <v>121</v>
      </c>
      <c r="B21" s="5"/>
      <c r="C21" s="5"/>
    </row>
    <row r="22" spans="1:3" x14ac:dyDescent="0.25">
      <c r="A22" t="s">
        <v>122</v>
      </c>
      <c r="B22" s="5" t="s">
        <v>898</v>
      </c>
      <c r="C22" s="5" t="s">
        <v>282</v>
      </c>
    </row>
    <row r="23" spans="1:3" x14ac:dyDescent="0.25">
      <c r="A23" t="s">
        <v>123</v>
      </c>
      <c r="B23" s="5" t="s">
        <v>899</v>
      </c>
      <c r="C23" s="5" t="s">
        <v>416</v>
      </c>
    </row>
    <row r="24" spans="1:3" x14ac:dyDescent="0.25">
      <c r="A24" t="s">
        <v>13</v>
      </c>
      <c r="B24" s="5" t="s">
        <v>900</v>
      </c>
      <c r="C24" s="5" t="s">
        <v>400</v>
      </c>
    </row>
    <row r="25" spans="1:3" x14ac:dyDescent="0.25">
      <c r="A25" t="s">
        <v>124</v>
      </c>
      <c r="B25" s="5" t="s">
        <v>901</v>
      </c>
      <c r="C25" s="5" t="s">
        <v>853</v>
      </c>
    </row>
    <row r="26" spans="1:3" x14ac:dyDescent="0.25">
      <c r="A26" t="s">
        <v>125</v>
      </c>
      <c r="B26" s="5" t="s">
        <v>902</v>
      </c>
      <c r="C26" s="5" t="s">
        <v>854</v>
      </c>
    </row>
    <row r="27" spans="1:3" x14ac:dyDescent="0.25">
      <c r="A27" t="s">
        <v>126</v>
      </c>
      <c r="B27" s="5" t="s">
        <v>903</v>
      </c>
      <c r="C27" s="5" t="s">
        <v>855</v>
      </c>
    </row>
    <row r="28" spans="1:3" x14ac:dyDescent="0.25">
      <c r="B28" s="18" t="s">
        <v>904</v>
      </c>
      <c r="C28" s="18" t="s">
        <v>856</v>
      </c>
    </row>
    <row r="29" spans="1:3" x14ac:dyDescent="0.25">
      <c r="A29" s="1" t="s">
        <v>127</v>
      </c>
      <c r="B29" s="18" t="s">
        <v>905</v>
      </c>
      <c r="C29" s="18" t="s">
        <v>857</v>
      </c>
    </row>
    <row r="30" spans="1:3" x14ac:dyDescent="0.25">
      <c r="A30" t="s">
        <v>128</v>
      </c>
      <c r="B30" s="5" t="s">
        <v>906</v>
      </c>
      <c r="C30" s="5" t="s">
        <v>858</v>
      </c>
    </row>
    <row r="31" spans="1:3" x14ac:dyDescent="0.25">
      <c r="A31" t="s">
        <v>129</v>
      </c>
      <c r="B31" s="5" t="s">
        <v>907</v>
      </c>
      <c r="C31" s="5" t="s">
        <v>859</v>
      </c>
    </row>
    <row r="32" spans="1:3" x14ac:dyDescent="0.25">
      <c r="A32" t="s">
        <v>130</v>
      </c>
      <c r="B32" s="5" t="s">
        <v>908</v>
      </c>
      <c r="C32" s="5" t="s">
        <v>860</v>
      </c>
    </row>
    <row r="33" spans="1:3" x14ac:dyDescent="0.25">
      <c r="A33" t="s">
        <v>68</v>
      </c>
      <c r="B33" s="5" t="s">
        <v>909</v>
      </c>
      <c r="C33" s="5" t="s">
        <v>861</v>
      </c>
    </row>
    <row r="34" spans="1:3" x14ac:dyDescent="0.25">
      <c r="A34" t="s">
        <v>131</v>
      </c>
      <c r="B34" s="5" t="s">
        <v>910</v>
      </c>
      <c r="C34" s="5" t="s">
        <v>862</v>
      </c>
    </row>
    <row r="35" spans="1:3" x14ac:dyDescent="0.25">
      <c r="A35" t="s">
        <v>132</v>
      </c>
      <c r="B35" s="5" t="s">
        <v>911</v>
      </c>
      <c r="C35" s="5" t="s">
        <v>863</v>
      </c>
    </row>
    <row r="36" spans="1:3" x14ac:dyDescent="0.25">
      <c r="A36" t="s">
        <v>133</v>
      </c>
      <c r="B36" s="5" t="s">
        <v>912</v>
      </c>
      <c r="C36" s="5" t="s">
        <v>948</v>
      </c>
    </row>
    <row r="37" spans="1:3" x14ac:dyDescent="0.25">
      <c r="A37" t="s">
        <v>90</v>
      </c>
      <c r="B37" s="5" t="s">
        <v>913</v>
      </c>
      <c r="C37" s="5" t="s">
        <v>949</v>
      </c>
    </row>
    <row r="38" spans="1:3" x14ac:dyDescent="0.25">
      <c r="A38" s="1" t="s">
        <v>134</v>
      </c>
      <c r="B38" s="18" t="s">
        <v>914</v>
      </c>
      <c r="C38" s="18" t="s">
        <v>950</v>
      </c>
    </row>
    <row r="39" spans="1:3" x14ac:dyDescent="0.25">
      <c r="A39" t="s">
        <v>135</v>
      </c>
      <c r="B39" s="5" t="s">
        <v>915</v>
      </c>
      <c r="C39" s="5" t="s">
        <v>951</v>
      </c>
    </row>
    <row r="40" spans="1:3" x14ac:dyDescent="0.25">
      <c r="A40" s="1" t="s">
        <v>136</v>
      </c>
      <c r="B40" s="18" t="s">
        <v>916</v>
      </c>
      <c r="C40" s="18" t="s">
        <v>952</v>
      </c>
    </row>
    <row r="41" spans="1:3" x14ac:dyDescent="0.25">
      <c r="A41" s="1" t="s">
        <v>137</v>
      </c>
      <c r="B41" s="5" t="s">
        <v>233</v>
      </c>
      <c r="C41" s="5" t="s">
        <v>233</v>
      </c>
    </row>
    <row r="42" spans="1:3" x14ac:dyDescent="0.25">
      <c r="A42" t="s">
        <v>138</v>
      </c>
      <c r="B42" s="5" t="s">
        <v>917</v>
      </c>
      <c r="C42" s="5" t="s">
        <v>953</v>
      </c>
    </row>
    <row r="43" spans="1:3" x14ac:dyDescent="0.25">
      <c r="A43" t="s">
        <v>139</v>
      </c>
      <c r="B43" s="5" t="s">
        <v>918</v>
      </c>
      <c r="C43" s="5" t="s">
        <v>954</v>
      </c>
    </row>
    <row r="44" spans="1:3" x14ac:dyDescent="0.25">
      <c r="A44" t="s">
        <v>140</v>
      </c>
      <c r="B44" s="5" t="s">
        <v>919</v>
      </c>
      <c r="C44" s="5" t="s">
        <v>955</v>
      </c>
    </row>
    <row r="45" spans="1:3" x14ac:dyDescent="0.25">
      <c r="A45" t="s">
        <v>141</v>
      </c>
      <c r="B45" s="5" t="s">
        <v>920</v>
      </c>
      <c r="C45" s="5" t="s">
        <v>956</v>
      </c>
    </row>
    <row r="46" spans="1:3" x14ac:dyDescent="0.25">
      <c r="A46" s="22" t="s">
        <v>142</v>
      </c>
      <c r="B46" s="5"/>
      <c r="C46" s="5"/>
    </row>
    <row r="47" spans="1:3" x14ac:dyDescent="0.25">
      <c r="A47" t="s">
        <v>143</v>
      </c>
      <c r="B47" s="5"/>
      <c r="C47" s="5"/>
    </row>
    <row r="48" spans="1:3" x14ac:dyDescent="0.25">
      <c r="A48" s="22" t="s">
        <v>144</v>
      </c>
      <c r="B48" s="5" t="s">
        <v>921</v>
      </c>
      <c r="C48" s="5" t="s">
        <v>282</v>
      </c>
    </row>
    <row r="49" spans="1:3" x14ac:dyDescent="0.25">
      <c r="A49" t="s">
        <v>145</v>
      </c>
      <c r="B49" s="5" t="s">
        <v>922</v>
      </c>
      <c r="C49" s="5" t="s">
        <v>282</v>
      </c>
    </row>
    <row r="50" spans="1:3" x14ac:dyDescent="0.25">
      <c r="A50" t="s">
        <v>146</v>
      </c>
      <c r="B50" s="5" t="s">
        <v>923</v>
      </c>
      <c r="C50" s="5" t="s">
        <v>957</v>
      </c>
    </row>
    <row r="51" spans="1:3" x14ac:dyDescent="0.25">
      <c r="A51" t="s">
        <v>147</v>
      </c>
      <c r="B51" s="5" t="s">
        <v>924</v>
      </c>
      <c r="C51" s="5" t="s">
        <v>282</v>
      </c>
    </row>
    <row r="52" spans="1:3" x14ac:dyDescent="0.25">
      <c r="A52" t="s">
        <v>148</v>
      </c>
      <c r="B52" s="5" t="s">
        <v>925</v>
      </c>
      <c r="C52" s="5" t="s">
        <v>282</v>
      </c>
    </row>
    <row r="53" spans="1:3" x14ac:dyDescent="0.25">
      <c r="A53" t="s">
        <v>149</v>
      </c>
      <c r="B53" s="5" t="s">
        <v>926</v>
      </c>
      <c r="C53" s="5" t="s">
        <v>282</v>
      </c>
    </row>
    <row r="54" spans="1:3" x14ac:dyDescent="0.25">
      <c r="A54" t="s">
        <v>150</v>
      </c>
      <c r="B54" s="5" t="s">
        <v>927</v>
      </c>
      <c r="C54" s="5" t="s">
        <v>864</v>
      </c>
    </row>
    <row r="55" spans="1:3" x14ac:dyDescent="0.25">
      <c r="A55" t="s">
        <v>151</v>
      </c>
      <c r="B55" s="5" t="s">
        <v>282</v>
      </c>
      <c r="C55" s="5" t="s">
        <v>865</v>
      </c>
    </row>
    <row r="56" spans="1:3" x14ac:dyDescent="0.25">
      <c r="A56" t="s">
        <v>149</v>
      </c>
      <c r="B56" s="5"/>
      <c r="C56" s="5"/>
    </row>
    <row r="57" spans="1:3" x14ac:dyDescent="0.25">
      <c r="A57" t="s">
        <v>152</v>
      </c>
      <c r="B57" s="5"/>
      <c r="C57" s="5"/>
    </row>
    <row r="58" spans="1:3" x14ac:dyDescent="0.25">
      <c r="A58" t="s">
        <v>153</v>
      </c>
      <c r="B58" s="5"/>
      <c r="C58" s="5"/>
    </row>
    <row r="59" spans="1:3" x14ac:dyDescent="0.25">
      <c r="A59" t="s">
        <v>154</v>
      </c>
      <c r="B59" s="5"/>
      <c r="C59" s="5"/>
    </row>
    <row r="60" spans="1:3" x14ac:dyDescent="0.25">
      <c r="A60" t="s">
        <v>155</v>
      </c>
      <c r="B60" s="5"/>
      <c r="C60" s="5"/>
    </row>
    <row r="61" spans="1:3" x14ac:dyDescent="0.25">
      <c r="A61" t="s">
        <v>156</v>
      </c>
      <c r="B61" s="5"/>
      <c r="C61" s="5"/>
    </row>
    <row r="62" spans="1:3" x14ac:dyDescent="0.25">
      <c r="A62" t="s">
        <v>157</v>
      </c>
      <c r="B62" s="5" t="s">
        <v>928</v>
      </c>
      <c r="C62" s="5" t="s">
        <v>866</v>
      </c>
    </row>
    <row r="63" spans="1:3" x14ac:dyDescent="0.25">
      <c r="A63" t="s">
        <v>158</v>
      </c>
      <c r="B63" s="5" t="s">
        <v>282</v>
      </c>
      <c r="C63" s="5" t="s">
        <v>707</v>
      </c>
    </row>
    <row r="64" spans="1:3" x14ac:dyDescent="0.25">
      <c r="A64" t="s">
        <v>159</v>
      </c>
      <c r="B64" s="5" t="s">
        <v>282</v>
      </c>
      <c r="C64" s="5" t="s">
        <v>867</v>
      </c>
    </row>
    <row r="65" spans="1:3" x14ac:dyDescent="0.25">
      <c r="A65" t="s">
        <v>160</v>
      </c>
      <c r="B65" s="5" t="s">
        <v>929</v>
      </c>
      <c r="C65" s="5" t="s">
        <v>868</v>
      </c>
    </row>
    <row r="66" spans="1:3" x14ac:dyDescent="0.25">
      <c r="A66" t="s">
        <v>161</v>
      </c>
      <c r="B66" s="5" t="s">
        <v>930</v>
      </c>
      <c r="C66" s="5" t="s">
        <v>869</v>
      </c>
    </row>
    <row r="67" spans="1:3" x14ac:dyDescent="0.25">
      <c r="A67" t="s">
        <v>162</v>
      </c>
      <c r="B67" s="5" t="s">
        <v>931</v>
      </c>
      <c r="C67" s="5" t="s">
        <v>958</v>
      </c>
    </row>
    <row r="68" spans="1:3" x14ac:dyDescent="0.25">
      <c r="A68" t="s">
        <v>163</v>
      </c>
      <c r="B68" s="5" t="s">
        <v>932</v>
      </c>
      <c r="C68" s="5" t="s">
        <v>870</v>
      </c>
    </row>
    <row r="69" spans="1:3" x14ac:dyDescent="0.25">
      <c r="A69" s="1" t="s">
        <v>164</v>
      </c>
      <c r="B69" s="18" t="s">
        <v>933</v>
      </c>
      <c r="C69" s="18" t="s">
        <v>871</v>
      </c>
    </row>
    <row r="70" spans="1:3" x14ac:dyDescent="0.25">
      <c r="A70" s="1" t="s">
        <v>165</v>
      </c>
      <c r="B70" s="5" t="s">
        <v>233</v>
      </c>
      <c r="C70" s="5" t="s">
        <v>233</v>
      </c>
    </row>
    <row r="71" spans="1:3" x14ac:dyDescent="0.25">
      <c r="A71" t="s">
        <v>166</v>
      </c>
      <c r="B71" s="5" t="s">
        <v>934</v>
      </c>
      <c r="C71" s="5" t="s">
        <v>872</v>
      </c>
    </row>
    <row r="72" spans="1:3" x14ac:dyDescent="0.25">
      <c r="A72" t="s">
        <v>167</v>
      </c>
      <c r="B72" s="5"/>
      <c r="C72" s="5"/>
    </row>
    <row r="73" spans="1:3" x14ac:dyDescent="0.25">
      <c r="A73" t="s">
        <v>168</v>
      </c>
      <c r="B73" s="5" t="s">
        <v>935</v>
      </c>
      <c r="C73" s="5" t="s">
        <v>874</v>
      </c>
    </row>
    <row r="74" spans="1:3" x14ac:dyDescent="0.25">
      <c r="A74" t="s">
        <v>169</v>
      </c>
      <c r="B74" s="5" t="s">
        <v>936</v>
      </c>
      <c r="C74" s="5" t="s">
        <v>875</v>
      </c>
    </row>
    <row r="75" spans="1:3" x14ac:dyDescent="0.25">
      <c r="A75" t="s">
        <v>170</v>
      </c>
      <c r="B75" s="5" t="s">
        <v>937</v>
      </c>
      <c r="C75" s="5" t="s">
        <v>876</v>
      </c>
    </row>
    <row r="76" spans="1:3" x14ac:dyDescent="0.25">
      <c r="A76" t="s">
        <v>171</v>
      </c>
      <c r="B76" s="5"/>
      <c r="C76" s="5"/>
    </row>
    <row r="77" spans="1:3" x14ac:dyDescent="0.25">
      <c r="A77" t="s">
        <v>172</v>
      </c>
      <c r="B77" s="5" t="s">
        <v>282</v>
      </c>
      <c r="C77" s="5" t="s">
        <v>877</v>
      </c>
    </row>
    <row r="78" spans="1:3" x14ac:dyDescent="0.25">
      <c r="A78" t="s">
        <v>173</v>
      </c>
      <c r="B78" s="5" t="s">
        <v>282</v>
      </c>
      <c r="C78" s="5" t="s">
        <v>878</v>
      </c>
    </row>
    <row r="79" spans="1:3" x14ac:dyDescent="0.25">
      <c r="A79" t="s">
        <v>174</v>
      </c>
      <c r="B79" s="5" t="s">
        <v>938</v>
      </c>
      <c r="C79" s="5" t="s">
        <v>879</v>
      </c>
    </row>
    <row r="80" spans="1:3" x14ac:dyDescent="0.25">
      <c r="A80" t="s">
        <v>175</v>
      </c>
      <c r="B80" s="5" t="s">
        <v>939</v>
      </c>
      <c r="C80" s="5" t="s">
        <v>880</v>
      </c>
    </row>
    <row r="81" spans="1:3" x14ac:dyDescent="0.25">
      <c r="A81" t="s">
        <v>176</v>
      </c>
      <c r="B81" s="5" t="s">
        <v>940</v>
      </c>
      <c r="C81" s="5" t="s">
        <v>282</v>
      </c>
    </row>
    <row r="82" spans="1:3" x14ac:dyDescent="0.25">
      <c r="A82" t="s">
        <v>177</v>
      </c>
      <c r="B82" s="5" t="s">
        <v>941</v>
      </c>
      <c r="C82" s="5" t="s">
        <v>881</v>
      </c>
    </row>
    <row r="83" spans="1:3" x14ac:dyDescent="0.25">
      <c r="A83" s="1" t="s">
        <v>178</v>
      </c>
      <c r="B83" s="18" t="s">
        <v>942</v>
      </c>
      <c r="C83" s="18" t="s">
        <v>882</v>
      </c>
    </row>
    <row r="84" spans="1:3" x14ac:dyDescent="0.25">
      <c r="A84" t="s">
        <v>179</v>
      </c>
      <c r="B84" s="5" t="s">
        <v>943</v>
      </c>
      <c r="C84" s="5" t="s">
        <v>883</v>
      </c>
    </row>
    <row r="85" spans="1:3" x14ac:dyDescent="0.25">
      <c r="A85" t="s">
        <v>180</v>
      </c>
      <c r="B85" s="5" t="s">
        <v>615</v>
      </c>
      <c r="C85" s="5" t="s">
        <v>561</v>
      </c>
    </row>
    <row r="86" spans="1:3" x14ac:dyDescent="0.25">
      <c r="A86" t="s">
        <v>181</v>
      </c>
      <c r="B86" s="5"/>
      <c r="C86" s="5"/>
    </row>
    <row r="87" spans="1:3" x14ac:dyDescent="0.25">
      <c r="A87" t="s">
        <v>182</v>
      </c>
      <c r="B87" s="5"/>
      <c r="C87" s="5"/>
    </row>
    <row r="88" spans="1:3" x14ac:dyDescent="0.25">
      <c r="A88" t="s">
        <v>183</v>
      </c>
      <c r="B88" s="5" t="s">
        <v>944</v>
      </c>
      <c r="C88" s="5" t="s">
        <v>884</v>
      </c>
    </row>
    <row r="89" spans="1:3" x14ac:dyDescent="0.25">
      <c r="A89" s="1" t="s">
        <v>184</v>
      </c>
      <c r="B89" s="18" t="s">
        <v>945</v>
      </c>
      <c r="C89" s="18" t="s">
        <v>615</v>
      </c>
    </row>
    <row r="90" spans="1:3" x14ac:dyDescent="0.25">
      <c r="A90" t="s">
        <v>185</v>
      </c>
      <c r="B90" s="5" t="s">
        <v>233</v>
      </c>
      <c r="C90" s="5"/>
    </row>
    <row r="91" spans="1:3" x14ac:dyDescent="0.25">
      <c r="A91" t="s">
        <v>186</v>
      </c>
      <c r="B91" s="5" t="s">
        <v>946</v>
      </c>
      <c r="C91" s="5" t="s">
        <v>885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BC03-22D2-403D-9BFB-E26CB9425CC9}">
  <dimension ref="A2:F94"/>
  <sheetViews>
    <sheetView topLeftCell="A7" zoomScale="96" zoomScaleNormal="96" workbookViewId="0">
      <selection activeCell="G7" sqref="G7"/>
    </sheetView>
  </sheetViews>
  <sheetFormatPr defaultRowHeight="15" x14ac:dyDescent="0.25"/>
  <cols>
    <col min="1" max="1" width="108.5703125" bestFit="1" customWidth="1"/>
    <col min="2" max="6" width="9.7109375" bestFit="1" customWidth="1"/>
  </cols>
  <sheetData>
    <row r="2" spans="1:6" ht="17.25" x14ac:dyDescent="0.3">
      <c r="A2" s="49" t="s">
        <v>187</v>
      </c>
      <c r="B2" s="49"/>
      <c r="C2" s="49"/>
      <c r="D2" s="49"/>
      <c r="E2" s="49"/>
      <c r="F2" s="49"/>
    </row>
    <row r="4" spans="1:6" x14ac:dyDescent="0.25">
      <c r="A4" s="1" t="s">
        <v>104</v>
      </c>
      <c r="B4" s="1">
        <v>2020</v>
      </c>
      <c r="C4" s="1">
        <v>2021</v>
      </c>
      <c r="D4" s="1">
        <v>2022</v>
      </c>
      <c r="E4" s="1">
        <v>2023</v>
      </c>
      <c r="F4" s="1">
        <v>2024</v>
      </c>
    </row>
    <row r="5" spans="1:6" x14ac:dyDescent="0.25">
      <c r="A5" s="1" t="s">
        <v>105</v>
      </c>
    </row>
    <row r="6" spans="1:6" x14ac:dyDescent="0.25">
      <c r="A6" t="s">
        <v>106</v>
      </c>
      <c r="B6" t="str">
        <f>VLOOKUP(A6,'20-21cf'!A3:C91,3,0)</f>
        <v>(7,289.63)</v>
      </c>
      <c r="C6">
        <f>VLOOKUP(A6,'20-21cf'!A3:C91,2,0)</f>
        <v>-2395.44</v>
      </c>
      <c r="D6" t="str">
        <f>VLOOKUP(A6,'21-22cf'!A3:C91,2,0)</f>
        <v>(1,739.23)</v>
      </c>
      <c r="E6" s="28" t="str">
        <f>VLOOKUP(A6,'23-24cf'!A3:C91,3,0)</f>
        <v>2,728.13</v>
      </c>
      <c r="F6" t="str">
        <f>VLOOKUP(A6,'23-24cf'!A3:C91,2,0)</f>
        <v>7,902.08</v>
      </c>
    </row>
    <row r="7" spans="1:6" x14ac:dyDescent="0.25">
      <c r="A7" t="s">
        <v>107</v>
      </c>
      <c r="B7">
        <f>VLOOKUP(A7,'20-21cf'!A4:C92,3,0)</f>
        <v>0</v>
      </c>
      <c r="C7">
        <f>VLOOKUP(A7,'20-21cf'!A4:C92,2,0)</f>
        <v>0</v>
      </c>
      <c r="D7" t="str">
        <f>VLOOKUP(A7,'21-22cf'!A4:C92,2,0)</f>
        <v>348.37</v>
      </c>
      <c r="E7" s="28">
        <f>VLOOKUP(A7,'23-24cf'!A4:C92,3,0)</f>
        <v>0</v>
      </c>
      <c r="F7">
        <f>VLOOKUP(A7,'23-24cf'!A4:C92,2,0)</f>
        <v>0</v>
      </c>
    </row>
    <row r="8" spans="1:6" x14ac:dyDescent="0.25">
      <c r="A8" s="1" t="s">
        <v>108</v>
      </c>
      <c r="B8" t="str">
        <f>VLOOKUP(A8,'20-21cf'!A5:C93,3,0)</f>
        <v/>
      </c>
      <c r="C8" t="str">
        <f>VLOOKUP(A8,'20-21cf'!A5:C93,2,0)</f>
        <v/>
      </c>
      <c r="D8" t="str">
        <f>VLOOKUP(A8,'21-22cf'!A5:C93,2,0)</f>
        <v/>
      </c>
      <c r="E8" s="28" t="str">
        <f>VLOOKUP(A8,'23-24cf'!A5:C93,3,0)</f>
        <v/>
      </c>
      <c r="F8" t="str">
        <f>VLOOKUP(A8,'23-24cf'!A5:C93,2,0)</f>
        <v/>
      </c>
    </row>
    <row r="9" spans="1:6" x14ac:dyDescent="0.25">
      <c r="A9" t="s">
        <v>15</v>
      </c>
      <c r="B9" t="str">
        <f>VLOOKUP(A9,'20-21cf'!A6:C94,3,0)</f>
        <v>3,375.29</v>
      </c>
      <c r="C9">
        <f>VLOOKUP(A9,'20-21cf'!A6:C94,2,0)</f>
        <v>3681.61</v>
      </c>
      <c r="D9" t="str">
        <f>VLOOKUP(A9,'21-22cf'!A6:C94,2,0)</f>
        <v>2,724.93</v>
      </c>
      <c r="E9" s="28" t="str">
        <f>VLOOKUP(A9,'23-24cf'!A6:C94,3,0)</f>
        <v>1,766.86</v>
      </c>
      <c r="F9" t="str">
        <f>VLOOKUP(A9,'23-24cf'!A6:C94,2,0)</f>
        <v>2,016.84</v>
      </c>
    </row>
    <row r="10" spans="1:6" x14ac:dyDescent="0.25">
      <c r="A10" t="s">
        <v>109</v>
      </c>
      <c r="B10" t="str">
        <f>VLOOKUP(A10,'20-21cf'!A7:C95,3,0)</f>
        <v>65.35</v>
      </c>
      <c r="C10">
        <f>VLOOKUP(A10,'20-21cf'!A7:C95,2,0)</f>
        <v>102.69</v>
      </c>
      <c r="D10" t="str">
        <f>VLOOKUP(A10,'21-22cf'!A7:C95,2,0)</f>
        <v>42.71</v>
      </c>
      <c r="E10" s="28" t="str">
        <f>VLOOKUP(A10,'23-24cf'!A7:C95,3,0)</f>
        <v>105.12</v>
      </c>
      <c r="F10" t="str">
        <f>VLOOKUP(A10,'23-24cf'!A7:C95,2,0)</f>
        <v>114.28</v>
      </c>
    </row>
    <row r="11" spans="1:6" x14ac:dyDescent="0.25">
      <c r="A11" t="s">
        <v>110</v>
      </c>
      <c r="B11">
        <f>VLOOKUP(A11,'20-21cf'!A8:C96,3,0)</f>
        <v>0</v>
      </c>
      <c r="C11">
        <f>VLOOKUP(A11,'20-21cf'!A8:C96,2,0)</f>
        <v>0</v>
      </c>
      <c r="D11">
        <f>VLOOKUP(A11,'21-22cf'!A8:C96,2,0)</f>
        <v>0</v>
      </c>
      <c r="E11" s="28" t="str">
        <f>VLOOKUP(A11,'23-24cf'!A8:C96,3,0)</f>
        <v>(128.53)</v>
      </c>
      <c r="F11" t="str">
        <f>VLOOKUP(A11,'23-24cf'!A8:C96,2,0)</f>
        <v>(90.84)</v>
      </c>
    </row>
    <row r="12" spans="1:6" x14ac:dyDescent="0.25">
      <c r="A12" t="s">
        <v>111</v>
      </c>
      <c r="B12" t="str">
        <f>VLOOKUP(A12,'20-21cf'!A9:C97,3,0)</f>
        <v>84.50</v>
      </c>
      <c r="C12" t="str">
        <f>VLOOKUP(A12,'20-21cf'!A9:C97,2,0)</f>
        <v>45.58</v>
      </c>
      <c r="D12" t="str">
        <f>VLOOKUP(A12,'21-22cf'!A9:C97,2,0)</f>
        <v>25.25</v>
      </c>
      <c r="E12" s="28" t="str">
        <f>VLOOKUP(A12,'23-24cf'!A9:C97,3,0)</f>
        <v>32.21</v>
      </c>
      <c r="F12" t="str">
        <f>VLOOKUP(A12,'23-24cf'!A9:C97,2,0)</f>
        <v>98.73</v>
      </c>
    </row>
    <row r="13" spans="1:6" x14ac:dyDescent="0.25">
      <c r="A13" t="s">
        <v>112</v>
      </c>
      <c r="B13" t="str">
        <f>VLOOKUP(A13,'20-21cf'!A10:C98,3,0)</f>
        <v>385.62</v>
      </c>
      <c r="C13" t="str">
        <f>VLOOKUP(A13,'20-21cf'!A10:C98,2,0)</f>
        <v>123.36</v>
      </c>
      <c r="D13" t="str">
        <f>VLOOKUP(A13,'21-22cf'!A10:C98,2,0)</f>
        <v>(699.15)</v>
      </c>
      <c r="E13" s="28" t="str">
        <f>VLOOKUP(A13,'23-24cf'!A10:C98,3,0)</f>
        <v>-</v>
      </c>
      <c r="F13" t="str">
        <f>VLOOKUP(A13,'23-24cf'!A10:C98,2,0)</f>
        <v>(3,747.91)</v>
      </c>
    </row>
    <row r="14" spans="1:6" x14ac:dyDescent="0.25">
      <c r="A14" t="s">
        <v>113</v>
      </c>
      <c r="B14">
        <f>VLOOKUP(A14,'20-21cf'!A11:C99,3,0)</f>
        <v>0</v>
      </c>
      <c r="C14">
        <f>VLOOKUP(A14,'20-21cf'!A11:C99,2,0)</f>
        <v>0</v>
      </c>
      <c r="D14">
        <f>VLOOKUP(A14,'21-22cf'!A11:C99,2,0)</f>
        <v>0</v>
      </c>
      <c r="E14" s="28">
        <f>VLOOKUP(A14,'23-24cf'!A11:C99,3,0)</f>
        <v>0</v>
      </c>
      <c r="F14">
        <f>VLOOKUP(A14,'23-24cf'!A11:C99,2,0)</f>
        <v>0</v>
      </c>
    </row>
    <row r="15" spans="1:6" x14ac:dyDescent="0.25">
      <c r="A15" t="s">
        <v>114</v>
      </c>
      <c r="B15">
        <f>VLOOKUP(A15,'20-21cf'!A12:C100,3,0)</f>
        <v>0</v>
      </c>
      <c r="C15">
        <f>VLOOKUP(A15,'20-21cf'!A12:C100,2,0)</f>
        <v>0</v>
      </c>
      <c r="D15" t="str">
        <f>VLOOKUP(A15,'21-22cf'!A12:C100,2,0)</f>
        <v>-</v>
      </c>
      <c r="E15" s="28" t="str">
        <f>VLOOKUP(A15,'23-24cf'!A12:C100,3,0)</f>
        <v>281.46</v>
      </c>
      <c r="F15" t="str">
        <f>VLOOKUP(A15,'23-24cf'!A12:C100,2,0)</f>
        <v>939.50</v>
      </c>
    </row>
    <row r="16" spans="1:6" x14ac:dyDescent="0.25">
      <c r="A16" t="s">
        <v>115</v>
      </c>
      <c r="B16" t="str">
        <f>VLOOKUP(A16,'20-21cf'!A13:C101,3,0)</f>
        <v>4.70</v>
      </c>
      <c r="C16" t="str">
        <f>VLOOKUP(A16,'20-21cf'!A13:C101,2,0)</f>
        <v>9.04</v>
      </c>
      <c r="D16" t="str">
        <f>VLOOKUP(A16,'21-22cf'!A13:C101,2,0)</f>
        <v>18.04</v>
      </c>
      <c r="E16" s="28" t="str">
        <f>VLOOKUP(A16,'23-24cf'!A13:C101,3,0)</f>
        <v>20.46</v>
      </c>
      <c r="F16" t="str">
        <f>VLOOKUP(A16,'23-24cf'!A13:C101,2,0)</f>
        <v>28.19</v>
      </c>
    </row>
    <row r="17" spans="1:6" x14ac:dyDescent="0.25">
      <c r="A17" t="s">
        <v>116</v>
      </c>
      <c r="B17">
        <f>VLOOKUP(A17,'20-21cf'!A14:C102,3,0)</f>
        <v>0</v>
      </c>
      <c r="C17">
        <f>VLOOKUP(A17,'20-21cf'!A14:C102,2,0)</f>
        <v>0</v>
      </c>
      <c r="D17">
        <f>VLOOKUP(A17,'21-22cf'!A14:C102,2,0)</f>
        <v>0</v>
      </c>
      <c r="E17" s="28" t="str">
        <f>VLOOKUP(A17,'23-24cf'!A14:C102,3,0)</f>
        <v>-</v>
      </c>
      <c r="F17" t="str">
        <f>VLOOKUP(A17,'23-24cf'!A14:C102,2,0)</f>
        <v>58.32</v>
      </c>
    </row>
    <row r="18" spans="1:6" x14ac:dyDescent="0.25">
      <c r="A18" t="s">
        <v>117</v>
      </c>
      <c r="B18" t="str">
        <f>VLOOKUP(A18,'20-21cf'!A15:C103,3,0)</f>
        <v>168.04</v>
      </c>
      <c r="C18" t="str">
        <f>VLOOKUP(A18,'20-21cf'!A15:C103,2,0)</f>
        <v>(126.09)</v>
      </c>
      <c r="D18" t="str">
        <f>VLOOKUP(A18,'21-22cf'!A15:C103,2,0)</f>
        <v>(70.95)</v>
      </c>
      <c r="E18" s="28" t="str">
        <f>VLOOKUP(A18,'23-24cf'!A15:C103,3,0)</f>
        <v>(88.47)</v>
      </c>
      <c r="F18" t="str">
        <f>VLOOKUP(A18,'23-24cf'!A15:C103,2,0)</f>
        <v>(32.04)</v>
      </c>
    </row>
    <row r="19" spans="1:6" x14ac:dyDescent="0.25">
      <c r="A19" t="s">
        <v>118</v>
      </c>
      <c r="B19" t="str">
        <f>VLOOKUP(A19,'20-21cf'!A16:C104,3,0)</f>
        <v>(70.16)</v>
      </c>
      <c r="C19" t="str">
        <f>VLOOKUP(A19,'20-21cf'!A16:C104,2,0)</f>
        <v>(72.80)</v>
      </c>
      <c r="D19" t="str">
        <f>VLOOKUP(A19,'21-22cf'!A16:C104,2,0)</f>
        <v>(109.82)</v>
      </c>
      <c r="E19" s="28" t="str">
        <f>VLOOKUP(A19,'23-24cf'!A16:C104,3,0)</f>
        <v>(71.82)</v>
      </c>
      <c r="F19" t="str">
        <f>VLOOKUP(A19,'23-24cf'!A16:C104,2,0)</f>
        <v>(81.21)</v>
      </c>
    </row>
    <row r="20" spans="1:6" x14ac:dyDescent="0.25">
      <c r="A20" t="s">
        <v>119</v>
      </c>
      <c r="B20" t="str">
        <f>VLOOKUP(A20,'20-21cf'!A17:C105,3,0)</f>
        <v>0.43</v>
      </c>
      <c r="C20" t="str">
        <f>VLOOKUP(A20,'20-21cf'!A17:C105,2,0)</f>
        <v>(5.20)</v>
      </c>
      <c r="D20" t="str">
        <f>VLOOKUP(A20,'21-22cf'!A17:C105,2,0)</f>
        <v>(10.16)</v>
      </c>
      <c r="E20" s="28" t="str">
        <f>VLOOKUP(A20,'23-24cf'!A17:C105,3,0)</f>
        <v>(6.81)</v>
      </c>
      <c r="F20" t="str">
        <f>VLOOKUP(A20,'23-24cf'!A17:C105,2,0)</f>
        <v>(3.53)</v>
      </c>
    </row>
    <row r="21" spans="1:6" x14ac:dyDescent="0.25">
      <c r="A21" t="s">
        <v>26</v>
      </c>
      <c r="B21" t="str">
        <f>VLOOKUP(A21,'20-21cf'!A18:C106,3,0)</f>
        <v>1,418.64</v>
      </c>
      <c r="C21" t="str">
        <f>VLOOKUP(A21,'20-21cf'!A18:C106,2,0)</f>
        <v>(1,182.41)</v>
      </c>
      <c r="D21" t="str">
        <f>VLOOKUP(A21,'21-22cf'!A18:C106,2,0)</f>
        <v>-</v>
      </c>
      <c r="E21" s="28">
        <f>VLOOKUP(A21,'23-24cf'!A18:C106,3,0)</f>
        <v>0</v>
      </c>
      <c r="F21">
        <f>VLOOKUP(A21,'23-24cf'!A18:C106,2,0)</f>
        <v>0</v>
      </c>
    </row>
    <row r="22" spans="1:6" x14ac:dyDescent="0.25">
      <c r="A22" t="s">
        <v>27</v>
      </c>
      <c r="B22" t="str">
        <f>VLOOKUP(A22,'20-21cf'!A19:C107,3,0)</f>
        <v>777.00</v>
      </c>
      <c r="C22" t="str">
        <f>VLOOKUP(A22,'20-21cf'!A19:C107,2,0)</f>
        <v>(663.00)</v>
      </c>
      <c r="D22" t="str">
        <f>VLOOKUP(A22,'21-22cf'!A19:C107,2,0)</f>
        <v>-</v>
      </c>
      <c r="E22" s="28">
        <f>VLOOKUP(A22,'23-24cf'!A19:C107,3,0)</f>
        <v>0</v>
      </c>
      <c r="F22">
        <f>VLOOKUP(A22,'23-24cf'!A19:C107,2,0)</f>
        <v>0</v>
      </c>
    </row>
    <row r="23" spans="1:6" x14ac:dyDescent="0.25">
      <c r="A23" t="s">
        <v>120</v>
      </c>
      <c r="B23" t="str">
        <f>VLOOKUP(A23,'20-21cf'!A20:C108,3,0)</f>
        <v>(73.03)</v>
      </c>
      <c r="C23" t="str">
        <f>VLOOKUP(A23,'20-21cf'!A20:C108,2,0)</f>
        <v>114.00</v>
      </c>
      <c r="D23" t="str">
        <f>VLOOKUP(A23,'21-22cf'!A20:C108,2,0)</f>
        <v>-</v>
      </c>
      <c r="E23" s="28">
        <f>VLOOKUP(A23,'23-24cf'!A20:C108,3,0)</f>
        <v>0</v>
      </c>
      <c r="F23">
        <f>VLOOKUP(A23,'23-24cf'!A20:C108,2,0)</f>
        <v>0</v>
      </c>
    </row>
    <row r="24" spans="1:6" x14ac:dyDescent="0.25">
      <c r="A24" t="s">
        <v>121</v>
      </c>
      <c r="B24">
        <f>VLOOKUP(A24,'20-21cf'!A21:C109,3,0)</f>
        <v>0</v>
      </c>
      <c r="C24">
        <f>VLOOKUP(A24,'20-21cf'!A21:C109,2,0)</f>
        <v>0</v>
      </c>
      <c r="D24">
        <f>VLOOKUP(A24,'21-22cf'!A21:C109,2,0)</f>
        <v>0</v>
      </c>
      <c r="E24" s="28">
        <f>VLOOKUP(A24,'23-24cf'!A21:C109,3,0)</f>
        <v>0</v>
      </c>
      <c r="F24">
        <f>VLOOKUP(A24,'23-24cf'!A21:C109,2,0)</f>
        <v>0</v>
      </c>
    </row>
    <row r="25" spans="1:6" x14ac:dyDescent="0.25">
      <c r="A25" t="s">
        <v>122</v>
      </c>
      <c r="B25">
        <f>VLOOKUP(A25,'20-21cf'!A22:C110,3,0)</f>
        <v>0</v>
      </c>
      <c r="C25">
        <f>VLOOKUP(A25,'20-21cf'!A22:C110,2,0)</f>
        <v>0</v>
      </c>
      <c r="D25">
        <f>VLOOKUP(A25,'21-22cf'!A22:C110,2,0)</f>
        <v>0</v>
      </c>
      <c r="E25" s="28" t="str">
        <f>VLOOKUP(A25,'23-24cf'!A22:C110,3,0)</f>
        <v>-</v>
      </c>
      <c r="F25" t="str">
        <f>VLOOKUP(A25,'23-24cf'!A22:C110,2,0)</f>
        <v>(11.31)</v>
      </c>
    </row>
    <row r="26" spans="1:6" x14ac:dyDescent="0.25">
      <c r="A26" t="s">
        <v>123</v>
      </c>
      <c r="B26" t="str">
        <f>VLOOKUP(A26,'20-21cf'!A23:C111,3,0)</f>
        <v>162.29</v>
      </c>
      <c r="C26" t="str">
        <f>VLOOKUP(A26,'20-21cf'!A23:C111,2,0)</f>
        <v>82.87</v>
      </c>
      <c r="D26" t="str">
        <f>VLOOKUP(A26,'21-22cf'!A23:C111,2,0)</f>
        <v>143.32</v>
      </c>
      <c r="E26" s="28" t="str">
        <f>VLOOKUP(A26,'23-24cf'!A23:C111,3,0)</f>
        <v>(1,473.33)</v>
      </c>
      <c r="F26" t="str">
        <f>VLOOKUP(A26,'23-24cf'!A23:C111,2,0)</f>
        <v>(51.26)</v>
      </c>
    </row>
    <row r="27" spans="1:6" x14ac:dyDescent="0.25">
      <c r="A27" t="s">
        <v>13</v>
      </c>
      <c r="B27" t="str">
        <f>VLOOKUP(A27,'20-21cf'!A24:C112,3,0)</f>
        <v>1,973.00</v>
      </c>
      <c r="C27" t="str">
        <f>VLOOKUP(A27,'20-21cf'!A24:C112,2,0)</f>
        <v>2,358.54</v>
      </c>
      <c r="D27" t="str">
        <f>VLOOKUP(A27,'21-22cf'!A24:C112,2,0)</f>
        <v>2,300.73</v>
      </c>
      <c r="E27" s="28" t="str">
        <f>VLOOKUP(A27,'23-24cf'!A24:C112,3,0)</f>
        <v>2,047.51</v>
      </c>
      <c r="F27" t="str">
        <f>VLOOKUP(A27,'23-24cf'!A24:C112,2,0)</f>
        <v>1,705.74</v>
      </c>
    </row>
    <row r="28" spans="1:6" x14ac:dyDescent="0.25">
      <c r="A28" t="s">
        <v>124</v>
      </c>
      <c r="B28" t="str">
        <f>VLOOKUP(A28,'20-21cf'!A25:C113,3,0)</f>
        <v>(483.72)</v>
      </c>
      <c r="C28" t="str">
        <f>VLOOKUP(A28,'20-21cf'!A25:C113,2,0)</f>
        <v>(196.24)</v>
      </c>
      <c r="D28" t="str">
        <f>VLOOKUP(A28,'21-22cf'!A25:C113,2,0)</f>
        <v>(323.59)</v>
      </c>
      <c r="E28" s="28" t="str">
        <f>VLOOKUP(A28,'23-24cf'!A25:C113,3,0)</f>
        <v>(245.42)</v>
      </c>
      <c r="F28" t="str">
        <f>VLOOKUP(A28,'23-24cf'!A25:C113,2,0)</f>
        <v>(201.24)</v>
      </c>
    </row>
    <row r="29" spans="1:6" x14ac:dyDescent="0.25">
      <c r="A29" t="s">
        <v>125</v>
      </c>
      <c r="B29" t="str">
        <f>VLOOKUP(A29,'20-21cf'!A26:C114,3,0)</f>
        <v>(241.22)</v>
      </c>
      <c r="C29" t="str">
        <f>VLOOKUP(A29,'20-21cf'!A26:C114,2,0)</f>
        <v>(20.45)</v>
      </c>
      <c r="D29" t="str">
        <f>VLOOKUP(A29,'21-22cf'!A26:C114,2,0)</f>
        <v>(80.08)</v>
      </c>
      <c r="E29" s="28" t="str">
        <f>VLOOKUP(A29,'23-24cf'!A26:C114,3,0)</f>
        <v>(187.52)</v>
      </c>
      <c r="F29" t="str">
        <f>VLOOKUP(A29,'23-24cf'!A26:C114,2,0)</f>
        <v>(655.33)</v>
      </c>
    </row>
    <row r="30" spans="1:6" x14ac:dyDescent="0.25">
      <c r="A30" t="s">
        <v>126</v>
      </c>
      <c r="B30" t="str">
        <f>VLOOKUP(A30,'20-21cf'!A27:C115,3,0)</f>
        <v>182.32</v>
      </c>
      <c r="C30" t="str">
        <f>VLOOKUP(A30,'20-21cf'!A27:C115,2,0)</f>
        <v>(83.44)</v>
      </c>
      <c r="D30" t="str">
        <f>VLOOKUP(A30,'21-22cf'!A27:C115,2,0)</f>
        <v>112.69</v>
      </c>
      <c r="E30" s="28" t="str">
        <f>VLOOKUP(A30,'23-24cf'!A27:C115,3,0)</f>
        <v>230.40</v>
      </c>
      <c r="F30" t="str">
        <f>VLOOKUP(A30,'23-24cf'!A27:C115,2,0)</f>
        <v>533.78</v>
      </c>
    </row>
    <row r="31" spans="1:6" x14ac:dyDescent="0.25">
      <c r="E31" s="28"/>
    </row>
    <row r="32" spans="1:6" x14ac:dyDescent="0.25">
      <c r="A32" s="1" t="s">
        <v>127</v>
      </c>
      <c r="B32" t="str">
        <f>VLOOKUP(A32,'20-21cf'!A29:C117,3,0)</f>
        <v>439.42</v>
      </c>
      <c r="C32" t="str">
        <f>VLOOKUP(A32,'20-21cf'!A29:C117,2,0)</f>
        <v>1,960.82</v>
      </c>
      <c r="D32" t="str">
        <f>VLOOKUP(A32,'21-22cf'!A29:C117,2,0)</f>
        <v>2,683.06</v>
      </c>
      <c r="E32" s="28" t="str">
        <f>VLOOKUP(A32,'23-24cf'!A29:C117,3,0)</f>
        <v>5,010.25</v>
      </c>
      <c r="F32" t="str">
        <f>VLOOKUP(A32,'23-24cf'!A29:C117,2,0)</f>
        <v>8,522.79</v>
      </c>
    </row>
    <row r="33" spans="1:6" x14ac:dyDescent="0.25">
      <c r="A33" t="s">
        <v>128</v>
      </c>
      <c r="B33" t="str">
        <f>VLOOKUP(A33,'20-21cf'!A30:C118,3,0)</f>
        <v>1,168.02</v>
      </c>
      <c r="C33" t="str">
        <f>VLOOKUP(A33,'20-21cf'!A30:C118,2,0)</f>
        <v>(141.51)</v>
      </c>
      <c r="D33" t="str">
        <f>VLOOKUP(A33,'21-22cf'!A30:C118,2,0)</f>
        <v>(1,015.62)</v>
      </c>
      <c r="E33" s="28" t="str">
        <f>VLOOKUP(A33,'23-24cf'!A30:C118,3,0)</f>
        <v>(306.46)</v>
      </c>
      <c r="F33" t="str">
        <f>VLOOKUP(A33,'23-24cf'!A30:C118,2,0)</f>
        <v>(553.14)</v>
      </c>
    </row>
    <row r="34" spans="1:6" x14ac:dyDescent="0.25">
      <c r="A34" t="s">
        <v>129</v>
      </c>
      <c r="B34" t="str">
        <f>VLOOKUP(A34,'20-21cf'!A31:C119,3,0)</f>
        <v>53.29</v>
      </c>
      <c r="C34" t="str">
        <f>VLOOKUP(A34,'20-21cf'!A31:C119,2,0)</f>
        <v>(175.97)</v>
      </c>
      <c r="D34" t="str">
        <f>VLOOKUP(A34,'21-22cf'!A31:C119,2,0)</f>
        <v>(245.40)</v>
      </c>
      <c r="E34" s="28" t="str">
        <f>VLOOKUP(A34,'23-24cf'!A31:C119,3,0)</f>
        <v>126.28</v>
      </c>
      <c r="F34" t="str">
        <f>VLOOKUP(A34,'23-24cf'!A31:C119,2,0)</f>
        <v>123.78</v>
      </c>
    </row>
    <row r="35" spans="1:6" x14ac:dyDescent="0.25">
      <c r="A35" t="s">
        <v>130</v>
      </c>
      <c r="B35" t="str">
        <f>VLOOKUP(A35,'20-21cf'!A32:C120,3,0)</f>
        <v>22.78</v>
      </c>
      <c r="C35" t="str">
        <f>VLOOKUP(A35,'20-21cf'!A32:C120,2,0)</f>
        <v>34.11</v>
      </c>
      <c r="D35" t="str">
        <f>VLOOKUP(A35,'21-22cf'!A32:C120,2,0)</f>
        <v>(240.50)</v>
      </c>
      <c r="E35" s="28" t="str">
        <f>VLOOKUP(A35,'23-24cf'!A32:C120,3,0)</f>
        <v>(98.21)</v>
      </c>
      <c r="F35" t="str">
        <f>VLOOKUP(A35,'23-24cf'!A32:C120,2,0)</f>
        <v>212.54</v>
      </c>
    </row>
    <row r="36" spans="1:6" x14ac:dyDescent="0.25">
      <c r="A36" t="s">
        <v>68</v>
      </c>
      <c r="B36" t="str">
        <f>VLOOKUP(A36,'20-21cf'!A33:C121,3,0)</f>
        <v>730.01</v>
      </c>
      <c r="C36" t="str">
        <f>VLOOKUP(A36,'20-21cf'!A33:C121,2,0)</f>
        <v>(765.37)</v>
      </c>
      <c r="D36" t="str">
        <f>VLOOKUP(A36,'21-22cf'!A33:C121,2,0)</f>
        <v>(1,201.08)</v>
      </c>
      <c r="E36" s="28" t="str">
        <f>VLOOKUP(A36,'23-24cf'!A33:C121,3,0)</f>
        <v>658.37</v>
      </c>
      <c r="F36" t="str">
        <f>VLOOKUP(A36,'23-24cf'!A33:C121,2,0)</f>
        <v>(541.21)</v>
      </c>
    </row>
    <row r="37" spans="1:6" x14ac:dyDescent="0.25">
      <c r="A37" t="s">
        <v>131</v>
      </c>
      <c r="B37" t="str">
        <f>VLOOKUP(A37,'20-21cf'!A34:C122,3,0)</f>
        <v>(2,688.95)</v>
      </c>
      <c r="C37" t="str">
        <f>VLOOKUP(A37,'20-21cf'!A34:C122,2,0)</f>
        <v>4,964.54</v>
      </c>
      <c r="D37" t="str">
        <f>VLOOKUP(A37,'21-22cf'!A34:C122,2,0)</f>
        <v>5,285.19</v>
      </c>
      <c r="E37" s="28" t="str">
        <f>VLOOKUP(A37,'23-24cf'!A34:C122,3,0)</f>
        <v>(957.24)</v>
      </c>
      <c r="F37" t="str">
        <f>VLOOKUP(A37,'23-24cf'!A34:C122,2,0)</f>
        <v>315.79</v>
      </c>
    </row>
    <row r="38" spans="1:6" x14ac:dyDescent="0.25">
      <c r="A38" t="s">
        <v>132</v>
      </c>
      <c r="B38" t="str">
        <f>VLOOKUP(A38,'20-21cf'!A35:C123,3,0)</f>
        <v>(1,165.05)</v>
      </c>
      <c r="C38" t="str">
        <f>VLOOKUP(A38,'20-21cf'!A35:C123,2,0)</f>
        <v>1,075.59</v>
      </c>
      <c r="D38" t="str">
        <f>VLOOKUP(A38,'21-22cf'!A35:C123,2,0)</f>
        <v>(56.72)</v>
      </c>
      <c r="E38" s="28" t="str">
        <f>VLOOKUP(A38,'23-24cf'!A35:C123,3,0)</f>
        <v>620.22</v>
      </c>
      <c r="F38" t="str">
        <f>VLOOKUP(A38,'23-24cf'!A35:C123,2,0)</f>
        <v>598.51</v>
      </c>
    </row>
    <row r="39" spans="1:6" x14ac:dyDescent="0.25">
      <c r="A39" t="s">
        <v>133</v>
      </c>
      <c r="B39" t="str">
        <f>VLOOKUP(A39,'20-21cf'!A36:C124,3,0)</f>
        <v>201.38</v>
      </c>
      <c r="C39" t="str">
        <f>VLOOKUP(A39,'20-21cf'!A36:C124,2,0)</f>
        <v>31.69</v>
      </c>
      <c r="D39" t="str">
        <f>VLOOKUP(A39,'21-22cf'!A36:C124,2,0)</f>
        <v>289.73</v>
      </c>
      <c r="E39" s="28" t="str">
        <f>VLOOKUP(A39,'23-24cf'!A36:C124,3,0)</f>
        <v>(88.17)</v>
      </c>
      <c r="F39" t="str">
        <f>VLOOKUP(A39,'23-24cf'!A36:C124,2,0)</f>
        <v>(52.19)</v>
      </c>
    </row>
    <row r="40" spans="1:6" x14ac:dyDescent="0.25">
      <c r="A40" t="s">
        <v>90</v>
      </c>
      <c r="B40" t="str">
        <f>VLOOKUP(A40,'20-21cf'!A37:C125,3,0)</f>
        <v>(122.95)</v>
      </c>
      <c r="C40" t="str">
        <f>VLOOKUP(A40,'20-21cf'!A37:C125,2,0)</f>
        <v>(240.33)</v>
      </c>
      <c r="D40" t="str">
        <f>VLOOKUP(A40,'21-22cf'!A37:C125,2,0)</f>
        <v>(60.79)</v>
      </c>
      <c r="E40" s="28" t="str">
        <f>VLOOKUP(A40,'23-24cf'!A37:C125,3,0)</f>
        <v>(21.46)</v>
      </c>
      <c r="F40" t="str">
        <f>VLOOKUP(A40,'23-24cf'!A37:C125,2,0)</f>
        <v>281.22</v>
      </c>
    </row>
    <row r="41" spans="1:6" x14ac:dyDescent="0.25">
      <c r="A41" s="1" t="s">
        <v>134</v>
      </c>
      <c r="B41" t="str">
        <f>VLOOKUP(A41,'20-21cf'!A38:C126,3,0)</f>
        <v>(1,362.05)</v>
      </c>
      <c r="C41" t="str">
        <f>VLOOKUP(A41,'20-21cf'!A38:C126,2,0)</f>
        <v>6,743.57</v>
      </c>
      <c r="D41" t="str">
        <f>VLOOKUP(A41,'21-22cf'!A38:C126,2,0)</f>
        <v>5,437.87</v>
      </c>
      <c r="E41" s="28" t="str">
        <f>VLOOKUP(A41,'23-24cf'!A38:C126,3,0)</f>
        <v>4,943.58</v>
      </c>
      <c r="F41" t="str">
        <f>VLOOKUP(A41,'23-24cf'!A38:C126,2,0)</f>
        <v>8,908.09</v>
      </c>
    </row>
    <row r="42" spans="1:6" x14ac:dyDescent="0.25">
      <c r="A42" t="s">
        <v>135</v>
      </c>
      <c r="B42" t="str">
        <f>VLOOKUP(A42,'20-21cf'!A39:C127,3,0)</f>
        <v>(92.54)</v>
      </c>
      <c r="C42" t="str">
        <f>VLOOKUP(A42,'20-21cf'!A39:C127,2,0)</f>
        <v>(63.25)</v>
      </c>
      <c r="D42" t="str">
        <f>VLOOKUP(A42,'21-22cf'!A39:C127,2,0)</f>
        <v>(155.94)</v>
      </c>
      <c r="E42" s="28" t="str">
        <f>VLOOKUP(A42,'23-24cf'!A39:C127,3,0)</f>
        <v>(168.15)</v>
      </c>
      <c r="F42" t="str">
        <f>VLOOKUP(A42,'23-24cf'!A39:C127,2,0)</f>
        <v>(246.38)</v>
      </c>
    </row>
    <row r="43" spans="1:6" x14ac:dyDescent="0.25">
      <c r="A43" s="1" t="s">
        <v>136</v>
      </c>
      <c r="B43" t="str">
        <f>VLOOKUP(A43,'20-21cf'!A40:C128,3,0)</f>
        <v>(1,454.59)</v>
      </c>
      <c r="C43" t="str">
        <f>VLOOKUP(A43,'20-21cf'!A40:C128,2,0)</f>
        <v>6,680.32</v>
      </c>
      <c r="D43" t="str">
        <f>VLOOKUP(A43,'21-22cf'!A40:C128,2,0)</f>
        <v>5,281.93</v>
      </c>
      <c r="E43" s="28" t="str">
        <f>VLOOKUP(A43,'23-24cf'!A40:C128,3,0)</f>
        <v>4,775.43</v>
      </c>
      <c r="F43" t="str">
        <f>VLOOKUP(A43,'23-24cf'!A40:C128,2,0)</f>
        <v>8,661.71</v>
      </c>
    </row>
    <row r="44" spans="1:6" x14ac:dyDescent="0.25">
      <c r="A44" s="1" t="s">
        <v>137</v>
      </c>
      <c r="B44" t="str">
        <f>VLOOKUP(A44,'20-21cf'!A41:C129,3,0)</f>
        <v/>
      </c>
      <c r="C44" t="str">
        <f>VLOOKUP(A44,'20-21cf'!A41:C129,2,0)</f>
        <v/>
      </c>
      <c r="D44" t="str">
        <f>VLOOKUP(A44,'21-22cf'!A41:C129,2,0)</f>
        <v/>
      </c>
      <c r="E44" s="28" t="str">
        <f>VLOOKUP(A44,'23-24cf'!A41:C129,3,0)</f>
        <v/>
      </c>
      <c r="F44" t="str">
        <f>VLOOKUP(A44,'23-24cf'!A41:C129,2,0)</f>
        <v/>
      </c>
    </row>
    <row r="45" spans="1:6" x14ac:dyDescent="0.25">
      <c r="A45" t="s">
        <v>138</v>
      </c>
      <c r="B45" t="str">
        <f>VLOOKUP(A45,'20-21cf'!A42:C130,3,0)</f>
        <v>(2,748.60)</v>
      </c>
      <c r="C45" t="str">
        <f>VLOOKUP(A45,'20-21cf'!A42:C130,2,0)</f>
        <v>(1,162.95)</v>
      </c>
      <c r="D45" t="str">
        <f>VLOOKUP(A45,'21-22cf'!A42:C130,2,0)</f>
        <v>(1,191.03)</v>
      </c>
      <c r="E45" s="28" t="str">
        <f>VLOOKUP(A45,'23-24cf'!A42:C130,3,0)</f>
        <v>(761.29)</v>
      </c>
      <c r="F45" t="str">
        <f>VLOOKUP(A45,'23-24cf'!A42:C130,2,0)</f>
        <v>(1,005.42)</v>
      </c>
    </row>
    <row r="46" spans="1:6" x14ac:dyDescent="0.25">
      <c r="A46" t="s">
        <v>139</v>
      </c>
      <c r="B46" t="str">
        <f>VLOOKUP(A46,'20-21cf'!A43:C131,3,0)</f>
        <v>(1,919.98)</v>
      </c>
      <c r="C46" t="str">
        <f>VLOOKUP(A46,'20-21cf'!A43:C131,2,0)</f>
        <v>(693.35)</v>
      </c>
      <c r="D46" t="str">
        <f>VLOOKUP(A46,'21-22cf'!A43:C131,2,0)</f>
        <v>(639.64)</v>
      </c>
      <c r="E46" s="28" t="str">
        <f>VLOOKUP(A46,'23-24cf'!A43:C131,3,0)</f>
        <v>(936.07)</v>
      </c>
      <c r="F46" t="str">
        <f>VLOOKUP(A46,'23-24cf'!A43:C131,2,0)</f>
        <v>(985.85)</v>
      </c>
    </row>
    <row r="47" spans="1:6" x14ac:dyDescent="0.25">
      <c r="A47" t="s">
        <v>140</v>
      </c>
      <c r="B47" t="str">
        <f>VLOOKUP(A47,'20-21cf'!A44:C132,3,0)</f>
        <v>155.16</v>
      </c>
      <c r="C47" t="str">
        <f>VLOOKUP(A47,'20-21cf'!A44:C132,2,0)</f>
        <v>178.36</v>
      </c>
      <c r="D47" t="str">
        <f>VLOOKUP(A47,'21-22cf'!A44:C132,2,0)</f>
        <v>99.57</v>
      </c>
      <c r="E47" s="28" t="str">
        <f>VLOOKUP(A47,'23-24cf'!A44:C132,3,0)</f>
        <v>122.70</v>
      </c>
      <c r="F47" t="str">
        <f>VLOOKUP(A47,'23-24cf'!A44:C132,2,0)</f>
        <v>39.48</v>
      </c>
    </row>
    <row r="48" spans="1:6" x14ac:dyDescent="0.25">
      <c r="A48" t="s">
        <v>141</v>
      </c>
      <c r="B48" t="str">
        <f>VLOOKUP(A48,'20-21cf'!A45:C133,3,0)</f>
        <v>358.87</v>
      </c>
      <c r="C48" t="str">
        <f>VLOOKUP(A48,'20-21cf'!A45:C133,2,0)</f>
        <v>(614.95)</v>
      </c>
      <c r="D48" t="str">
        <f>VLOOKUP(A48,'21-22cf'!A45:C133,2,0)</f>
        <v>(3,560.47)</v>
      </c>
      <c r="E48" s="28" t="str">
        <f>VLOOKUP(A48,'23-24cf'!A45:C133,3,0)</f>
        <v>2,078.75</v>
      </c>
      <c r="F48" t="str">
        <f>VLOOKUP(A48,'23-24cf'!A45:C133,2,0)</f>
        <v>1,267.34</v>
      </c>
    </row>
    <row r="49" spans="1:6" x14ac:dyDescent="0.25">
      <c r="A49" t="s">
        <v>142</v>
      </c>
      <c r="B49">
        <f>VLOOKUP(A49,'20-21cf'!A46:C134,3,0)</f>
        <v>0</v>
      </c>
      <c r="C49">
        <f>VLOOKUP(A49,'20-21cf'!A46:C134,2,0)</f>
        <v>0</v>
      </c>
      <c r="D49" t="str">
        <f>VLOOKUP(A49,'21-22cf'!A46:C134,2,0)</f>
        <v>(870.91)</v>
      </c>
      <c r="E49" s="28">
        <f>VLOOKUP(A49,'23-24cf'!A46:C134,3,0)</f>
        <v>0</v>
      </c>
      <c r="F49">
        <f>VLOOKUP(A49,'23-24cf'!A46:C134,2,0)</f>
        <v>0</v>
      </c>
    </row>
    <row r="50" spans="1:6" x14ac:dyDescent="0.25">
      <c r="A50" t="s">
        <v>143</v>
      </c>
      <c r="B50">
        <f>VLOOKUP(A50,'20-21cf'!A47:C135,3,0)</f>
        <v>0</v>
      </c>
      <c r="C50">
        <f>VLOOKUP(A50,'20-21cf'!A47:C135,2,0)</f>
        <v>0</v>
      </c>
      <c r="D50" t="str">
        <f>VLOOKUP(A50,'21-22cf'!A47:C135,2,0)</f>
        <v>234.09</v>
      </c>
      <c r="E50" s="28">
        <f>VLOOKUP(A50,'23-24cf'!A47:C135,3,0)</f>
        <v>0</v>
      </c>
      <c r="F50">
        <f>VLOOKUP(A50,'23-24cf'!A47:C135,2,0)</f>
        <v>0</v>
      </c>
    </row>
    <row r="51" spans="1:6" x14ac:dyDescent="0.25">
      <c r="A51" t="s">
        <v>144</v>
      </c>
      <c r="B51">
        <f>VLOOKUP(A51,'20-21cf'!A48:C136,3,0)</f>
        <v>0</v>
      </c>
      <c r="C51">
        <f>VLOOKUP(A51,'20-21cf'!A48:C136,2,0)</f>
        <v>0</v>
      </c>
      <c r="D51">
        <f>VLOOKUP(A51,'21-22cf'!A48:C136,2,0)</f>
        <v>0</v>
      </c>
      <c r="E51" s="28" t="str">
        <f>VLOOKUP(A51,'23-24cf'!A48:C136,3,0)</f>
        <v>-</v>
      </c>
      <c r="F51" t="str">
        <f>VLOOKUP(A51,'23-24cf'!A48:C136,2,0)</f>
        <v>(42.45)</v>
      </c>
    </row>
    <row r="52" spans="1:6" x14ac:dyDescent="0.25">
      <c r="A52" t="s">
        <v>145</v>
      </c>
      <c r="B52">
        <f>VLOOKUP(A52,'20-21cf'!A49:C137,3,0)</f>
        <v>0</v>
      </c>
      <c r="C52">
        <f>VLOOKUP(A52,'20-21cf'!A49:C137,2,0)</f>
        <v>0</v>
      </c>
      <c r="D52">
        <f>VLOOKUP(A52,'21-22cf'!A49:C137,2,0)</f>
        <v>0</v>
      </c>
      <c r="E52" s="28" t="str">
        <f>VLOOKUP(A52,'23-24cf'!A49:C137,3,0)</f>
        <v>-</v>
      </c>
      <c r="F52" t="str">
        <f>VLOOKUP(A52,'23-24cf'!A49:C137,2,0)</f>
        <v>9.69</v>
      </c>
    </row>
    <row r="53" spans="1:6" x14ac:dyDescent="0.25">
      <c r="A53" t="s">
        <v>146</v>
      </c>
      <c r="B53" t="str">
        <f>VLOOKUP(A53,'20-21cf'!A50:C138,3,0)</f>
        <v>(467.00)</v>
      </c>
      <c r="C53" t="str">
        <f>VLOOKUP(A53,'20-21cf'!A50:C138,2,0)</f>
        <v>-</v>
      </c>
      <c r="D53">
        <f>VLOOKUP(A53,'21-22cf'!A50:C138,2,0)</f>
        <v>0</v>
      </c>
      <c r="E53" s="28" t="str">
        <f>VLOOKUP(A53,'23-24cf'!A50:C138,3,0)</f>
        <v>(191.18)</v>
      </c>
      <c r="F53" t="str">
        <f>VLOOKUP(A53,'23-24cf'!A50:C138,2,0)</f>
        <v>(678.06)</v>
      </c>
    </row>
    <row r="54" spans="1:6" x14ac:dyDescent="0.25">
      <c r="A54" t="s">
        <v>147</v>
      </c>
      <c r="B54">
        <f>VLOOKUP(A54,'20-21cf'!A51:C139,3,0)</f>
        <v>0</v>
      </c>
      <c r="C54">
        <f>VLOOKUP(A54,'20-21cf'!A51:C139,2,0)</f>
        <v>0</v>
      </c>
      <c r="D54">
        <f>VLOOKUP(A54,'21-22cf'!A51:C139,2,0)</f>
        <v>0</v>
      </c>
      <c r="E54" s="28" t="str">
        <f>VLOOKUP(A54,'23-24cf'!A51:C139,3,0)</f>
        <v>-</v>
      </c>
      <c r="F54" t="str">
        <f>VLOOKUP(A54,'23-24cf'!A51:C139,2,0)</f>
        <v>(150.00)</v>
      </c>
    </row>
    <row r="55" spans="1:6" x14ac:dyDescent="0.25">
      <c r="A55" t="s">
        <v>148</v>
      </c>
      <c r="B55">
        <f>VLOOKUP(A55,'20-21cf'!A52:C140,3,0)</f>
        <v>0</v>
      </c>
      <c r="C55">
        <f>VLOOKUP(A55,'20-21cf'!A52:C140,2,0)</f>
        <v>0</v>
      </c>
      <c r="D55" t="str">
        <f>VLOOKUP(A55,'21-22cf'!A52:C140,2,0)</f>
        <v>(51.10)</v>
      </c>
      <c r="E55" s="28" t="str">
        <f>VLOOKUP(A55,'23-24cf'!A52:C140,3,0)</f>
        <v>-</v>
      </c>
      <c r="F55" t="str">
        <f>VLOOKUP(A55,'23-24cf'!A52:C140,2,0)</f>
        <v>3,812.31</v>
      </c>
    </row>
    <row r="56" spans="1:6" x14ac:dyDescent="0.25">
      <c r="A56" t="s">
        <v>149</v>
      </c>
      <c r="B56">
        <f>VLOOKUP(A56,'20-21cf'!A53:C141,3,0)</f>
        <v>0</v>
      </c>
      <c r="C56">
        <f>VLOOKUP(A56,'20-21cf'!A53:C141,2,0)</f>
        <v>0</v>
      </c>
      <c r="D56">
        <f>VLOOKUP(A56,'21-22cf'!A53:C141,2,0)</f>
        <v>0</v>
      </c>
      <c r="E56" s="28" t="str">
        <f>VLOOKUP(A56,'23-24cf'!A53:C141,3,0)</f>
        <v>-</v>
      </c>
      <c r="F56" t="str">
        <f>VLOOKUP(A56,'23-24cf'!A53:C141,2,0)</f>
        <v>13.54</v>
      </c>
    </row>
    <row r="57" spans="1:6" x14ac:dyDescent="0.25">
      <c r="A57" t="s">
        <v>150</v>
      </c>
      <c r="B57" t="str">
        <f>VLOOKUP(A57,'20-21cf'!A54:C142,3,0)</f>
        <v>(7.79)</v>
      </c>
      <c r="C57" t="str">
        <f>VLOOKUP(A57,'20-21cf'!A54:C142,2,0)</f>
        <v>(56.59)</v>
      </c>
      <c r="D57">
        <f>VLOOKUP(A57,'21-22cf'!A54:C142,2,0)</f>
        <v>0</v>
      </c>
      <c r="E57" s="28" t="str">
        <f>VLOOKUP(A57,'23-24cf'!A54:C142,3,0)</f>
        <v>(45.00)</v>
      </c>
      <c r="F57" t="str">
        <f>VLOOKUP(A57,'23-24cf'!A54:C142,2,0)</f>
        <v>(16.00)</v>
      </c>
    </row>
    <row r="58" spans="1:6" x14ac:dyDescent="0.25">
      <c r="A58" t="s">
        <v>151</v>
      </c>
      <c r="B58">
        <f>VLOOKUP(A58,'20-21cf'!A55:C143,3,0)</f>
        <v>0</v>
      </c>
      <c r="C58">
        <f>VLOOKUP(A58,'20-21cf'!A55:C143,2,0)</f>
        <v>0</v>
      </c>
      <c r="D58">
        <f>VLOOKUP(A58,'21-22cf'!A55:C143,2,0)</f>
        <v>0</v>
      </c>
      <c r="E58" s="28" t="str">
        <f>VLOOKUP(A58,'23-24cf'!A55:C143,3,0)</f>
        <v>131.83</v>
      </c>
      <c r="F58" t="str">
        <f>VLOOKUP(A58,'23-24cf'!A55:C143,2,0)</f>
        <v>-</v>
      </c>
    </row>
    <row r="59" spans="1:6" x14ac:dyDescent="0.25">
      <c r="A59" t="s">
        <v>149</v>
      </c>
      <c r="B59">
        <f>VLOOKUP(A59,'20-21cf'!A56:C144,3,0)</f>
        <v>0</v>
      </c>
      <c r="C59">
        <f>VLOOKUP(A59,'20-21cf'!A56:C144,2,0)</f>
        <v>0</v>
      </c>
      <c r="D59">
        <f>VLOOKUP(A59,'21-22cf'!A56:C144,2,0)</f>
        <v>0</v>
      </c>
      <c r="E59" s="28">
        <f>VLOOKUP(A59,'23-24cf'!A56:C144,3,0)</f>
        <v>0</v>
      </c>
      <c r="F59">
        <f>VLOOKUP(A59,'23-24cf'!A56:C144,2,0)</f>
        <v>0</v>
      </c>
    </row>
    <row r="60" spans="1:6" x14ac:dyDescent="0.25">
      <c r="A60" t="s">
        <v>152</v>
      </c>
      <c r="B60" t="str">
        <f>VLOOKUP(A60,'20-21cf'!A57:C145,3,0)</f>
        <v>25.82</v>
      </c>
      <c r="C60" t="str">
        <f>VLOOKUP(A60,'20-21cf'!A57:C145,2,0)</f>
        <v>10.30</v>
      </c>
      <c r="D60" t="str">
        <f>VLOOKUP(A60,'21-22cf'!A57:C145,2,0)</f>
        <v>-</v>
      </c>
      <c r="E60" s="28">
        <f>VLOOKUP(A60,'23-24cf'!A57:C145,3,0)</f>
        <v>0</v>
      </c>
      <c r="F60">
        <f>VLOOKUP(A60,'23-24cf'!A57:C145,2,0)</f>
        <v>0</v>
      </c>
    </row>
    <row r="61" spans="1:6" x14ac:dyDescent="0.25">
      <c r="A61" t="s">
        <v>153</v>
      </c>
      <c r="B61">
        <f>VLOOKUP(A61,'20-21cf'!A58:C146,3,0)</f>
        <v>0</v>
      </c>
      <c r="C61">
        <f>VLOOKUP(A61,'20-21cf'!A58:C146,2,0)</f>
        <v>0</v>
      </c>
      <c r="D61">
        <f>VLOOKUP(A61,'21-22cf'!A58:C146,2,0)</f>
        <v>0</v>
      </c>
      <c r="E61" s="28">
        <f>VLOOKUP(A61,'23-24cf'!A58:C146,3,0)</f>
        <v>0</v>
      </c>
      <c r="F61">
        <f>VLOOKUP(A61,'23-24cf'!A58:C146,2,0)</f>
        <v>0</v>
      </c>
    </row>
    <row r="62" spans="1:6" x14ac:dyDescent="0.25">
      <c r="A62" t="s">
        <v>154</v>
      </c>
      <c r="B62" t="str">
        <f>VLOOKUP(A62,'20-21cf'!A59:C147,3,0)</f>
        <v>-</v>
      </c>
      <c r="C62" t="str">
        <f>VLOOKUP(A62,'20-21cf'!A59:C147,2,0)</f>
        <v>(0.02)</v>
      </c>
      <c r="D62" t="str">
        <f>VLOOKUP(A62,'21-22cf'!A59:C147,2,0)</f>
        <v>-</v>
      </c>
      <c r="E62" s="28">
        <f>VLOOKUP(A62,'23-24cf'!A59:C147,3,0)</f>
        <v>0</v>
      </c>
      <c r="F62">
        <f>VLOOKUP(A62,'23-24cf'!A59:C147,2,0)</f>
        <v>0</v>
      </c>
    </row>
    <row r="63" spans="1:6" x14ac:dyDescent="0.25">
      <c r="A63" t="s">
        <v>155</v>
      </c>
      <c r="B63" t="str">
        <f>VLOOKUP(A63,'20-21cf'!A60:C148,3,0)</f>
        <v>-</v>
      </c>
      <c r="C63" t="str">
        <f>VLOOKUP(A63,'20-21cf'!A60:C148,2,0)</f>
        <v>(57.60)</v>
      </c>
      <c r="D63" t="str">
        <f>VLOOKUP(A63,'21-22cf'!A60:C148,2,0)</f>
        <v>-</v>
      </c>
      <c r="E63" s="28">
        <f>VLOOKUP(A63,'23-24cf'!A60:C148,3,0)</f>
        <v>0</v>
      </c>
      <c r="F63">
        <f>VLOOKUP(A63,'23-24cf'!A60:C148,2,0)</f>
        <v>0</v>
      </c>
    </row>
    <row r="64" spans="1:6" x14ac:dyDescent="0.25">
      <c r="A64" t="s">
        <v>156</v>
      </c>
      <c r="B64" t="str">
        <f>VLOOKUP(A64,'20-21cf'!A61:C149,3,0)</f>
        <v>-</v>
      </c>
      <c r="C64" t="str">
        <f>VLOOKUP(A64,'20-21cf'!A61:C149,2,0)</f>
        <v>4.36</v>
      </c>
      <c r="D64" t="str">
        <f>VLOOKUP(A64,'21-22cf'!A61:C149,2,0)</f>
        <v>-</v>
      </c>
      <c r="E64" s="28">
        <f>VLOOKUP(A64,'23-24cf'!A61:C149,3,0)</f>
        <v>0</v>
      </c>
      <c r="F64">
        <f>VLOOKUP(A64,'23-24cf'!A61:C149,2,0)</f>
        <v>0</v>
      </c>
    </row>
    <row r="65" spans="1:6" x14ac:dyDescent="0.25">
      <c r="A65" t="s">
        <v>157</v>
      </c>
      <c r="B65" t="str">
        <f>VLOOKUP(A65,'20-21cf'!A62:C150,3,0)</f>
        <v>(10.07)</v>
      </c>
      <c r="C65" t="str">
        <f>VLOOKUP(A65,'20-21cf'!A62:C150,2,0)</f>
        <v>(30.00)</v>
      </c>
      <c r="D65" t="str">
        <f>VLOOKUP(A65,'21-22cf'!A62:C150,2,0)</f>
        <v>30.00</v>
      </c>
      <c r="E65" s="28" t="str">
        <f>VLOOKUP(A65,'23-24cf'!A62:C150,3,0)</f>
        <v>(15.00)</v>
      </c>
      <c r="F65" t="str">
        <f>VLOOKUP(A65,'23-24cf'!A62:C150,2,0)</f>
        <v>(95.12)</v>
      </c>
    </row>
    <row r="66" spans="1:6" x14ac:dyDescent="0.25">
      <c r="A66" t="s">
        <v>158</v>
      </c>
      <c r="B66">
        <f>VLOOKUP(A66,'20-21cf'!A63:C151,3,0)</f>
        <v>0</v>
      </c>
      <c r="C66">
        <f>VLOOKUP(A66,'20-21cf'!A63:C151,2,0)</f>
        <v>-1000</v>
      </c>
      <c r="D66" t="str">
        <f>VLOOKUP(A66,'21-22cf'!A63:C151,2,0)</f>
        <v>(600.00)</v>
      </c>
      <c r="E66" s="28" t="str">
        <f>VLOOKUP(A66,'23-24cf'!A63:C151,3,0)</f>
        <v>(500.00)</v>
      </c>
      <c r="F66" t="str">
        <f>VLOOKUP(A66,'23-24cf'!A63:C151,2,0)</f>
        <v>-</v>
      </c>
    </row>
    <row r="67" spans="1:6" x14ac:dyDescent="0.25">
      <c r="A67" t="s">
        <v>159</v>
      </c>
      <c r="B67">
        <f>VLOOKUP(A67,'20-21cf'!A64:C152,3,0)</f>
        <v>750</v>
      </c>
      <c r="C67">
        <f>VLOOKUP(A67,'20-21cf'!A64:C152,2,0)</f>
        <v>750</v>
      </c>
      <c r="D67" t="str">
        <f>VLOOKUP(A67,'21-22cf'!A64:C152,2,0)</f>
        <v>1,300.00</v>
      </c>
      <c r="E67" s="28" t="str">
        <f>VLOOKUP(A67,'23-24cf'!A64:C152,3,0)</f>
        <v>800.00</v>
      </c>
      <c r="F67" t="str">
        <f>VLOOKUP(A67,'23-24cf'!A64:C152,2,0)</f>
        <v>-</v>
      </c>
    </row>
    <row r="68" spans="1:6" x14ac:dyDescent="0.25">
      <c r="A68" t="s">
        <v>160</v>
      </c>
      <c r="B68">
        <f>VLOOKUP(A68,'20-21cf'!A65:C153,3,0)</f>
        <v>-3419.37</v>
      </c>
      <c r="C68">
        <f>VLOOKUP(A68,'20-21cf'!A65:C153,2,0)</f>
        <v>-3342.52</v>
      </c>
      <c r="D68" t="str">
        <f>VLOOKUP(A68,'21-22cf'!A65:C153,2,0)</f>
        <v>(540.87)</v>
      </c>
      <c r="E68" s="28" t="str">
        <f>VLOOKUP(A68,'23-24cf'!A65:C153,3,0)</f>
        <v>(276.64)</v>
      </c>
      <c r="F68" t="str">
        <f>VLOOKUP(A68,'23-24cf'!A65:C153,2,0)</f>
        <v>(1,789.93)</v>
      </c>
    </row>
    <row r="69" spans="1:6" x14ac:dyDescent="0.25">
      <c r="A69" t="s">
        <v>161</v>
      </c>
      <c r="B69">
        <f>VLOOKUP(A69,'20-21cf'!A66:C154,3,0)</f>
        <v>2851.53</v>
      </c>
      <c r="C69">
        <f>VLOOKUP(A69,'20-21cf'!A66:C154,2,0)</f>
        <v>2849.64</v>
      </c>
      <c r="D69" t="str">
        <f>VLOOKUP(A69,'21-22cf'!A66:C154,2,0)</f>
        <v>2,259.30</v>
      </c>
      <c r="E69" s="28" t="str">
        <f>VLOOKUP(A69,'23-24cf'!A66:C154,3,0)</f>
        <v>141.78</v>
      </c>
      <c r="F69" t="str">
        <f>VLOOKUP(A69,'23-24cf'!A66:C154,2,0)</f>
        <v>273.28</v>
      </c>
    </row>
    <row r="70" spans="1:6" x14ac:dyDescent="0.25">
      <c r="A70" t="s">
        <v>162</v>
      </c>
      <c r="B70">
        <f>VLOOKUP(A70,'20-21cf'!A67:C155,3,0)</f>
        <v>471.35</v>
      </c>
      <c r="C70">
        <f>VLOOKUP(A70,'20-21cf'!A67:C155,2,0)</f>
        <v>153.55000000000001</v>
      </c>
      <c r="D70" t="str">
        <f>VLOOKUP(A70,'21-22cf'!A67:C155,2,0)</f>
        <v>301.49</v>
      </c>
      <c r="E70" s="28" t="str">
        <f>VLOOKUP(A70,'23-24cf'!A67:C155,3,0)</f>
        <v>185.27</v>
      </c>
      <c r="F70" t="str">
        <f>VLOOKUP(A70,'23-24cf'!A67:C155,2,0)</f>
        <v>180.05</v>
      </c>
    </row>
    <row r="71" spans="1:6" x14ac:dyDescent="0.25">
      <c r="A71" t="s">
        <v>163</v>
      </c>
      <c r="B71">
        <f>VLOOKUP(A71,'20-21cf'!A68:C156,3,0)</f>
        <v>241.22</v>
      </c>
      <c r="C71">
        <f>VLOOKUP(A71,'20-21cf'!A68:C156,2,0)</f>
        <v>20.45</v>
      </c>
      <c r="D71" t="str">
        <f>VLOOKUP(A71,'21-22cf'!A68:C156,2,0)</f>
        <v>80.08</v>
      </c>
      <c r="E71" s="28" t="str">
        <f>VLOOKUP(A71,'23-24cf'!A68:C156,3,0)</f>
        <v>187.52</v>
      </c>
      <c r="F71" t="str">
        <f>VLOOKUP(A71,'23-24cf'!A68:C156,2,0)</f>
        <v>655.33</v>
      </c>
    </row>
    <row r="72" spans="1:6" x14ac:dyDescent="0.25">
      <c r="A72" s="1" t="s">
        <v>164</v>
      </c>
      <c r="B72">
        <f>VLOOKUP(A72,'20-21cf'!A69:C157,3,0)</f>
        <v>-4718.8599999999997</v>
      </c>
      <c r="C72">
        <f>VLOOKUP(A72,'20-21cf'!A69:C157,2,0)</f>
        <v>-2991.32</v>
      </c>
      <c r="D72" t="str">
        <f>VLOOKUP(A72,'21-22cf'!A69:C157,2,0)</f>
        <v>(3,149.49)</v>
      </c>
      <c r="E72" s="28" t="str">
        <f>VLOOKUP(A72,'23-24cf'!A69:C157,3,0)</f>
        <v>922.67</v>
      </c>
      <c r="F72" t="str">
        <f>VLOOKUP(A72,'23-24cf'!A69:C157,2,0)</f>
        <v>1,488.19</v>
      </c>
    </row>
    <row r="73" spans="1:6" x14ac:dyDescent="0.25">
      <c r="A73" s="1" t="s">
        <v>165</v>
      </c>
      <c r="D73" t="str">
        <f>VLOOKUP(A73,'21-22cf'!A70:C158,2,0)</f>
        <v/>
      </c>
      <c r="E73" s="28" t="str">
        <f>VLOOKUP(A73,'23-24cf'!A70:C158,3,0)</f>
        <v/>
      </c>
      <c r="F73" t="str">
        <f>VLOOKUP(A73,'23-24cf'!A70:C158,2,0)</f>
        <v/>
      </c>
    </row>
    <row r="74" spans="1:6" x14ac:dyDescent="0.25">
      <c r="A74" t="s">
        <v>166</v>
      </c>
      <c r="B74">
        <f>VLOOKUP(A74,'20-21cf'!A71:C159,3,0)</f>
        <v>3888.79</v>
      </c>
      <c r="C74">
        <f>VLOOKUP(A74,'20-21cf'!A71:C159,2,0)</f>
        <v>2602.5100000000002</v>
      </c>
      <c r="D74" t="str">
        <f>VLOOKUP(A74,'21-22cf'!A71:C159,2,0)</f>
        <v>12.23</v>
      </c>
      <c r="E74" s="28" t="str">
        <f>VLOOKUP(A74,'23-24cf'!A71:C159,3,0)</f>
        <v>19.60</v>
      </c>
      <c r="F74" t="str">
        <f>VLOOKUP(A74,'23-24cf'!A71:C159,2,0)</f>
        <v>81.87</v>
      </c>
    </row>
    <row r="75" spans="1:6" x14ac:dyDescent="0.25">
      <c r="A75" t="s">
        <v>167</v>
      </c>
      <c r="B75">
        <f>VLOOKUP(A75,'20-21cf'!A72:C160,3,0)</f>
        <v>0</v>
      </c>
      <c r="C75">
        <f>VLOOKUP(A75,'20-21cf'!A72:C160,2,0)</f>
        <v>0</v>
      </c>
      <c r="D75" t="str">
        <f>VLOOKUP(A75,'21-22cf'!A72:C160,2,0)</f>
        <v>6.38</v>
      </c>
      <c r="E75" s="28">
        <f>VLOOKUP(A75,'23-24cf'!A72:C160,3,0)</f>
        <v>0</v>
      </c>
      <c r="F75">
        <f>VLOOKUP(A75,'23-24cf'!A72:C160,2,0)</f>
        <v>0</v>
      </c>
    </row>
    <row r="76" spans="1:6" x14ac:dyDescent="0.25">
      <c r="A76" t="s">
        <v>168</v>
      </c>
      <c r="B76">
        <f>VLOOKUP(A76,'20-21cf'!A73:C161,3,0)</f>
        <v>4781.55</v>
      </c>
      <c r="C76">
        <f>VLOOKUP(A76,'20-21cf'!A73:C161,2,0)</f>
        <v>4667.6499999999996</v>
      </c>
      <c r="D76" t="str">
        <f>VLOOKUP(A76,'21-22cf'!A73:C161,2,0)</f>
        <v>1,999.79</v>
      </c>
      <c r="E76" s="28" t="str">
        <f>VLOOKUP(A76,'23-24cf'!A73:C161,3,0)</f>
        <v>8.99</v>
      </c>
      <c r="F76" t="str">
        <f>VLOOKUP(A76,'23-24cf'!A73:C161,2,0)</f>
        <v>25.71</v>
      </c>
    </row>
    <row r="77" spans="1:6" x14ac:dyDescent="0.25">
      <c r="A77" t="s">
        <v>169</v>
      </c>
      <c r="B77">
        <f>VLOOKUP(A77,'20-21cf'!A74:C162,3,0)</f>
        <v>-1124.93</v>
      </c>
      <c r="C77">
        <f>VLOOKUP(A77,'20-21cf'!A74:C162,2,0)</f>
        <v>-4562.91</v>
      </c>
      <c r="D77" t="str">
        <f>VLOOKUP(A77,'21-22cf'!A74:C162,2,0)</f>
        <v>(3,482.07)</v>
      </c>
      <c r="E77" s="28" t="str">
        <f>VLOOKUP(A77,'23-24cf'!A74:C162,3,0)</f>
        <v>(4,808.33)</v>
      </c>
      <c r="F77" t="str">
        <f>VLOOKUP(A77,'23-24cf'!A74:C162,2,0)</f>
        <v>(5,948.57)</v>
      </c>
    </row>
    <row r="78" spans="1:6" x14ac:dyDescent="0.25">
      <c r="A78" t="s">
        <v>170</v>
      </c>
      <c r="B78">
        <f>VLOOKUP(A78,'20-21cf'!A75:C163,3,0)</f>
        <v>190.9</v>
      </c>
      <c r="C78">
        <f>VLOOKUP(A78,'20-21cf'!A75:C163,2,0)</f>
        <v>35.01</v>
      </c>
      <c r="D78" t="str">
        <f>VLOOKUP(A78,'21-22cf'!A75:C163,2,0)</f>
        <v>(97.77)</v>
      </c>
      <c r="E78" s="28" t="str">
        <f>VLOOKUP(A78,'23-24cf'!A75:C163,3,0)</f>
        <v>(106.51)</v>
      </c>
      <c r="F78" t="str">
        <f>VLOOKUP(A78,'23-24cf'!A75:C163,2,0)</f>
        <v>(82.78)</v>
      </c>
    </row>
    <row r="79" spans="1:6" x14ac:dyDescent="0.25">
      <c r="A79" t="s">
        <v>171</v>
      </c>
      <c r="B79">
        <f>VLOOKUP(A79,'20-21cf'!A76:C164,3,0)</f>
        <v>-6.75</v>
      </c>
      <c r="C79">
        <f>VLOOKUP(A79,'20-21cf'!A76:C164,2,0)</f>
        <v>-0.48</v>
      </c>
      <c r="D79" t="str">
        <f>VLOOKUP(A79,'21-22cf'!A76:C164,2,0)</f>
        <v>-</v>
      </c>
      <c r="E79" s="28">
        <f>VLOOKUP(A79,'23-24cf'!A76:C164,3,0)</f>
        <v>0</v>
      </c>
      <c r="F79">
        <f>VLOOKUP(A79,'23-24cf'!A76:C164,2,0)</f>
        <v>0</v>
      </c>
    </row>
    <row r="80" spans="1:6" x14ac:dyDescent="0.25">
      <c r="A80" t="s">
        <v>172</v>
      </c>
      <c r="B80">
        <f>VLOOKUP(A80,'20-21cf'!A77:C165,3,0)</f>
        <v>9178.61</v>
      </c>
      <c r="C80">
        <f>VLOOKUP(A80,'20-21cf'!A77:C165,2,0)</f>
        <v>4068.21</v>
      </c>
      <c r="D80" t="str">
        <f>VLOOKUP(A80,'21-22cf'!A77:C165,2,0)</f>
        <v>5,137.27</v>
      </c>
      <c r="E80" s="28" t="str">
        <f>VLOOKUP(A80,'23-24cf'!A77:C165,3,0)</f>
        <v>52.35</v>
      </c>
      <c r="F80" t="str">
        <f>VLOOKUP(A80,'23-24cf'!A77:C165,2,0)</f>
        <v>-</v>
      </c>
    </row>
    <row r="81" spans="1:6" x14ac:dyDescent="0.25">
      <c r="A81" t="s">
        <v>173</v>
      </c>
      <c r="B81">
        <f>VLOOKUP(A81,'20-21cf'!A78:C166,3,0)</f>
        <v>-8003.51</v>
      </c>
      <c r="C81">
        <f>VLOOKUP(A81,'20-21cf'!A78:C166,2,0)</f>
        <v>-5874.81</v>
      </c>
      <c r="D81" t="str">
        <f>VLOOKUP(A81,'21-22cf'!A78:C166,2,0)</f>
        <v>(4,936.80)</v>
      </c>
      <c r="E81" s="28" t="str">
        <f>VLOOKUP(A81,'23-24cf'!A78:C166,3,0)</f>
        <v>(937.10)</v>
      </c>
      <c r="F81" t="str">
        <f>VLOOKUP(A81,'23-24cf'!A78:C166,2,0)</f>
        <v>-</v>
      </c>
    </row>
    <row r="82" spans="1:6" x14ac:dyDescent="0.25">
      <c r="A82" t="s">
        <v>174</v>
      </c>
      <c r="B82">
        <f>VLOOKUP(A82,'20-21cf'!A79:C167,3,0)</f>
        <v>1311.36</v>
      </c>
      <c r="C82">
        <f>VLOOKUP(A82,'20-21cf'!A79:C167,2,0)</f>
        <v>-1785.86</v>
      </c>
      <c r="D82" t="str">
        <f>VLOOKUP(A82,'21-22cf'!A79:C167,2,0)</f>
        <v>3,270.78</v>
      </c>
      <c r="E82" s="28" t="str">
        <f>VLOOKUP(A82,'23-24cf'!A79:C167,3,0)</f>
        <v>825.77</v>
      </c>
      <c r="F82" t="str">
        <f>VLOOKUP(A82,'23-24cf'!A79:C167,2,0)</f>
        <v>756.92</v>
      </c>
    </row>
    <row r="83" spans="1:6" x14ac:dyDescent="0.25">
      <c r="A83" t="s">
        <v>175</v>
      </c>
      <c r="B83">
        <f>VLOOKUP(A83,'20-21cf'!A80:C168,3,0)</f>
        <v>-193.63</v>
      </c>
      <c r="C83">
        <f>VLOOKUP(A83,'20-21cf'!A80:C168,2,0)</f>
        <v>-192.32</v>
      </c>
      <c r="D83" t="str">
        <f>VLOOKUP(A83,'21-22cf'!A80:C168,2,0)</f>
        <v>(151.63)</v>
      </c>
      <c r="E83" s="28" t="str">
        <f>VLOOKUP(A83,'23-24cf'!A80:C168,3,0)</f>
        <v>(68.33)</v>
      </c>
      <c r="F83" t="str">
        <f>VLOOKUP(A83,'23-24cf'!A80:C168,2,0)</f>
        <v>(154.94)</v>
      </c>
    </row>
    <row r="84" spans="1:6" x14ac:dyDescent="0.25">
      <c r="A84" t="s">
        <v>176</v>
      </c>
      <c r="B84">
        <f>VLOOKUP(A84,'20-21cf'!A81:C169,3,0)</f>
        <v>-3.52</v>
      </c>
      <c r="C84">
        <f>VLOOKUP(A84,'20-21cf'!A81:C169,2,0)</f>
        <v>-1.56</v>
      </c>
      <c r="D84" t="str">
        <f>VLOOKUP(A84,'21-22cf'!A81:C169,2,0)</f>
        <v>(1.53)</v>
      </c>
      <c r="E84" s="28" t="str">
        <f>VLOOKUP(A84,'23-24cf'!A81:C169,3,0)</f>
        <v>-</v>
      </c>
      <c r="F84" t="str">
        <f>VLOOKUP(A84,'23-24cf'!A81:C169,2,0)</f>
        <v>(769.04)</v>
      </c>
    </row>
    <row r="85" spans="1:6" x14ac:dyDescent="0.25">
      <c r="A85" t="s">
        <v>177</v>
      </c>
      <c r="B85">
        <f>VLOOKUP(A85,'20-21cf'!A82:C170,3,0)</f>
        <v>-2269.66</v>
      </c>
      <c r="C85">
        <f>VLOOKUP(A85,'20-21cf'!A82:C170,2,0)</f>
        <v>-2427.35</v>
      </c>
      <c r="D85" t="str">
        <f>VLOOKUP(A85,'21-22cf'!A82:C170,2,0)</f>
        <v>(2,272.49)</v>
      </c>
      <c r="E85" s="28" t="str">
        <f>VLOOKUP(A85,'23-24cf'!A82:C170,3,0)</f>
        <v>(2,007.76)</v>
      </c>
      <c r="F85" t="str">
        <f>VLOOKUP(A85,'23-24cf'!A82:C170,2,0)</f>
        <v>(1,839.62)</v>
      </c>
    </row>
    <row r="86" spans="1:6" x14ac:dyDescent="0.25">
      <c r="A86" s="1" t="s">
        <v>178</v>
      </c>
      <c r="B86">
        <f>VLOOKUP(A86,'20-21cf'!A83:C171,3,0)</f>
        <v>7749.21</v>
      </c>
      <c r="C86">
        <f>VLOOKUP(A86,'20-21cf'!A83:C171,2,0)</f>
        <v>-3471.91</v>
      </c>
      <c r="D86" t="str">
        <f>VLOOKUP(A86,'21-22cf'!A83:C171,2,0)</f>
        <v>(515.84)</v>
      </c>
      <c r="E86" s="28" t="str">
        <f>VLOOKUP(A86,'23-24cf'!A83:C171,3,0)</f>
        <v>(7,021.32)</v>
      </c>
      <c r="F86" t="str">
        <f>VLOOKUP(A86,'23-24cf'!A83:C171,2,0)</f>
        <v>(7,930.45)</v>
      </c>
    </row>
    <row r="87" spans="1:6" x14ac:dyDescent="0.25">
      <c r="A87" t="s">
        <v>179</v>
      </c>
      <c r="B87">
        <f>VLOOKUP(A87,'20-21cf'!A84:C172,3,0)</f>
        <v>1575.76</v>
      </c>
      <c r="C87">
        <f>VLOOKUP(A87,'20-21cf'!A84:C172,2,0)</f>
        <v>217.09</v>
      </c>
      <c r="D87" t="str">
        <f>VLOOKUP(A87,'21-22cf'!A84:C172,2,0)</f>
        <v>1,616.60</v>
      </c>
      <c r="E87" s="28" t="str">
        <f>VLOOKUP(A87,'23-24cf'!A84:C172,3,0)</f>
        <v>(1,323.22)</v>
      </c>
      <c r="F87" t="str">
        <f>VLOOKUP(A87,'23-24cf'!A84:C172,2,0)</f>
        <v>2,219.45</v>
      </c>
    </row>
    <row r="88" spans="1:6" x14ac:dyDescent="0.25">
      <c r="A88" t="s">
        <v>180</v>
      </c>
      <c r="B88">
        <f>VLOOKUP(A88,'20-21cf'!A85:C173,3,0)</f>
        <v>487.4</v>
      </c>
      <c r="C88">
        <f>VLOOKUP(A88,'20-21cf'!A85:C173,2,0)</f>
        <v>2145.3000000000002</v>
      </c>
      <c r="D88" t="str">
        <f>VLOOKUP(A88,'21-22cf'!A85:C173,2,0)</f>
        <v>2,365.54</v>
      </c>
      <c r="E88" s="28" t="str">
        <f>VLOOKUP(A88,'23-24cf'!A85:C173,3,0)</f>
        <v>2,450.23</v>
      </c>
      <c r="F88" t="str">
        <f>VLOOKUP(A88,'23-24cf'!A85:C173,2,0)</f>
        <v>1,121.43</v>
      </c>
    </row>
    <row r="89" spans="1:6" x14ac:dyDescent="0.25">
      <c r="A89" t="s">
        <v>181</v>
      </c>
      <c r="B89">
        <f>VLOOKUP(A89,'20-21cf'!A86:C174,3,0)</f>
        <v>0</v>
      </c>
      <c r="C89">
        <f>VLOOKUP(A89,'20-21cf'!A86:C174,2,0)</f>
        <v>0</v>
      </c>
      <c r="D89" t="str">
        <f>VLOOKUP(A89,'21-22cf'!A86:C174,2,0)</f>
        <v>(1,200.00)</v>
      </c>
      <c r="E89" s="28">
        <f>VLOOKUP(A89,'23-24cf'!A86:C174,3,0)</f>
        <v>0</v>
      </c>
      <c r="F89">
        <f>VLOOKUP(A89,'23-24cf'!A86:C174,2,0)</f>
        <v>0</v>
      </c>
    </row>
    <row r="90" spans="1:6" x14ac:dyDescent="0.25">
      <c r="A90" t="s">
        <v>182</v>
      </c>
      <c r="B90">
        <f>VLOOKUP(A90,'20-21cf'!A87:C175,3,0)</f>
        <v>0</v>
      </c>
      <c r="C90">
        <f>VLOOKUP(A90,'20-21cf'!A87:C175,2,0)</f>
        <v>0</v>
      </c>
      <c r="D90" t="str">
        <f>VLOOKUP(A90,'21-22cf'!A87:C175,2,0)</f>
        <v>(341.21)</v>
      </c>
      <c r="E90" s="28">
        <f>VLOOKUP(A90,'23-24cf'!A87:C175,3,0)</f>
        <v>0</v>
      </c>
      <c r="F90">
        <f>VLOOKUP(A90,'23-24cf'!A87:C175,2,0)</f>
        <v>0</v>
      </c>
    </row>
    <row r="91" spans="1:6" x14ac:dyDescent="0.25">
      <c r="A91" t="s">
        <v>183</v>
      </c>
      <c r="B91">
        <f>VLOOKUP(A91,'20-21cf'!A88:C176,3,0)</f>
        <v>82.14</v>
      </c>
      <c r="C91">
        <f>VLOOKUP(A91,'20-21cf'!A88:C176,2,0)</f>
        <v>3.15</v>
      </c>
      <c r="D91" t="str">
        <f>VLOOKUP(A91,'21-22cf'!A88:C176,2,0)</f>
        <v>9.30</v>
      </c>
      <c r="E91" s="28" t="str">
        <f>VLOOKUP(A91,'23-24cf'!A88:C176,3,0)</f>
        <v>(5.58)</v>
      </c>
      <c r="F91" t="str">
        <f>VLOOKUP(A91,'23-24cf'!A88:C176,2,0)</f>
        <v>4.01</v>
      </c>
    </row>
    <row r="92" spans="1:6" x14ac:dyDescent="0.25">
      <c r="A92" s="1" t="s">
        <v>184</v>
      </c>
      <c r="B92">
        <f>VLOOKUP(A92,'20-21cf'!A89:C177,3,0)</f>
        <v>2145.3000000000002</v>
      </c>
      <c r="C92">
        <f>VLOOKUP(A92,'20-21cf'!A89:C177,2,0)</f>
        <v>2365.54</v>
      </c>
      <c r="D92" t="str">
        <f>VLOOKUP(A92,'21-22cf'!A89:C177,2,0)</f>
        <v>2,450.23</v>
      </c>
      <c r="E92" s="28" t="str">
        <f>VLOOKUP(A92,'23-24cf'!A89:C177,3,0)</f>
        <v>1,121.43</v>
      </c>
      <c r="F92" t="str">
        <f>VLOOKUP(A92,'23-24cf'!A89:C177,2,0)</f>
        <v>3,344.89</v>
      </c>
    </row>
    <row r="93" spans="1:6" x14ac:dyDescent="0.25">
      <c r="A93" t="s">
        <v>185</v>
      </c>
      <c r="E93" s="28"/>
    </row>
    <row r="94" spans="1:6" x14ac:dyDescent="0.25">
      <c r="A94" t="s">
        <v>186</v>
      </c>
      <c r="B94">
        <f>VLOOKUP(A94,'20-21cf'!A91:C179,3,0)</f>
        <v>403.02</v>
      </c>
      <c r="C94">
        <f>VLOOKUP(A94,'20-21cf'!A91:C179,2,0)</f>
        <v>410.15</v>
      </c>
      <c r="D94" t="str">
        <f>VLOOKUP(A94,'21-22cf'!A91:C179,2,0)</f>
        <v>185.40</v>
      </c>
      <c r="E94" s="28" t="str">
        <f>VLOOKUP(A94,'23-24cf'!A91:C179,3,0)</f>
        <v>317.14</v>
      </c>
      <c r="F94" t="str">
        <f>VLOOKUP(A94,'23-24cf'!A91:C179,2,0)</f>
        <v>300.28</v>
      </c>
    </row>
  </sheetData>
  <mergeCells count="1">
    <mergeCell ref="A2:F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2B0A-FC8E-4F76-A1E8-A6B5A550AFB3}">
  <dimension ref="A2:F66"/>
  <sheetViews>
    <sheetView topLeftCell="A55" zoomScaleNormal="100" workbookViewId="0">
      <selection activeCell="B37" sqref="B37"/>
    </sheetView>
  </sheetViews>
  <sheetFormatPr defaultRowHeight="15" x14ac:dyDescent="0.25"/>
  <cols>
    <col min="1" max="1" width="71.42578125" bestFit="1" customWidth="1"/>
    <col min="3" max="3" width="9" bestFit="1" customWidth="1"/>
    <col min="6" max="6" width="9" bestFit="1" customWidth="1"/>
  </cols>
  <sheetData>
    <row r="2" spans="1:6" ht="17.25" x14ac:dyDescent="0.3">
      <c r="A2" s="49" t="s">
        <v>102</v>
      </c>
      <c r="B2" s="49"/>
      <c r="C2" s="49"/>
      <c r="D2" s="49"/>
      <c r="E2" s="49"/>
      <c r="F2" s="49"/>
    </row>
    <row r="4" spans="1:6" x14ac:dyDescent="0.25">
      <c r="A4" t="s">
        <v>0</v>
      </c>
      <c r="B4" s="1">
        <v>2020</v>
      </c>
      <c r="C4" s="1">
        <v>2021</v>
      </c>
      <c r="D4" s="1">
        <v>2022</v>
      </c>
      <c r="E4" s="1">
        <v>2023</v>
      </c>
      <c r="F4" s="1">
        <v>2024</v>
      </c>
    </row>
    <row r="5" spans="1:6" x14ac:dyDescent="0.25">
      <c r="A5" s="1" t="s">
        <v>50</v>
      </c>
    </row>
    <row r="6" spans="1:6" x14ac:dyDescent="0.25">
      <c r="A6" s="1" t="s">
        <v>51</v>
      </c>
    </row>
    <row r="7" spans="1:6" x14ac:dyDescent="0.25">
      <c r="A7" t="s">
        <v>52</v>
      </c>
      <c r="B7" t="str">
        <f>VLOOKUP(A7,'20-21bal'!A4:D63,4,0)</f>
        <v>18,870.67</v>
      </c>
      <c r="C7">
        <f>VLOOKUP(A7,'20-21bal'!A4:D63,3,0)</f>
        <v>19153.47</v>
      </c>
      <c r="D7" t="str">
        <f>VLOOKUP(A7,'22-23bal'!A4:D63,4,0)</f>
        <v>11,733.44</v>
      </c>
      <c r="E7" t="str">
        <f>VLOOKUP(A7,'23-24 bal'!A4:D63,4,0)</f>
        <v>11,707.87</v>
      </c>
      <c r="F7">
        <f>VLOOKUP(A7,'23-24 bal'!A4:D63,3,0)</f>
        <v>11563.76</v>
      </c>
    </row>
    <row r="8" spans="1:6" x14ac:dyDescent="0.25">
      <c r="A8" t="s">
        <v>53</v>
      </c>
      <c r="B8" t="str">
        <f>VLOOKUP(A8,'20-21bal'!A5:D64,4,0)</f>
        <v>1,755.51</v>
      </c>
      <c r="C8">
        <f>VLOOKUP(A8,'20-21bal'!A5:D64,3,0)</f>
        <v>1400.82</v>
      </c>
      <c r="D8" t="str">
        <f>VLOOKUP(A8,'22-23bal'!A5:D64,4,0)</f>
        <v>585.21</v>
      </c>
      <c r="E8" t="str">
        <f>VLOOKUP(A8,'23-24 bal'!A5:D64,4,0)</f>
        <v>575.65</v>
      </c>
      <c r="F8">
        <f>VLOOKUP(A8,'23-24 bal'!A5:D64,3,0)</f>
        <v>645.03</v>
      </c>
    </row>
    <row r="9" spans="1:6" x14ac:dyDescent="0.25">
      <c r="A9" t="s">
        <v>54</v>
      </c>
      <c r="B9" t="str">
        <f>VLOOKUP(A9,'20-21bal'!A6:D65,4,0)</f>
        <v>669.58</v>
      </c>
      <c r="C9">
        <f>VLOOKUP(A9,'20-21bal'!A6:D65,3,0)</f>
        <v>768.59</v>
      </c>
      <c r="D9" t="str">
        <f>VLOOKUP(A9,'22-23bal'!A6:D65,4,0)</f>
        <v>332.45</v>
      </c>
      <c r="E9" t="str">
        <f>VLOOKUP(A9,'23-24 bal'!A6:D65,4,0)</f>
        <v>421.27</v>
      </c>
      <c r="F9">
        <f>VLOOKUP(A9,'23-24 bal'!A6:D65,3,0)</f>
        <v>426.5</v>
      </c>
    </row>
    <row r="10" spans="1:6" x14ac:dyDescent="0.25">
      <c r="A10" s="2" t="s">
        <v>55</v>
      </c>
      <c r="B10" t="str">
        <f>VLOOKUP(A10,'20-21bal'!A7:D66,4,0)</f>
        <v>99.09</v>
      </c>
      <c r="C10">
        <f>VLOOKUP(A10,'20-21bal'!A7:D66,3,0)</f>
        <v>99.09</v>
      </c>
      <c r="D10">
        <f>VLOOKUP(A10,'22-23bal'!A7:D66,4,0)</f>
        <v>0</v>
      </c>
      <c r="E10">
        <f>VLOOKUP(A10,'23-24 bal'!A7:D66,4,0)</f>
        <v>0</v>
      </c>
      <c r="F10">
        <f>VLOOKUP(A10,'23-24 bal'!A7:D66,3,0)</f>
        <v>0</v>
      </c>
    </row>
    <row r="11" spans="1:6" x14ac:dyDescent="0.25">
      <c r="A11" t="s">
        <v>56</v>
      </c>
      <c r="B11" t="str">
        <f>VLOOKUP(A11,'20-21bal'!A8:D67,4,0)</f>
        <v>5,568.64</v>
      </c>
      <c r="C11">
        <f>VLOOKUP(A11,'20-21bal'!A8:D67,3,0)</f>
        <v>6401.95</v>
      </c>
      <c r="D11" t="str">
        <f>VLOOKUP(A11,'22-23bal'!A8:D67,4,0)</f>
        <v>2,009.87</v>
      </c>
      <c r="E11" t="str">
        <f>VLOOKUP(A11,'23-24 bal'!A8:D67,4,0)</f>
        <v>2,413.18</v>
      </c>
      <c r="F11">
        <f>VLOOKUP(A11,'23-24 bal'!A8:D67,3,0)</f>
        <v>2353.79</v>
      </c>
    </row>
    <row r="12" spans="1:6" x14ac:dyDescent="0.25">
      <c r="A12" t="s">
        <v>57</v>
      </c>
      <c r="B12" t="str">
        <f>VLOOKUP(A12,'20-21bal'!A9:D68,4,0)</f>
        <v>2,739.29</v>
      </c>
      <c r="C12">
        <f>VLOOKUP(A12,'20-21bal'!A9:D68,3,0)</f>
        <v>1605.64</v>
      </c>
      <c r="D12" t="str">
        <f>VLOOKUP(A12,'22-23bal'!A9:D68,4,0)</f>
        <v>882.03</v>
      </c>
      <c r="E12" t="str">
        <f>VLOOKUP(A12,'23-24 bal'!A9:D68,4,0)</f>
        <v>509.30</v>
      </c>
      <c r="F12">
        <f>VLOOKUP(A12,'23-24 bal'!A9:D68,3,0)</f>
        <v>588.91999999999996</v>
      </c>
    </row>
    <row r="13" spans="1:6" x14ac:dyDescent="0.25">
      <c r="A13" s="2" t="s">
        <v>58</v>
      </c>
      <c r="B13" t="str">
        <f>VLOOKUP(A13,'20-21bal'!A10:D69,4,0)</f>
        <v>15,182.29</v>
      </c>
      <c r="C13">
        <f>VLOOKUP(A13,'20-21bal'!A10:D69,3,0)</f>
        <v>15147.26</v>
      </c>
      <c r="D13" t="str">
        <f>VLOOKUP(A13,'22-23bal'!A10:D69,4,0)</f>
        <v>27,917.45</v>
      </c>
      <c r="E13">
        <f>VLOOKUP(A13,'23-24 bal'!A10:D69,4,0)</f>
        <v>0</v>
      </c>
      <c r="F13">
        <f>VLOOKUP(A13,'23-24 bal'!A10:D69,3,0)</f>
        <v>0</v>
      </c>
    </row>
    <row r="14" spans="1:6" x14ac:dyDescent="0.25">
      <c r="A14" t="s">
        <v>59</v>
      </c>
      <c r="B14">
        <f>VLOOKUP(A14,'20-21bal'!A11:D70,4,0)</f>
        <v>0</v>
      </c>
      <c r="C14">
        <f>VLOOKUP(A14,'20-21bal'!A11:D70,3,0)</f>
        <v>0</v>
      </c>
      <c r="D14">
        <f>VLOOKUP(A14,'22-23bal'!A11:D70,4,0)</f>
        <v>0</v>
      </c>
      <c r="E14">
        <f>VLOOKUP(A14,'23-24 bal'!A11:D70,4,0)</f>
        <v>0</v>
      </c>
      <c r="F14">
        <f>VLOOKUP(A14,'23-24 bal'!A11:D70,3,0)</f>
        <v>0</v>
      </c>
    </row>
    <row r="15" spans="1:6" x14ac:dyDescent="0.25">
      <c r="A15" t="s">
        <v>60</v>
      </c>
      <c r="B15" t="str">
        <f>VLOOKUP(A15,'20-21bal'!A12:D71,4,0)</f>
        <v>548.57</v>
      </c>
      <c r="C15">
        <f>VLOOKUP(A15,'20-21bal'!A12:D71,3,0)</f>
        <v>967.65</v>
      </c>
      <c r="D15" t="str">
        <f>VLOOKUP(A15,'22-23bal'!A12:D71,4,0)</f>
        <v>1,338.94</v>
      </c>
      <c r="E15" t="str">
        <f>VLOOKUP(A15,'23-24 bal'!A12:D71,4,0)</f>
        <v>27,976.80</v>
      </c>
      <c r="F15">
        <f>VLOOKUP(A15,'23-24 bal'!A12:D71,3,0)</f>
        <v>28729.45</v>
      </c>
    </row>
    <row r="16" spans="1:6" x14ac:dyDescent="0.25">
      <c r="A16" t="s">
        <v>61</v>
      </c>
      <c r="B16">
        <f>VLOOKUP(A16,'20-21bal'!A13:D72,4,0)</f>
        <v>0</v>
      </c>
      <c r="C16">
        <f>VLOOKUP(A16,'20-21bal'!A13:D72,3,0)</f>
        <v>0</v>
      </c>
      <c r="D16">
        <f>VLOOKUP(A16,'22-23bal'!A13:D72,4,0)</f>
        <v>0</v>
      </c>
      <c r="E16" t="str">
        <f>VLOOKUP(A16,'23-24 bal'!A13:D72,4,0)</f>
        <v>1,204.82</v>
      </c>
      <c r="F16">
        <f>VLOOKUP(A16,'23-24 bal'!A13:D72,3,0)</f>
        <v>1586.12</v>
      </c>
    </row>
    <row r="17" spans="1:6" x14ac:dyDescent="0.25">
      <c r="A17" t="s">
        <v>62</v>
      </c>
      <c r="B17" t="str">
        <f>VLOOKUP(A17,'20-21bal'!A14:D73,4,0)</f>
        <v>138.46</v>
      </c>
      <c r="C17">
        <f>VLOOKUP(A17,'20-21bal'!A14:D73,3,0)</f>
        <v>126.05</v>
      </c>
      <c r="D17" t="str">
        <f>VLOOKUP(A17,'22-23bal'!A14:D73,4,0)</f>
        <v>48.43</v>
      </c>
      <c r="E17" t="str">
        <f>VLOOKUP(A17,'23-24 bal'!A14:D73,4,0)</f>
        <v>114.40</v>
      </c>
      <c r="F17">
        <f>VLOOKUP(A17,'23-24 bal'!A14:D73,3,0)</f>
        <v>101.89</v>
      </c>
    </row>
    <row r="18" spans="1:6" x14ac:dyDescent="0.25">
      <c r="A18" t="s">
        <v>63</v>
      </c>
      <c r="B18" t="str">
        <f>VLOOKUP(A18,'20-21bal'!A15:D74,4,0)</f>
        <v>1,512.96</v>
      </c>
      <c r="C18">
        <f>VLOOKUP(A18,'20-21bal'!A15:D74,3,0)</f>
        <v>1631.83</v>
      </c>
      <c r="D18" t="str">
        <f>VLOOKUP(A18,'22-23bal'!A15:D74,4,0)</f>
        <v>1,992.52</v>
      </c>
      <c r="E18" t="str">
        <f>VLOOKUP(A18,'23-24 bal'!A15:D74,4,0)</f>
        <v>2,405.23</v>
      </c>
      <c r="F18">
        <f>VLOOKUP(A18,'23-24 bal'!A15:D74,3,0)</f>
        <v>1830.34</v>
      </c>
    </row>
    <row r="19" spans="1:6" x14ac:dyDescent="0.25">
      <c r="A19" t="s">
        <v>64</v>
      </c>
      <c r="B19">
        <f>VLOOKUP(A19,'20-21bal'!A16:D75,4,0)</f>
        <v>0</v>
      </c>
      <c r="C19">
        <f>VLOOKUP(A19,'20-21bal'!A16:D75,3,0)</f>
        <v>0</v>
      </c>
      <c r="D19" t="str">
        <f>VLOOKUP(A19,'22-23bal'!A16:D75,4,0)</f>
        <v>-</v>
      </c>
      <c r="E19" t="str">
        <f>VLOOKUP(A19,'23-24 bal'!A16:D75,4,0)</f>
        <v>1,477.26</v>
      </c>
      <c r="F19">
        <f>VLOOKUP(A19,'23-24 bal'!A16:D75,3,0)</f>
        <v>1558.65</v>
      </c>
    </row>
    <row r="20" spans="1:6" x14ac:dyDescent="0.25">
      <c r="A20" t="s">
        <v>65</v>
      </c>
      <c r="B20" t="str">
        <f>VLOOKUP(A20,'20-21bal'!A17:D76,4,0)</f>
        <v>727.97</v>
      </c>
      <c r="C20">
        <f>VLOOKUP(A20,'20-21bal'!A17:D76,3,0)</f>
        <v>715.31</v>
      </c>
      <c r="D20" t="str">
        <f>VLOOKUP(A20,'22-23bal'!A17:D76,4,0)</f>
        <v>777.68</v>
      </c>
      <c r="E20" t="str">
        <f>VLOOKUP(A20,'23-24 bal'!A17:D76,4,0)</f>
        <v>868.22</v>
      </c>
      <c r="F20">
        <f>VLOOKUP(A20,'23-24 bal'!A17:D76,3,0)</f>
        <v>1008.32</v>
      </c>
    </row>
    <row r="21" spans="1:6" x14ac:dyDescent="0.25">
      <c r="A21" t="s">
        <v>66</v>
      </c>
      <c r="B21" t="str">
        <f>VLOOKUP(A21,'20-21bal'!A18:D77,4,0)</f>
        <v>1,208.08</v>
      </c>
      <c r="C21">
        <f>VLOOKUP(A21,'20-21bal'!A18:D77,3,0)</f>
        <v>1187.4100000000001</v>
      </c>
      <c r="D21" t="str">
        <f>VLOOKUP(A21,'22-23bal'!A18:D77,4,0)</f>
        <v>662.24</v>
      </c>
      <c r="E21" t="str">
        <f>VLOOKUP(A21,'23-24 bal'!A18:D77,4,0)</f>
        <v>596.82</v>
      </c>
      <c r="F21">
        <f>VLOOKUP(A21,'23-24 bal'!A18:D77,3,0)</f>
        <v>483.3</v>
      </c>
    </row>
    <row r="22" spans="1:6" x14ac:dyDescent="0.25">
      <c r="A22" t="s">
        <v>212</v>
      </c>
      <c r="B22" t="str">
        <f>VLOOKUP(A22,'20-21bal'!A19:D78,4,0)</f>
        <v>49,021.11</v>
      </c>
      <c r="C22">
        <f>VLOOKUP(A22,'20-21bal'!A19:D78,3,0)</f>
        <v>49205.07</v>
      </c>
      <c r="D22" t="str">
        <f>VLOOKUP(A22,'22-23bal'!A19:D78,4,0)</f>
        <v>48,280.26</v>
      </c>
      <c r="E22" t="str">
        <f>VLOOKUP(A22,'23-24 bal'!A19:D78,4,0)</f>
        <v>50,270.82</v>
      </c>
      <c r="F22">
        <f>VLOOKUP(A22,'23-24 bal'!A19:D78,3,0)</f>
        <v>50876.07</v>
      </c>
    </row>
    <row r="23" spans="1:6" x14ac:dyDescent="0.25">
      <c r="A23" s="1" t="s">
        <v>67</v>
      </c>
      <c r="B23" t="str">
        <f>VLOOKUP(A23,'20-21bal'!A20:D79,4,0)</f>
        <v/>
      </c>
      <c r="C23">
        <f>VLOOKUP(A23,'20-21bal'!A20:D79,3,0)</f>
        <v>0</v>
      </c>
      <c r="D23">
        <f>VLOOKUP(A23,'22-23bal'!A20:D79,4,0)</f>
        <v>0</v>
      </c>
      <c r="E23" t="str">
        <f>VLOOKUP(A23,'23-24 bal'!A20:D79,4,0)</f>
        <v/>
      </c>
      <c r="F23">
        <f>VLOOKUP(A23,'23-24 bal'!A20:D79,3,0)</f>
        <v>0</v>
      </c>
    </row>
    <row r="24" spans="1:6" x14ac:dyDescent="0.25">
      <c r="A24" t="s">
        <v>68</v>
      </c>
      <c r="B24" t="str">
        <f>VLOOKUP(A24,'20-21bal'!A21:D80,4,0)</f>
        <v>3,831.92</v>
      </c>
      <c r="C24">
        <f>VLOOKUP(A24,'20-21bal'!A21:D80,3,0)</f>
        <v>4551.71</v>
      </c>
      <c r="D24" t="str">
        <f>VLOOKUP(A24,'22-23bal'!A21:D80,4,0)</f>
        <v>3,718.49</v>
      </c>
      <c r="E24" t="str">
        <f>VLOOKUP(A24,'23-24 bal'!A21:D80,4,0)</f>
        <v>3,027.90</v>
      </c>
      <c r="F24">
        <f>VLOOKUP(A24,'23-24 bal'!A21:D80,3,0)</f>
        <v>3470.38</v>
      </c>
    </row>
    <row r="25" spans="1:6" x14ac:dyDescent="0.25">
      <c r="A25" s="2" t="s">
        <v>69</v>
      </c>
      <c r="B25">
        <f>VLOOKUP(A25,'20-21bal'!A22:D81,4,0)</f>
        <v>0</v>
      </c>
      <c r="C25">
        <f>VLOOKUP(A25,'20-21bal'!A22:D81,3,0)</f>
        <v>0</v>
      </c>
      <c r="D25">
        <f>VLOOKUP(A25,'22-23bal'!A22:D81,4,0)</f>
        <v>0</v>
      </c>
      <c r="E25">
        <f>VLOOKUP(A25,'23-24 bal'!A22:D81,4,0)</f>
        <v>0</v>
      </c>
      <c r="F25">
        <f>VLOOKUP(A25,'23-24 bal'!A22:D81,3,0)</f>
        <v>0</v>
      </c>
    </row>
    <row r="26" spans="1:6" x14ac:dyDescent="0.25">
      <c r="A26" t="s">
        <v>59</v>
      </c>
      <c r="B26">
        <f>VLOOKUP(A26,'20-21bal'!A23:D82,4,0)</f>
        <v>0</v>
      </c>
      <c r="C26">
        <f>VLOOKUP(A26,'20-21bal'!A23:D82,3,0)</f>
        <v>0</v>
      </c>
      <c r="D26">
        <f>VLOOKUP(A26,'22-23bal'!A23:D82,4,0)</f>
        <v>0</v>
      </c>
      <c r="E26">
        <f>VLOOKUP(A26,'23-24 bal'!A23:D82,4,0)</f>
        <v>0</v>
      </c>
      <c r="F26">
        <f>VLOOKUP(A26,'23-24 bal'!A23:D82,3,0)</f>
        <v>0</v>
      </c>
    </row>
    <row r="27" spans="1:6" x14ac:dyDescent="0.25">
      <c r="A27" t="s">
        <v>70</v>
      </c>
      <c r="B27" t="str">
        <f>VLOOKUP(A27,'20-21bal'!A24:D83,4,0)</f>
        <v>885.31</v>
      </c>
      <c r="C27">
        <f>VLOOKUP(A27,'20-21bal'!A24:D83,3,0)</f>
        <v>1578.26</v>
      </c>
      <c r="D27" t="str">
        <f>VLOOKUP(A27,'22-23bal'!A24:D83,4,0)</f>
        <v>5,143.08</v>
      </c>
      <c r="E27" t="str">
        <f>VLOOKUP(A27,'23-24 bal'!A24:D83,4,0)</f>
        <v>3,142.96</v>
      </c>
      <c r="F27">
        <f>VLOOKUP(A27,'23-24 bal'!A24:D83,3,0)</f>
        <v>1993.5</v>
      </c>
    </row>
    <row r="28" spans="1:6" x14ac:dyDescent="0.25">
      <c r="A28" t="s">
        <v>71</v>
      </c>
      <c r="B28" t="str">
        <f>VLOOKUP(A28,'20-21bal'!A25:D84,4,0)</f>
        <v>1,978.06</v>
      </c>
      <c r="C28">
        <f>VLOOKUP(A28,'20-21bal'!A25:D84,3,0)</f>
        <v>2087.5100000000002</v>
      </c>
      <c r="D28" t="str">
        <f>VLOOKUP(A28,'22-23bal'!A25:D84,4,0)</f>
        <v>2,111.78</v>
      </c>
      <c r="E28" t="str">
        <f>VLOOKUP(A28,'23-24 bal'!A25:D84,4,0)</f>
        <v>2,307.72</v>
      </c>
      <c r="F28">
        <f>VLOOKUP(A28,'23-24 bal'!A25:D84,3,0)</f>
        <v>2765.16</v>
      </c>
    </row>
    <row r="29" spans="1:6" x14ac:dyDescent="0.25">
      <c r="A29" t="s">
        <v>72</v>
      </c>
      <c r="B29" t="str">
        <f>VLOOKUP(A29,'20-21bal'!A26:D85,4,0)</f>
        <v>2,145.30</v>
      </c>
      <c r="C29">
        <f>VLOOKUP(A29,'20-21bal'!A26:D85,3,0)</f>
        <v>2365.54</v>
      </c>
      <c r="D29" t="str">
        <f>VLOOKUP(A29,'22-23bal'!A26:D85,4,0)</f>
        <v>2,450.23</v>
      </c>
      <c r="E29" t="str">
        <f>VLOOKUP(A29,'23-24 bal'!A26:D85,4,0)</f>
        <v>1,121.43</v>
      </c>
      <c r="F29">
        <f>VLOOKUP(A29,'23-24 bal'!A26:D85,3,0)</f>
        <v>3344.89</v>
      </c>
    </row>
    <row r="30" spans="1:6" x14ac:dyDescent="0.25">
      <c r="A30" t="s">
        <v>73</v>
      </c>
      <c r="B30" t="str">
        <f>VLOOKUP(A30,'20-21bal'!A27:D86,4,0)</f>
        <v>1,386.89</v>
      </c>
      <c r="C30">
        <f>VLOOKUP(A30,'20-21bal'!A27:D86,3,0)</f>
        <v>1953.4</v>
      </c>
      <c r="D30" t="str">
        <f>VLOOKUP(A30,'22-23bal'!A27:D86,4,0)</f>
        <v>155.20</v>
      </c>
      <c r="E30" t="str">
        <f>VLOOKUP(A30,'23-24 bal'!A27:D86,4,0)</f>
        <v>293.22</v>
      </c>
      <c r="F30">
        <f>VLOOKUP(A30,'23-24 bal'!A27:D86,3,0)</f>
        <v>1806.07</v>
      </c>
    </row>
    <row r="31" spans="1:6" x14ac:dyDescent="0.25">
      <c r="A31" t="s">
        <v>74</v>
      </c>
      <c r="B31" t="str">
        <f>VLOOKUP(A31,'20-21bal'!A28:D87,4,0)</f>
        <v>232.14</v>
      </c>
      <c r="C31">
        <f>VLOOKUP(A31,'20-21bal'!A28:D87,3,0)</f>
        <v>185.42</v>
      </c>
      <c r="D31" t="str">
        <f>VLOOKUP(A31,'22-23bal'!A28:D87,4,0)</f>
        <v>139.37</v>
      </c>
      <c r="E31" t="str">
        <f>VLOOKUP(A31,'23-24 bal'!A28:D87,4,0)</f>
        <v>40.44</v>
      </c>
      <c r="F31">
        <f>VLOOKUP(A31,'23-24 bal'!A28:D87,3,0)</f>
        <v>132.19</v>
      </c>
    </row>
    <row r="32" spans="1:6" x14ac:dyDescent="0.25">
      <c r="A32" t="s">
        <v>75</v>
      </c>
      <c r="B32" t="str">
        <f>VLOOKUP(A32,'20-21bal'!A29:D88,4,0)</f>
        <v>1,546.56</v>
      </c>
      <c r="C32">
        <f>VLOOKUP(A32,'20-21bal'!A29:D88,3,0)</f>
        <v>1745.06</v>
      </c>
      <c r="D32" t="str">
        <f>VLOOKUP(A32,'22-23bal'!A29:D88,4,0)</f>
        <v>809.51</v>
      </c>
      <c r="E32" t="str">
        <f>VLOOKUP(A32,'23-24 bal'!A29:D88,4,0)</f>
        <v>347.10</v>
      </c>
      <c r="F32">
        <f>VLOOKUP(A32,'23-24 bal'!A29:D88,3,0)</f>
        <v>547.5</v>
      </c>
    </row>
    <row r="33" spans="1:6" x14ac:dyDescent="0.25">
      <c r="A33" t="s">
        <v>76</v>
      </c>
      <c r="B33">
        <f>VLOOKUP(A33,'20-21bal'!A30:D89,4,0)</f>
        <v>0</v>
      </c>
      <c r="C33">
        <f>VLOOKUP(A33,'20-21bal'!A30:D89,3,0)</f>
        <v>0</v>
      </c>
      <c r="D33">
        <f>VLOOKUP(A33,'22-23bal'!A30:D89,4,0)</f>
        <v>0</v>
      </c>
      <c r="E33" t="str">
        <f>VLOOKUP(A33,'23-24 bal'!A30:D89,4,0)</f>
        <v>-</v>
      </c>
      <c r="F33">
        <f>VLOOKUP(A33,'23-24 bal'!A30:D89,3,0)</f>
        <v>12</v>
      </c>
    </row>
    <row r="34" spans="1:6" x14ac:dyDescent="0.25">
      <c r="A34" t="s">
        <v>77</v>
      </c>
      <c r="B34" t="str">
        <f>VLOOKUP(A34,'20-21bal'!A31:D90,4,0)</f>
        <v>1,371.51</v>
      </c>
      <c r="C34">
        <f>VLOOKUP(A34,'20-21bal'!A31:D90,3,0)</f>
        <v>1166.8900000000001</v>
      </c>
      <c r="D34" t="str">
        <f>VLOOKUP(A34,'22-23bal'!A31:D90,4,0)</f>
        <v>1,091.95</v>
      </c>
      <c r="E34" t="str">
        <f>VLOOKUP(A34,'23-24 bal'!A31:D90,4,0)</f>
        <v>1,219.18</v>
      </c>
      <c r="F34">
        <f>VLOOKUP(A34,'23-24 bal'!A31:D90,3,0)</f>
        <v>1099.3699999999999</v>
      </c>
    </row>
    <row r="35" spans="1:6" x14ac:dyDescent="0.25">
      <c r="A35" t="s">
        <v>78</v>
      </c>
      <c r="B35" t="str">
        <f>VLOOKUP(A35,'20-21bal'!A32:D91,4,0)</f>
        <v>191.07</v>
      </c>
      <c r="C35">
        <f>VLOOKUP(A35,'20-21bal'!A32:D91,3,0)</f>
        <v>220.8</v>
      </c>
      <c r="D35">
        <f>VLOOKUP(A35,'22-23bal'!A32:D91,4,0)</f>
        <v>0</v>
      </c>
      <c r="E35" t="str">
        <f>VLOOKUP(A35,'23-24 bal'!A32:D91,4,0)</f>
        <v>-</v>
      </c>
      <c r="F35">
        <f>VLOOKUP(A35,'23-24 bal'!A32:D91,3,0)</f>
        <v>36.61</v>
      </c>
    </row>
    <row r="36" spans="1:6" x14ac:dyDescent="0.25">
      <c r="A36" t="s">
        <v>188</v>
      </c>
      <c r="B36" t="str">
        <f>VLOOKUP(A36,'20-21bal'!A33:D92,4,0)</f>
        <v>13,568.76</v>
      </c>
      <c r="C36">
        <f>VLOOKUP(A36,'20-21bal'!A33:D92,3,0)</f>
        <v>15854.59</v>
      </c>
      <c r="D36" t="str">
        <f>VLOOKUP(A36,'22-23bal'!A33:D92,4,0)</f>
        <v>15,619.61</v>
      </c>
      <c r="E36" t="str">
        <f>VLOOKUP(A36,'23-24 bal'!A33:D92,4,0)</f>
        <v>11,499.95</v>
      </c>
      <c r="F36">
        <f>VLOOKUP(A36,'23-24 bal'!A33:D92,3,0)</f>
        <v>15171.06</v>
      </c>
    </row>
    <row r="37" spans="1:6" x14ac:dyDescent="0.25">
      <c r="A37" s="1" t="s">
        <v>79</v>
      </c>
      <c r="B37">
        <f>-B65</f>
        <v>-25810.82</v>
      </c>
      <c r="C37">
        <f>VLOOKUP(A37,'20-21bal'!A34:D93,3,0)</f>
        <v>65059.66</v>
      </c>
      <c r="D37" t="str">
        <f>VLOOKUP(A37,'22-23bal'!A34:D93,4,0)</f>
        <v>63,899.87</v>
      </c>
      <c r="E37" t="str">
        <f>VLOOKUP(A37,'23-24 bal'!A34:D93,4,0)</f>
        <v>61,770.77</v>
      </c>
      <c r="F37">
        <f>VLOOKUP(A37,'23-24 bal'!A34:D93,3,0)</f>
        <v>66083.740000000005</v>
      </c>
    </row>
    <row r="38" spans="1:6" x14ac:dyDescent="0.25">
      <c r="A38" s="1" t="s">
        <v>80</v>
      </c>
      <c r="B38">
        <f>VLOOKUP(A38,'20-21bal'!A35:D94,4,0)</f>
        <v>0</v>
      </c>
      <c r="C38">
        <f>VLOOKUP(A38,'20-21bal'!A35:D94,3,0)</f>
        <v>0</v>
      </c>
      <c r="D38">
        <f>VLOOKUP(A38,'22-23bal'!A35:D94,4,0)</f>
        <v>0</v>
      </c>
      <c r="E38" t="str">
        <f>VLOOKUP(A38,'23-24 bal'!A35:D94,4,0)</f>
        <v/>
      </c>
      <c r="F38">
        <f>VLOOKUP(A38,'23-24 bal'!A35:D94,3,0)</f>
        <v>0</v>
      </c>
    </row>
    <row r="39" spans="1:6" x14ac:dyDescent="0.25">
      <c r="A39" s="1" t="s">
        <v>81</v>
      </c>
      <c r="B39" t="str">
        <f>VLOOKUP(A39,'20-21bal'!A36:D95,4,0)</f>
        <v/>
      </c>
      <c r="C39">
        <f>VLOOKUP(A39,'20-21bal'!A36:D95,3,0)</f>
        <v>0</v>
      </c>
      <c r="D39">
        <f>VLOOKUP(A39,'22-23bal'!A36:D95,4,0)</f>
        <v>0</v>
      </c>
      <c r="E39" t="str">
        <f>VLOOKUP(A39,'23-24 bal'!A36:D95,4,0)</f>
        <v/>
      </c>
      <c r="F39">
        <f>VLOOKUP(A39,'23-24 bal'!A36:D95,3,0)</f>
        <v>0</v>
      </c>
    </row>
    <row r="40" spans="1:6" x14ac:dyDescent="0.25">
      <c r="A40" t="s">
        <v>82</v>
      </c>
      <c r="B40" t="str">
        <f>VLOOKUP(A40,'20-21bal'!A37:D96,4,0)</f>
        <v>719.54</v>
      </c>
      <c r="C40">
        <f>VLOOKUP(A40,'20-21bal'!A37:D96,3,0)</f>
        <v>765.81</v>
      </c>
      <c r="D40" t="str">
        <f>VLOOKUP(A40,'22-23bal'!A37:D96,4,0)</f>
        <v>765.88</v>
      </c>
      <c r="E40" t="str">
        <f>VLOOKUP(A40,'23-24 bal'!A37:D96,4,0)</f>
        <v>766.02</v>
      </c>
      <c r="F40">
        <f>VLOOKUP(A40,'23-24 bal'!A37:D96,3,0)</f>
        <v>766.5</v>
      </c>
    </row>
    <row r="41" spans="1:6" x14ac:dyDescent="0.25">
      <c r="A41" t="s">
        <v>83</v>
      </c>
      <c r="B41" t="str">
        <f>VLOOKUP(A41,'20-21bal'!A38:D97,4,0)</f>
        <v>17,668.11</v>
      </c>
      <c r="C41">
        <f>VLOOKUP(A41,'20-21bal'!A38:D97,3,0)</f>
        <v>18290.16</v>
      </c>
      <c r="D41" t="str">
        <f>VLOOKUP(A41,'22-23bal'!A38:D97,4,0)</f>
        <v>19,178.27</v>
      </c>
      <c r="E41" t="str">
        <f>VLOOKUP(A41,'23-24 bal'!A38:D97,4,0)</f>
        <v>21,703.83</v>
      </c>
      <c r="F41">
        <f>VLOOKUP(A41,'23-24 bal'!A38:D97,3,0)</f>
        <v>29376.55</v>
      </c>
    </row>
    <row r="42" spans="1:6" x14ac:dyDescent="0.25">
      <c r="B42" t="e">
        <f>VLOOKUP(A42,'20-21bal'!A39:D98,4,0)</f>
        <v>#N/A</v>
      </c>
      <c r="C42" t="e">
        <f>VLOOKUP(A42,'20-21bal'!A39:D98,3,0)</f>
        <v>#N/A</v>
      </c>
      <c r="D42" t="e">
        <f>VLOOKUP(A42,'22-23bal'!A39:D98,4,0)</f>
        <v>#N/A</v>
      </c>
      <c r="E42" t="e">
        <f>VLOOKUP(A42,'23-24 bal'!A39:D98,4,0)</f>
        <v>#N/A</v>
      </c>
      <c r="F42" t="e">
        <f>VLOOKUP(A42,'23-24 bal'!A39:D98,3,0)</f>
        <v>#N/A</v>
      </c>
    </row>
    <row r="43" spans="1:6" x14ac:dyDescent="0.25">
      <c r="A43" s="1" t="s">
        <v>84</v>
      </c>
      <c r="B43" t="str">
        <f>VLOOKUP(A43,'20-21bal'!A40:D99,4,0)</f>
        <v/>
      </c>
      <c r="C43">
        <f>VLOOKUP(A43,'20-21bal'!A40:D99,3,0)</f>
        <v>0</v>
      </c>
      <c r="D43">
        <f>VLOOKUP(A43,'22-23bal'!A40:D99,4,0)</f>
        <v>0</v>
      </c>
      <c r="E43" t="str">
        <f>VLOOKUP(A43,'23-24 bal'!A40:D99,4,0)</f>
        <v/>
      </c>
      <c r="F43">
        <f>VLOOKUP(A43,'23-24 bal'!A40:D99,3,0)</f>
        <v>0</v>
      </c>
    </row>
    <row r="44" spans="1:6" x14ac:dyDescent="0.25">
      <c r="A44" s="1" t="s">
        <v>85</v>
      </c>
      <c r="B44" t="str">
        <f>VLOOKUP(A44,'20-21bal'!A41:D100,4,0)</f>
        <v/>
      </c>
      <c r="C44">
        <f>VLOOKUP(A44,'20-21bal'!A41:D100,3,0)</f>
        <v>0</v>
      </c>
      <c r="D44">
        <f>VLOOKUP(A44,'22-23bal'!A41:D100,4,0)</f>
        <v>0</v>
      </c>
      <c r="E44">
        <f>VLOOKUP(A44,'23-24 bal'!A41:D100,4,0)</f>
        <v>0</v>
      </c>
      <c r="F44">
        <f>VLOOKUP(A44,'23-24 bal'!A41:D100,3,0)</f>
        <v>0</v>
      </c>
    </row>
    <row r="45" spans="1:6" x14ac:dyDescent="0.25">
      <c r="A45" t="s">
        <v>86</v>
      </c>
      <c r="B45" t="str">
        <f>VLOOKUP(A45,'20-21bal'!A42:D101,4,0)</f>
        <v/>
      </c>
      <c r="C45">
        <f>VLOOKUP(A45,'20-21bal'!A42:D101,3,0)</f>
        <v>0</v>
      </c>
      <c r="D45">
        <f>VLOOKUP(A45,'22-23bal'!A42:D101,4,0)</f>
        <v>0</v>
      </c>
      <c r="E45" t="str">
        <f>VLOOKUP(A45,'23-24 bal'!A42:D101,4,0)</f>
        <v/>
      </c>
      <c r="F45">
        <f>VLOOKUP(A45,'23-24 bal'!A42:D101,3,0)</f>
        <v>0</v>
      </c>
    </row>
    <row r="46" spans="1:6" x14ac:dyDescent="0.25">
      <c r="A46" t="s">
        <v>87</v>
      </c>
      <c r="B46" t="str">
        <f>VLOOKUP(A46,'20-21bal'!A43:D102,4,0)</f>
        <v>14,776.51</v>
      </c>
      <c r="C46">
        <f>VLOOKUP(A46,'20-21bal'!A43:D102,3,0)</f>
        <v>16326.77</v>
      </c>
      <c r="D46" t="str">
        <f>VLOOKUP(A46,'22-23bal'!A43:D102,4,0)</f>
        <v>14,102.74</v>
      </c>
      <c r="E46" t="str">
        <f>VLOOKUP(A46,'23-24 bal'!A43:D102,4,0)</f>
        <v>10,445.70</v>
      </c>
      <c r="F46">
        <f>VLOOKUP(A46,'23-24 bal'!A43:D102,3,0)</f>
        <v>5235.67</v>
      </c>
    </row>
    <row r="47" spans="1:6" x14ac:dyDescent="0.25">
      <c r="A47" t="s">
        <v>88</v>
      </c>
      <c r="B47" t="str">
        <f>VLOOKUP(A47,'20-21bal'!A44:D103,4,0)</f>
        <v>522.24</v>
      </c>
      <c r="C47">
        <f>VLOOKUP(A47,'20-21bal'!A44:D103,3,0)</f>
        <v>593.74</v>
      </c>
      <c r="D47" t="str">
        <f>VLOOKUP(A47,'22-23bal'!A44:D103,4,0)</f>
        <v>237.84</v>
      </c>
      <c r="E47" t="str">
        <f>VLOOKUP(A47,'23-24 bal'!A44:D103,4,0)</f>
        <v>305.26</v>
      </c>
      <c r="F47">
        <f>VLOOKUP(A47,'23-24 bal'!A44:D103,3,0)</f>
        <v>296.27999999999997</v>
      </c>
    </row>
    <row r="48" spans="1:6" x14ac:dyDescent="0.25">
      <c r="A48" t="s">
        <v>89</v>
      </c>
      <c r="B48" t="str">
        <f>VLOOKUP(A48,'20-21bal'!A45:D104,4,0)</f>
        <v>854.74</v>
      </c>
      <c r="C48">
        <f>VLOOKUP(A48,'20-21bal'!A45:D104,3,0)</f>
        <v>659.64</v>
      </c>
      <c r="D48" t="str">
        <f>VLOOKUP(A48,'22-23bal'!A45:D104,4,0)</f>
        <v>460.37</v>
      </c>
      <c r="E48" t="str">
        <f>VLOOKUP(A48,'23-24 bal'!A45:D104,4,0)</f>
        <v>414.44</v>
      </c>
      <c r="F48">
        <f>VLOOKUP(A48,'23-24 bal'!A45:D104,3,0)</f>
        <v>252.53</v>
      </c>
    </row>
    <row r="49" spans="1:6" x14ac:dyDescent="0.25">
      <c r="A49" t="s">
        <v>90</v>
      </c>
      <c r="B49" t="str">
        <f>VLOOKUP(A49,'20-21bal'!A46:D105,4,0)</f>
        <v>1,769.74</v>
      </c>
      <c r="C49">
        <f>VLOOKUP(A49,'20-21bal'!A46:D105,3,0)</f>
        <v>1371.94</v>
      </c>
      <c r="D49" t="str">
        <f>VLOOKUP(A49,'22-23bal'!A46:D105,4,0)</f>
        <v>1,474.11</v>
      </c>
      <c r="E49" t="str">
        <f>VLOOKUP(A49,'23-24 bal'!A46:D105,4,0)</f>
        <v>1,588.75</v>
      </c>
      <c r="F49">
        <f>VLOOKUP(A49,'23-24 bal'!A46:D105,3,0)</f>
        <v>1936.92</v>
      </c>
    </row>
    <row r="50" spans="1:6" x14ac:dyDescent="0.25">
      <c r="A50" t="s">
        <v>91</v>
      </c>
      <c r="B50" t="str">
        <f>VLOOKUP(A50,'20-21bal'!A47:D106,4,0)</f>
        <v>198.59</v>
      </c>
      <c r="C50">
        <f>VLOOKUP(A50,'20-21bal'!A47:D106,3,0)</f>
        <v>266.5</v>
      </c>
      <c r="D50" t="str">
        <f>VLOOKUP(A50,'22-23bal'!A47:D106,4,0)</f>
        <v>173.72</v>
      </c>
      <c r="E50" t="str">
        <f>VLOOKUP(A50,'23-24 bal'!A47:D106,4,0)</f>
        <v>51.16</v>
      </c>
      <c r="F50">
        <f>VLOOKUP(A50,'23-24 bal'!A47:D106,3,0)</f>
        <v>49.78</v>
      </c>
    </row>
    <row r="51" spans="1:6" x14ac:dyDescent="0.25">
      <c r="A51" t="s">
        <v>92</v>
      </c>
      <c r="B51" t="str">
        <f>VLOOKUP(A51,'20-21bal'!A48:D107,4,0)</f>
        <v>269.58</v>
      </c>
      <c r="C51">
        <f>VLOOKUP(A51,'20-21bal'!A48:D107,3,0)</f>
        <v>533.54999999999995</v>
      </c>
      <c r="D51" t="str">
        <f>VLOOKUP(A51,'22-23bal'!A48:D107,4,0)</f>
        <v>514.13</v>
      </c>
      <c r="E51" t="str">
        <f>VLOOKUP(A51,'23-24 bal'!A48:D107,4,0)</f>
        <v>692.08</v>
      </c>
      <c r="F51">
        <f>VLOOKUP(A51,'23-24 bal'!A48:D107,3,0)</f>
        <v>843.35</v>
      </c>
    </row>
    <row r="52" spans="1:6" x14ac:dyDescent="0.25">
      <c r="A52" t="s">
        <v>211</v>
      </c>
      <c r="B52" t="str">
        <f>VLOOKUP(A52,'20-21bal'!A49:D108,4,0)</f>
        <v>18,391.40</v>
      </c>
      <c r="C52">
        <f>VLOOKUP(A52,'20-21bal'!A49:D108,3,0)</f>
        <v>19752.14</v>
      </c>
      <c r="D52" t="str">
        <f>VLOOKUP(A52,'22-23bal'!A49:D108,4,0)</f>
        <v>16,962.91</v>
      </c>
      <c r="E52" t="str">
        <f>VLOOKUP(A52,'23-24 bal'!A49:D108,4,0)</f>
        <v>13,497.39</v>
      </c>
      <c r="F52">
        <f>VLOOKUP(A52,'23-24 bal'!A49:D108,3,0)</f>
        <v>8614.5300000000007</v>
      </c>
    </row>
    <row r="53" spans="1:6" x14ac:dyDescent="0.25">
      <c r="A53" s="1" t="s">
        <v>93</v>
      </c>
      <c r="B53" t="str">
        <f>VLOOKUP(A53,'20-21bal'!A50:D109,4,0)</f>
        <v/>
      </c>
      <c r="C53">
        <f>VLOOKUP(A53,'20-21bal'!A50:D109,3,0)</f>
        <v>0</v>
      </c>
      <c r="D53">
        <f>VLOOKUP(A53,'22-23bal'!A50:D109,4,0)</f>
        <v>0</v>
      </c>
      <c r="E53" t="str">
        <f>VLOOKUP(A53,'23-24 bal'!A50:D109,4,0)</f>
        <v/>
      </c>
      <c r="F53">
        <f>VLOOKUP(A53,'23-24 bal'!A50:D109,3,0)</f>
        <v>0</v>
      </c>
    </row>
    <row r="54" spans="1:6" x14ac:dyDescent="0.25">
      <c r="A54" t="s">
        <v>86</v>
      </c>
      <c r="B54" t="str">
        <f>VLOOKUP(A54,'20-21bal'!A51:D110,4,0)</f>
        <v/>
      </c>
      <c r="C54">
        <f>VLOOKUP(A54,'20-21bal'!A51:D110,3,0)</f>
        <v>0</v>
      </c>
      <c r="D54">
        <f>VLOOKUP(A54,'22-23bal'!A51:D110,4,0)</f>
        <v>0</v>
      </c>
      <c r="E54" t="str">
        <f>VLOOKUP(A54,'23-24 bal'!A51:D110,4,0)</f>
        <v/>
      </c>
      <c r="F54">
        <f>VLOOKUP(A54,'23-24 bal'!A51:D110,3,0)</f>
        <v>0</v>
      </c>
    </row>
    <row r="55" spans="1:6" x14ac:dyDescent="0.25">
      <c r="A55" t="s">
        <v>87</v>
      </c>
      <c r="B55" t="str">
        <f>VLOOKUP(A55,'20-21bal'!A52:D111,4,0)</f>
        <v>6,121.36</v>
      </c>
      <c r="C55">
        <f>VLOOKUP(A55,'20-21bal'!A52:D111,3,0)</f>
        <v>2542.5</v>
      </c>
      <c r="D55" t="str">
        <f>VLOOKUP(A55,'22-23bal'!A52:D111,4,0)</f>
        <v>9,129.91</v>
      </c>
      <c r="E55" t="str">
        <f>VLOOKUP(A55,'23-24 bal'!A52:D111,4,0)</f>
        <v>8,426.74</v>
      </c>
      <c r="F55">
        <f>VLOOKUP(A55,'23-24 bal'!A52:D111,3,0)</f>
        <v>8535.3700000000008</v>
      </c>
    </row>
    <row r="56" spans="1:6" x14ac:dyDescent="0.25">
      <c r="A56" t="s">
        <v>88</v>
      </c>
      <c r="B56" t="str">
        <f>VLOOKUP(A56,'20-21bal'!A53:D112,4,0)</f>
        <v>83.30</v>
      </c>
      <c r="C56">
        <f>VLOOKUP(A56,'20-21bal'!A53:D112,3,0)</f>
        <v>96.47</v>
      </c>
      <c r="D56" t="str">
        <f>VLOOKUP(A56,'22-23bal'!A53:D112,4,0)</f>
        <v>58.58</v>
      </c>
      <c r="E56" t="str">
        <f>VLOOKUP(A56,'23-24 bal'!A53:D112,4,0)</f>
        <v>100.99</v>
      </c>
      <c r="F56">
        <f>VLOOKUP(A56,'23-24 bal'!A53:D112,3,0)</f>
        <v>123.32</v>
      </c>
    </row>
    <row r="57" spans="1:6" x14ac:dyDescent="0.25">
      <c r="A57" t="s">
        <v>94</v>
      </c>
      <c r="B57">
        <f>VLOOKUP(A57,'20-21bal'!A54:D113,4,0)</f>
        <v>0</v>
      </c>
      <c r="C57">
        <f>VLOOKUP(A57,'20-21bal'!A54:D113,3,0)</f>
        <v>0</v>
      </c>
      <c r="D57">
        <f>VLOOKUP(A57,'22-23bal'!A54:D113,4,0)</f>
        <v>0</v>
      </c>
      <c r="E57">
        <f>VLOOKUP(A57,'23-24 bal'!A54:D113,4,0)</f>
        <v>0</v>
      </c>
      <c r="F57">
        <f>VLOOKUP(A57,'23-24 bal'!A54:D113,3,0)</f>
        <v>0</v>
      </c>
    </row>
    <row r="58" spans="1:6" x14ac:dyDescent="0.25">
      <c r="A58" t="s">
        <v>95</v>
      </c>
      <c r="B58" t="str">
        <f>VLOOKUP(A58,'20-21bal'!A55:D114,4,0)</f>
        <v>101.56</v>
      </c>
      <c r="C58">
        <f>VLOOKUP(A58,'20-21bal'!A55:D114,3,0)</f>
        <v>167.23</v>
      </c>
      <c r="D58" t="str">
        <f>VLOOKUP(A58,'22-23bal'!A55:D114,4,0)</f>
        <v>146.10</v>
      </c>
      <c r="E58" t="str">
        <f>VLOOKUP(A58,'23-24 bal'!A55:D114,4,0)</f>
        <v>114.67</v>
      </c>
      <c r="F58">
        <f>VLOOKUP(A58,'23-24 bal'!A55:D114,3,0)</f>
        <v>189.85</v>
      </c>
    </row>
    <row r="59" spans="1:6" x14ac:dyDescent="0.25">
      <c r="A59" t="s">
        <v>96</v>
      </c>
      <c r="B59" t="str">
        <f>VLOOKUP(A59,'20-21bal'!A56:D115,4,0)</f>
        <v>8,000.69</v>
      </c>
      <c r="C59">
        <f>VLOOKUP(A59,'20-21bal'!A56:D115,3,0)</f>
        <v>7947.78</v>
      </c>
      <c r="D59" t="str">
        <f>VLOOKUP(A59,'22-23bal'!A56:D115,4,0)</f>
        <v>5,956.00</v>
      </c>
      <c r="E59" t="str">
        <f>VLOOKUP(A59,'23-24 bal'!A56:D115,4,0)</f>
        <v>7,047.93</v>
      </c>
      <c r="F59">
        <f>VLOOKUP(A59,'23-24 bal'!A56:D115,3,0)</f>
        <v>8636.61</v>
      </c>
    </row>
    <row r="60" spans="1:6" x14ac:dyDescent="0.25">
      <c r="A60" t="s">
        <v>97</v>
      </c>
      <c r="B60" t="str">
        <f>VLOOKUP(A60,'20-21bal'!A57:D116,4,0)</f>
        <v>2,741.69</v>
      </c>
      <c r="C60">
        <f>VLOOKUP(A60,'20-21bal'!A57:D116,3,0)</f>
        <v>7873.12</v>
      </c>
      <c r="D60" t="str">
        <f>VLOOKUP(A60,'22-23bal'!A57:D116,4,0)</f>
        <v>7,883.96</v>
      </c>
      <c r="E60" t="str">
        <f>VLOOKUP(A60,'23-24 bal'!A57:D116,4,0)</f>
        <v>5,839.39</v>
      </c>
      <c r="F60">
        <f>VLOOKUP(A60,'23-24 bal'!A57:D116,3,0)</f>
        <v>4508.01</v>
      </c>
    </row>
    <row r="61" spans="1:6" x14ac:dyDescent="0.25">
      <c r="A61" t="s">
        <v>98</v>
      </c>
      <c r="B61" t="str">
        <f>VLOOKUP(A61,'20-21bal'!A58:D117,4,0)</f>
        <v>5,976.35</v>
      </c>
      <c r="C61">
        <f>VLOOKUP(A61,'20-21bal'!A58:D117,3,0)</f>
        <v>4255.57</v>
      </c>
      <c r="D61" t="str">
        <f>VLOOKUP(A61,'22-23bal'!A58:D117,4,0)</f>
        <v>1,113.26</v>
      </c>
      <c r="E61" t="str">
        <f>VLOOKUP(A61,'23-24 bal'!A58:D117,4,0)</f>
        <v>1,300.18</v>
      </c>
      <c r="F61">
        <f>VLOOKUP(A61,'23-24 bal'!A58:D117,3,0)</f>
        <v>1146.25</v>
      </c>
    </row>
    <row r="62" spans="1:6" x14ac:dyDescent="0.25">
      <c r="A62" t="s">
        <v>90</v>
      </c>
      <c r="B62" t="str">
        <f>VLOOKUP(A62,'20-21bal'!A59:D118,4,0)</f>
        <v>1,406.75</v>
      </c>
      <c r="C62">
        <f>VLOOKUP(A62,'20-21bal'!A59:D118,3,0)</f>
        <v>1043.54</v>
      </c>
      <c r="D62" t="str">
        <f>VLOOKUP(A62,'22-23bal'!A59:D118,4,0)</f>
        <v>608.06</v>
      </c>
      <c r="E62" t="str">
        <f>VLOOKUP(A62,'23-24 bal'!A59:D118,4,0)</f>
        <v>408.89</v>
      </c>
      <c r="F62">
        <f>VLOOKUP(A62,'23-24 bal'!A59:D118,3,0)</f>
        <v>1133.92</v>
      </c>
    </row>
    <row r="63" spans="1:6" x14ac:dyDescent="0.25">
      <c r="A63" t="s">
        <v>99</v>
      </c>
      <c r="B63" t="str">
        <f>VLOOKUP(A63,'20-21bal'!A60:D119,4,0)</f>
        <v>31.49</v>
      </c>
      <c r="C63">
        <f>VLOOKUP(A63,'20-21bal'!A60:D119,3,0)</f>
        <v>37.840000000000003</v>
      </c>
      <c r="D63" t="str">
        <f>VLOOKUP(A63,'22-23bal'!A60:D119,4,0)</f>
        <v>49.67</v>
      </c>
      <c r="E63" t="str">
        <f>VLOOKUP(A63,'23-24 bal'!A60:D119,4,0)</f>
        <v>53.66</v>
      </c>
      <c r="F63">
        <f>VLOOKUP(A63,'23-24 bal'!A60:D119,3,0)</f>
        <v>73.61</v>
      </c>
    </row>
    <row r="64" spans="1:6" x14ac:dyDescent="0.25">
      <c r="A64" t="s">
        <v>100</v>
      </c>
      <c r="B64" t="str">
        <f>VLOOKUP(A64,'20-21bal'!A61:D120,4,0)</f>
        <v>1,347.63</v>
      </c>
      <c r="C64">
        <f>VLOOKUP(A64,'20-21bal'!A61:D120,3,0)</f>
        <v>2287.5</v>
      </c>
      <c r="D64" t="str">
        <f>VLOOKUP(A64,'22-23bal'!A61:D120,4,0)</f>
        <v>2,047.27</v>
      </c>
      <c r="E64" t="str">
        <f>VLOOKUP(A64,'23-24 bal'!A61:D120,4,0)</f>
        <v>2,511.08</v>
      </c>
      <c r="F64">
        <f>VLOOKUP(A64,'23-24 bal'!A61:D120,3,0)</f>
        <v>2979.22</v>
      </c>
    </row>
    <row r="65" spans="1:6" x14ac:dyDescent="0.25">
      <c r="A65" t="s">
        <v>189</v>
      </c>
      <c r="B65" t="str">
        <f>VLOOKUP(A65,'20-21bal'!A62:D121,4,0)</f>
        <v>25,810.82</v>
      </c>
      <c r="C65">
        <f>VLOOKUP(A65,'20-21bal'!A62:D121,3,0)</f>
        <v>26251.55</v>
      </c>
      <c r="D65" t="str">
        <f>VLOOKUP(A65,'22-23bal'!A62:D121,4,0)</f>
        <v>26,992.81</v>
      </c>
      <c r="E65" t="str">
        <f>VLOOKUP(A65,'23-24 bal'!A62:D121,4,0)</f>
        <v>25,803.53</v>
      </c>
      <c r="F65">
        <f>VLOOKUP(A65,'23-24 bal'!A62:D121,3,0)</f>
        <v>27326.16</v>
      </c>
    </row>
    <row r="66" spans="1:6" x14ac:dyDescent="0.25">
      <c r="A66" s="1" t="s">
        <v>101</v>
      </c>
      <c r="B66" t="str">
        <f>VLOOKUP(A66,'20-21bal'!A63:D122,4,0)</f>
        <v>62,589.87</v>
      </c>
      <c r="C66">
        <f>VLOOKUP(A66,'20-21bal'!A63:D122,3,0)</f>
        <v>65059.66</v>
      </c>
      <c r="D66" t="str">
        <f>VLOOKUP(A66,'22-23bal'!A63:D122,4,0)</f>
        <v>63,899.87</v>
      </c>
      <c r="E66" t="str">
        <f>VLOOKUP(A66,'23-24 bal'!A63:D122,4,0)</f>
        <v>61,770.77</v>
      </c>
      <c r="F66">
        <f>VLOOKUP(A66,'23-24 bal'!A63:D122,3,0)</f>
        <v>66083.740000000005</v>
      </c>
    </row>
  </sheetData>
  <mergeCells count="1">
    <mergeCell ref="A2:F2"/>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C29F-F75F-400F-8ECD-5DBDC94EED56}">
  <dimension ref="A2:F54"/>
  <sheetViews>
    <sheetView topLeftCell="A25" workbookViewId="0">
      <selection activeCell="I16" sqref="I16"/>
    </sheetView>
  </sheetViews>
  <sheetFormatPr defaultRowHeight="15" x14ac:dyDescent="0.25"/>
  <cols>
    <col min="1" max="1" width="105.5703125" bestFit="1" customWidth="1"/>
    <col min="2" max="2" width="9.5703125" bestFit="1" customWidth="1"/>
    <col min="4" max="4" width="9.5703125" bestFit="1" customWidth="1"/>
    <col min="5" max="6" width="9" bestFit="1" customWidth="1"/>
  </cols>
  <sheetData>
    <row r="2" spans="1:6" ht="17.25" x14ac:dyDescent="0.3">
      <c r="A2" s="49" t="s">
        <v>49</v>
      </c>
      <c r="B2" s="49"/>
      <c r="C2" s="49"/>
      <c r="D2" s="49"/>
      <c r="E2" s="49"/>
      <c r="F2" s="49"/>
    </row>
    <row r="4" spans="1:6" x14ac:dyDescent="0.25">
      <c r="A4" s="1" t="s">
        <v>0</v>
      </c>
      <c r="B4" s="1">
        <v>2020</v>
      </c>
      <c r="C4" s="1">
        <v>2021</v>
      </c>
      <c r="D4" s="1">
        <v>2022</v>
      </c>
      <c r="E4" s="1">
        <v>2023</v>
      </c>
      <c r="F4" s="1">
        <v>2024</v>
      </c>
    </row>
    <row r="5" spans="1:6" x14ac:dyDescent="0.25">
      <c r="A5" s="1" t="s">
        <v>1</v>
      </c>
    </row>
    <row r="6" spans="1:6" x14ac:dyDescent="0.25">
      <c r="A6" t="s">
        <v>2</v>
      </c>
      <c r="B6" t="str">
        <f>VLOOKUP(A6,'19-20p&amp;l'!A3:D51,3,0)</f>
        <v>43,485.76</v>
      </c>
      <c r="C6" t="str">
        <f>VLOOKUP(A6,'21-22p&amp;L'!A3:D51,4,0)</f>
        <v>29,769.07</v>
      </c>
      <c r="D6" t="str">
        <f>VLOOKUP(A6,'21-22p&amp;L'!A3:D51,3,0)</f>
        <v>46,880.97</v>
      </c>
      <c r="E6">
        <f>VLOOKUP(A6,'23-24p&amp;l'!A3:D51,4,0)</f>
        <v>65298.84</v>
      </c>
      <c r="F6">
        <f>VLOOKUP(A6,'23-24p&amp;l'!A3:D51,3,0)</f>
        <v>72745.919999999998</v>
      </c>
    </row>
    <row r="7" spans="1:6" x14ac:dyDescent="0.25">
      <c r="A7" t="s">
        <v>3</v>
      </c>
      <c r="B7" t="str">
        <f>VLOOKUP(A7,'19-20p&amp;l'!A4:D52,3,0)</f>
        <v>442.41</v>
      </c>
      <c r="C7" t="str">
        <f>VLOOKUP(A7,'21-22p&amp;L'!A4:D52,4,0)</f>
        <v>405.96</v>
      </c>
      <c r="D7" t="str">
        <f>VLOOKUP(A7,'21-22p&amp;L'!A4:D52,3,0)</f>
        <v>382.71</v>
      </c>
      <c r="E7">
        <f>VLOOKUP(A7,'23-24p&amp;l'!A4:D52,4,0)</f>
        <v>458.49</v>
      </c>
      <c r="F7">
        <f>VLOOKUP(A7,'23-24p&amp;l'!A4:D52,3,0)</f>
        <v>557.16</v>
      </c>
    </row>
    <row r="8" spans="1:6" x14ac:dyDescent="0.25">
      <c r="A8" s="1" t="s">
        <v>4</v>
      </c>
      <c r="B8" t="str">
        <f>VLOOKUP(A8,'19-20p&amp;l'!A5:D53,3,0)</f>
        <v>43,928.17</v>
      </c>
      <c r="C8" t="str">
        <f>VLOOKUP(A8,'21-22p&amp;L'!A5:D53,4,0)</f>
        <v>30,175.03</v>
      </c>
      <c r="D8" t="str">
        <f>VLOOKUP(A8,'21-22p&amp;L'!A5:D53,3,0)</f>
        <v>47,263.68</v>
      </c>
      <c r="E8">
        <f>VLOOKUP(A8,'23-24p&amp;l'!A5:D53,4,0)</f>
        <v>65757.33</v>
      </c>
      <c r="F8">
        <f>VLOOKUP(A8,'23-24p&amp;l'!A5:D53,3,0)</f>
        <v>73303.08</v>
      </c>
    </row>
    <row r="9" spans="1:6" x14ac:dyDescent="0.25">
      <c r="A9" t="s">
        <v>5</v>
      </c>
      <c r="B9" t="str">
        <f>VLOOKUP(A9,'19-20p&amp;l'!A6:D54,3,0)</f>
        <v>1,383.05</v>
      </c>
      <c r="C9" t="str">
        <f>VLOOKUP(A9,'21-22p&amp;L'!A6:D54,4,0)</f>
        <v>419.99</v>
      </c>
      <c r="D9" t="str">
        <f>VLOOKUP(A9,'21-22p&amp;L'!A6:D54,3,0)</f>
        <v>659.91</v>
      </c>
      <c r="E9">
        <f>VLOOKUP(A9,'23-24p&amp;l'!A6:D54,4,0)</f>
        <v>820.94</v>
      </c>
      <c r="F9">
        <f>VLOOKUP(A9,'23-24p&amp;l'!A6:D54,3,0)</f>
        <v>1149.8800000000001</v>
      </c>
    </row>
    <row r="10" spans="1:6" x14ac:dyDescent="0.25">
      <c r="A10" s="1" t="s">
        <v>6</v>
      </c>
      <c r="B10" t="str">
        <f>VLOOKUP(A10,'19-20p&amp;l'!A7:D55,3,0)</f>
        <v>45,311.22</v>
      </c>
      <c r="C10" t="str">
        <f>VLOOKUP(A10,'21-22p&amp;L'!A7:D55,4,0)</f>
        <v>30,595.02</v>
      </c>
      <c r="D10" t="str">
        <f>VLOOKUP(A10,'21-22p&amp;L'!A7:D55,3,0)</f>
        <v>47,923.59</v>
      </c>
      <c r="E10">
        <f>VLOOKUP(A10,'23-24p&amp;l'!A7:D55,4,0)</f>
        <v>66578.27</v>
      </c>
      <c r="F10">
        <f>VLOOKUP(A10,'23-24p&amp;l'!A7:D55,3,0)</f>
        <v>74452.960000000006</v>
      </c>
    </row>
    <row r="11" spans="1:6" x14ac:dyDescent="0.25">
      <c r="A11" s="1" t="s">
        <v>7</v>
      </c>
      <c r="B11">
        <f>VLOOKUP(A11,'19-20p&amp;l'!A8:D56,3,0)</f>
        <v>0</v>
      </c>
      <c r="C11" t="str">
        <f>VLOOKUP(A11,'21-22p&amp;L'!A8:D56,4,0)</f>
        <v/>
      </c>
      <c r="D11" t="str">
        <f>VLOOKUP(A11,'21-22p&amp;L'!A8:D56,3,0)</f>
        <v/>
      </c>
      <c r="E11">
        <f>VLOOKUP(A11,'23-24p&amp;l'!A8:D56,4,0)</f>
        <v>0</v>
      </c>
      <c r="F11">
        <f>VLOOKUP(A11,'23-24p&amp;l'!A8:D56,3,0)</f>
        <v>0</v>
      </c>
    </row>
    <row r="12" spans="1:6" x14ac:dyDescent="0.25">
      <c r="A12" t="s">
        <v>8</v>
      </c>
      <c r="B12" t="str">
        <f>VLOOKUP(A12,'19-20p&amp;l'!A9:D57,3,0)</f>
        <v>26,171.85</v>
      </c>
      <c r="C12" t="str">
        <f>VLOOKUP(A12,'21-22p&amp;L'!A9:D57,4,0)</f>
        <v>19,050.74</v>
      </c>
      <c r="D12" t="str">
        <f>VLOOKUP(A12,'21-22p&amp;L'!A9:D57,3,0)</f>
        <v>31,693.11</v>
      </c>
      <c r="E12">
        <f>VLOOKUP(A12,'23-24p&amp;l'!A9:D57,4,0)</f>
        <v>42226.81</v>
      </c>
      <c r="F12">
        <f>VLOOKUP(A12,'23-24p&amp;l'!A9:D57,3,0)</f>
        <v>45025.05</v>
      </c>
    </row>
    <row r="13" spans="1:6" x14ac:dyDescent="0.25">
      <c r="A13" t="s">
        <v>9</v>
      </c>
      <c r="B13" t="str">
        <f>VLOOKUP(A13,'19-20p&amp;l'!A10:D58,3,0)</f>
        <v>5,679.98</v>
      </c>
      <c r="C13" t="str">
        <f>VLOOKUP(A13,'21-22p&amp;L'!A10:D58,4,0)</f>
        <v>3,156.80</v>
      </c>
      <c r="D13" t="str">
        <f>VLOOKUP(A13,'21-22p&amp;L'!A10:D58,3,0)</f>
        <v>5,030.00</v>
      </c>
      <c r="E13">
        <f>VLOOKUP(A13,'23-24p&amp;l'!A10:D58,4,0)</f>
        <v>6561.32</v>
      </c>
      <c r="F13">
        <f>VLOOKUP(A13,'23-24p&amp;l'!A10:D58,3,0)</f>
        <v>7764.19</v>
      </c>
    </row>
    <row r="14" spans="1:6" x14ac:dyDescent="0.25">
      <c r="A14" t="s">
        <v>10</v>
      </c>
      <c r="B14" t="str">
        <f>VLOOKUP(A14,'19-20p&amp;l'!A11:D59,3,0)</f>
        <v>722.68</v>
      </c>
      <c r="C14" t="str">
        <f>VLOOKUP(A14,'21-22p&amp;L'!A11:D59,4,0)</f>
        <v>(609.55)</v>
      </c>
      <c r="D14" t="str">
        <f>VLOOKUP(A14,'21-22p&amp;L'!A11:D59,3,0)</f>
        <v>(403.87)</v>
      </c>
      <c r="E14">
        <f>VLOOKUP(A14,'23-24p&amp;l'!A11:D59,4,0)</f>
        <v>0</v>
      </c>
      <c r="F14">
        <f>VLOOKUP(A14,'23-24p&amp;l'!A11:D59,3,0)</f>
        <v>0</v>
      </c>
    </row>
    <row r="15" spans="1:6" x14ac:dyDescent="0.25">
      <c r="A15" t="s">
        <v>11</v>
      </c>
      <c r="B15">
        <f>VLOOKUP(A15,'19-20p&amp;l'!A12:D60,3,0)</f>
        <v>0</v>
      </c>
      <c r="C15">
        <f>VLOOKUP(A15,'21-22p&amp;L'!A12:D60,4,0)</f>
        <v>0</v>
      </c>
      <c r="D15">
        <f>VLOOKUP(A15,'21-22p&amp;L'!A12:D60,3,0)</f>
        <v>0</v>
      </c>
      <c r="E15">
        <f>VLOOKUP(A15,'23-24p&amp;l'!A12:D60,4,0)</f>
        <v>484.69</v>
      </c>
      <c r="F15">
        <f>VLOOKUP(A15,'23-24p&amp;l'!A12:D60,3,0)</f>
        <v>-600.44000000000005</v>
      </c>
    </row>
    <row r="16" spans="1:6" x14ac:dyDescent="0.25">
      <c r="A16" t="s">
        <v>12</v>
      </c>
      <c r="B16" t="str">
        <f>VLOOKUP(A16,'19-20p&amp;l'!A13:D61,3,0)</f>
        <v>4,384.31</v>
      </c>
      <c r="C16" t="str">
        <f>VLOOKUP(A16,'21-22p&amp;L'!A13:D61,4,0)</f>
        <v>3,341.53</v>
      </c>
      <c r="D16" t="str">
        <f>VLOOKUP(A16,'21-22p&amp;L'!A13:D61,3,0)</f>
        <v>3,601.51</v>
      </c>
      <c r="E16">
        <f>VLOOKUP(A16,'23-24p&amp;l'!A13:D61,4,0)</f>
        <v>4021.63</v>
      </c>
      <c r="F16">
        <f>VLOOKUP(A16,'23-24p&amp;l'!A13:D61,3,0)</f>
        <v>4308.1499999999996</v>
      </c>
    </row>
    <row r="17" spans="1:6" x14ac:dyDescent="0.25">
      <c r="A17" t="s">
        <v>13</v>
      </c>
      <c r="B17" t="str">
        <f>VLOOKUP(A17,'19-20p&amp;l'!A14:D62,3,0)</f>
        <v>1,973.00</v>
      </c>
      <c r="C17" t="str">
        <f>VLOOKUP(A17,'21-22p&amp;L'!A14:D62,4,0)</f>
        <v>2,110.83</v>
      </c>
      <c r="D17" t="str">
        <f>VLOOKUP(A17,'21-22p&amp;L'!A14:D62,3,0)</f>
        <v>2,121.73</v>
      </c>
      <c r="E17">
        <f>VLOOKUP(A17,'23-24p&amp;l'!A14:D62,4,0)</f>
        <v>2047.51</v>
      </c>
      <c r="F17">
        <f>VLOOKUP(A17,'23-24p&amp;l'!A14:D62,3,0)</f>
        <v>1705.74</v>
      </c>
    </row>
    <row r="18" spans="1:6" x14ac:dyDescent="0.25">
      <c r="A18" t="s">
        <v>14</v>
      </c>
      <c r="B18" t="str">
        <f>VLOOKUP(A18,'19-20p&amp;l'!A15:D63,3,0)</f>
        <v>239.00</v>
      </c>
      <c r="C18" t="str">
        <f>VLOOKUP(A18,'21-22p&amp;L'!A15:D63,4,0)</f>
        <v>32.62</v>
      </c>
      <c r="D18" t="str">
        <f>VLOOKUP(A18,'21-22p&amp;L'!A15:D63,3,0)</f>
        <v>136.81</v>
      </c>
      <c r="E18">
        <f>VLOOKUP(A18,'23-24p&amp;l'!A15:D63,4,0)</f>
        <v>279.76</v>
      </c>
      <c r="F18">
        <f>VLOOKUP(A18,'23-24p&amp;l'!A15:D63,3,0)</f>
        <v>254.98</v>
      </c>
    </row>
    <row r="19" spans="1:6" x14ac:dyDescent="0.25">
      <c r="A19" t="s">
        <v>15</v>
      </c>
      <c r="B19" t="str">
        <f>VLOOKUP(A19,'19-20p&amp;l'!A16:D64,3,0)</f>
        <v>3,375.29</v>
      </c>
      <c r="C19" t="str">
        <f>VLOOKUP(A19,'21-22p&amp;L'!A16:D64,4,0)</f>
        <v>1,730.71</v>
      </c>
      <c r="D19" t="str">
        <f>VLOOKUP(A19,'21-22p&amp;L'!A16:D64,3,0)</f>
        <v>1,760.57</v>
      </c>
      <c r="E19">
        <f>VLOOKUP(A19,'23-24p&amp;l'!A16:D64,4,0)</f>
        <v>1766.86</v>
      </c>
      <c r="F19">
        <f>VLOOKUP(A19,'23-24p&amp;l'!A16:D64,3,0)</f>
        <v>2016.84</v>
      </c>
    </row>
    <row r="20" spans="1:6" x14ac:dyDescent="0.25">
      <c r="A20" t="s">
        <v>16</v>
      </c>
      <c r="B20" t="str">
        <f>VLOOKUP(A20,'19-20p&amp;l'!A17:D65,3,0)</f>
        <v>830.24</v>
      </c>
      <c r="C20" t="str">
        <f>VLOOKUP(A20,'21-22p&amp;L'!A17:D65,4,0)</f>
        <v>348.71</v>
      </c>
      <c r="D20" t="str">
        <f>VLOOKUP(A20,'21-22p&amp;L'!A17:D65,3,0)</f>
        <v>593.90</v>
      </c>
      <c r="E20">
        <f>VLOOKUP(A20,'23-24p&amp;l'!A17:D65,4,0)</f>
        <v>899.06</v>
      </c>
      <c r="F20">
        <f>VLOOKUP(A20,'23-24p&amp;l'!A17:D65,3,0)</f>
        <v>1104.79</v>
      </c>
    </row>
    <row r="21" spans="1:6" x14ac:dyDescent="0.25">
      <c r="A21" t="s">
        <v>17</v>
      </c>
      <c r="B21" t="str">
        <f>VLOOKUP(A21,'19-20p&amp;l'!A18:D66,3,0)</f>
        <v>7,720.75</v>
      </c>
      <c r="C21" t="str">
        <f>VLOOKUP(A21,'21-22p&amp;L'!A18:D66,4,0)</f>
        <v>4,194.74</v>
      </c>
      <c r="D21" t="str">
        <f>VLOOKUP(A21,'21-22p&amp;L'!A18:D66,3,0)</f>
        <v>6,018.71</v>
      </c>
      <c r="E21">
        <f>VLOOKUP(A21,'23-24p&amp;l'!A18:D66,4,0)</f>
        <v>7819.74</v>
      </c>
      <c r="F21">
        <f>VLOOKUP(A21,'23-24p&amp;l'!A18:D66,3,0)</f>
        <v>8960.98</v>
      </c>
    </row>
    <row r="22" spans="1:6" x14ac:dyDescent="0.25">
      <c r="A22" t="s">
        <v>18</v>
      </c>
      <c r="B22" t="str">
        <f>VLOOKUP(A22,'19-20p&amp;l'!A19:D67,3,0)</f>
        <v>(1,169.46)</v>
      </c>
      <c r="C22" t="str">
        <f>VLOOKUP(A22,'21-22p&amp;L'!A19:D67,4,0)</f>
        <v>(794.93)</v>
      </c>
      <c r="D22" t="str">
        <f>VLOOKUP(A22,'21-22p&amp;L'!A19:D67,3,0)</f>
        <v>(905.42)</v>
      </c>
      <c r="E22">
        <f>VLOOKUP(A22,'23-24p&amp;l'!A19:D67,4,0)</f>
        <v>-1066.73</v>
      </c>
      <c r="F22">
        <f>VLOOKUP(A22,'23-24p&amp;l'!A19:D67,3,0)</f>
        <v>-1129.73</v>
      </c>
    </row>
    <row r="23" spans="1:6" x14ac:dyDescent="0.25">
      <c r="A23" s="1" t="s">
        <v>19</v>
      </c>
      <c r="B23" t="str">
        <f>VLOOKUP(A23,'19-20p&amp;l'!A20:D68,3,0)</f>
        <v>49,927.64</v>
      </c>
      <c r="C23" t="str">
        <f>VLOOKUP(A23,'21-22p&amp;L'!A20:D68,4,0)</f>
        <v>32,562.20</v>
      </c>
      <c r="D23" t="str">
        <f>VLOOKUP(A23,'21-22p&amp;L'!A20:D68,3,0)</f>
        <v>49,647.05</v>
      </c>
      <c r="E23">
        <f>VLOOKUP(A23,'23-24p&amp;l'!A20:D68,4,0)</f>
        <v>65040.65</v>
      </c>
      <c r="F23">
        <f>VLOOKUP(A23,'23-24p&amp;l'!A20:D68,3,0)</f>
        <v>69410.55</v>
      </c>
    </row>
    <row r="24" spans="1:6" x14ac:dyDescent="0.25">
      <c r="A24" s="1" t="s">
        <v>20</v>
      </c>
      <c r="B24" t="str">
        <f>VLOOKUP(A24,'19-20p&amp;l'!A21:D69,3,0)</f>
        <v>(4,616.42)</v>
      </c>
      <c r="C24" t="str">
        <f>VLOOKUP(A24,'21-22p&amp;L'!A21:D69,4,0)</f>
        <v>(1,967.17)</v>
      </c>
      <c r="D24" t="str">
        <f>VLOOKUP(A24,'21-22p&amp;L'!A21:D69,3,0)</f>
        <v>(1,723.46)</v>
      </c>
      <c r="E24">
        <f>VLOOKUP(A24,'23-24p&amp;l'!A21:D69,4,0)</f>
        <v>1537.62</v>
      </c>
      <c r="F24">
        <f>VLOOKUP(A24,'23-24p&amp;l'!A21:D69,3,0)</f>
        <v>5042.41</v>
      </c>
    </row>
    <row r="25" spans="1:6" x14ac:dyDescent="0.25">
      <c r="A25" t="s">
        <v>21</v>
      </c>
      <c r="B25">
        <f>VLOOKUP(A25,'19-20p&amp;l'!A22:D70,3,0)</f>
        <v>0</v>
      </c>
      <c r="C25" t="str">
        <f>VLOOKUP(A25,'21-22p&amp;L'!A22:D70,4,0)</f>
        <v/>
      </c>
      <c r="D25" t="str">
        <f>VLOOKUP(A25,'21-22p&amp;L'!A22:D70,3,0)</f>
        <v/>
      </c>
      <c r="E25">
        <f>VLOOKUP(A25,'23-24p&amp;l'!A22:D70,4,0)</f>
        <v>282.82</v>
      </c>
      <c r="F25">
        <f>VLOOKUP(A25,'23-24p&amp;l'!A22:D70,3,0)</f>
        <v>-2808.41</v>
      </c>
    </row>
    <row r="26" spans="1:6" x14ac:dyDescent="0.25">
      <c r="A26" t="s">
        <v>22</v>
      </c>
      <c r="B26" t="str">
        <f>VLOOKUP(A26,'19-20p&amp;l'!A23:D71,3,0)</f>
        <v>2.69</v>
      </c>
      <c r="C26" t="str">
        <f>VLOOKUP(A26,'21-22p&amp;L'!A23:D71,4,0)</f>
        <v>184.19</v>
      </c>
      <c r="D26" t="str">
        <f>VLOOKUP(A26,'21-22p&amp;L'!A23:D71,3,0)</f>
        <v>8.35</v>
      </c>
      <c r="E26">
        <f>VLOOKUP(A26,'23-24p&amp;l'!A23:D71,4,0)</f>
        <v>0</v>
      </c>
      <c r="F26">
        <f>VLOOKUP(A26,'23-24p&amp;l'!A23:D71,3,0)</f>
        <v>0</v>
      </c>
    </row>
    <row r="27" spans="1:6" x14ac:dyDescent="0.25">
      <c r="A27" t="s">
        <v>23</v>
      </c>
      <c r="B27" t="str">
        <f>VLOOKUP(A27,'19-20p&amp;l'!A24:D72,3,0)</f>
        <v>(73.03)</v>
      </c>
      <c r="C27" t="str">
        <f>VLOOKUP(A27,'21-22p&amp;L'!A24:D72,4,0)</f>
        <v>-</v>
      </c>
      <c r="D27" t="str">
        <f>VLOOKUP(A27,'21-22p&amp;L'!A24:D72,3,0)</f>
        <v>50.00</v>
      </c>
      <c r="E27">
        <f>VLOOKUP(A27,'23-24p&amp;l'!A24:D72,4,0)</f>
        <v>0</v>
      </c>
      <c r="F27">
        <f>VLOOKUP(A27,'23-24p&amp;l'!A24:D72,3,0)</f>
        <v>0</v>
      </c>
    </row>
    <row r="28" spans="1:6" x14ac:dyDescent="0.25">
      <c r="A28" t="s">
        <v>24</v>
      </c>
      <c r="B28" t="str">
        <f>VLOOKUP(A28,'19-20p&amp;l'!A25:D73,3,0)</f>
        <v>385.62</v>
      </c>
      <c r="C28" t="str">
        <f>VLOOKUP(A28,'21-22p&amp;L'!A25:D73,4,0)</f>
        <v>123.36</v>
      </c>
      <c r="D28" t="str">
        <f>VLOOKUP(A28,'21-22p&amp;L'!A25:D73,3,0)</f>
        <v>(139.24)</v>
      </c>
      <c r="E28">
        <f>VLOOKUP(A28,'23-24p&amp;l'!A25:D73,4,0)</f>
        <v>0</v>
      </c>
      <c r="F28">
        <f>VLOOKUP(A28,'23-24p&amp;l'!A25:D73,3,0)</f>
        <v>0</v>
      </c>
    </row>
    <row r="29" spans="1:6" x14ac:dyDescent="0.25">
      <c r="A29" t="s">
        <v>25</v>
      </c>
      <c r="B29" t="str">
        <f>VLOOKUP(A29,'19-20p&amp;l'!A26:D74,3,0)</f>
        <v>-</v>
      </c>
      <c r="C29">
        <f>VLOOKUP(A29,'21-22p&amp;L'!A26:D74,4,0)</f>
        <v>0</v>
      </c>
      <c r="D29">
        <f>VLOOKUP(A29,'21-22p&amp;L'!A26:D74,3,0)</f>
        <v>0</v>
      </c>
      <c r="E29">
        <f>VLOOKUP(A29,'23-24p&amp;l'!A26:D74,4,0)</f>
        <v>0</v>
      </c>
      <c r="F29">
        <f>VLOOKUP(A29,'23-24p&amp;l'!A26:D74,3,0)</f>
        <v>0</v>
      </c>
    </row>
    <row r="30" spans="1:6" x14ac:dyDescent="0.25">
      <c r="A30" t="s">
        <v>26</v>
      </c>
      <c r="B30" t="str">
        <f>VLOOKUP(A30,'19-20p&amp;l'!A27:D75,3,0)</f>
        <v>1,418.64</v>
      </c>
      <c r="C30">
        <f>VLOOKUP(A30,'21-22p&amp;L'!A27:D75,4,0)</f>
        <v>0</v>
      </c>
      <c r="D30">
        <f>VLOOKUP(A30,'21-22p&amp;L'!A27:D75,3,0)</f>
        <v>0</v>
      </c>
      <c r="E30">
        <f>VLOOKUP(A30,'23-24p&amp;l'!A27:D75,4,0)</f>
        <v>0</v>
      </c>
      <c r="F30">
        <f>VLOOKUP(A30,'23-24p&amp;l'!A27:D75,3,0)</f>
        <v>0</v>
      </c>
    </row>
    <row r="31" spans="1:6" x14ac:dyDescent="0.25">
      <c r="A31" t="s">
        <v>27</v>
      </c>
      <c r="B31" t="str">
        <f>VLOOKUP(A31,'19-20p&amp;l'!A28:D76,3,0)</f>
        <v>777.00</v>
      </c>
      <c r="C31">
        <f>VLOOKUP(A31,'21-22p&amp;L'!A28:D76,4,0)</f>
        <v>0</v>
      </c>
      <c r="D31">
        <f>VLOOKUP(A31,'21-22p&amp;L'!A28:D76,3,0)</f>
        <v>0</v>
      </c>
      <c r="E31">
        <f>VLOOKUP(A31,'23-24p&amp;l'!A28:D76,4,0)</f>
        <v>0</v>
      </c>
      <c r="F31">
        <f>VLOOKUP(A31,'23-24p&amp;l'!A28:D76,3,0)</f>
        <v>0</v>
      </c>
    </row>
    <row r="32" spans="1:6" x14ac:dyDescent="0.25">
      <c r="A32" t="s">
        <v>28</v>
      </c>
      <c r="B32" t="str">
        <f>VLOOKUP(A32,'19-20p&amp;l'!A29:D77,3,0)</f>
        <v>-</v>
      </c>
      <c r="C32" t="str">
        <f>VLOOKUP(A32,'21-22p&amp;L'!A29:D77,4,0)</f>
        <v>-</v>
      </c>
      <c r="D32" t="str">
        <f>VLOOKUP(A32,'21-22p&amp;L'!A29:D77,3,0)</f>
        <v>(2.52)</v>
      </c>
      <c r="E32">
        <f>VLOOKUP(A32,'23-24p&amp;l'!A29:D77,4,0)</f>
        <v>0</v>
      </c>
      <c r="F32">
        <f>VLOOKUP(A32,'23-24p&amp;l'!A29:D77,3,0)</f>
        <v>0</v>
      </c>
    </row>
    <row r="33" spans="1:6" x14ac:dyDescent="0.25">
      <c r="A33" s="1" t="s">
        <v>29</v>
      </c>
      <c r="B33" t="str">
        <f>VLOOKUP(A33,'19-20p&amp;l'!A30:D78,3,0)</f>
        <v>(7,127.34)</v>
      </c>
      <c r="C33" t="str">
        <f>VLOOKUP(A33,'21-22p&amp;L'!A30:D78,4,0)</f>
        <v>(2,274.72)</v>
      </c>
      <c r="D33" t="str">
        <f>VLOOKUP(A33,'21-22p&amp;L'!A30:D78,3,0)</f>
        <v>(1,640.05)</v>
      </c>
      <c r="E33">
        <f>VLOOKUP(A33,'23-24p&amp;l'!A30:D78,4,0)</f>
        <v>1254.8</v>
      </c>
      <c r="F33">
        <f>VLOOKUP(A33,'23-24p&amp;l'!A30:D78,3,0)</f>
        <v>7850.82</v>
      </c>
    </row>
    <row r="34" spans="1:6" x14ac:dyDescent="0.25">
      <c r="A34" s="1" t="s">
        <v>30</v>
      </c>
      <c r="B34">
        <f>VLOOKUP(A34,'19-20p&amp;l'!A31:D79,3,0)</f>
        <v>0</v>
      </c>
      <c r="C34">
        <f>VLOOKUP(A34,'21-22p&amp;L'!A31:D79,4,0)</f>
        <v>0</v>
      </c>
      <c r="D34">
        <f>VLOOKUP(A34,'21-22p&amp;L'!A31:D79,3,0)</f>
        <v>0</v>
      </c>
      <c r="E34">
        <f>VLOOKUP(A34,'23-24p&amp;l'!A31:D79,4,0)</f>
        <v>0</v>
      </c>
      <c r="F34">
        <f>VLOOKUP(A34,'23-24p&amp;l'!A31:D79,3,0)</f>
        <v>0</v>
      </c>
    </row>
    <row r="35" spans="1:6" x14ac:dyDescent="0.25">
      <c r="A35" t="s">
        <v>31</v>
      </c>
      <c r="B35" t="str">
        <f>VLOOKUP(A35,'19-20p&amp;l'!A32:D80,3,0)</f>
        <v>33.05</v>
      </c>
      <c r="C35" t="str">
        <f>VLOOKUP(A35,'21-22p&amp;L'!A32:D80,4,0)</f>
        <v>20.16</v>
      </c>
      <c r="D35" t="str">
        <f>VLOOKUP(A35,'21-22p&amp;L'!A32:D80,3,0)</f>
        <v>51.18</v>
      </c>
      <c r="E35">
        <f>VLOOKUP(A35,'23-24p&amp;l'!A32:D80,4,0)</f>
        <v>81.599999999999994</v>
      </c>
      <c r="F35">
        <f>VLOOKUP(A35,'23-24p&amp;l'!A32:D80,3,0)</f>
        <v>114.22</v>
      </c>
    </row>
    <row r="36" spans="1:6" x14ac:dyDescent="0.25">
      <c r="A36" t="s">
        <v>32</v>
      </c>
      <c r="B36" t="str">
        <f>VLOOKUP(A36,'19-20p&amp;l'!A33:D81,3,0)</f>
        <v>129.24</v>
      </c>
      <c r="C36" t="str">
        <f>VLOOKUP(A36,'21-22p&amp;L'!A33:D81,4,0)</f>
        <v>0.56</v>
      </c>
      <c r="D36" t="str">
        <f>VLOOKUP(A36,'21-22p&amp;L'!A33:D81,3,0)</f>
        <v>48.00</v>
      </c>
      <c r="E36">
        <f>VLOOKUP(A36,'23-24p&amp;l'!A33:D81,4,0)</f>
        <v>-1554.93</v>
      </c>
      <c r="F36">
        <f>VLOOKUP(A36,'23-24p&amp;l'!A33:D81,3,0)</f>
        <v>-165.48</v>
      </c>
    </row>
    <row r="37" spans="1:6" x14ac:dyDescent="0.25">
      <c r="A37" s="1" t="s">
        <v>33</v>
      </c>
      <c r="B37" t="str">
        <f>VLOOKUP(A37,'19-20p&amp;l'!A34:D82,3,0)</f>
        <v>162.29</v>
      </c>
      <c r="C37" t="str">
        <f>VLOOKUP(A37,'21-22p&amp;L'!A34:D82,4,0)</f>
        <v>20.72</v>
      </c>
      <c r="D37" t="str">
        <f>VLOOKUP(A37,'21-22p&amp;L'!A34:D82,3,0)</f>
        <v>99.18</v>
      </c>
      <c r="E37">
        <f>VLOOKUP(A37,'23-24p&amp;l'!A34:D82,4,0)</f>
        <v>-1473.33</v>
      </c>
      <c r="F37">
        <f>VLOOKUP(A37,'23-24p&amp;l'!A34:D82,3,0)</f>
        <v>-51.26</v>
      </c>
    </row>
    <row r="38" spans="1:6" x14ac:dyDescent="0.25">
      <c r="A38" s="1" t="s">
        <v>34</v>
      </c>
      <c r="B38" t="str">
        <f>VLOOKUP(A38,'19-20p&amp;l'!A35:D83,3,0)</f>
        <v>(7,289.63)</v>
      </c>
      <c r="C38" t="str">
        <f>VLOOKUP(A38,'21-22p&amp;L'!A35:D83,4,0)</f>
        <v>(2,295.44)</v>
      </c>
      <c r="D38" t="str">
        <f>VLOOKUP(A38,'21-22p&amp;L'!A35:D83,3,0)</f>
        <v>(1,739.23)</v>
      </c>
      <c r="E38">
        <f>VLOOKUP(A38,'23-24p&amp;l'!A35:D83,4,0)</f>
        <v>2728.13</v>
      </c>
      <c r="F38">
        <f>VLOOKUP(A38,'23-24p&amp;l'!A35:D83,3,0)</f>
        <v>7902.08</v>
      </c>
    </row>
    <row r="39" spans="1:6" x14ac:dyDescent="0.25">
      <c r="A39" s="1" t="s">
        <v>35</v>
      </c>
      <c r="B39">
        <f>VLOOKUP(A39,'19-20p&amp;l'!A36:D84,3,0)</f>
        <v>0</v>
      </c>
      <c r="C39" t="str">
        <f>VLOOKUP(A39,'21-22p&amp;L'!A36:D84,4,0)</f>
        <v/>
      </c>
      <c r="D39" t="str">
        <f>VLOOKUP(A39,'21-22p&amp;L'!A36:D84,3,0)</f>
        <v/>
      </c>
      <c r="E39">
        <f>VLOOKUP(A39,'23-24p&amp;l'!A36:D84,4,0)</f>
        <v>0</v>
      </c>
      <c r="F39">
        <f>VLOOKUP(A39,'23-24p&amp;l'!A36:D84,3,0)</f>
        <v>0</v>
      </c>
    </row>
    <row r="40" spans="1:6" x14ac:dyDescent="0.25">
      <c r="A40" t="s">
        <v>36</v>
      </c>
      <c r="B40" t="str">
        <f>VLOOKUP(A40,'19-20p&amp;l'!A37:D85,3,0)</f>
        <v/>
      </c>
      <c r="C40">
        <f>VLOOKUP(A40,'21-22p&amp;L'!A37:D85,4,0)</f>
        <v>0</v>
      </c>
      <c r="D40">
        <f>VLOOKUP(A40,'21-22p&amp;L'!A37:D85,3,0)</f>
        <v>0</v>
      </c>
      <c r="E40">
        <f>VLOOKUP(A40,'23-24p&amp;l'!A37:D85,4,0)</f>
        <v>0</v>
      </c>
      <c r="F40">
        <f>VLOOKUP(A40,'23-24p&amp;l'!A37:D85,3,0)</f>
        <v>0</v>
      </c>
    </row>
    <row r="41" spans="1:6" x14ac:dyDescent="0.25">
      <c r="A41" t="s">
        <v>37</v>
      </c>
      <c r="B41" t="str">
        <f>VLOOKUP(A41,'19-20p&amp;l'!A38:D86,3,0)</f>
        <v>(105.32)</v>
      </c>
      <c r="C41" t="str">
        <f>VLOOKUP(A41,'21-22p&amp;L'!A38:D86,4,0)</f>
        <v>(23.62)</v>
      </c>
      <c r="D41" t="str">
        <f>VLOOKUP(A41,'21-22p&amp;L'!A38:D86,3,0)</f>
        <v>(57.66)</v>
      </c>
      <c r="E41">
        <f>VLOOKUP(A41,'23-24p&amp;l'!A38:D86,4,0)</f>
        <v>-61.43</v>
      </c>
      <c r="F41">
        <f>VLOOKUP(A41,'23-24p&amp;l'!A38:D86,3,0)</f>
        <v>-71.680000000000007</v>
      </c>
    </row>
    <row r="42" spans="1:6" x14ac:dyDescent="0.25">
      <c r="A42" t="s">
        <v>38</v>
      </c>
      <c r="B42" t="str">
        <f>VLOOKUP(A42,'19-20p&amp;l'!A39:D87,3,0)</f>
        <v>(115.72)</v>
      </c>
      <c r="C42" t="str">
        <f>VLOOKUP(A42,'21-22p&amp;L'!A39:D87,4,0)</f>
        <v>365.84</v>
      </c>
      <c r="D42" t="str">
        <f>VLOOKUP(A42,'21-22p&amp;L'!A39:D87,3,0)</f>
        <v>371.29</v>
      </c>
      <c r="E42">
        <f>VLOOKUP(A42,'23-24p&amp;l'!A39:D87,4,0)</f>
        <v>-134.12</v>
      </c>
      <c r="F42">
        <f>VLOOKUP(A42,'23-24p&amp;l'!A39:D87,3,0)</f>
        <v>381.3</v>
      </c>
    </row>
    <row r="43" spans="1:6" x14ac:dyDescent="0.25">
      <c r="A43" t="s">
        <v>39</v>
      </c>
      <c r="B43" t="str">
        <f>VLOOKUP(A43,'19-20p&amp;l'!A40:D88,3,0)</f>
        <v>33.71</v>
      </c>
      <c r="C43" t="str">
        <f>VLOOKUP(A43,'21-22p&amp;L'!A40:D88,4,0)</f>
        <v>(8.60)</v>
      </c>
      <c r="D43" t="str">
        <f>VLOOKUP(A43,'21-22p&amp;L'!A40:D88,3,0)</f>
        <v>(32.33)</v>
      </c>
      <c r="E43">
        <f>VLOOKUP(A43,'23-24p&amp;l'!A40:D88,4,0)</f>
        <v>0</v>
      </c>
      <c r="F43">
        <f>VLOOKUP(A43,'23-24p&amp;l'!A40:D88,3,0)</f>
        <v>0</v>
      </c>
    </row>
    <row r="44" spans="1:6" x14ac:dyDescent="0.25">
      <c r="A44" t="s">
        <v>40</v>
      </c>
      <c r="B44" t="str">
        <f>VLOOKUP(A44,'19-20p&amp;l'!A41:D89,3,0)</f>
        <v>(294.19)</v>
      </c>
      <c r="C44" t="str">
        <f>VLOOKUP(A44,'21-22p&amp;L'!A41:D89,4,0)</f>
        <v>168.12</v>
      </c>
      <c r="D44" t="str">
        <f>VLOOKUP(A44,'21-22p&amp;L'!A41:D89,3,0)</f>
        <v>1.62</v>
      </c>
      <c r="E44">
        <f>VLOOKUP(A44,'23-24p&amp;l'!A41:D89,4,0)</f>
        <v>-99.69</v>
      </c>
      <c r="F44">
        <f>VLOOKUP(A44,'23-24p&amp;l'!A41:D89,3,0)</f>
        <v>211.54</v>
      </c>
    </row>
    <row r="45" spans="1:6" x14ac:dyDescent="0.25">
      <c r="A45" t="s">
        <v>41</v>
      </c>
      <c r="B45" t="str">
        <f>VLOOKUP(A45,'19-20p&amp;l'!A42:D90,3,0)</f>
        <v>102.80</v>
      </c>
      <c r="C45" t="str">
        <f>VLOOKUP(A45,'21-22p&amp;L'!A42:D90,4,0)</f>
        <v>(58.75)</v>
      </c>
      <c r="D45" t="str">
        <f>VLOOKUP(A45,'21-22p&amp;L'!A42:D90,3,0)</f>
        <v>(0.57)</v>
      </c>
      <c r="E45">
        <f>VLOOKUP(A45,'23-24p&amp;l'!A42:D90,4,0)</f>
        <v>9.93</v>
      </c>
      <c r="F45">
        <f>VLOOKUP(A45,'23-24p&amp;l'!A42:D90,3,0)</f>
        <v>-53.24</v>
      </c>
    </row>
    <row r="46" spans="1:6" x14ac:dyDescent="0.25">
      <c r="A46" s="1" t="s">
        <v>42</v>
      </c>
      <c r="B46" t="str">
        <f>VLOOKUP(A46,'19-20p&amp;l'!A43:D91,3,0)</f>
        <v>(378.72)</v>
      </c>
      <c r="C46" t="str">
        <f>VLOOKUP(A46,'21-22p&amp;L'!A43:D91,4,0)</f>
        <v>442.99</v>
      </c>
      <c r="D46" t="str">
        <f>VLOOKUP(A46,'21-22p&amp;L'!A43:D91,3,0)</f>
        <v>282.35</v>
      </c>
      <c r="E46">
        <f>VLOOKUP(A46,'23-24p&amp;l'!A43:D91,4,0)</f>
        <v>-250.35</v>
      </c>
      <c r="F46">
        <f>VLOOKUP(A46,'23-24p&amp;l'!A43:D91,3,0)</f>
        <v>438.45</v>
      </c>
    </row>
    <row r="47" spans="1:6" x14ac:dyDescent="0.25">
      <c r="A47" s="1" t="s">
        <v>43</v>
      </c>
      <c r="B47" t="str">
        <f>VLOOKUP(A47,'19-20p&amp;l'!A44:D92,3,0)</f>
        <v>(7,668.35)</v>
      </c>
      <c r="C47" t="str">
        <f>VLOOKUP(A47,'21-22p&amp;L'!A44:D92,4,0)</f>
        <v>(1,952.45)</v>
      </c>
      <c r="D47" t="str">
        <f>VLOOKUP(A47,'21-22p&amp;L'!A44:D92,3,0)</f>
        <v>(1,108.51)</v>
      </c>
      <c r="E47">
        <f>VLOOKUP(A47,'23-24p&amp;l'!A44:D92,4,0)</f>
        <v>2477.7800000000002</v>
      </c>
      <c r="F47">
        <f>VLOOKUP(A47,'23-24p&amp;l'!A44:D92,3,0)</f>
        <v>8340.5300000000007</v>
      </c>
    </row>
    <row r="48" spans="1:6" x14ac:dyDescent="0.25">
      <c r="A48" s="1" t="s">
        <v>44</v>
      </c>
      <c r="B48">
        <f>VLOOKUP(A48,'19-20p&amp;l'!A45:D93,3,0)</f>
        <v>0</v>
      </c>
      <c r="C48" t="str">
        <f>VLOOKUP(A48,'21-22p&amp;L'!A45:D93,4,0)</f>
        <v/>
      </c>
      <c r="D48" t="str">
        <f>VLOOKUP(A48,'21-22p&amp;L'!A45:D93,3,0)</f>
        <v/>
      </c>
      <c r="E48">
        <f>VLOOKUP(A48,'23-24p&amp;l'!A45:D93,4,0)</f>
        <v>0</v>
      </c>
      <c r="F48">
        <f>VLOOKUP(A48,'23-24p&amp;l'!A45:D93,3,0)</f>
        <v>0</v>
      </c>
    </row>
    <row r="49" spans="1:6" x14ac:dyDescent="0.25">
      <c r="A49" t="s">
        <v>45</v>
      </c>
      <c r="B49" t="str">
        <f>VLOOKUP(A49,'19-20p&amp;l'!A46:D94,3,0)</f>
        <v/>
      </c>
      <c r="C49" t="str">
        <f>VLOOKUP(A49,'21-22p&amp;L'!A46:D94,4,0)</f>
        <v/>
      </c>
      <c r="D49" t="str">
        <f>VLOOKUP(A49,'21-22p&amp;L'!A46:D94,3,0)</f>
        <v/>
      </c>
      <c r="E49">
        <f>VLOOKUP(A49,'23-24p&amp;l'!A46:D94,4,0)</f>
        <v>0</v>
      </c>
      <c r="F49">
        <f>VLOOKUP(A49,'23-24p&amp;l'!A46:D94,3,0)</f>
        <v>0</v>
      </c>
    </row>
    <row r="50" spans="1:6" x14ac:dyDescent="0.25">
      <c r="A50" t="s">
        <v>46</v>
      </c>
      <c r="B50" t="str">
        <f>VLOOKUP(A50,'19-20p&amp;l'!A47:D95,3,0)</f>
        <v>(21.06)</v>
      </c>
      <c r="C50" t="str">
        <f>VLOOKUP(A50,'21-22p&amp;L'!A47:D95,4,0)</f>
        <v>(6.59)</v>
      </c>
      <c r="D50" t="str">
        <f>VLOOKUP(A50,'21-22p&amp;L'!A47:D95,3,0)</f>
        <v>(3.63)</v>
      </c>
      <c r="E50">
        <f>VLOOKUP(A50,'23-24p&amp;l'!A47:D95,4,0)</f>
        <v>7.11</v>
      </c>
      <c r="F50">
        <f>VLOOKUP(A50,'23-24p&amp;l'!A47:D95,3,0)</f>
        <v>20.61</v>
      </c>
    </row>
    <row r="51" spans="1:6" x14ac:dyDescent="0.25">
      <c r="A51" t="s">
        <v>47</v>
      </c>
      <c r="B51" t="str">
        <f>VLOOKUP(A51,'19-20p&amp;l'!A48:D96,3,0)</f>
        <v>(21.06)</v>
      </c>
      <c r="C51" t="str">
        <f>VLOOKUP(A51,'21-22p&amp;L'!A48:D96,4,0)</f>
        <v>(6.59)</v>
      </c>
      <c r="D51" t="str">
        <f>VLOOKUP(A51,'21-22p&amp;L'!A48:D96,3,0)</f>
        <v>(3.63)</v>
      </c>
      <c r="E51">
        <f>VLOOKUP(A51,'23-24p&amp;l'!A48:D96,4,0)</f>
        <v>7.11</v>
      </c>
      <c r="F51">
        <f>VLOOKUP(A51,'23-24p&amp;l'!A48:D96,3,0)</f>
        <v>20.6</v>
      </c>
    </row>
    <row r="52" spans="1:6" x14ac:dyDescent="0.25">
      <c r="A52" t="s">
        <v>48</v>
      </c>
      <c r="B52" t="str">
        <f>VLOOKUP(A52,'19-20p&amp;l'!A49:D97,3,0)</f>
        <v/>
      </c>
      <c r="C52" t="str">
        <f>VLOOKUP(A52,'21-22p&amp;L'!A49:D97,4,0)</f>
        <v/>
      </c>
      <c r="D52" t="str">
        <f>VLOOKUP(A52,'21-22p&amp;L'!A49:D97,3,0)</f>
        <v/>
      </c>
      <c r="E52">
        <f>VLOOKUP(A52,'23-24p&amp;l'!A49:D97,4,0)</f>
        <v>0</v>
      </c>
      <c r="F52">
        <f>VLOOKUP(A52,'23-24p&amp;l'!A49:D97,3,0)</f>
        <v>0</v>
      </c>
    </row>
    <row r="53" spans="1:6" x14ac:dyDescent="0.25">
      <c r="A53" t="s">
        <v>46</v>
      </c>
      <c r="B53" t="str">
        <f>VLOOKUP(A53,'19-20p&amp;l'!A50:D98,3,0)</f>
        <v>(21.06)</v>
      </c>
      <c r="C53" t="str">
        <f>VLOOKUP(A53,'21-22p&amp;L'!A50:D98,4,0)</f>
        <v>(6.59)</v>
      </c>
      <c r="D53" t="str">
        <f>VLOOKUP(A53,'21-22p&amp;L'!A50:D98,3,0)</f>
        <v>(3.63)</v>
      </c>
      <c r="E53">
        <f>VLOOKUP(A53,'23-24p&amp;l'!A50:D98,4,0)</f>
        <v>7.21</v>
      </c>
      <c r="F53">
        <f>VLOOKUP(A53,'23-24p&amp;l'!A50:D98,3,0)</f>
        <v>20.71</v>
      </c>
    </row>
    <row r="54" spans="1:6" x14ac:dyDescent="0.25">
      <c r="A54" t="s">
        <v>47</v>
      </c>
      <c r="B54" t="str">
        <f>VLOOKUP(A54,'19-20p&amp;l'!A51:D99,3,0)</f>
        <v>(21.06)</v>
      </c>
      <c r="C54" t="str">
        <f>VLOOKUP(A54,'21-22p&amp;L'!A51:D99,4,0)</f>
        <v>(6.59)</v>
      </c>
      <c r="D54" t="str">
        <f>VLOOKUP(A54,'21-22p&amp;L'!A51:D99,3,0)</f>
        <v>(3.63)</v>
      </c>
      <c r="E54">
        <f>VLOOKUP(A54,'23-24p&amp;l'!A51:D99,4,0)</f>
        <v>7.21</v>
      </c>
      <c r="F54">
        <f>VLOOKUP(A54,'23-24p&amp;l'!A51:D99,3,0)</f>
        <v>20.7</v>
      </c>
    </row>
  </sheetData>
  <mergeCells count="1">
    <mergeCell ref="A2:F2"/>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BDBC-3D80-49AD-B742-65CFA99E9111}">
  <dimension ref="A5:I79"/>
  <sheetViews>
    <sheetView tabSelected="1" topLeftCell="D31" zoomScale="90" zoomScaleNormal="90" workbookViewId="0">
      <selection activeCell="D39" sqref="D39"/>
    </sheetView>
  </sheetViews>
  <sheetFormatPr defaultRowHeight="15" x14ac:dyDescent="0.25"/>
  <cols>
    <col min="1" max="2" width="5" customWidth="1"/>
    <col min="3" max="3" width="99.85546875" bestFit="1" customWidth="1"/>
    <col min="4" max="4" width="13" bestFit="1" customWidth="1"/>
    <col min="5" max="5" width="18.85546875" bestFit="1" customWidth="1"/>
    <col min="6" max="8" width="13.28515625" bestFit="1" customWidth="1"/>
  </cols>
  <sheetData>
    <row r="5" spans="1:8" ht="18.75" x14ac:dyDescent="0.3">
      <c r="A5" s="35" t="s">
        <v>959</v>
      </c>
      <c r="B5" s="35"/>
      <c r="C5" s="38" t="s">
        <v>103</v>
      </c>
      <c r="D5" s="38">
        <v>2020</v>
      </c>
      <c r="E5" s="38">
        <v>2021</v>
      </c>
      <c r="F5" s="38">
        <v>2022</v>
      </c>
      <c r="G5" s="38">
        <v>2023</v>
      </c>
      <c r="H5" s="38">
        <v>2024</v>
      </c>
    </row>
    <row r="6" spans="1:8" ht="18.75" x14ac:dyDescent="0.3">
      <c r="A6" s="35"/>
      <c r="B6" s="35">
        <v>1</v>
      </c>
      <c r="C6" s="35" t="s">
        <v>195</v>
      </c>
      <c r="D6" s="36">
        <f>vlbal!B36/vlbal!B65</f>
        <v>0.52570046205428578</v>
      </c>
      <c r="E6" s="36">
        <f>vlbal!C36/vlbal!C65</f>
        <v>0.60394871921848425</v>
      </c>
      <c r="F6" s="36">
        <f>vlbal!D36/vlbal!D65</f>
        <v>0.57865816860119412</v>
      </c>
      <c r="G6" s="36">
        <f>vlbal!E36/vlbal!E65</f>
        <v>0.44567351831319207</v>
      </c>
      <c r="H6" s="36">
        <f>vlbal!F36/vlbal!F65</f>
        <v>0.555184482561765</v>
      </c>
    </row>
    <row r="7" spans="1:8" ht="18.75" x14ac:dyDescent="0.3">
      <c r="A7" s="35"/>
      <c r="B7" s="35">
        <v>2</v>
      </c>
      <c r="C7" s="35" t="s">
        <v>194</v>
      </c>
      <c r="D7" s="36">
        <f>vlcf!B92/vlbal!B65</f>
        <v>8.3116305487388631E-2</v>
      </c>
      <c r="E7" s="36">
        <f>vlcf!C92/vlbal!C65</f>
        <v>9.0110488713999751E-2</v>
      </c>
      <c r="F7" s="36">
        <f>vlcf!D92/vlbal!D65</f>
        <v>9.0773431887973127E-2</v>
      </c>
      <c r="G7" s="36">
        <f>vlcf!E92/vlbal!E65</f>
        <v>4.3460332752921792E-2</v>
      </c>
      <c r="H7" s="36">
        <f>vlcf!F92/vlbal!F65</f>
        <v>0.12240614854044622</v>
      </c>
    </row>
    <row r="8" spans="1:8" ht="18.75" x14ac:dyDescent="0.3">
      <c r="A8" s="35"/>
      <c r="B8" s="35">
        <v>3</v>
      </c>
      <c r="C8" s="35" t="s">
        <v>193</v>
      </c>
      <c r="D8" s="35">
        <f>vlbal!B37-vlbal!B24/vlbal!B65</f>
        <v>-25810.968461769135</v>
      </c>
      <c r="E8" s="35">
        <f>vlbal!C37-vlbal!C24/vlbal!C65</f>
        <v>65059.486611761975</v>
      </c>
      <c r="F8" s="35">
        <f>vlbal!D37-vlbal!D24/vlbal!D65</f>
        <v>63899.732241463564</v>
      </c>
      <c r="G8" s="35">
        <f>vlbal!E37-vlbal!E24/vlbal!E65</f>
        <v>61770.652655590144</v>
      </c>
      <c r="H8" s="35">
        <f>vlbal!F37-vlbal!F24/vlbal!F65</f>
        <v>66083.6130015487</v>
      </c>
    </row>
    <row r="9" spans="1:8" ht="18.75" x14ac:dyDescent="0.3">
      <c r="A9" s="35"/>
      <c r="B9" s="35">
        <v>4</v>
      </c>
      <c r="C9" s="35" t="s">
        <v>192</v>
      </c>
      <c r="D9" s="39">
        <f>vlbal!B36-vlbal!B65</f>
        <v>-12242.06</v>
      </c>
      <c r="E9" s="35">
        <f>vlbal!C36-vlbal!C65</f>
        <v>-10396.959999999999</v>
      </c>
      <c r="F9" s="35">
        <f>vlbal!D36-vlbal!D65</f>
        <v>-11373.2</v>
      </c>
      <c r="G9" s="35">
        <f>vlbal!E36-vlbal!E65</f>
        <v>-14303.579999999998</v>
      </c>
      <c r="H9" s="35">
        <f>vlbal!F36-vlbal!F65</f>
        <v>-12155.1</v>
      </c>
    </row>
    <row r="10" spans="1:8" ht="18.75" x14ac:dyDescent="0.3">
      <c r="A10" s="35"/>
      <c r="B10" s="35"/>
      <c r="C10" s="35"/>
      <c r="D10" s="39"/>
      <c r="E10" s="35"/>
      <c r="F10" s="35"/>
      <c r="G10" s="35"/>
      <c r="H10" s="35"/>
    </row>
    <row r="11" spans="1:8" ht="18.75" x14ac:dyDescent="0.3">
      <c r="A11" s="35" t="s">
        <v>960</v>
      </c>
      <c r="B11" s="35"/>
      <c r="C11" s="38" t="s">
        <v>201</v>
      </c>
      <c r="D11" s="39">
        <f>vlbal!B36/vlbal!B65</f>
        <v>0.52570046205428578</v>
      </c>
      <c r="E11" s="39">
        <f>vlbal!C36/vlbal!C65</f>
        <v>0.60394871921848425</v>
      </c>
      <c r="F11" s="39">
        <f>vlbal!D36/vlbal!D65</f>
        <v>0.57865816860119412</v>
      </c>
      <c r="G11" s="39">
        <f>vlbal!E36/vlbal!E65</f>
        <v>0.44567351831319207</v>
      </c>
      <c r="H11" s="39">
        <f>vlbal!F36/vlbal!F65</f>
        <v>0.555184482561765</v>
      </c>
    </row>
    <row r="12" spans="1:8" ht="18.75" x14ac:dyDescent="0.3">
      <c r="A12" s="35" t="s">
        <v>961</v>
      </c>
      <c r="B12" s="35"/>
      <c r="C12" s="38" t="s">
        <v>202</v>
      </c>
      <c r="D12" s="35"/>
      <c r="E12" s="35"/>
      <c r="F12" s="35"/>
      <c r="G12" s="35"/>
      <c r="H12" s="35"/>
    </row>
    <row r="13" spans="1:8" ht="18.75" x14ac:dyDescent="0.3">
      <c r="A13" s="35"/>
      <c r="B13" s="35"/>
      <c r="C13" s="35" t="s">
        <v>231</v>
      </c>
      <c r="D13" s="35">
        <f>vlbal!B52+vlbal!B65</f>
        <v>44202.22</v>
      </c>
      <c r="E13" s="35">
        <f>vlbal!C52+vlbal!C65</f>
        <v>46003.69</v>
      </c>
      <c r="F13" s="35">
        <f>vlbal!D52+vlbal!D65</f>
        <v>43955.72</v>
      </c>
      <c r="G13" s="35">
        <f>vlbal!E52+vlbal!E65</f>
        <v>39300.92</v>
      </c>
      <c r="H13" s="35">
        <f>vlbal!F52+vlbal!F65</f>
        <v>35940.69</v>
      </c>
    </row>
    <row r="14" spans="1:8" ht="18.75" x14ac:dyDescent="0.3">
      <c r="A14" s="35"/>
      <c r="B14" s="35">
        <v>1</v>
      </c>
      <c r="C14" s="35" t="s">
        <v>205</v>
      </c>
      <c r="D14" s="40">
        <f>D13/vlbal!B37</f>
        <v>-1.7125461337532091</v>
      </c>
      <c r="E14" s="40">
        <f>E13/vlbal!C37</f>
        <v>0.70710006784542068</v>
      </c>
      <c r="F14" s="40">
        <f>F13/vlbal!D37</f>
        <v>0.68788434154873868</v>
      </c>
      <c r="G14" s="40">
        <f>G13/vlbal!E37</f>
        <v>0.63623814305698312</v>
      </c>
      <c r="H14" s="40">
        <f>H13/vlbal!F37</f>
        <v>0.5438658586817271</v>
      </c>
    </row>
    <row r="15" spans="1:8" s="9" customFormat="1" ht="18.75" x14ac:dyDescent="0.3">
      <c r="A15" s="35"/>
      <c r="B15" s="35"/>
      <c r="C15" s="10" t="s">
        <v>214</v>
      </c>
      <c r="D15" s="35">
        <f>'vlp&amp;l'!B23-'vlp&amp;l'!B17</f>
        <v>47954.64</v>
      </c>
      <c r="E15" s="35">
        <f>'vlp&amp;l'!C23-'vlp&amp;l'!C17</f>
        <v>30451.370000000003</v>
      </c>
      <c r="F15" s="35">
        <f>'vlp&amp;l'!D23-'vlp&amp;l'!D17</f>
        <v>47525.32</v>
      </c>
      <c r="G15" s="35">
        <f>'vlp&amp;l'!E23-'vlp&amp;l'!E17</f>
        <v>62993.14</v>
      </c>
      <c r="H15" s="35">
        <f>'vlp&amp;l'!F23-'vlp&amp;l'!F17</f>
        <v>67704.81</v>
      </c>
    </row>
    <row r="16" spans="1:8" s="9" customFormat="1" ht="18.75" x14ac:dyDescent="0.3">
      <c r="A16" s="35"/>
      <c r="B16" s="35"/>
      <c r="C16" s="35"/>
      <c r="D16" s="35">
        <f>'vlp&amp;l'!B6-ratio!D15</f>
        <v>-4468.8799999999974</v>
      </c>
      <c r="E16" s="35">
        <f>'vlp&amp;l'!C6-ratio!E15</f>
        <v>-682.30000000000291</v>
      </c>
      <c r="F16" s="35">
        <f>'vlp&amp;l'!D6-ratio!F15</f>
        <v>-644.34999999999854</v>
      </c>
      <c r="G16" s="35">
        <f>'vlp&amp;l'!E6-ratio!G15</f>
        <v>2305.6999999999971</v>
      </c>
      <c r="H16" s="35">
        <f>'vlp&amp;l'!F6-ratio!H15</f>
        <v>5041.1100000000006</v>
      </c>
    </row>
    <row r="17" spans="1:9" s="9" customFormat="1" ht="18.75" x14ac:dyDescent="0.3">
      <c r="A17" s="35"/>
      <c r="B17" s="35">
        <v>2</v>
      </c>
      <c r="C17" s="10" t="s">
        <v>206</v>
      </c>
      <c r="D17" s="36">
        <f>D16/'vlp&amp;l'!B17</f>
        <v>-2.2650177394830195</v>
      </c>
      <c r="E17" s="36">
        <f>E16/'vlp&amp;l'!C17</f>
        <v>-0.32323777850419166</v>
      </c>
      <c r="F17" s="36">
        <f>F16/'vlp&amp;l'!D17</f>
        <v>-0.30369085604671592</v>
      </c>
      <c r="G17" s="36">
        <f>G16/'vlp&amp;l'!E17</f>
        <v>1.1260995062295165</v>
      </c>
      <c r="H17" s="36">
        <f>H16/'vlp&amp;l'!F17</f>
        <v>2.9553800696471915</v>
      </c>
    </row>
    <row r="18" spans="1:9" s="9" customFormat="1" ht="18.75" x14ac:dyDescent="0.3">
      <c r="A18" s="35"/>
      <c r="B18" s="35"/>
      <c r="C18" s="10"/>
      <c r="D18" s="35"/>
      <c r="E18" s="35"/>
      <c r="F18" s="35"/>
      <c r="G18" s="35"/>
      <c r="H18" s="35"/>
    </row>
    <row r="19" spans="1:9" s="9" customFormat="1" ht="18.75" x14ac:dyDescent="0.3">
      <c r="A19" s="35"/>
      <c r="B19" s="35"/>
      <c r="C19" s="10" t="s">
        <v>216</v>
      </c>
      <c r="D19" s="35">
        <f>vlcf!B6-vlcf!B9+vlcf!B27-vlcf!B28-vlcf!B29</f>
        <v>-7966.9800000000005</v>
      </c>
      <c r="E19" s="35">
        <f>vlcf!C6-vlcf!C27-vlcf!C28-vlcf!C29</f>
        <v>-4537.29</v>
      </c>
      <c r="F19" s="36">
        <f>vlcf!D6-vlcf!D9+vlcf!D27-vlcf!D28-vlcf!D29</f>
        <v>-1759.76</v>
      </c>
      <c r="G19" s="36">
        <f>vlcf!E6+vlcf!E9+vlcf!E27-vlcf!E28-vlcf!E29</f>
        <v>6975.4400000000005</v>
      </c>
      <c r="H19" s="36">
        <f>vlcf!F6+vlcf!F9+vlcf!F27-vlcf!F28-vlcf!F29</f>
        <v>12481.23</v>
      </c>
    </row>
    <row r="20" spans="1:9" s="9" customFormat="1" ht="18.75" x14ac:dyDescent="0.3">
      <c r="A20" s="35"/>
      <c r="B20" s="35">
        <v>3</v>
      </c>
      <c r="C20" s="10" t="s">
        <v>217</v>
      </c>
      <c r="D20" s="36">
        <f>D19/vlcf!B27</f>
        <v>-4.0380030410542327</v>
      </c>
      <c r="E20" s="36">
        <f>E19/vlcf!C27</f>
        <v>-1.9237706377674324</v>
      </c>
      <c r="F20" s="36">
        <f>F19/vlcf!D27</f>
        <v>-0.76487028030233883</v>
      </c>
      <c r="G20" s="36">
        <f>G19/vlcf!E27</f>
        <v>3.4067916640211773</v>
      </c>
      <c r="H20" s="36">
        <f>H19/vlcf!F27</f>
        <v>7.3171937106475777</v>
      </c>
    </row>
    <row r="21" spans="1:9" s="9" customFormat="1" ht="18.75" x14ac:dyDescent="0.3">
      <c r="A21" s="35"/>
      <c r="B21" s="35"/>
      <c r="C21" s="10"/>
      <c r="D21" s="35"/>
      <c r="E21" s="35"/>
      <c r="F21" s="35"/>
      <c r="G21" s="35"/>
      <c r="H21" s="35"/>
    </row>
    <row r="22" spans="1:9" s="9" customFormat="1" ht="18.75" x14ac:dyDescent="0.3">
      <c r="A22" s="35"/>
      <c r="B22" s="35"/>
      <c r="C22" s="10"/>
      <c r="D22" s="35"/>
      <c r="E22" s="35"/>
      <c r="F22" s="35"/>
      <c r="G22" s="35"/>
      <c r="H22" s="35"/>
    </row>
    <row r="23" spans="1:9" s="15" customFormat="1" ht="18.75" x14ac:dyDescent="0.3">
      <c r="A23" s="37"/>
      <c r="B23" s="37"/>
      <c r="C23" s="16"/>
      <c r="D23" s="37"/>
      <c r="E23" s="37"/>
      <c r="F23" s="37"/>
      <c r="G23" s="37"/>
      <c r="H23" s="37"/>
    </row>
    <row r="24" spans="1:9" ht="21" x14ac:dyDescent="0.35">
      <c r="A24" s="35" t="s">
        <v>962</v>
      </c>
      <c r="B24" s="35"/>
      <c r="C24" s="42" t="s">
        <v>207</v>
      </c>
      <c r="D24" s="35"/>
      <c r="E24" s="35"/>
      <c r="F24" s="35"/>
      <c r="G24" s="35"/>
      <c r="H24" s="35"/>
      <c r="I24" s="23"/>
    </row>
    <row r="25" spans="1:9" ht="21" x14ac:dyDescent="0.35">
      <c r="A25" s="35"/>
      <c r="B25" s="35">
        <v>1</v>
      </c>
      <c r="C25" s="43" t="s">
        <v>191</v>
      </c>
      <c r="D25" s="44">
        <f>'vlp&amp;l'!B33/'vlp&amp;l'!B6</f>
        <v>-0.16390055043306131</v>
      </c>
      <c r="E25" s="44">
        <f>'vlp&amp;l'!C33/'vlp&amp;l'!C6</f>
        <v>-7.6412195611082229E-2</v>
      </c>
      <c r="F25" s="44">
        <f>'vlp&amp;l'!D33/'vlp&amp;l'!D6</f>
        <v>-3.4983277863064689E-2</v>
      </c>
      <c r="G25" s="44">
        <f>'vlp&amp;l'!E33/'vlp&amp;l'!E6</f>
        <v>1.9216267854069078E-2</v>
      </c>
      <c r="H25" s="44">
        <f>'vlp&amp;l'!F33/'vlp&amp;l'!F6</f>
        <v>0.10792110402892698</v>
      </c>
      <c r="I25" s="23"/>
    </row>
    <row r="26" spans="1:9" ht="21" x14ac:dyDescent="0.35">
      <c r="A26" s="35"/>
      <c r="B26" s="35">
        <v>2</v>
      </c>
      <c r="C26" s="43" t="s">
        <v>190</v>
      </c>
      <c r="D26" s="44">
        <f>'vlp&amp;l'!B38/'vlp&amp;l'!B6</f>
        <v>-0.16763257673316506</v>
      </c>
      <c r="E26" s="44">
        <f>'vlp&amp;l'!C38/'vlp&amp;l'!C6</f>
        <v>-7.7108220041808492E-2</v>
      </c>
      <c r="F26" s="44">
        <f>'vlp&amp;l'!D38/'vlp&amp;l'!D6</f>
        <v>-3.7098848423998056E-2</v>
      </c>
      <c r="G26" s="44">
        <f>'vlp&amp;l'!E38/'vlp&amp;l'!E6</f>
        <v>4.1779149522411123E-2</v>
      </c>
      <c r="H26" s="44">
        <f>'vlp&amp;l'!F38/'vlp&amp;l'!F6</f>
        <v>0.10862574835812099</v>
      </c>
      <c r="I26" s="23"/>
    </row>
    <row r="27" spans="1:9" ht="21" x14ac:dyDescent="0.35">
      <c r="A27" s="35"/>
      <c r="B27" s="35">
        <v>3</v>
      </c>
      <c r="C27" s="45" t="s">
        <v>203</v>
      </c>
      <c r="D27" s="46">
        <f>'vlp&amp;l'!B38/vlbal!B37</f>
        <v>0.28242535494804116</v>
      </c>
      <c r="E27" s="46">
        <f>'vlp&amp;l'!C38/vlbal!C37</f>
        <v>-3.5282078018852234E-2</v>
      </c>
      <c r="F27" s="46">
        <f>'vlp&amp;l'!D38/vlbal!D37</f>
        <v>-2.7218052243298773E-2</v>
      </c>
      <c r="G27" s="46">
        <f>'vlp&amp;l'!E38/vlbal!E37</f>
        <v>4.4165387609706022E-2</v>
      </c>
      <c r="H27" s="46">
        <f>'vlp&amp;l'!F38/vlbal!F37</f>
        <v>0.11957676729555559</v>
      </c>
      <c r="I27" s="21"/>
    </row>
    <row r="28" spans="1:9" ht="21" x14ac:dyDescent="0.35">
      <c r="A28" s="35"/>
      <c r="B28" s="35"/>
      <c r="C28" s="35" t="s">
        <v>225</v>
      </c>
      <c r="D28" s="36">
        <f>vlbal!B52+vlbal!B65</f>
        <v>44202.22</v>
      </c>
      <c r="E28" s="36">
        <f>vlbal!C52+vlbal!C65</f>
        <v>46003.69</v>
      </c>
      <c r="F28" s="36">
        <f>vlbal!D52+vlbal!D65</f>
        <v>43955.72</v>
      </c>
      <c r="G28" s="36">
        <f>vlbal!E52+vlbal!E65</f>
        <v>39300.92</v>
      </c>
      <c r="H28" s="36">
        <f>vlbal!F52+vlbal!F65</f>
        <v>35940.69</v>
      </c>
      <c r="I28" s="21"/>
    </row>
    <row r="29" spans="1:9" ht="21" x14ac:dyDescent="0.35">
      <c r="A29" s="35"/>
      <c r="B29" s="35"/>
      <c r="C29" s="35" t="s">
        <v>224</v>
      </c>
      <c r="D29" s="36">
        <f>vlbal!B37-ratio!D28</f>
        <v>-70013.040000000008</v>
      </c>
      <c r="E29" s="36">
        <f>vlbal!C37-ratio!E28</f>
        <v>19055.97</v>
      </c>
      <c r="F29" s="36">
        <f>vlbal!D37-ratio!F28</f>
        <v>19944.150000000001</v>
      </c>
      <c r="G29" s="36">
        <f>vlbal!E37-ratio!G28</f>
        <v>22469.85</v>
      </c>
      <c r="H29" s="36">
        <f>vlbal!F37-ratio!H28</f>
        <v>30143.050000000003</v>
      </c>
      <c r="I29" s="21"/>
    </row>
    <row r="30" spans="1:9" ht="21" x14ac:dyDescent="0.35">
      <c r="A30" s="35"/>
      <c r="B30" s="35">
        <v>4</v>
      </c>
      <c r="C30" s="45" t="s">
        <v>204</v>
      </c>
      <c r="D30" s="46">
        <f>'vlp&amp;l'!B38/ratio!D29</f>
        <v>0.10411817569984105</v>
      </c>
      <c r="E30" s="46">
        <f>'vlp&amp;l'!C38/ratio!E29</f>
        <v>-0.12045778829416713</v>
      </c>
      <c r="F30" s="46">
        <f>'vlp&amp;l'!D38/ratio!F29</f>
        <v>-8.7205020018401386E-2</v>
      </c>
      <c r="G30" s="46">
        <f>'vlp&amp;l'!E38/ratio!G29</f>
        <v>0.12141291552903113</v>
      </c>
      <c r="H30" s="46">
        <f>'vlp&amp;l'!F38/ratio!H29</f>
        <v>0.26215263551631302</v>
      </c>
      <c r="I30" s="21"/>
    </row>
    <row r="31" spans="1:9" s="22" customFormat="1" ht="21" x14ac:dyDescent="0.35">
      <c r="A31" s="37"/>
      <c r="B31" s="37">
        <v>5</v>
      </c>
      <c r="C31" s="37" t="s">
        <v>223</v>
      </c>
      <c r="D31" s="47">
        <f>'vlp&amp;l'!B6/vlbal!B37</f>
        <v>-1.6847880075100288</v>
      </c>
      <c r="E31" s="47">
        <f>'vlp&amp;l'!C6/vlbal!C37</f>
        <v>0.45756571737386881</v>
      </c>
      <c r="F31" s="47">
        <f>'vlp&amp;l'!D6/vlbal!D37</f>
        <v>0.7336629949325405</v>
      </c>
      <c r="G31" s="47">
        <f>'vlp&amp;l'!E6/vlbal!E37</f>
        <v>1.0571155256766267</v>
      </c>
      <c r="H31" s="47">
        <f>'vlp&amp;l'!F6/vlbal!F37</f>
        <v>1.1008142093652689</v>
      </c>
      <c r="I31" s="24"/>
    </row>
    <row r="32" spans="1:9" ht="18.75" x14ac:dyDescent="0.3">
      <c r="A32" s="35"/>
      <c r="B32" s="35"/>
      <c r="C32" s="35"/>
      <c r="D32" s="35"/>
      <c r="E32" s="35"/>
      <c r="F32" s="35"/>
      <c r="G32" s="35"/>
      <c r="H32" s="35"/>
    </row>
    <row r="33" spans="1:8" ht="18.75" x14ac:dyDescent="0.3">
      <c r="A33" s="35"/>
      <c r="B33" s="35"/>
      <c r="C33" s="35"/>
      <c r="D33" s="35"/>
      <c r="E33" s="35"/>
      <c r="F33" s="35"/>
      <c r="G33" s="35"/>
      <c r="H33" s="35"/>
    </row>
    <row r="34" spans="1:8" ht="18.75" x14ac:dyDescent="0.3">
      <c r="A34" s="35"/>
      <c r="B34" s="35"/>
      <c r="C34" s="35"/>
      <c r="D34" s="35"/>
      <c r="E34" s="35"/>
      <c r="F34" s="35"/>
      <c r="G34" s="35"/>
      <c r="H34" s="35"/>
    </row>
    <row r="35" spans="1:8" ht="18.75" x14ac:dyDescent="0.3">
      <c r="A35" s="38" t="s">
        <v>963</v>
      </c>
      <c r="B35" s="38"/>
      <c r="C35" s="48" t="s">
        <v>208</v>
      </c>
      <c r="D35" s="35"/>
      <c r="E35" s="35"/>
      <c r="F35" s="35"/>
      <c r="G35" s="35"/>
      <c r="H35" s="35"/>
    </row>
    <row r="36" spans="1:8" ht="18.75" x14ac:dyDescent="0.3">
      <c r="A36" s="35"/>
      <c r="B36" s="35">
        <v>1</v>
      </c>
      <c r="C36" s="41" t="s">
        <v>228</v>
      </c>
      <c r="D36" s="36">
        <f>D28/D29</f>
        <v>-0.63134267559300372</v>
      </c>
      <c r="E36" s="36">
        <f t="shared" ref="E36:H36" si="0">E28/E29</f>
        <v>2.4141353077277095</v>
      </c>
      <c r="F36" s="36">
        <f t="shared" si="0"/>
        <v>2.2039405038570208</v>
      </c>
      <c r="G36" s="36">
        <f t="shared" si="0"/>
        <v>1.749051284276486</v>
      </c>
      <c r="H36" s="36">
        <f t="shared" si="0"/>
        <v>1.1923375371768947</v>
      </c>
    </row>
    <row r="37" spans="1:8" ht="18.75" x14ac:dyDescent="0.3">
      <c r="A37" s="35"/>
      <c r="B37" s="35">
        <v>2</v>
      </c>
      <c r="C37" s="41" t="s">
        <v>230</v>
      </c>
      <c r="D37" s="36">
        <f>D13/D38</f>
        <v>-1.7125461337532084</v>
      </c>
      <c r="E37" s="36">
        <f>E13/E38</f>
        <v>0.70710006784542068</v>
      </c>
      <c r="F37" s="36">
        <f>F13/F38</f>
        <v>0.68788434154873868</v>
      </c>
      <c r="G37" s="36">
        <f>G13/G38</f>
        <v>0.63623814305698312</v>
      </c>
      <c r="H37" s="36">
        <f>H13/H38</f>
        <v>0.5438658586817271</v>
      </c>
    </row>
    <row r="38" spans="1:8" ht="18.75" x14ac:dyDescent="0.3">
      <c r="A38" s="35"/>
      <c r="B38" s="35"/>
      <c r="C38" s="35" t="s">
        <v>964</v>
      </c>
      <c r="D38" s="36">
        <f>D29+D13</f>
        <v>-25810.820000000007</v>
      </c>
      <c r="E38" s="36">
        <f>E29+E13</f>
        <v>65059.66</v>
      </c>
      <c r="F38" s="36">
        <f>F29+F13</f>
        <v>63899.87</v>
      </c>
      <c r="G38" s="36">
        <f>G29+G13</f>
        <v>61770.77</v>
      </c>
      <c r="H38" s="36">
        <f>H29+H13</f>
        <v>66083.740000000005</v>
      </c>
    </row>
    <row r="39" spans="1:8" ht="18.75" x14ac:dyDescent="0.3">
      <c r="A39" s="35"/>
      <c r="B39" s="35">
        <v>3</v>
      </c>
      <c r="C39" s="35" t="s">
        <v>209</v>
      </c>
      <c r="D39" s="35">
        <f>'vlp&amp;l'!B38/ratio!D38</f>
        <v>0.28242535494804111</v>
      </c>
      <c r="E39" s="35">
        <f>'vlp&amp;l'!C38/ratio!E38</f>
        <v>-3.5282078018852234E-2</v>
      </c>
      <c r="F39" s="35">
        <f>'vlp&amp;l'!D38/ratio!F38</f>
        <v>-2.7218052243298773E-2</v>
      </c>
      <c r="G39" s="35">
        <f>'vlp&amp;l'!E38/ratio!G38</f>
        <v>4.4165387609706022E-2</v>
      </c>
      <c r="H39" s="35">
        <f>'vlp&amp;l'!F38/ratio!H38</f>
        <v>0.11957676729555559</v>
      </c>
    </row>
    <row r="40" spans="1:8" ht="18.75" x14ac:dyDescent="0.3">
      <c r="A40" s="35"/>
      <c r="B40" s="35">
        <v>4</v>
      </c>
      <c r="C40" s="35" t="s">
        <v>966</v>
      </c>
      <c r="D40" s="35">
        <f>vlbal!B37-vlbal!B65</f>
        <v>-51621.64</v>
      </c>
      <c r="E40" s="35">
        <f>vlbal!C37-vlbal!C65</f>
        <v>38808.11</v>
      </c>
      <c r="F40" s="35">
        <f>vlbal!D37-vlbal!D65</f>
        <v>36907.06</v>
      </c>
      <c r="G40" s="35">
        <f>vlbal!E37-vlbal!E65</f>
        <v>35967.24</v>
      </c>
      <c r="H40" s="35">
        <f>vlbal!F37-vlbal!F65</f>
        <v>38757.58</v>
      </c>
    </row>
    <row r="44" spans="1:8" ht="15.75" x14ac:dyDescent="0.25">
      <c r="C44" s="4"/>
    </row>
    <row r="45" spans="1:8" ht="15.75" x14ac:dyDescent="0.25">
      <c r="C45" s="4"/>
    </row>
    <row r="51" spans="3:3" ht="15.75" x14ac:dyDescent="0.25">
      <c r="C51" s="4"/>
    </row>
    <row r="57" spans="3:3" x14ac:dyDescent="0.25">
      <c r="C57" s="3"/>
    </row>
    <row r="66" spans="3:3" x14ac:dyDescent="0.25">
      <c r="C66" s="3"/>
    </row>
    <row r="69" spans="3:3" x14ac:dyDescent="0.25">
      <c r="C69" s="3"/>
    </row>
    <row r="74" spans="3:3" x14ac:dyDescent="0.25">
      <c r="C74" s="3"/>
    </row>
    <row r="79" spans="3:3" x14ac:dyDescent="0.25">
      <c r="C79"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8E85-4378-4639-B405-3D0C73774572}">
  <dimension ref="A1:D51"/>
  <sheetViews>
    <sheetView workbookViewId="0">
      <selection activeCell="F14" sqref="F14"/>
    </sheetView>
  </sheetViews>
  <sheetFormatPr defaultRowHeight="15" x14ac:dyDescent="0.25"/>
  <cols>
    <col min="1" max="1" width="105.5703125" bestFit="1" customWidth="1"/>
    <col min="3" max="4" width="10.5703125" bestFit="1" customWidth="1"/>
  </cols>
  <sheetData>
    <row r="1" spans="1:4" x14ac:dyDescent="0.25">
      <c r="A1" t="s">
        <v>0</v>
      </c>
      <c r="C1">
        <v>2021</v>
      </c>
      <c r="D1">
        <v>2020</v>
      </c>
    </row>
    <row r="2" spans="1:4" x14ac:dyDescent="0.25">
      <c r="A2" s="1" t="s">
        <v>1</v>
      </c>
      <c r="C2" s="25"/>
      <c r="D2" s="25"/>
    </row>
    <row r="3" spans="1:4" x14ac:dyDescent="0.25">
      <c r="A3" t="s">
        <v>2</v>
      </c>
      <c r="C3" s="25">
        <v>46559.39</v>
      </c>
      <c r="D3" s="25">
        <v>43485.760000000002</v>
      </c>
    </row>
    <row r="4" spans="1:4" x14ac:dyDescent="0.25">
      <c r="A4" t="s">
        <v>3</v>
      </c>
      <c r="C4" s="25">
        <v>472.08</v>
      </c>
      <c r="D4" s="25">
        <v>442.41</v>
      </c>
    </row>
    <row r="5" spans="1:4" x14ac:dyDescent="0.25">
      <c r="A5" s="1" t="s">
        <v>4</v>
      </c>
      <c r="B5" t="s">
        <v>319</v>
      </c>
      <c r="C5" s="26">
        <v>47031.47</v>
      </c>
      <c r="D5" s="26">
        <v>43928.17</v>
      </c>
    </row>
    <row r="6" spans="1:4" x14ac:dyDescent="0.25">
      <c r="A6" t="s">
        <v>5</v>
      </c>
      <c r="B6" t="s">
        <v>238</v>
      </c>
      <c r="C6" s="25">
        <v>842.96</v>
      </c>
      <c r="D6" s="25">
        <v>1383.05</v>
      </c>
    </row>
    <row r="7" spans="1:4" x14ac:dyDescent="0.25">
      <c r="A7" s="1" t="s">
        <v>6</v>
      </c>
      <c r="C7" s="26">
        <v>47874.43</v>
      </c>
      <c r="D7" s="26">
        <v>45311.22</v>
      </c>
    </row>
    <row r="8" spans="1:4" x14ac:dyDescent="0.25">
      <c r="A8" s="1" t="s">
        <v>7</v>
      </c>
      <c r="C8" s="25"/>
      <c r="D8" s="25"/>
    </row>
    <row r="9" spans="1:4" x14ac:dyDescent="0.25">
      <c r="A9" t="s">
        <v>8</v>
      </c>
      <c r="C9" s="25">
        <v>30010.61</v>
      </c>
      <c r="D9" s="25">
        <v>26171.85</v>
      </c>
    </row>
    <row r="10" spans="1:4" x14ac:dyDescent="0.25">
      <c r="A10" t="s">
        <v>9</v>
      </c>
      <c r="C10" s="25">
        <v>5490.67</v>
      </c>
      <c r="D10" s="25">
        <v>5679.98</v>
      </c>
    </row>
    <row r="11" spans="1:4" x14ac:dyDescent="0.25">
      <c r="A11" t="s">
        <v>10</v>
      </c>
      <c r="C11" s="25">
        <v>-69.02</v>
      </c>
      <c r="D11" s="25">
        <v>722.68</v>
      </c>
    </row>
    <row r="12" spans="1:4" x14ac:dyDescent="0.25">
      <c r="A12" t="s">
        <v>11</v>
      </c>
      <c r="C12" s="25"/>
      <c r="D12" s="25"/>
    </row>
    <row r="13" spans="1:4" x14ac:dyDescent="0.25">
      <c r="A13" t="s">
        <v>12</v>
      </c>
      <c r="B13" t="s">
        <v>241</v>
      </c>
      <c r="C13" s="25">
        <v>4212.99</v>
      </c>
      <c r="D13" s="25">
        <v>4384.3100000000004</v>
      </c>
    </row>
    <row r="14" spans="1:4" x14ac:dyDescent="0.25">
      <c r="A14" t="s">
        <v>13</v>
      </c>
      <c r="B14" t="s">
        <v>252</v>
      </c>
      <c r="C14" s="25">
        <v>2358.54</v>
      </c>
      <c r="D14" s="25">
        <v>1973</v>
      </c>
    </row>
    <row r="15" spans="1:4" x14ac:dyDescent="0.25">
      <c r="A15" t="s">
        <v>14</v>
      </c>
      <c r="C15" s="25">
        <v>1.67</v>
      </c>
      <c r="D15" s="25">
        <v>239</v>
      </c>
    </row>
    <row r="16" spans="1:4" x14ac:dyDescent="0.25">
      <c r="A16" t="s">
        <v>15</v>
      </c>
      <c r="C16" s="25">
        <v>3681.61</v>
      </c>
      <c r="D16" s="25">
        <v>3375.29</v>
      </c>
    </row>
    <row r="17" spans="1:4" x14ac:dyDescent="0.25">
      <c r="A17" t="s">
        <v>16</v>
      </c>
      <c r="C17" s="25">
        <v>907.64</v>
      </c>
      <c r="D17" s="25">
        <v>830.24</v>
      </c>
    </row>
    <row r="18" spans="1:4" x14ac:dyDescent="0.25">
      <c r="A18" t="s">
        <v>17</v>
      </c>
      <c r="B18" t="s">
        <v>255</v>
      </c>
      <c r="C18" s="25">
        <v>5801.9</v>
      </c>
      <c r="D18" s="25">
        <v>7720.75</v>
      </c>
    </row>
    <row r="19" spans="1:4" x14ac:dyDescent="0.25">
      <c r="A19" t="s">
        <v>18</v>
      </c>
      <c r="B19" t="s">
        <v>264</v>
      </c>
      <c r="C19" s="25">
        <v>-817.53</v>
      </c>
      <c r="D19" s="25">
        <v>-1169.46</v>
      </c>
    </row>
    <row r="20" spans="1:4" x14ac:dyDescent="0.25">
      <c r="A20" s="1" t="s">
        <v>19</v>
      </c>
      <c r="B20" s="1"/>
      <c r="C20" s="26">
        <v>51579.08</v>
      </c>
      <c r="D20" s="26">
        <v>49927.64</v>
      </c>
    </row>
    <row r="21" spans="1:4" x14ac:dyDescent="0.25">
      <c r="A21" s="1" t="s">
        <v>20</v>
      </c>
      <c r="C21" s="25">
        <v>-3704.65</v>
      </c>
      <c r="D21" s="25">
        <v>-4616.42</v>
      </c>
    </row>
    <row r="22" spans="1:4" x14ac:dyDescent="0.25">
      <c r="A22" t="s">
        <v>21</v>
      </c>
      <c r="C22" s="25"/>
      <c r="D22" s="25"/>
    </row>
    <row r="23" spans="1:4" x14ac:dyDescent="0.25">
      <c r="A23" t="s">
        <v>22</v>
      </c>
      <c r="C23" s="25">
        <v>215.97</v>
      </c>
      <c r="D23" s="25">
        <v>2.69</v>
      </c>
    </row>
    <row r="24" spans="1:4" x14ac:dyDescent="0.25">
      <c r="A24" t="s">
        <v>23</v>
      </c>
      <c r="B24" t="s">
        <v>267</v>
      </c>
      <c r="C24" s="25">
        <v>114</v>
      </c>
      <c r="D24" s="25">
        <v>-73.03</v>
      </c>
    </row>
    <row r="25" spans="1:4" x14ac:dyDescent="0.25">
      <c r="A25" t="s">
        <v>24</v>
      </c>
      <c r="C25" s="25">
        <v>123.36</v>
      </c>
      <c r="D25" s="25">
        <v>385.62</v>
      </c>
    </row>
    <row r="26" spans="1:4" x14ac:dyDescent="0.25">
      <c r="A26" t="s">
        <v>25</v>
      </c>
      <c r="C26" s="25"/>
      <c r="D26" s="25"/>
    </row>
    <row r="27" spans="1:4" x14ac:dyDescent="0.25">
      <c r="A27" t="s">
        <v>26</v>
      </c>
      <c r="B27" t="s">
        <v>284</v>
      </c>
      <c r="C27" s="25">
        <v>-1182.4100000000001</v>
      </c>
      <c r="D27" s="25">
        <v>1418.64</v>
      </c>
    </row>
    <row r="28" spans="1:4" x14ac:dyDescent="0.25">
      <c r="A28" t="s">
        <v>27</v>
      </c>
      <c r="B28" t="s">
        <v>286</v>
      </c>
      <c r="C28" s="25">
        <v>-663</v>
      </c>
      <c r="D28" s="25">
        <v>777</v>
      </c>
    </row>
    <row r="29" spans="1:4" x14ac:dyDescent="0.25">
      <c r="A29" t="s">
        <v>28</v>
      </c>
      <c r="C29" s="25"/>
      <c r="D29" s="25"/>
    </row>
    <row r="30" spans="1:4" x14ac:dyDescent="0.25">
      <c r="A30" s="1" t="s">
        <v>29</v>
      </c>
      <c r="C30" s="25">
        <v>-2312.5700000000002</v>
      </c>
      <c r="D30" s="25">
        <v>-7127.34</v>
      </c>
    </row>
    <row r="31" spans="1:4" x14ac:dyDescent="0.25">
      <c r="A31" s="1" t="s">
        <v>30</v>
      </c>
      <c r="B31" t="s">
        <v>320</v>
      </c>
      <c r="C31" s="25"/>
      <c r="D31" s="25"/>
    </row>
    <row r="32" spans="1:4" x14ac:dyDescent="0.25">
      <c r="A32" t="s">
        <v>31</v>
      </c>
      <c r="C32" s="25">
        <v>82.31</v>
      </c>
      <c r="D32" s="25">
        <v>33.049999999999997</v>
      </c>
    </row>
    <row r="33" spans="1:4" x14ac:dyDescent="0.25">
      <c r="A33" t="s">
        <v>32</v>
      </c>
      <c r="C33" s="25">
        <v>0.56000000000000005</v>
      </c>
      <c r="D33" s="25">
        <v>129.24</v>
      </c>
    </row>
    <row r="34" spans="1:4" x14ac:dyDescent="0.25">
      <c r="A34" s="1" t="s">
        <v>33</v>
      </c>
      <c r="C34" s="25">
        <v>82.87</v>
      </c>
      <c r="D34" s="25">
        <v>162.29</v>
      </c>
    </row>
    <row r="35" spans="1:4" x14ac:dyDescent="0.25">
      <c r="A35" s="1" t="s">
        <v>34</v>
      </c>
      <c r="C35" s="26">
        <v>-2395.44</v>
      </c>
      <c r="D35" s="26">
        <v>-7289.63</v>
      </c>
    </row>
    <row r="36" spans="1:4" x14ac:dyDescent="0.25">
      <c r="A36" s="1" t="s">
        <v>35</v>
      </c>
      <c r="C36" s="25"/>
      <c r="D36" s="25"/>
    </row>
    <row r="37" spans="1:4" x14ac:dyDescent="0.25">
      <c r="A37" t="s">
        <v>36</v>
      </c>
      <c r="C37" s="25"/>
      <c r="D37" s="25"/>
    </row>
    <row r="38" spans="1:4" x14ac:dyDescent="0.25">
      <c r="A38" t="s">
        <v>37</v>
      </c>
      <c r="C38" s="25">
        <v>-23.62</v>
      </c>
      <c r="D38" s="25">
        <v>-105.32</v>
      </c>
    </row>
    <row r="39" spans="1:4" x14ac:dyDescent="0.25">
      <c r="A39" t="s">
        <v>38</v>
      </c>
      <c r="C39" s="25">
        <v>365.84</v>
      </c>
      <c r="D39" s="25">
        <v>-115.72</v>
      </c>
    </row>
    <row r="40" spans="1:4" x14ac:dyDescent="0.25">
      <c r="A40" t="s">
        <v>39</v>
      </c>
      <c r="C40" s="25">
        <v>-8.6</v>
      </c>
      <c r="D40" s="25">
        <v>33.71</v>
      </c>
    </row>
    <row r="41" spans="1:4" x14ac:dyDescent="0.25">
      <c r="A41" t="s">
        <v>40</v>
      </c>
      <c r="C41" s="25">
        <v>168.12</v>
      </c>
      <c r="D41" s="25">
        <v>-294.19</v>
      </c>
    </row>
    <row r="42" spans="1:4" x14ac:dyDescent="0.25">
      <c r="A42" s="14" t="s">
        <v>41</v>
      </c>
      <c r="C42" s="25">
        <v>-58.75</v>
      </c>
      <c r="D42" s="25">
        <v>102.8</v>
      </c>
    </row>
    <row r="43" spans="1:4" x14ac:dyDescent="0.25">
      <c r="A43" s="1" t="s">
        <v>42</v>
      </c>
      <c r="C43" s="25">
        <v>442.99</v>
      </c>
      <c r="D43" s="25">
        <v>-378.72</v>
      </c>
    </row>
    <row r="44" spans="1:4" x14ac:dyDescent="0.25">
      <c r="A44" s="1" t="s">
        <v>43</v>
      </c>
      <c r="C44" s="26">
        <v>-1952.45</v>
      </c>
      <c r="D44" s="26">
        <v>-7668.35</v>
      </c>
    </row>
    <row r="45" spans="1:4" x14ac:dyDescent="0.25">
      <c r="A45" s="1" t="s">
        <v>44</v>
      </c>
      <c r="B45" t="s">
        <v>321</v>
      </c>
      <c r="C45" s="25"/>
      <c r="D45" s="25"/>
    </row>
    <row r="46" spans="1:4" x14ac:dyDescent="0.25">
      <c r="A46" t="s">
        <v>45</v>
      </c>
      <c r="C46" s="25"/>
      <c r="D46" s="25"/>
    </row>
    <row r="47" spans="1:4" x14ac:dyDescent="0.25">
      <c r="A47" t="s">
        <v>46</v>
      </c>
      <c r="C47" s="25">
        <v>-6.59</v>
      </c>
      <c r="D47" s="25">
        <v>-21.06</v>
      </c>
    </row>
    <row r="48" spans="1:4" x14ac:dyDescent="0.25">
      <c r="A48" t="s">
        <v>47</v>
      </c>
      <c r="C48" s="25">
        <v>-6.59</v>
      </c>
      <c r="D48" s="25">
        <v>-21.06</v>
      </c>
    </row>
    <row r="49" spans="1:4" x14ac:dyDescent="0.25">
      <c r="A49" t="s">
        <v>48</v>
      </c>
      <c r="C49" s="25"/>
      <c r="D49" s="25"/>
    </row>
    <row r="50" spans="1:4" x14ac:dyDescent="0.25">
      <c r="A50" t="s">
        <v>46</v>
      </c>
      <c r="C50" s="25">
        <v>-6.59</v>
      </c>
      <c r="D50" s="25">
        <v>-21.06</v>
      </c>
    </row>
    <row r="51" spans="1:4" x14ac:dyDescent="0.25">
      <c r="A51" t="s">
        <v>47</v>
      </c>
      <c r="C51" s="25">
        <v>-6.59</v>
      </c>
      <c r="D51" s="25">
        <v>-21.06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39817-03CE-4B7D-B747-36767CBEF169}">
  <dimension ref="A1:Z29"/>
  <sheetViews>
    <sheetView zoomScale="98" zoomScaleNormal="98" workbookViewId="0">
      <selection activeCell="Q14" sqref="Q14:R16"/>
    </sheetView>
  </sheetViews>
  <sheetFormatPr defaultRowHeight="15" x14ac:dyDescent="0.25"/>
  <cols>
    <col min="1" max="1" width="8.5703125" customWidth="1"/>
    <col min="2" max="4" width="12" bestFit="1" customWidth="1"/>
    <col min="5" max="5" width="22.85546875" bestFit="1" customWidth="1"/>
    <col min="24" max="26" width="8.85546875" style="5"/>
  </cols>
  <sheetData>
    <row r="1" spans="1:26" x14ac:dyDescent="0.25">
      <c r="Y1" s="51"/>
      <c r="Z1" s="51"/>
    </row>
    <row r="3" spans="1:26" ht="18.75" x14ac:dyDescent="0.3">
      <c r="A3" s="50" t="s">
        <v>103</v>
      </c>
      <c r="B3" s="50"/>
      <c r="C3" s="50"/>
      <c r="D3" s="50"/>
      <c r="E3" s="50"/>
      <c r="F3" s="50"/>
      <c r="G3" s="50"/>
      <c r="H3" s="50"/>
      <c r="I3" s="50"/>
      <c r="J3" s="50"/>
      <c r="K3" s="50"/>
      <c r="L3" s="50"/>
      <c r="M3" s="50"/>
      <c r="N3" s="50"/>
      <c r="O3" s="50"/>
      <c r="Z3" s="6"/>
    </row>
    <row r="4" spans="1:26" x14ac:dyDescent="0.25">
      <c r="Z4" s="6"/>
    </row>
    <row r="5" spans="1:26" x14ac:dyDescent="0.25">
      <c r="A5" s="5" t="s">
        <v>198</v>
      </c>
      <c r="B5" s="5" t="s">
        <v>196</v>
      </c>
      <c r="C5" s="5" t="s">
        <v>199</v>
      </c>
      <c r="D5" s="5" t="s">
        <v>200</v>
      </c>
      <c r="E5" s="5" t="s">
        <v>197</v>
      </c>
      <c r="Z5" s="6"/>
    </row>
    <row r="6" spans="1:26" x14ac:dyDescent="0.25">
      <c r="A6" s="3">
        <v>2020</v>
      </c>
      <c r="B6" s="6">
        <v>0.52570046205428578</v>
      </c>
      <c r="C6" s="5">
        <v>8.3116305487388631E-2</v>
      </c>
      <c r="D6" s="5">
        <v>62589.721538230871</v>
      </c>
      <c r="E6" s="5">
        <v>-12242.06</v>
      </c>
      <c r="Z6" s="6"/>
    </row>
    <row r="7" spans="1:26" x14ac:dyDescent="0.25">
      <c r="A7" s="3">
        <v>2021</v>
      </c>
      <c r="B7" s="6">
        <v>0.60394871921848425</v>
      </c>
      <c r="C7" s="5">
        <v>9.0110488713999751E-2</v>
      </c>
      <c r="D7" s="5">
        <v>65059.486611761975</v>
      </c>
      <c r="E7" s="5">
        <v>-10396.959999999999</v>
      </c>
      <c r="Z7" s="6"/>
    </row>
    <row r="8" spans="1:26" x14ac:dyDescent="0.25">
      <c r="A8" s="3">
        <v>2022</v>
      </c>
      <c r="B8" s="6">
        <v>0.57865816860119412</v>
      </c>
      <c r="C8" s="5">
        <v>9.0773431887973127E-2</v>
      </c>
      <c r="D8" s="5">
        <v>63899.732241463564</v>
      </c>
      <c r="E8" s="5">
        <v>-11373.2</v>
      </c>
    </row>
    <row r="9" spans="1:26" x14ac:dyDescent="0.25">
      <c r="A9" s="3">
        <v>2023</v>
      </c>
      <c r="B9" s="6">
        <v>0.44567351831319207</v>
      </c>
      <c r="C9" s="5">
        <v>4.3460332752921792E-2</v>
      </c>
      <c r="D9" s="5">
        <v>61770.652655590144</v>
      </c>
      <c r="E9" s="5">
        <v>-14303.579999999998</v>
      </c>
    </row>
    <row r="10" spans="1:26" x14ac:dyDescent="0.25">
      <c r="A10" s="3">
        <v>2024</v>
      </c>
      <c r="B10" s="6">
        <v>0.555184482561765</v>
      </c>
      <c r="C10" s="5">
        <v>0.12240614854044622</v>
      </c>
      <c r="D10" s="5">
        <v>66083.6130015487</v>
      </c>
      <c r="E10" s="5">
        <v>-12155.1</v>
      </c>
    </row>
    <row r="13" spans="1:26" x14ac:dyDescent="0.25"/>
    <row r="20" spans="1:20" x14ac:dyDescent="0.25">
      <c r="R20" s="51"/>
      <c r="S20" s="51"/>
      <c r="T20" s="51"/>
    </row>
    <row r="21" spans="1:20" x14ac:dyDescent="0.25">
      <c r="I21" s="51"/>
      <c r="J21" s="51"/>
      <c r="K21" s="51"/>
    </row>
    <row r="24" spans="1:20" x14ac:dyDescent="0.25">
      <c r="A24" s="5"/>
    </row>
    <row r="25" spans="1:20" x14ac:dyDescent="0.25">
      <c r="A25" s="7"/>
    </row>
    <row r="26" spans="1:20" x14ac:dyDescent="0.25">
      <c r="A26" s="7"/>
    </row>
    <row r="27" spans="1:20" x14ac:dyDescent="0.25">
      <c r="A27" s="7"/>
    </row>
    <row r="28" spans="1:20" x14ac:dyDescent="0.25">
      <c r="A28" s="7"/>
    </row>
    <row r="29" spans="1:20" x14ac:dyDescent="0.25">
      <c r="A29" s="7"/>
    </row>
  </sheetData>
  <mergeCells count="4">
    <mergeCell ref="A3:O3"/>
    <mergeCell ref="I21:K21"/>
    <mergeCell ref="R20:T20"/>
    <mergeCell ref="Y1:Z1"/>
  </mergeCells>
  <pageMargins left="0.7" right="0.7" top="0.75" bottom="0.75" header="0.3" footer="0.3"/>
  <pageSetup orientation="portrait" horizontalDpi="300" verticalDpi="3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99EE-CD51-4CF2-90B5-0F9534F7CDD6}">
  <dimension ref="A3:L11"/>
  <sheetViews>
    <sheetView topLeftCell="A22" workbookViewId="0">
      <selection activeCell="H20" sqref="H20"/>
    </sheetView>
  </sheetViews>
  <sheetFormatPr defaultRowHeight="15" x14ac:dyDescent="0.25"/>
  <sheetData>
    <row r="3" spans="1:12" x14ac:dyDescent="0.25">
      <c r="A3" s="5" t="s">
        <v>198</v>
      </c>
      <c r="B3" s="8">
        <v>2020</v>
      </c>
      <c r="C3" s="8">
        <v>2021</v>
      </c>
      <c r="D3" s="8">
        <v>2022</v>
      </c>
      <c r="E3" s="8">
        <v>2023</v>
      </c>
      <c r="F3" s="8">
        <v>2024</v>
      </c>
    </row>
    <row r="4" spans="1:12" x14ac:dyDescent="0.25">
      <c r="A4" t="s">
        <v>201</v>
      </c>
      <c r="B4">
        <v>0.52570046205428578</v>
      </c>
      <c r="C4">
        <v>0.60394871921848425</v>
      </c>
      <c r="D4">
        <v>0.57865816860119412</v>
      </c>
      <c r="E4">
        <v>0.44567351831319207</v>
      </c>
      <c r="F4">
        <v>0.555184482561765</v>
      </c>
    </row>
    <row r="6" spans="1:12" x14ac:dyDescent="0.25">
      <c r="A6" s="5" t="s">
        <v>198</v>
      </c>
      <c r="B6" t="s">
        <v>210</v>
      </c>
    </row>
    <row r="7" spans="1:12" x14ac:dyDescent="0.25">
      <c r="A7" s="8">
        <v>2020</v>
      </c>
      <c r="B7">
        <v>0.52570046205428578</v>
      </c>
    </row>
    <row r="8" spans="1:12" x14ac:dyDescent="0.25">
      <c r="A8" s="8">
        <v>2021</v>
      </c>
      <c r="B8">
        <v>0.60394871921848425</v>
      </c>
    </row>
    <row r="9" spans="1:12" x14ac:dyDescent="0.25">
      <c r="A9" s="8">
        <v>2022</v>
      </c>
      <c r="B9">
        <v>0.57865816860119412</v>
      </c>
    </row>
    <row r="10" spans="1:12" x14ac:dyDescent="0.25">
      <c r="A10" s="8">
        <v>2023</v>
      </c>
      <c r="B10">
        <v>0.44567351831319207</v>
      </c>
    </row>
    <row r="11" spans="1:12" x14ac:dyDescent="0.25">
      <c r="A11" s="8">
        <v>2024</v>
      </c>
      <c r="B11">
        <v>0.555184482561765</v>
      </c>
    </row>
  </sheetData>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9E5C-C5A8-4EBA-9773-1774C08160BB}">
  <dimension ref="A2:R53"/>
  <sheetViews>
    <sheetView topLeftCell="A43" workbookViewId="0">
      <selection activeCell="O58" sqref="O58"/>
    </sheetView>
  </sheetViews>
  <sheetFormatPr defaultRowHeight="15" x14ac:dyDescent="0.25"/>
  <cols>
    <col min="8" max="8" width="9.140625" customWidth="1"/>
  </cols>
  <sheetData>
    <row r="2" spans="1:18" ht="21" x14ac:dyDescent="0.35">
      <c r="H2" s="52" t="s">
        <v>213</v>
      </c>
      <c r="I2" s="52"/>
    </row>
    <row r="4" spans="1:18" x14ac:dyDescent="0.25">
      <c r="A4" s="5" t="s">
        <v>198</v>
      </c>
      <c r="B4" s="11">
        <v>2020</v>
      </c>
      <c r="C4" s="11">
        <v>2021</v>
      </c>
      <c r="D4" s="11">
        <v>2022</v>
      </c>
      <c r="E4" s="11">
        <v>2023</v>
      </c>
      <c r="F4" s="11">
        <v>2024</v>
      </c>
    </row>
    <row r="5" spans="1:18" x14ac:dyDescent="0.25">
      <c r="A5" t="s">
        <v>205</v>
      </c>
      <c r="B5">
        <v>0.70622003209145501</v>
      </c>
      <c r="C5">
        <v>0.70710006784542068</v>
      </c>
      <c r="D5">
        <v>0.68788434154873868</v>
      </c>
      <c r="E5">
        <v>0.63623814305698312</v>
      </c>
      <c r="F5">
        <v>0.5438658586817271</v>
      </c>
    </row>
    <row r="6" spans="1:18" x14ac:dyDescent="0.25">
      <c r="O6" s="14"/>
      <c r="P6" s="14"/>
      <c r="Q6" s="14"/>
      <c r="R6" s="14"/>
    </row>
    <row r="7" spans="1:18" x14ac:dyDescent="0.25">
      <c r="A7" s="5" t="s">
        <v>198</v>
      </c>
      <c r="B7" t="s">
        <v>213</v>
      </c>
      <c r="N7" s="14"/>
      <c r="O7" s="14"/>
      <c r="P7" s="14"/>
      <c r="Q7" s="14"/>
      <c r="R7" s="14"/>
    </row>
    <row r="8" spans="1:18" x14ac:dyDescent="0.25">
      <c r="A8" s="11">
        <v>2020</v>
      </c>
      <c r="B8">
        <v>0.70622003209145501</v>
      </c>
      <c r="N8" s="14"/>
      <c r="O8" s="14"/>
      <c r="P8" s="14"/>
      <c r="Q8" s="14"/>
      <c r="R8" s="14"/>
    </row>
    <row r="9" spans="1:18" x14ac:dyDescent="0.25">
      <c r="A9" s="11">
        <v>2021</v>
      </c>
      <c r="B9">
        <v>0.70710006784542068</v>
      </c>
      <c r="N9" s="14"/>
      <c r="O9" s="14"/>
      <c r="P9" s="14"/>
      <c r="Q9" s="14"/>
      <c r="R9" s="14"/>
    </row>
    <row r="10" spans="1:18" x14ac:dyDescent="0.25">
      <c r="A10" s="11">
        <v>2022</v>
      </c>
      <c r="B10">
        <v>0.68788434154873868</v>
      </c>
      <c r="N10" s="14"/>
      <c r="O10" s="14"/>
      <c r="P10" s="14"/>
      <c r="Q10" s="14"/>
      <c r="R10" s="14"/>
    </row>
    <row r="11" spans="1:18" x14ac:dyDescent="0.25">
      <c r="A11" s="11">
        <v>2023</v>
      </c>
      <c r="B11">
        <v>0.63623814305698312</v>
      </c>
      <c r="N11" s="14"/>
      <c r="O11" s="14"/>
      <c r="P11" s="14"/>
      <c r="Q11" s="14"/>
      <c r="R11" s="14"/>
    </row>
    <row r="12" spans="1:18" x14ac:dyDescent="0.25">
      <c r="A12" s="11">
        <v>2024</v>
      </c>
      <c r="B12">
        <v>0.5438658586817271</v>
      </c>
      <c r="N12" s="14"/>
      <c r="O12" s="14"/>
      <c r="P12" s="14"/>
      <c r="Q12" s="14"/>
      <c r="R12" s="14"/>
    </row>
    <row r="13" spans="1:18" x14ac:dyDescent="0.25">
      <c r="N13" s="14"/>
      <c r="O13" s="14"/>
      <c r="P13" s="14"/>
      <c r="Q13" s="14"/>
      <c r="R13" s="14"/>
    </row>
    <row r="14" spans="1:18" x14ac:dyDescent="0.25">
      <c r="N14" s="14"/>
      <c r="O14" s="14"/>
      <c r="P14" s="14"/>
      <c r="Q14" s="14"/>
      <c r="R14" s="14"/>
    </row>
    <row r="15" spans="1:18" x14ac:dyDescent="0.25">
      <c r="N15" s="14"/>
      <c r="O15" s="14"/>
      <c r="P15" s="14"/>
      <c r="Q15" s="14"/>
      <c r="R15" s="14"/>
    </row>
    <row r="16" spans="1:18" x14ac:dyDescent="0.25">
      <c r="N16" s="14"/>
      <c r="O16" s="14"/>
      <c r="P16" s="14"/>
      <c r="Q16" s="14"/>
      <c r="R16" s="14"/>
    </row>
    <row r="22" spans="1:14" ht="18.75" x14ac:dyDescent="0.3">
      <c r="G22" s="53" t="s">
        <v>215</v>
      </c>
      <c r="H22" s="53"/>
      <c r="I22" s="53"/>
      <c r="J22" s="53"/>
    </row>
    <row r="24" spans="1:14" x14ac:dyDescent="0.25">
      <c r="A24" s="5" t="s">
        <v>198</v>
      </c>
      <c r="B24" s="12">
        <v>2020</v>
      </c>
      <c r="C24" s="12">
        <v>2021</v>
      </c>
      <c r="D24" s="12">
        <v>2022</v>
      </c>
      <c r="E24" s="12">
        <v>2023</v>
      </c>
      <c r="F24" s="12">
        <v>2024</v>
      </c>
    </row>
    <row r="25" spans="1:14" x14ac:dyDescent="0.25">
      <c r="A25" t="s">
        <v>215</v>
      </c>
      <c r="B25">
        <v>-2.2650177394830195</v>
      </c>
      <c r="C25">
        <v>-1.128303950749193</v>
      </c>
      <c r="D25">
        <v>-0.30369085604671592</v>
      </c>
      <c r="E25">
        <v>1.1260995062295165</v>
      </c>
      <c r="F25">
        <v>2.9553800696471915</v>
      </c>
    </row>
    <row r="27" spans="1:14" x14ac:dyDescent="0.25">
      <c r="A27" s="5" t="s">
        <v>198</v>
      </c>
      <c r="B27" t="s">
        <v>215</v>
      </c>
    </row>
    <row r="28" spans="1:14" x14ac:dyDescent="0.25">
      <c r="A28" s="12">
        <v>2020</v>
      </c>
      <c r="B28" s="20">
        <v>-2.2650177394830195</v>
      </c>
    </row>
    <row r="29" spans="1:14" x14ac:dyDescent="0.25">
      <c r="A29" s="12">
        <v>2021</v>
      </c>
      <c r="B29" s="20">
        <v>-1.128303950749193</v>
      </c>
    </row>
    <row r="30" spans="1:14" x14ac:dyDescent="0.25">
      <c r="A30" s="12">
        <v>2022</v>
      </c>
      <c r="B30" s="20">
        <v>-0.30369085604671592</v>
      </c>
    </row>
    <row r="31" spans="1:14" x14ac:dyDescent="0.25">
      <c r="A31" s="12">
        <v>2023</v>
      </c>
      <c r="B31" s="20">
        <v>1.1260995062295165</v>
      </c>
    </row>
    <row r="32" spans="1:14" x14ac:dyDescent="0.25">
      <c r="A32" s="12">
        <v>2024</v>
      </c>
      <c r="B32" s="20">
        <v>2.9553800696471915</v>
      </c>
    </row>
    <row r="43" spans="1:14" ht="18.75" x14ac:dyDescent="0.3">
      <c r="F43" s="53" t="s">
        <v>218</v>
      </c>
      <c r="G43" s="53"/>
      <c r="H43" s="53"/>
      <c r="I43" s="53"/>
      <c r="J43" s="53"/>
    </row>
    <row r="45" spans="1:14" x14ac:dyDescent="0.25">
      <c r="A45" t="s">
        <v>198</v>
      </c>
      <c r="B45">
        <v>2020</v>
      </c>
      <c r="C45">
        <v>2021</v>
      </c>
      <c r="D45">
        <v>2022</v>
      </c>
      <c r="E45">
        <v>2023</v>
      </c>
      <c r="F45">
        <v>2024</v>
      </c>
    </row>
    <row r="46" spans="1:14" x14ac:dyDescent="0.25">
      <c r="A46" t="s">
        <v>218</v>
      </c>
      <c r="B46">
        <v>-4.0380030410542327</v>
      </c>
      <c r="C46">
        <v>-1.9237706377674324</v>
      </c>
      <c r="D46">
        <v>-0.76487028030233883</v>
      </c>
      <c r="E46">
        <v>3.4067916640211773</v>
      </c>
      <c r="F46">
        <v>7.3171937106475777</v>
      </c>
    </row>
    <row r="47" spans="1:14" x14ac:dyDescent="0.25">
      <c r="N47" t="s">
        <v>219</v>
      </c>
    </row>
    <row r="48" spans="1:14" x14ac:dyDescent="0.25">
      <c r="A48" t="s">
        <v>198</v>
      </c>
      <c r="B48" t="s">
        <v>218</v>
      </c>
    </row>
    <row r="49" spans="1:2" x14ac:dyDescent="0.25">
      <c r="A49">
        <v>2020</v>
      </c>
      <c r="B49">
        <v>-4.0380030410542327</v>
      </c>
    </row>
    <row r="50" spans="1:2" x14ac:dyDescent="0.25">
      <c r="A50">
        <v>2021</v>
      </c>
      <c r="B50">
        <v>-1.9237706377674324</v>
      </c>
    </row>
    <row r="51" spans="1:2" x14ac:dyDescent="0.25">
      <c r="A51">
        <v>2022</v>
      </c>
      <c r="B51">
        <v>-0.76487028030233883</v>
      </c>
    </row>
    <row r="52" spans="1:2" x14ac:dyDescent="0.25">
      <c r="A52">
        <v>2023</v>
      </c>
      <c r="B52">
        <v>3.4067916640211773</v>
      </c>
    </row>
    <row r="53" spans="1:2" x14ac:dyDescent="0.25">
      <c r="A53">
        <v>2024</v>
      </c>
      <c r="B53">
        <v>7.3171937106475777</v>
      </c>
    </row>
  </sheetData>
  <mergeCells count="3">
    <mergeCell ref="H2:I2"/>
    <mergeCell ref="G22:J22"/>
    <mergeCell ref="F43:J43"/>
  </mergeCells>
  <pageMargins left="0.7" right="0.7" top="0.75" bottom="0.75" header="0.3" footer="0.3"/>
  <pageSetup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BDF4-E1EF-45E7-AD78-CE3174AD6A7F}">
  <dimension ref="A2:O88"/>
  <sheetViews>
    <sheetView topLeftCell="A16" workbookViewId="0">
      <selection activeCell="O40" sqref="O40"/>
    </sheetView>
  </sheetViews>
  <sheetFormatPr defaultRowHeight="15" x14ac:dyDescent="0.25"/>
  <sheetData>
    <row r="2" spans="1:14" ht="18.75" x14ac:dyDescent="0.3">
      <c r="H2" s="54" t="s">
        <v>220</v>
      </c>
      <c r="I2" s="54"/>
      <c r="J2" s="54"/>
    </row>
    <row r="3" spans="1:14" x14ac:dyDescent="0.25">
      <c r="A3" s="5" t="s">
        <v>198</v>
      </c>
      <c r="B3" s="17">
        <v>2020</v>
      </c>
      <c r="C3" s="17">
        <v>2021</v>
      </c>
      <c r="D3" s="17">
        <v>2022</v>
      </c>
      <c r="E3" s="17">
        <v>2023</v>
      </c>
      <c r="F3" s="17">
        <v>2024</v>
      </c>
    </row>
    <row r="4" spans="1:14" x14ac:dyDescent="0.25">
      <c r="A4" s="13" t="s">
        <v>191</v>
      </c>
      <c r="B4" s="13">
        <v>-0.16390055043306131</v>
      </c>
      <c r="C4" s="13">
        <v>-4.9669250391811408E-2</v>
      </c>
      <c r="D4" s="13">
        <v>-3.4983277863064689E-2</v>
      </c>
      <c r="E4" s="13">
        <v>1.9216267854069078E-2</v>
      </c>
      <c r="F4" s="13">
        <v>0.10792110402892698</v>
      </c>
    </row>
    <row r="6" spans="1:14" x14ac:dyDescent="0.25">
      <c r="A6" s="5" t="s">
        <v>198</v>
      </c>
      <c r="B6" s="13" t="s">
        <v>220</v>
      </c>
    </row>
    <row r="7" spans="1:14" x14ac:dyDescent="0.25">
      <c r="A7" s="17">
        <v>2020</v>
      </c>
      <c r="B7" s="13">
        <v>-0.16390055043306131</v>
      </c>
    </row>
    <row r="8" spans="1:14" x14ac:dyDescent="0.25">
      <c r="A8" s="17">
        <v>2021</v>
      </c>
      <c r="B8" s="13">
        <v>-4.9669250391811408E-2</v>
      </c>
    </row>
    <row r="9" spans="1:14" x14ac:dyDescent="0.25">
      <c r="A9" s="17">
        <v>2022</v>
      </c>
      <c r="B9" s="13">
        <v>-3.4983277863064689E-2</v>
      </c>
    </row>
    <row r="10" spans="1:14" x14ac:dyDescent="0.25">
      <c r="A10" s="17">
        <v>2023</v>
      </c>
      <c r="B10" s="13">
        <v>1.9216267854069078E-2</v>
      </c>
    </row>
    <row r="11" spans="1:14" x14ac:dyDescent="0.25">
      <c r="A11" s="17">
        <v>2024</v>
      </c>
      <c r="B11" s="13">
        <v>0.10792110402892698</v>
      </c>
    </row>
    <row r="23" spans="1:14" x14ac:dyDescent="0.25">
      <c r="A23" s="5" t="s">
        <v>198</v>
      </c>
      <c r="B23" s="17">
        <v>2020</v>
      </c>
      <c r="C23" s="17">
        <v>2021</v>
      </c>
      <c r="D23" s="17">
        <v>2022</v>
      </c>
      <c r="E23" s="17">
        <v>2023</v>
      </c>
      <c r="F23" s="17">
        <v>2024</v>
      </c>
    </row>
    <row r="24" spans="1:14" x14ac:dyDescent="0.25">
      <c r="A24" s="13" t="s">
        <v>221</v>
      </c>
      <c r="B24" s="13">
        <v>-0.16763257673316506</v>
      </c>
      <c r="C24" s="13">
        <v>-5.1449127662540256E-2</v>
      </c>
      <c r="D24" s="13">
        <v>-3.7098848423998056E-2</v>
      </c>
      <c r="E24" s="13">
        <v>4.1779149522411123E-2</v>
      </c>
      <c r="F24" s="13">
        <v>0.10862574835812099</v>
      </c>
    </row>
    <row r="26" spans="1:14" x14ac:dyDescent="0.25">
      <c r="A26" s="5" t="s">
        <v>198</v>
      </c>
      <c r="B26" s="13" t="s">
        <v>221</v>
      </c>
    </row>
    <row r="27" spans="1:14" x14ac:dyDescent="0.25">
      <c r="A27" s="17">
        <v>2020</v>
      </c>
      <c r="B27" s="13">
        <v>-0.16763257673316506</v>
      </c>
    </row>
    <row r="28" spans="1:14" x14ac:dyDescent="0.25">
      <c r="A28" s="17">
        <v>2021</v>
      </c>
      <c r="B28" s="13">
        <v>-5.1449127662540256E-2</v>
      </c>
    </row>
    <row r="29" spans="1:14" x14ac:dyDescent="0.25">
      <c r="A29" s="17">
        <v>2022</v>
      </c>
      <c r="B29" s="13">
        <v>-3.7098848423998056E-2</v>
      </c>
    </row>
    <row r="30" spans="1:14" x14ac:dyDescent="0.25">
      <c r="A30" s="17">
        <v>2023</v>
      </c>
      <c r="B30" s="13">
        <v>4.1779149522411123E-2</v>
      </c>
    </row>
    <row r="31" spans="1:14" x14ac:dyDescent="0.25">
      <c r="A31" s="17">
        <v>2024</v>
      </c>
      <c r="B31" s="13">
        <v>0.10862574835812099</v>
      </c>
    </row>
    <row r="42" spans="1:15" x14ac:dyDescent="0.25">
      <c r="A42" s="5" t="s">
        <v>198</v>
      </c>
      <c r="B42" s="17">
        <v>2020</v>
      </c>
      <c r="C42" s="17">
        <v>2021</v>
      </c>
      <c r="D42" s="17">
        <v>2022</v>
      </c>
      <c r="E42" s="17">
        <v>2023</v>
      </c>
      <c r="F42" s="17">
        <v>2024</v>
      </c>
    </row>
    <row r="43" spans="1:15" x14ac:dyDescent="0.25">
      <c r="A43" s="13" t="s">
        <v>222</v>
      </c>
      <c r="B43" s="13">
        <v>-0.11646661033167188</v>
      </c>
      <c r="C43" s="13">
        <v>-3.6819128781183298E-2</v>
      </c>
      <c r="D43" s="13">
        <v>-2.7218052243298773E-2</v>
      </c>
      <c r="E43" s="13">
        <v>4.4165387609706022E-2</v>
      </c>
      <c r="F43" s="13">
        <v>0.11957676729555559</v>
      </c>
    </row>
    <row r="45" spans="1:15" x14ac:dyDescent="0.25">
      <c r="A45" s="5" t="s">
        <v>198</v>
      </c>
      <c r="B45" s="13" t="s">
        <v>222</v>
      </c>
    </row>
    <row r="46" spans="1:15" x14ac:dyDescent="0.25">
      <c r="A46" s="17">
        <v>2020</v>
      </c>
      <c r="B46" s="13">
        <v>-0.11646661033167188</v>
      </c>
    </row>
    <row r="47" spans="1:15" x14ac:dyDescent="0.25">
      <c r="A47" s="17">
        <v>2021</v>
      </c>
      <c r="B47" s="13">
        <v>-3.6819128781183298E-2</v>
      </c>
    </row>
    <row r="48" spans="1:15" x14ac:dyDescent="0.25">
      <c r="A48" s="17">
        <v>2022</v>
      </c>
      <c r="B48" s="13">
        <v>-2.7218052243298773E-2</v>
      </c>
    </row>
    <row r="49" spans="1:6" x14ac:dyDescent="0.25">
      <c r="A49" s="17">
        <v>2023</v>
      </c>
      <c r="B49" s="13">
        <v>4.4165387609706022E-2</v>
      </c>
    </row>
    <row r="50" spans="1:6" x14ac:dyDescent="0.25">
      <c r="A50" s="17">
        <v>2024</v>
      </c>
      <c r="B50" s="13">
        <v>0.11957676729555559</v>
      </c>
    </row>
    <row r="61" spans="1:6" x14ac:dyDescent="0.25">
      <c r="A61" s="5" t="s">
        <v>198</v>
      </c>
      <c r="B61" s="17">
        <v>2020</v>
      </c>
      <c r="C61" s="17">
        <v>2021</v>
      </c>
      <c r="D61" s="17">
        <v>2022</v>
      </c>
      <c r="E61" s="17">
        <v>2023</v>
      </c>
      <c r="F61" s="17">
        <v>2024</v>
      </c>
    </row>
    <row r="62" spans="1:6" x14ac:dyDescent="0.25">
      <c r="A62" s="13" t="s">
        <v>226</v>
      </c>
      <c r="B62" s="13">
        <v>-0.39644163337892552</v>
      </c>
      <c r="C62" s="13">
        <v>-0.1257054875716114</v>
      </c>
      <c r="D62" s="13">
        <v>-8.7205020018401386E-2</v>
      </c>
      <c r="E62" s="13">
        <v>0.12141291552903113</v>
      </c>
      <c r="F62" s="13">
        <v>0.26215263551631302</v>
      </c>
    </row>
    <row r="64" spans="1:6" x14ac:dyDescent="0.25">
      <c r="A64" s="5" t="s">
        <v>198</v>
      </c>
      <c r="B64" s="13" t="s">
        <v>226</v>
      </c>
    </row>
    <row r="65" spans="1:14" x14ac:dyDescent="0.25">
      <c r="A65" s="17">
        <v>2020</v>
      </c>
      <c r="B65" s="13">
        <v>-0.39644163337892552</v>
      </c>
    </row>
    <row r="66" spans="1:14" x14ac:dyDescent="0.25">
      <c r="A66" s="17">
        <v>2021</v>
      </c>
      <c r="B66" s="13">
        <v>-0.1257054875716114</v>
      </c>
    </row>
    <row r="67" spans="1:14" x14ac:dyDescent="0.25">
      <c r="A67" s="17">
        <v>2022</v>
      </c>
      <c r="B67" s="13">
        <v>-8.7205020018401386E-2</v>
      </c>
    </row>
    <row r="68" spans="1:14" x14ac:dyDescent="0.25">
      <c r="A68" s="17">
        <v>2023</v>
      </c>
      <c r="B68" s="13">
        <v>0.12141291552903113</v>
      </c>
    </row>
    <row r="69" spans="1:14" x14ac:dyDescent="0.25">
      <c r="A69" s="17">
        <v>2024</v>
      </c>
      <c r="B69" s="13">
        <v>0.26215263551631302</v>
      </c>
    </row>
    <row r="80" spans="1:14" x14ac:dyDescent="0.25">
      <c r="A80" s="5" t="s">
        <v>198</v>
      </c>
      <c r="B80" s="17">
        <v>2020</v>
      </c>
      <c r="C80" s="17">
        <v>2021</v>
      </c>
      <c r="D80" s="17">
        <v>2022</v>
      </c>
      <c r="E80" s="17">
        <v>2023</v>
      </c>
      <c r="F80" s="17">
        <v>2024</v>
      </c>
    </row>
    <row r="81" spans="1:14" x14ac:dyDescent="0.25">
      <c r="A81" s="13" t="s">
        <v>227</v>
      </c>
      <c r="B81" s="13">
        <v>0.69477313181829581</v>
      </c>
      <c r="C81" s="13">
        <v>0.71564145893169429</v>
      </c>
      <c r="D81" s="13">
        <v>0.7336629949325405</v>
      </c>
      <c r="E81" s="13">
        <v>1.0571155256766267</v>
      </c>
      <c r="F81" s="13">
        <v>1.1008142093652689</v>
      </c>
    </row>
    <row r="83" spans="1:14" x14ac:dyDescent="0.25">
      <c r="A83" s="5" t="s">
        <v>198</v>
      </c>
      <c r="B83" s="13" t="s">
        <v>227</v>
      </c>
    </row>
    <row r="84" spans="1:14" x14ac:dyDescent="0.25">
      <c r="A84" s="17">
        <v>2020</v>
      </c>
      <c r="B84" s="13">
        <v>0.69477313181829581</v>
      </c>
    </row>
    <row r="85" spans="1:14" x14ac:dyDescent="0.25">
      <c r="A85" s="17">
        <v>2021</v>
      </c>
      <c r="B85" s="13">
        <v>0.71564145893169429</v>
      </c>
    </row>
    <row r="86" spans="1:14" x14ac:dyDescent="0.25">
      <c r="A86" s="17">
        <v>2022</v>
      </c>
      <c r="B86" s="13">
        <v>0.7336629949325405</v>
      </c>
    </row>
    <row r="87" spans="1:14" x14ac:dyDescent="0.25">
      <c r="A87" s="17">
        <v>2023</v>
      </c>
      <c r="B87" s="13">
        <v>1.0571155256766267</v>
      </c>
    </row>
    <row r="88" spans="1:14" x14ac:dyDescent="0.25">
      <c r="A88" s="17">
        <v>2024</v>
      </c>
      <c r="B88" s="13">
        <v>1.1008142093652689</v>
      </c>
    </row>
  </sheetData>
  <mergeCells count="1">
    <mergeCell ref="H2:J2"/>
  </mergeCells>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BEF8C-C833-4935-BCE5-8E3863F2DB27}">
  <dimension ref="A2:N71"/>
  <sheetViews>
    <sheetView topLeftCell="A67" workbookViewId="0">
      <selection activeCell="F61" sqref="F61:I61"/>
    </sheetView>
  </sheetViews>
  <sheetFormatPr defaultRowHeight="15" x14ac:dyDescent="0.25"/>
  <cols>
    <col min="1" max="1" width="19.85546875" bestFit="1" customWidth="1"/>
  </cols>
  <sheetData>
    <row r="2" spans="1:14" ht="15.75" x14ac:dyDescent="0.25">
      <c r="G2" s="55" t="s">
        <v>229</v>
      </c>
      <c r="H2" s="55"/>
      <c r="I2" s="55"/>
    </row>
    <row r="3" spans="1:14" x14ac:dyDescent="0.25">
      <c r="A3" s="5" t="s">
        <v>198</v>
      </c>
      <c r="B3" s="17">
        <v>2020</v>
      </c>
      <c r="C3" s="17">
        <v>2021</v>
      </c>
      <c r="D3" s="17">
        <v>2022</v>
      </c>
      <c r="E3" s="17">
        <v>2023</v>
      </c>
      <c r="F3" s="17">
        <v>2024</v>
      </c>
    </row>
    <row r="4" spans="1:14" x14ac:dyDescent="0.25">
      <c r="A4" t="s">
        <v>229</v>
      </c>
      <c r="B4" s="19">
        <v>2.4039080578540486</v>
      </c>
      <c r="C4" s="19">
        <v>2.4141353077277095</v>
      </c>
      <c r="D4" s="19">
        <v>2.2039405038570208</v>
      </c>
      <c r="E4" s="19">
        <v>1.749051284276486</v>
      </c>
      <c r="F4" s="19">
        <v>1.1923375371768947</v>
      </c>
    </row>
    <row r="6" spans="1:14" x14ac:dyDescent="0.25">
      <c r="A6" s="5" t="s">
        <v>198</v>
      </c>
      <c r="B6" t="s">
        <v>229</v>
      </c>
    </row>
    <row r="7" spans="1:14" x14ac:dyDescent="0.25">
      <c r="A7" s="17">
        <v>2020</v>
      </c>
      <c r="B7" s="19">
        <v>2.4039080578540486</v>
      </c>
    </row>
    <row r="8" spans="1:14" x14ac:dyDescent="0.25">
      <c r="A8" s="17">
        <v>2021</v>
      </c>
      <c r="B8" s="19">
        <v>2.4141353077277095</v>
      </c>
    </row>
    <row r="9" spans="1:14" x14ac:dyDescent="0.25">
      <c r="A9" s="17">
        <v>2022</v>
      </c>
      <c r="B9" s="19">
        <v>2.2039405038570208</v>
      </c>
    </row>
    <row r="10" spans="1:14" x14ac:dyDescent="0.25">
      <c r="A10" s="17">
        <v>2023</v>
      </c>
      <c r="B10" s="19">
        <v>1.749051284276486</v>
      </c>
    </row>
    <row r="11" spans="1:14" x14ac:dyDescent="0.25">
      <c r="A11" s="17">
        <v>2024</v>
      </c>
      <c r="B11" s="19">
        <v>1.1923375371768947</v>
      </c>
    </row>
    <row r="21" spans="1:9" x14ac:dyDescent="0.25">
      <c r="F21" s="56" t="s">
        <v>232</v>
      </c>
      <c r="G21" s="56"/>
      <c r="H21" s="56"/>
      <c r="I21" s="56"/>
    </row>
    <row r="23" spans="1:9" x14ac:dyDescent="0.25">
      <c r="A23" t="s">
        <v>198</v>
      </c>
      <c r="B23">
        <v>2020</v>
      </c>
      <c r="C23">
        <v>2021</v>
      </c>
      <c r="D23">
        <v>2022</v>
      </c>
      <c r="E23">
        <v>2023</v>
      </c>
      <c r="F23">
        <v>2024</v>
      </c>
    </row>
    <row r="24" spans="1:9" x14ac:dyDescent="0.25">
      <c r="A24" s="19" t="s">
        <v>232</v>
      </c>
      <c r="B24" s="19">
        <v>0.70622003209145501</v>
      </c>
      <c r="C24" s="19">
        <v>0.70710006784542068</v>
      </c>
      <c r="D24" s="19">
        <v>0.68788434154873868</v>
      </c>
      <c r="E24" s="19">
        <v>0.63623814305698312</v>
      </c>
      <c r="F24" s="19">
        <v>0.5438658586817271</v>
      </c>
    </row>
    <row r="26" spans="1:9" x14ac:dyDescent="0.25">
      <c r="A26" t="s">
        <v>198</v>
      </c>
      <c r="B26" s="19" t="s">
        <v>232</v>
      </c>
    </row>
    <row r="27" spans="1:9" x14ac:dyDescent="0.25">
      <c r="A27">
        <v>2020</v>
      </c>
      <c r="B27" s="19">
        <v>0.70622003209145501</v>
      </c>
    </row>
    <row r="28" spans="1:9" x14ac:dyDescent="0.25">
      <c r="A28">
        <v>2021</v>
      </c>
      <c r="B28" s="19">
        <v>0.70710006784542068</v>
      </c>
    </row>
    <row r="29" spans="1:9" x14ac:dyDescent="0.25">
      <c r="A29">
        <v>2022</v>
      </c>
      <c r="B29" s="19">
        <v>0.68788434154873868</v>
      </c>
    </row>
    <row r="30" spans="1:9" x14ac:dyDescent="0.25">
      <c r="A30">
        <v>2023</v>
      </c>
      <c r="B30" s="19">
        <v>0.63623814305698312</v>
      </c>
    </row>
    <row r="31" spans="1:9" x14ac:dyDescent="0.25">
      <c r="A31">
        <v>2024</v>
      </c>
      <c r="B31" s="19">
        <v>0.5438658586817271</v>
      </c>
    </row>
    <row r="41" spans="1:9" x14ac:dyDescent="0.25">
      <c r="E41" s="57" t="s">
        <v>967</v>
      </c>
      <c r="F41" s="57"/>
      <c r="G41" s="57"/>
      <c r="H41" s="57"/>
      <c r="I41" s="57"/>
    </row>
    <row r="43" spans="1:9" x14ac:dyDescent="0.25">
      <c r="A43" t="s">
        <v>198</v>
      </c>
      <c r="B43">
        <v>2020</v>
      </c>
      <c r="C43">
        <v>2021</v>
      </c>
      <c r="D43">
        <v>2022</v>
      </c>
      <c r="E43">
        <v>2023</v>
      </c>
      <c r="F43">
        <v>2024</v>
      </c>
    </row>
    <row r="44" spans="1:9" x14ac:dyDescent="0.25">
      <c r="A44" t="s">
        <v>967</v>
      </c>
      <c r="B44">
        <v>0.28242535494804111</v>
      </c>
      <c r="C44">
        <v>-3.5282078018852234E-2</v>
      </c>
      <c r="D44">
        <v>-2.7218052243298773E-2</v>
      </c>
      <c r="E44">
        <v>4.4165387609706022E-2</v>
      </c>
      <c r="F44">
        <v>0.11957676729555559</v>
      </c>
    </row>
    <row r="46" spans="1:9" x14ac:dyDescent="0.25">
      <c r="A46" t="s">
        <v>198</v>
      </c>
      <c r="B46" t="s">
        <v>967</v>
      </c>
    </row>
    <row r="47" spans="1:9" x14ac:dyDescent="0.25">
      <c r="A47">
        <v>2020</v>
      </c>
      <c r="B47">
        <v>0.28242535494804111</v>
      </c>
    </row>
    <row r="48" spans="1:9" x14ac:dyDescent="0.25">
      <c r="A48">
        <v>2021</v>
      </c>
      <c r="B48">
        <v>-3.5282078018852234E-2</v>
      </c>
    </row>
    <row r="49" spans="1:9" x14ac:dyDescent="0.25">
      <c r="A49">
        <v>2022</v>
      </c>
      <c r="B49">
        <v>-2.7218052243298773E-2</v>
      </c>
    </row>
    <row r="50" spans="1:9" x14ac:dyDescent="0.25">
      <c r="A50">
        <v>2023</v>
      </c>
      <c r="B50">
        <v>4.4165387609706022E-2</v>
      </c>
    </row>
    <row r="51" spans="1:9" x14ac:dyDescent="0.25">
      <c r="A51">
        <v>2024</v>
      </c>
      <c r="B51">
        <v>0.11957676729555559</v>
      </c>
    </row>
    <row r="61" spans="1:9" x14ac:dyDescent="0.25">
      <c r="F61" s="57" t="s">
        <v>965</v>
      </c>
      <c r="G61" s="57"/>
      <c r="H61" s="57"/>
      <c r="I61" s="57"/>
    </row>
    <row r="63" spans="1:9" x14ac:dyDescent="0.25">
      <c r="A63" t="s">
        <v>198</v>
      </c>
      <c r="B63">
        <v>2020</v>
      </c>
      <c r="C63">
        <v>2021</v>
      </c>
      <c r="D63">
        <v>2022</v>
      </c>
      <c r="E63">
        <v>2023</v>
      </c>
      <c r="F63">
        <v>2024</v>
      </c>
    </row>
    <row r="64" spans="1:9" x14ac:dyDescent="0.25">
      <c r="A64" t="s">
        <v>965</v>
      </c>
      <c r="B64">
        <v>-51621.64</v>
      </c>
      <c r="C64">
        <v>38808.11</v>
      </c>
      <c r="D64">
        <v>36907.06</v>
      </c>
      <c r="E64">
        <v>35967.24</v>
      </c>
      <c r="F64">
        <v>38757.58</v>
      </c>
    </row>
    <row r="66" spans="1:2" x14ac:dyDescent="0.25">
      <c r="A66" t="s">
        <v>198</v>
      </c>
      <c r="B66" t="s">
        <v>965</v>
      </c>
    </row>
    <row r="67" spans="1:2" x14ac:dyDescent="0.25">
      <c r="A67">
        <v>2020</v>
      </c>
      <c r="B67">
        <v>-51621.64</v>
      </c>
    </row>
    <row r="68" spans="1:2" x14ac:dyDescent="0.25">
      <c r="A68">
        <v>2021</v>
      </c>
      <c r="B68">
        <v>38808.11</v>
      </c>
    </row>
    <row r="69" spans="1:2" x14ac:dyDescent="0.25">
      <c r="A69">
        <v>2022</v>
      </c>
      <c r="B69">
        <v>36907.06</v>
      </c>
    </row>
    <row r="70" spans="1:2" x14ac:dyDescent="0.25">
      <c r="A70">
        <v>2023</v>
      </c>
      <c r="B70">
        <v>35967.24</v>
      </c>
    </row>
    <row r="71" spans="1:2" x14ac:dyDescent="0.25">
      <c r="A71">
        <v>2024</v>
      </c>
      <c r="B71">
        <v>38757.58</v>
      </c>
    </row>
  </sheetData>
  <mergeCells count="4">
    <mergeCell ref="G2:I2"/>
    <mergeCell ref="F21:I21"/>
    <mergeCell ref="E41:I41"/>
    <mergeCell ref="F61:I6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5675-B7A2-4250-B937-252EF9AD1489}">
  <dimension ref="A1:D51"/>
  <sheetViews>
    <sheetView workbookViewId="0">
      <selection sqref="A1:D51"/>
    </sheetView>
  </sheetViews>
  <sheetFormatPr defaultRowHeight="15" x14ac:dyDescent="0.25"/>
  <cols>
    <col min="1" max="1" width="105.5703125" bestFit="1" customWidth="1"/>
  </cols>
  <sheetData>
    <row r="1" spans="1:4" x14ac:dyDescent="0.25">
      <c r="A1" t="s">
        <v>0</v>
      </c>
      <c r="C1">
        <v>2022</v>
      </c>
      <c r="D1">
        <v>2021</v>
      </c>
    </row>
    <row r="2" spans="1:4" x14ac:dyDescent="0.25">
      <c r="A2" s="1" t="s">
        <v>1</v>
      </c>
      <c r="B2" s="5"/>
      <c r="C2" s="25" t="s">
        <v>233</v>
      </c>
      <c r="D2" s="25"/>
    </row>
    <row r="3" spans="1:4" x14ac:dyDescent="0.25">
      <c r="A3" t="s">
        <v>2</v>
      </c>
      <c r="B3" s="5"/>
      <c r="C3" s="25" t="s">
        <v>322</v>
      </c>
      <c r="D3" s="25" t="s">
        <v>323</v>
      </c>
    </row>
    <row r="4" spans="1:4" x14ac:dyDescent="0.25">
      <c r="A4" t="s">
        <v>3</v>
      </c>
      <c r="B4" s="5"/>
      <c r="C4" s="25" t="s">
        <v>324</v>
      </c>
      <c r="D4" s="25" t="s">
        <v>325</v>
      </c>
    </row>
    <row r="5" spans="1:4" x14ac:dyDescent="0.25">
      <c r="A5" s="1" t="s">
        <v>4</v>
      </c>
      <c r="B5" s="5" t="s">
        <v>326</v>
      </c>
      <c r="C5" s="26" t="s">
        <v>327</v>
      </c>
      <c r="D5" s="26" t="s">
        <v>328</v>
      </c>
    </row>
    <row r="6" spans="1:4" x14ac:dyDescent="0.25">
      <c r="A6" t="s">
        <v>5</v>
      </c>
      <c r="B6" s="5" t="s">
        <v>329</v>
      </c>
      <c r="C6" s="25" t="s">
        <v>330</v>
      </c>
      <c r="D6" s="25" t="s">
        <v>331</v>
      </c>
    </row>
    <row r="7" spans="1:4" x14ac:dyDescent="0.25">
      <c r="A7" s="1" t="s">
        <v>6</v>
      </c>
      <c r="B7" s="5"/>
      <c r="C7" s="26" t="s">
        <v>332</v>
      </c>
      <c r="D7" s="26" t="s">
        <v>333</v>
      </c>
    </row>
    <row r="8" spans="1:4" x14ac:dyDescent="0.25">
      <c r="A8" s="1" t="s">
        <v>7</v>
      </c>
      <c r="B8" s="5"/>
      <c r="C8" s="25" t="s">
        <v>233</v>
      </c>
      <c r="D8" s="25" t="s">
        <v>233</v>
      </c>
    </row>
    <row r="9" spans="1:4" x14ac:dyDescent="0.25">
      <c r="A9" t="s">
        <v>8</v>
      </c>
      <c r="B9" s="5"/>
      <c r="C9" s="25" t="s">
        <v>334</v>
      </c>
      <c r="D9" s="25" t="s">
        <v>335</v>
      </c>
    </row>
    <row r="10" spans="1:4" x14ac:dyDescent="0.25">
      <c r="A10" t="s">
        <v>9</v>
      </c>
      <c r="B10" s="5"/>
      <c r="C10" s="25" t="s">
        <v>336</v>
      </c>
      <c r="D10" s="25" t="s">
        <v>337</v>
      </c>
    </row>
    <row r="11" spans="1:4" x14ac:dyDescent="0.25">
      <c r="A11" t="s">
        <v>10</v>
      </c>
      <c r="B11" s="5"/>
      <c r="C11" s="25" t="s">
        <v>338</v>
      </c>
      <c r="D11" s="25" t="s">
        <v>339</v>
      </c>
    </row>
    <row r="12" spans="1:4" x14ac:dyDescent="0.25">
      <c r="A12" t="s">
        <v>11</v>
      </c>
      <c r="B12" s="5"/>
      <c r="C12" s="25"/>
      <c r="D12" s="25"/>
    </row>
    <row r="13" spans="1:4" x14ac:dyDescent="0.25">
      <c r="A13" t="s">
        <v>12</v>
      </c>
      <c r="B13" s="5" t="s">
        <v>241</v>
      </c>
      <c r="C13" s="25" t="s">
        <v>340</v>
      </c>
      <c r="D13" s="25" t="s">
        <v>341</v>
      </c>
    </row>
    <row r="14" spans="1:4" x14ac:dyDescent="0.25">
      <c r="A14" t="s">
        <v>13</v>
      </c>
      <c r="B14" s="5" t="s">
        <v>252</v>
      </c>
      <c r="C14" s="25" t="s">
        <v>342</v>
      </c>
      <c r="D14" s="25" t="s">
        <v>343</v>
      </c>
    </row>
    <row r="15" spans="1:4" x14ac:dyDescent="0.25">
      <c r="A15" t="s">
        <v>14</v>
      </c>
      <c r="B15" s="5"/>
      <c r="C15" s="25" t="s">
        <v>344</v>
      </c>
      <c r="D15" s="25" t="s">
        <v>345</v>
      </c>
    </row>
    <row r="16" spans="1:4" x14ac:dyDescent="0.25">
      <c r="A16" t="s">
        <v>15</v>
      </c>
      <c r="B16" s="5"/>
      <c r="C16" s="25" t="s">
        <v>346</v>
      </c>
      <c r="D16" s="25" t="s">
        <v>347</v>
      </c>
    </row>
    <row r="17" spans="1:4" x14ac:dyDescent="0.25">
      <c r="A17" t="s">
        <v>16</v>
      </c>
      <c r="B17" s="5"/>
      <c r="C17" s="25" t="s">
        <v>348</v>
      </c>
      <c r="D17" s="25" t="s">
        <v>349</v>
      </c>
    </row>
    <row r="18" spans="1:4" x14ac:dyDescent="0.25">
      <c r="A18" t="s">
        <v>17</v>
      </c>
      <c r="B18" s="5" t="s">
        <v>255</v>
      </c>
      <c r="C18" s="25" t="s">
        <v>350</v>
      </c>
      <c r="D18" s="25" t="s">
        <v>351</v>
      </c>
    </row>
    <row r="19" spans="1:4" x14ac:dyDescent="0.25">
      <c r="A19" t="s">
        <v>18</v>
      </c>
      <c r="B19" s="5" t="s">
        <v>264</v>
      </c>
      <c r="C19" s="25" t="s">
        <v>352</v>
      </c>
      <c r="D19" s="25" t="s">
        <v>353</v>
      </c>
    </row>
    <row r="20" spans="1:4" x14ac:dyDescent="0.25">
      <c r="A20" s="1" t="s">
        <v>19</v>
      </c>
      <c r="B20" s="18"/>
      <c r="C20" s="26" t="s">
        <v>354</v>
      </c>
      <c r="D20" s="26" t="s">
        <v>355</v>
      </c>
    </row>
    <row r="21" spans="1:4" x14ac:dyDescent="0.25">
      <c r="A21" s="1" t="s">
        <v>20</v>
      </c>
      <c r="B21" s="5"/>
      <c r="C21" s="25" t="s">
        <v>356</v>
      </c>
      <c r="D21" s="25" t="s">
        <v>357</v>
      </c>
    </row>
    <row r="22" spans="1:4" x14ac:dyDescent="0.25">
      <c r="A22" t="s">
        <v>21</v>
      </c>
      <c r="B22" s="5"/>
      <c r="C22" s="25" t="s">
        <v>233</v>
      </c>
      <c r="D22" s="25" t="s">
        <v>233</v>
      </c>
    </row>
    <row r="23" spans="1:4" x14ac:dyDescent="0.25">
      <c r="A23" t="s">
        <v>22</v>
      </c>
      <c r="B23" s="5"/>
      <c r="C23" s="25" t="s">
        <v>358</v>
      </c>
      <c r="D23" s="25" t="s">
        <v>359</v>
      </c>
    </row>
    <row r="24" spans="1:4" x14ac:dyDescent="0.25">
      <c r="A24" t="s">
        <v>23</v>
      </c>
      <c r="B24" s="5"/>
      <c r="C24" s="25" t="s">
        <v>360</v>
      </c>
      <c r="D24" s="25" t="s">
        <v>282</v>
      </c>
    </row>
    <row r="25" spans="1:4" x14ac:dyDescent="0.25">
      <c r="A25" t="s">
        <v>24</v>
      </c>
      <c r="B25" s="5"/>
      <c r="C25" s="25" t="s">
        <v>361</v>
      </c>
      <c r="D25" s="25" t="s">
        <v>362</v>
      </c>
    </row>
    <row r="26" spans="1:4" x14ac:dyDescent="0.25">
      <c r="A26" t="s">
        <v>25</v>
      </c>
      <c r="B26" s="5"/>
      <c r="C26" s="25"/>
      <c r="D26" s="25"/>
    </row>
    <row r="27" spans="1:4" x14ac:dyDescent="0.25">
      <c r="A27" t="s">
        <v>26</v>
      </c>
      <c r="B27" s="5"/>
      <c r="C27" s="25"/>
      <c r="D27" s="25"/>
    </row>
    <row r="28" spans="1:4" x14ac:dyDescent="0.25">
      <c r="A28" t="s">
        <v>27</v>
      </c>
      <c r="B28" s="5"/>
      <c r="C28" s="25"/>
      <c r="D28" s="25"/>
    </row>
    <row r="29" spans="1:4" x14ac:dyDescent="0.25">
      <c r="A29" t="s">
        <v>28</v>
      </c>
      <c r="B29" s="5"/>
      <c r="C29" s="25" t="s">
        <v>363</v>
      </c>
      <c r="D29" s="25" t="s">
        <v>282</v>
      </c>
    </row>
    <row r="30" spans="1:4" x14ac:dyDescent="0.25">
      <c r="A30" s="1" t="s">
        <v>29</v>
      </c>
      <c r="B30" s="18"/>
      <c r="C30" s="26" t="s">
        <v>364</v>
      </c>
      <c r="D30" s="26" t="s">
        <v>365</v>
      </c>
    </row>
    <row r="31" spans="1:4" x14ac:dyDescent="0.25">
      <c r="A31" s="1" t="s">
        <v>30</v>
      </c>
      <c r="B31" s="5" t="s">
        <v>320</v>
      </c>
      <c r="C31" s="25"/>
      <c r="D31" s="25"/>
    </row>
    <row r="32" spans="1:4" x14ac:dyDescent="0.25">
      <c r="A32" t="s">
        <v>31</v>
      </c>
      <c r="B32" s="5"/>
      <c r="C32" s="25" t="s">
        <v>366</v>
      </c>
      <c r="D32" s="25" t="s">
        <v>367</v>
      </c>
    </row>
    <row r="33" spans="1:4" x14ac:dyDescent="0.25">
      <c r="A33" t="s">
        <v>32</v>
      </c>
      <c r="B33" s="5"/>
      <c r="C33" s="25" t="s">
        <v>368</v>
      </c>
      <c r="D33" s="25" t="s">
        <v>369</v>
      </c>
    </row>
    <row r="34" spans="1:4" x14ac:dyDescent="0.25">
      <c r="A34" s="1" t="s">
        <v>33</v>
      </c>
      <c r="B34" s="18"/>
      <c r="C34" s="26" t="s">
        <v>370</v>
      </c>
      <c r="D34" s="26" t="s">
        <v>371</v>
      </c>
    </row>
    <row r="35" spans="1:4" x14ac:dyDescent="0.25">
      <c r="A35" s="1" t="s">
        <v>34</v>
      </c>
      <c r="B35" s="18"/>
      <c r="C35" s="26" t="s">
        <v>372</v>
      </c>
      <c r="D35" s="26" t="s">
        <v>373</v>
      </c>
    </row>
    <row r="36" spans="1:4" x14ac:dyDescent="0.25">
      <c r="A36" s="1" t="s">
        <v>35</v>
      </c>
      <c r="B36" s="5"/>
      <c r="C36" s="25" t="s">
        <v>233</v>
      </c>
      <c r="D36" s="25" t="s">
        <v>233</v>
      </c>
    </row>
    <row r="37" spans="1:4" x14ac:dyDescent="0.25">
      <c r="A37" t="s">
        <v>36</v>
      </c>
      <c r="B37" s="5"/>
      <c r="C37" s="25"/>
      <c r="D37" s="25"/>
    </row>
    <row r="38" spans="1:4" x14ac:dyDescent="0.25">
      <c r="A38" t="s">
        <v>37</v>
      </c>
      <c r="B38" s="5"/>
      <c r="C38" s="25" t="s">
        <v>374</v>
      </c>
      <c r="D38" s="25" t="s">
        <v>375</v>
      </c>
    </row>
    <row r="39" spans="1:4" x14ac:dyDescent="0.25">
      <c r="A39" t="s">
        <v>38</v>
      </c>
      <c r="B39" s="5"/>
      <c r="C39" s="25" t="s">
        <v>376</v>
      </c>
      <c r="D39" s="25" t="s">
        <v>377</v>
      </c>
    </row>
    <row r="40" spans="1:4" x14ac:dyDescent="0.25">
      <c r="A40" t="s">
        <v>39</v>
      </c>
      <c r="B40" s="5"/>
      <c r="C40" s="25" t="s">
        <v>378</v>
      </c>
      <c r="D40" s="25" t="s">
        <v>379</v>
      </c>
    </row>
    <row r="41" spans="1:4" x14ac:dyDescent="0.25">
      <c r="A41" t="s">
        <v>40</v>
      </c>
      <c r="B41" s="5"/>
      <c r="C41" s="25" t="s">
        <v>380</v>
      </c>
      <c r="D41" s="25" t="s">
        <v>381</v>
      </c>
    </row>
    <row r="42" spans="1:4" x14ac:dyDescent="0.25">
      <c r="A42" s="14" t="s">
        <v>41</v>
      </c>
      <c r="B42" s="5"/>
      <c r="C42" s="25" t="s">
        <v>382</v>
      </c>
      <c r="D42" s="25" t="s">
        <v>383</v>
      </c>
    </row>
    <row r="43" spans="1:4" x14ac:dyDescent="0.25">
      <c r="A43" s="1" t="s">
        <v>42</v>
      </c>
      <c r="B43" s="18"/>
      <c r="C43" s="26" t="s">
        <v>384</v>
      </c>
      <c r="D43" s="26" t="s">
        <v>385</v>
      </c>
    </row>
    <row r="44" spans="1:4" x14ac:dyDescent="0.25">
      <c r="A44" s="1" t="s">
        <v>43</v>
      </c>
      <c r="B44" s="18"/>
      <c r="C44" s="26" t="s">
        <v>386</v>
      </c>
      <c r="D44" s="26" t="s">
        <v>387</v>
      </c>
    </row>
    <row r="45" spans="1:4" x14ac:dyDescent="0.25">
      <c r="A45" s="1" t="s">
        <v>44</v>
      </c>
      <c r="B45" s="5"/>
      <c r="C45" s="25" t="s">
        <v>233</v>
      </c>
      <c r="D45" s="25" t="s">
        <v>233</v>
      </c>
    </row>
    <row r="46" spans="1:4" x14ac:dyDescent="0.25">
      <c r="A46" t="s">
        <v>45</v>
      </c>
      <c r="B46" s="5"/>
      <c r="C46" s="25" t="s">
        <v>233</v>
      </c>
      <c r="D46" s="25" t="s">
        <v>233</v>
      </c>
    </row>
    <row r="47" spans="1:4" x14ac:dyDescent="0.25">
      <c r="A47" t="s">
        <v>46</v>
      </c>
      <c r="B47" s="5"/>
      <c r="C47" s="25" t="s">
        <v>388</v>
      </c>
      <c r="D47" s="25" t="s">
        <v>389</v>
      </c>
    </row>
    <row r="48" spans="1:4" x14ac:dyDescent="0.25">
      <c r="A48" t="s">
        <v>47</v>
      </c>
      <c r="B48" s="5"/>
      <c r="C48" s="25" t="s">
        <v>388</v>
      </c>
      <c r="D48" s="25" t="s">
        <v>389</v>
      </c>
    </row>
    <row r="49" spans="1:4" x14ac:dyDescent="0.25">
      <c r="A49" t="s">
        <v>48</v>
      </c>
      <c r="B49" s="5"/>
      <c r="C49" s="25" t="s">
        <v>233</v>
      </c>
      <c r="D49" s="25" t="s">
        <v>233</v>
      </c>
    </row>
    <row r="50" spans="1:4" x14ac:dyDescent="0.25">
      <c r="A50" t="s">
        <v>46</v>
      </c>
      <c r="B50" s="5"/>
      <c r="C50" s="25" t="s">
        <v>388</v>
      </c>
      <c r="D50" s="25" t="s">
        <v>389</v>
      </c>
    </row>
    <row r="51" spans="1:4" x14ac:dyDescent="0.25">
      <c r="A51" t="s">
        <v>47</v>
      </c>
      <c r="B51" s="5"/>
      <c r="C51" s="25" t="s">
        <v>388</v>
      </c>
      <c r="D51" s="25" t="s">
        <v>389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419D-2BFF-4422-81B1-1BC62616A9A1}">
  <dimension ref="A1:D51"/>
  <sheetViews>
    <sheetView workbookViewId="0">
      <selection sqref="A1:D51"/>
    </sheetView>
  </sheetViews>
  <sheetFormatPr defaultRowHeight="15" x14ac:dyDescent="0.25"/>
  <cols>
    <col min="1" max="1" width="105.5703125" bestFit="1" customWidth="1"/>
  </cols>
  <sheetData>
    <row r="1" spans="1:4" x14ac:dyDescent="0.25">
      <c r="A1" t="s">
        <v>0</v>
      </c>
      <c r="C1">
        <v>2023</v>
      </c>
      <c r="D1">
        <v>2022</v>
      </c>
    </row>
    <row r="2" spans="1:4" x14ac:dyDescent="0.25">
      <c r="A2" s="1" t="s">
        <v>1</v>
      </c>
      <c r="B2" s="5"/>
      <c r="C2" s="5"/>
      <c r="D2" s="25"/>
    </row>
    <row r="3" spans="1:4" x14ac:dyDescent="0.25">
      <c r="A3" t="s">
        <v>2</v>
      </c>
      <c r="B3" s="5"/>
      <c r="C3" s="5" t="s">
        <v>390</v>
      </c>
      <c r="D3" s="25" t="s">
        <v>322</v>
      </c>
    </row>
    <row r="4" spans="1:4" x14ac:dyDescent="0.25">
      <c r="A4" t="s">
        <v>3</v>
      </c>
      <c r="B4" s="5"/>
      <c r="C4" s="5" t="s">
        <v>391</v>
      </c>
      <c r="D4" s="25" t="s">
        <v>324</v>
      </c>
    </row>
    <row r="5" spans="1:4" x14ac:dyDescent="0.25">
      <c r="A5" s="1" t="s">
        <v>4</v>
      </c>
      <c r="B5" s="5" t="s">
        <v>392</v>
      </c>
      <c r="C5" s="18" t="s">
        <v>393</v>
      </c>
      <c r="D5" s="26" t="s">
        <v>327</v>
      </c>
    </row>
    <row r="6" spans="1:4" x14ac:dyDescent="0.25">
      <c r="A6" t="s">
        <v>5</v>
      </c>
      <c r="B6" s="5" t="s">
        <v>326</v>
      </c>
      <c r="C6" s="5" t="s">
        <v>394</v>
      </c>
      <c r="D6" s="25" t="s">
        <v>330</v>
      </c>
    </row>
    <row r="7" spans="1:4" x14ac:dyDescent="0.25">
      <c r="A7" s="1" t="s">
        <v>6</v>
      </c>
      <c r="B7" s="5"/>
      <c r="C7" s="18" t="s">
        <v>395</v>
      </c>
      <c r="D7" s="26" t="s">
        <v>332</v>
      </c>
    </row>
    <row r="8" spans="1:4" x14ac:dyDescent="0.25">
      <c r="A8" s="1" t="s">
        <v>7</v>
      </c>
      <c r="B8" s="5"/>
      <c r="C8" s="5"/>
      <c r="D8" s="25"/>
    </row>
    <row r="9" spans="1:4" x14ac:dyDescent="0.25">
      <c r="A9" t="s">
        <v>8</v>
      </c>
      <c r="B9" s="5"/>
      <c r="C9" s="5" t="s">
        <v>396</v>
      </c>
      <c r="D9" s="25" t="s">
        <v>334</v>
      </c>
    </row>
    <row r="10" spans="1:4" x14ac:dyDescent="0.25">
      <c r="A10" t="s">
        <v>9</v>
      </c>
      <c r="B10" s="5"/>
      <c r="C10" s="5" t="s">
        <v>397</v>
      </c>
      <c r="D10" s="25" t="s">
        <v>336</v>
      </c>
    </row>
    <row r="11" spans="1:4" x14ac:dyDescent="0.25">
      <c r="A11" t="s">
        <v>10</v>
      </c>
      <c r="B11" s="5"/>
      <c r="C11" s="5" t="s">
        <v>398</v>
      </c>
      <c r="D11" s="25" t="s">
        <v>338</v>
      </c>
    </row>
    <row r="12" spans="1:4" x14ac:dyDescent="0.25">
      <c r="A12" t="s">
        <v>11</v>
      </c>
      <c r="B12" s="5"/>
      <c r="C12" s="5"/>
      <c r="D12" s="25"/>
    </row>
    <row r="13" spans="1:4" x14ac:dyDescent="0.25">
      <c r="A13" t="s">
        <v>12</v>
      </c>
      <c r="B13" s="5" t="s">
        <v>238</v>
      </c>
      <c r="C13" s="5" t="s">
        <v>399</v>
      </c>
      <c r="D13" s="25" t="s">
        <v>340</v>
      </c>
    </row>
    <row r="14" spans="1:4" x14ac:dyDescent="0.25">
      <c r="A14" t="s">
        <v>13</v>
      </c>
      <c r="B14" s="5" t="s">
        <v>241</v>
      </c>
      <c r="C14" s="5" t="s">
        <v>400</v>
      </c>
      <c r="D14" s="25" t="s">
        <v>342</v>
      </c>
    </row>
    <row r="15" spans="1:4" x14ac:dyDescent="0.25">
      <c r="A15" t="s">
        <v>14</v>
      </c>
      <c r="B15" s="5"/>
      <c r="C15" s="5" t="s">
        <v>401</v>
      </c>
      <c r="D15" s="25" t="s">
        <v>344</v>
      </c>
    </row>
    <row r="16" spans="1:4" x14ac:dyDescent="0.25">
      <c r="A16" t="s">
        <v>15</v>
      </c>
      <c r="B16" s="5"/>
      <c r="C16" s="5" t="s">
        <v>402</v>
      </c>
      <c r="D16" s="25" t="s">
        <v>346</v>
      </c>
    </row>
    <row r="17" spans="1:4" x14ac:dyDescent="0.25">
      <c r="A17" t="s">
        <v>16</v>
      </c>
      <c r="B17" s="5"/>
      <c r="C17" s="5" t="s">
        <v>403</v>
      </c>
      <c r="D17" s="25" t="s">
        <v>348</v>
      </c>
    </row>
    <row r="18" spans="1:4" x14ac:dyDescent="0.25">
      <c r="A18" t="s">
        <v>17</v>
      </c>
      <c r="B18" s="5" t="s">
        <v>252</v>
      </c>
      <c r="C18" s="5" t="s">
        <v>404</v>
      </c>
      <c r="D18" s="25" t="s">
        <v>350</v>
      </c>
    </row>
    <row r="19" spans="1:4" x14ac:dyDescent="0.25">
      <c r="A19" t="s">
        <v>18</v>
      </c>
      <c r="B19" s="5" t="s">
        <v>255</v>
      </c>
      <c r="C19" s="5" t="s">
        <v>405</v>
      </c>
      <c r="D19" s="25" t="s">
        <v>352</v>
      </c>
    </row>
    <row r="20" spans="1:4" x14ac:dyDescent="0.25">
      <c r="A20" s="1" t="s">
        <v>19</v>
      </c>
      <c r="B20" s="5"/>
      <c r="C20" s="18" t="s">
        <v>406</v>
      </c>
      <c r="D20" s="26" t="s">
        <v>354</v>
      </c>
    </row>
    <row r="21" spans="1:4" x14ac:dyDescent="0.25">
      <c r="A21" s="1" t="s">
        <v>20</v>
      </c>
      <c r="B21" s="5"/>
      <c r="C21" s="5" t="s">
        <v>407</v>
      </c>
      <c r="D21" s="25" t="s">
        <v>356</v>
      </c>
    </row>
    <row r="22" spans="1:4" x14ac:dyDescent="0.25">
      <c r="A22" t="s">
        <v>21</v>
      </c>
      <c r="B22" s="5"/>
      <c r="C22" s="5"/>
      <c r="D22" s="25"/>
    </row>
    <row r="23" spans="1:4" x14ac:dyDescent="0.25">
      <c r="A23" t="s">
        <v>22</v>
      </c>
      <c r="B23" s="5"/>
      <c r="C23" s="5" t="s">
        <v>408</v>
      </c>
      <c r="D23" s="25" t="s">
        <v>358</v>
      </c>
    </row>
    <row r="24" spans="1:4" x14ac:dyDescent="0.25">
      <c r="A24" t="s">
        <v>23</v>
      </c>
      <c r="B24" s="5"/>
      <c r="C24" s="5" t="s">
        <v>282</v>
      </c>
      <c r="D24" s="25" t="s">
        <v>360</v>
      </c>
    </row>
    <row r="25" spans="1:4" x14ac:dyDescent="0.25">
      <c r="A25" t="s">
        <v>24</v>
      </c>
      <c r="B25" s="5"/>
      <c r="C25" s="5" t="s">
        <v>409</v>
      </c>
      <c r="D25" s="25" t="s">
        <v>361</v>
      </c>
    </row>
    <row r="26" spans="1:4" x14ac:dyDescent="0.25">
      <c r="A26" t="s">
        <v>25</v>
      </c>
      <c r="B26" s="5"/>
      <c r="C26" s="5" t="s">
        <v>410</v>
      </c>
      <c r="D26" s="25" t="s">
        <v>282</v>
      </c>
    </row>
    <row r="27" spans="1:4" x14ac:dyDescent="0.25">
      <c r="A27" t="s">
        <v>26</v>
      </c>
      <c r="B27" s="5"/>
      <c r="C27" s="5"/>
      <c r="D27" s="25"/>
    </row>
    <row r="28" spans="1:4" x14ac:dyDescent="0.25">
      <c r="A28" t="s">
        <v>27</v>
      </c>
      <c r="B28" s="5"/>
      <c r="C28" s="5"/>
      <c r="D28" s="25"/>
    </row>
    <row r="29" spans="1:4" x14ac:dyDescent="0.25">
      <c r="A29" t="s">
        <v>28</v>
      </c>
      <c r="B29" s="5" t="s">
        <v>411</v>
      </c>
      <c r="C29" s="5" t="s">
        <v>282</v>
      </c>
      <c r="D29" s="25" t="s">
        <v>363</v>
      </c>
    </row>
    <row r="30" spans="1:4" x14ac:dyDescent="0.25">
      <c r="A30" s="1" t="s">
        <v>29</v>
      </c>
      <c r="B30" s="5"/>
      <c r="C30" s="18" t="s">
        <v>412</v>
      </c>
      <c r="D30" s="26" t="s">
        <v>364</v>
      </c>
    </row>
    <row r="31" spans="1:4" x14ac:dyDescent="0.25">
      <c r="A31" s="1" t="s">
        <v>30</v>
      </c>
      <c r="B31" s="5" t="s">
        <v>413</v>
      </c>
      <c r="C31" s="5"/>
      <c r="D31" s="25"/>
    </row>
    <row r="32" spans="1:4" x14ac:dyDescent="0.25">
      <c r="A32" t="s">
        <v>31</v>
      </c>
      <c r="B32" s="5"/>
      <c r="C32" s="5" t="s">
        <v>414</v>
      </c>
      <c r="D32" s="25" t="s">
        <v>366</v>
      </c>
    </row>
    <row r="33" spans="1:4" x14ac:dyDescent="0.25">
      <c r="A33" t="s">
        <v>32</v>
      </c>
      <c r="B33" s="5"/>
      <c r="C33" s="5" t="s">
        <v>415</v>
      </c>
      <c r="D33" s="25" t="s">
        <v>368</v>
      </c>
    </row>
    <row r="34" spans="1:4" x14ac:dyDescent="0.25">
      <c r="A34" s="1" t="s">
        <v>33</v>
      </c>
      <c r="B34" s="5"/>
      <c r="C34" s="18" t="s">
        <v>416</v>
      </c>
      <c r="D34" s="26" t="s">
        <v>370</v>
      </c>
    </row>
    <row r="35" spans="1:4" x14ac:dyDescent="0.25">
      <c r="A35" s="1" t="s">
        <v>34</v>
      </c>
      <c r="B35" s="5"/>
      <c r="C35" s="18" t="s">
        <v>417</v>
      </c>
      <c r="D35" s="26" t="s">
        <v>372</v>
      </c>
    </row>
    <row r="36" spans="1:4" x14ac:dyDescent="0.25">
      <c r="A36" s="1" t="s">
        <v>35</v>
      </c>
      <c r="B36" s="5"/>
      <c r="C36" s="5"/>
      <c r="D36" s="25"/>
    </row>
    <row r="37" spans="1:4" x14ac:dyDescent="0.25">
      <c r="A37" t="s">
        <v>36</v>
      </c>
      <c r="B37" s="5"/>
      <c r="C37" s="5"/>
      <c r="D37" s="25"/>
    </row>
    <row r="38" spans="1:4" x14ac:dyDescent="0.25">
      <c r="A38" t="s">
        <v>37</v>
      </c>
      <c r="B38" s="5"/>
      <c r="C38" s="5">
        <v>-61.43</v>
      </c>
      <c r="D38" s="25">
        <v>-57.66</v>
      </c>
    </row>
    <row r="39" spans="1:4" x14ac:dyDescent="0.25">
      <c r="A39" t="s">
        <v>38</v>
      </c>
      <c r="B39" s="5"/>
      <c r="C39" s="5">
        <v>-134.12</v>
      </c>
      <c r="D39" s="25">
        <v>371.29</v>
      </c>
    </row>
    <row r="40" spans="1:4" x14ac:dyDescent="0.25">
      <c r="A40" t="s">
        <v>39</v>
      </c>
      <c r="B40" s="5"/>
      <c r="C40" s="5">
        <v>34.96</v>
      </c>
      <c r="D40" s="25">
        <v>32.33</v>
      </c>
    </row>
    <row r="41" spans="1:4" x14ac:dyDescent="0.25">
      <c r="A41" t="s">
        <v>40</v>
      </c>
      <c r="B41" s="5"/>
      <c r="C41" s="5">
        <v>-99.69</v>
      </c>
      <c r="D41" s="25">
        <v>1.62</v>
      </c>
    </row>
    <row r="42" spans="1:4" x14ac:dyDescent="0.25">
      <c r="A42" s="14" t="s">
        <v>41</v>
      </c>
      <c r="B42" s="5"/>
      <c r="C42" s="5">
        <v>9.93</v>
      </c>
      <c r="D42" s="25">
        <v>0.56999999999999995</v>
      </c>
    </row>
    <row r="43" spans="1:4" x14ac:dyDescent="0.25">
      <c r="A43" s="1" t="s">
        <v>42</v>
      </c>
      <c r="B43" s="5"/>
      <c r="C43" s="18">
        <v>-250.35</v>
      </c>
      <c r="D43" s="26">
        <v>282.35000000000002</v>
      </c>
    </row>
    <row r="44" spans="1:4" x14ac:dyDescent="0.25">
      <c r="A44" s="1" t="s">
        <v>43</v>
      </c>
      <c r="B44" s="5"/>
      <c r="C44" s="26">
        <v>2477.7800000000002</v>
      </c>
      <c r="D44" s="26">
        <v>-1108.51</v>
      </c>
    </row>
    <row r="45" spans="1:4" x14ac:dyDescent="0.25">
      <c r="A45" s="1" t="s">
        <v>44</v>
      </c>
      <c r="B45" s="5">
        <v>38</v>
      </c>
      <c r="C45" s="5"/>
      <c r="D45" s="25"/>
    </row>
    <row r="46" spans="1:4" x14ac:dyDescent="0.25">
      <c r="A46" t="s">
        <v>45</v>
      </c>
      <c r="B46" s="5"/>
      <c r="C46" s="5"/>
      <c r="D46" s="25"/>
    </row>
    <row r="47" spans="1:4" x14ac:dyDescent="0.25">
      <c r="A47" t="s">
        <v>46</v>
      </c>
      <c r="B47" s="5"/>
      <c r="C47" s="5">
        <v>7.11</v>
      </c>
      <c r="D47" s="25">
        <v>-3.63</v>
      </c>
    </row>
    <row r="48" spans="1:4" x14ac:dyDescent="0.25">
      <c r="A48" t="s">
        <v>47</v>
      </c>
      <c r="B48" s="5"/>
      <c r="C48" s="5">
        <v>7.11</v>
      </c>
      <c r="D48" s="25">
        <v>-3.63</v>
      </c>
    </row>
    <row r="49" spans="1:4" x14ac:dyDescent="0.25">
      <c r="A49" t="s">
        <v>48</v>
      </c>
      <c r="B49" s="5"/>
      <c r="C49" s="5"/>
      <c r="D49" s="25"/>
    </row>
    <row r="50" spans="1:4" x14ac:dyDescent="0.25">
      <c r="A50" t="s">
        <v>46</v>
      </c>
      <c r="B50" s="5"/>
      <c r="C50" s="5">
        <v>7.21</v>
      </c>
      <c r="D50" s="25">
        <v>-3.63</v>
      </c>
    </row>
    <row r="51" spans="1:4" x14ac:dyDescent="0.25">
      <c r="A51" t="s">
        <v>47</v>
      </c>
      <c r="B51" s="5"/>
      <c r="C51" s="5">
        <v>7.21</v>
      </c>
      <c r="D51" s="25">
        <v>-3.63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A6F03-A98E-4E9E-BE59-6D47DB0B4FC8}">
  <dimension ref="A1:D51"/>
  <sheetViews>
    <sheetView workbookViewId="0">
      <selection activeCell="G12" sqref="G12"/>
    </sheetView>
  </sheetViews>
  <sheetFormatPr defaultRowHeight="15" x14ac:dyDescent="0.25"/>
  <cols>
    <col min="1" max="1" width="105.5703125" bestFit="1" customWidth="1"/>
    <col min="3" max="4" width="10.5703125" bestFit="1" customWidth="1"/>
  </cols>
  <sheetData>
    <row r="1" spans="1:4" x14ac:dyDescent="0.25">
      <c r="A1" t="s">
        <v>0</v>
      </c>
      <c r="B1" s="5" t="s">
        <v>418</v>
      </c>
      <c r="C1" s="27">
        <v>2024</v>
      </c>
      <c r="D1" s="27">
        <v>2023</v>
      </c>
    </row>
    <row r="2" spans="1:4" x14ac:dyDescent="0.25">
      <c r="A2" s="1" t="s">
        <v>1</v>
      </c>
      <c r="B2" s="5"/>
      <c r="C2" s="25"/>
      <c r="D2" s="25"/>
    </row>
    <row r="3" spans="1:4" x14ac:dyDescent="0.25">
      <c r="A3" t="s">
        <v>2</v>
      </c>
      <c r="B3" s="5"/>
      <c r="C3" s="25">
        <v>72745.919999999998</v>
      </c>
      <c r="D3" s="25">
        <v>65298.84</v>
      </c>
    </row>
    <row r="4" spans="1:4" x14ac:dyDescent="0.25">
      <c r="A4" t="s">
        <v>3</v>
      </c>
      <c r="B4" s="5"/>
      <c r="C4" s="25">
        <v>557.16</v>
      </c>
      <c r="D4" s="25">
        <v>458.49</v>
      </c>
    </row>
    <row r="5" spans="1:4" x14ac:dyDescent="0.25">
      <c r="A5" s="1" t="s">
        <v>4</v>
      </c>
      <c r="B5" s="5" t="s">
        <v>392</v>
      </c>
      <c r="C5" s="26">
        <v>73303.08</v>
      </c>
      <c r="D5" s="26">
        <v>65757.33</v>
      </c>
    </row>
    <row r="6" spans="1:4" x14ac:dyDescent="0.25">
      <c r="A6" t="s">
        <v>5</v>
      </c>
      <c r="B6" s="5" t="s">
        <v>326</v>
      </c>
      <c r="C6" s="25">
        <v>1149.8800000000001</v>
      </c>
      <c r="D6" s="25">
        <v>820.94</v>
      </c>
    </row>
    <row r="7" spans="1:4" x14ac:dyDescent="0.25">
      <c r="A7" s="1" t="s">
        <v>6</v>
      </c>
      <c r="B7" s="5"/>
      <c r="C7" s="26">
        <v>74452.960000000006</v>
      </c>
      <c r="D7" s="26">
        <v>66578.27</v>
      </c>
    </row>
    <row r="8" spans="1:4" x14ac:dyDescent="0.25">
      <c r="A8" s="1" t="s">
        <v>7</v>
      </c>
      <c r="B8" s="5"/>
      <c r="C8" s="25"/>
      <c r="D8" s="25"/>
    </row>
    <row r="9" spans="1:4" x14ac:dyDescent="0.25">
      <c r="A9" t="s">
        <v>8</v>
      </c>
      <c r="B9" s="5"/>
      <c r="C9" s="25">
        <v>45025.05</v>
      </c>
      <c r="D9" s="25">
        <v>42226.81</v>
      </c>
    </row>
    <row r="10" spans="1:4" x14ac:dyDescent="0.25">
      <c r="A10" t="s">
        <v>9</v>
      </c>
      <c r="B10" s="5"/>
      <c r="C10" s="25">
        <v>7764.19</v>
      </c>
      <c r="D10" s="25">
        <v>6561.32</v>
      </c>
    </row>
    <row r="11" spans="1:4" x14ac:dyDescent="0.25">
      <c r="A11" t="s">
        <v>10</v>
      </c>
      <c r="B11" s="5"/>
      <c r="C11" s="25"/>
      <c r="D11" s="25"/>
    </row>
    <row r="12" spans="1:4" x14ac:dyDescent="0.25">
      <c r="A12" t="s">
        <v>11</v>
      </c>
      <c r="B12" s="5"/>
      <c r="C12" s="25">
        <v>-600.44000000000005</v>
      </c>
      <c r="D12" s="25">
        <v>484.69</v>
      </c>
    </row>
    <row r="13" spans="1:4" x14ac:dyDescent="0.25">
      <c r="A13" t="s">
        <v>12</v>
      </c>
      <c r="B13" s="5" t="s">
        <v>238</v>
      </c>
      <c r="C13" s="25">
        <v>4308.1499999999996</v>
      </c>
      <c r="D13" s="25">
        <v>4021.63</v>
      </c>
    </row>
    <row r="14" spans="1:4" x14ac:dyDescent="0.25">
      <c r="A14" t="s">
        <v>13</v>
      </c>
      <c r="B14" s="5" t="s">
        <v>241</v>
      </c>
      <c r="C14" s="25">
        <v>1705.74</v>
      </c>
      <c r="D14" s="25">
        <v>2047.51</v>
      </c>
    </row>
    <row r="15" spans="1:4" x14ac:dyDescent="0.25">
      <c r="A15" t="s">
        <v>14</v>
      </c>
      <c r="B15" s="5"/>
      <c r="C15" s="25">
        <v>254.98</v>
      </c>
      <c r="D15" s="25">
        <v>279.76</v>
      </c>
    </row>
    <row r="16" spans="1:4" x14ac:dyDescent="0.25">
      <c r="A16" t="s">
        <v>15</v>
      </c>
      <c r="B16" s="5"/>
      <c r="C16" s="25">
        <v>2016.84</v>
      </c>
      <c r="D16" s="25">
        <v>1766.86</v>
      </c>
    </row>
    <row r="17" spans="1:4" x14ac:dyDescent="0.25">
      <c r="A17" t="s">
        <v>16</v>
      </c>
      <c r="B17" s="5"/>
      <c r="C17" s="25">
        <v>1104.79</v>
      </c>
      <c r="D17" s="25">
        <v>899.06</v>
      </c>
    </row>
    <row r="18" spans="1:4" x14ac:dyDescent="0.25">
      <c r="A18" t="s">
        <v>17</v>
      </c>
      <c r="B18" s="5" t="s">
        <v>252</v>
      </c>
      <c r="C18" s="25">
        <v>8960.98</v>
      </c>
      <c r="D18" s="25">
        <v>7819.74</v>
      </c>
    </row>
    <row r="19" spans="1:4" x14ac:dyDescent="0.25">
      <c r="A19" t="s">
        <v>18</v>
      </c>
      <c r="B19" s="5" t="s">
        <v>255</v>
      </c>
      <c r="C19" s="25">
        <v>-1129.73</v>
      </c>
      <c r="D19" s="25">
        <v>-1066.73</v>
      </c>
    </row>
    <row r="20" spans="1:4" x14ac:dyDescent="0.25">
      <c r="A20" s="1" t="s">
        <v>19</v>
      </c>
      <c r="B20" s="18"/>
      <c r="C20" s="26">
        <v>69410.55</v>
      </c>
      <c r="D20" s="26">
        <v>65040.65</v>
      </c>
    </row>
    <row r="21" spans="1:4" x14ac:dyDescent="0.25">
      <c r="A21" s="1" t="s">
        <v>20</v>
      </c>
      <c r="B21" s="18"/>
      <c r="C21" s="26">
        <v>5042.41</v>
      </c>
      <c r="D21" s="26">
        <v>1537.62</v>
      </c>
    </row>
    <row r="22" spans="1:4" x14ac:dyDescent="0.25">
      <c r="A22" t="s">
        <v>21</v>
      </c>
      <c r="B22" s="5" t="s">
        <v>264</v>
      </c>
      <c r="C22" s="25">
        <v>-2808.41</v>
      </c>
      <c r="D22" s="25">
        <v>282.82</v>
      </c>
    </row>
    <row r="23" spans="1:4" x14ac:dyDescent="0.25">
      <c r="A23" t="s">
        <v>22</v>
      </c>
      <c r="B23" s="5"/>
      <c r="C23" s="25"/>
      <c r="D23" s="25"/>
    </row>
    <row r="24" spans="1:4" x14ac:dyDescent="0.25">
      <c r="A24" t="s">
        <v>23</v>
      </c>
      <c r="B24" s="5"/>
      <c r="C24" s="25"/>
      <c r="D24" s="25"/>
    </row>
    <row r="25" spans="1:4" x14ac:dyDescent="0.25">
      <c r="A25" t="s">
        <v>24</v>
      </c>
      <c r="B25" s="5"/>
      <c r="C25" s="25"/>
      <c r="D25" s="25"/>
    </row>
    <row r="26" spans="1:4" x14ac:dyDescent="0.25">
      <c r="A26" t="s">
        <v>25</v>
      </c>
      <c r="B26" s="5"/>
      <c r="C26" s="25"/>
      <c r="D26" s="25"/>
    </row>
    <row r="27" spans="1:4" x14ac:dyDescent="0.25">
      <c r="A27" t="s">
        <v>26</v>
      </c>
      <c r="B27" s="5"/>
      <c r="C27" s="25"/>
      <c r="D27" s="25"/>
    </row>
    <row r="28" spans="1:4" x14ac:dyDescent="0.25">
      <c r="A28" t="s">
        <v>27</v>
      </c>
      <c r="B28" s="5"/>
      <c r="C28" s="25"/>
      <c r="D28" s="25"/>
    </row>
    <row r="29" spans="1:4" x14ac:dyDescent="0.25">
      <c r="A29" t="s">
        <v>28</v>
      </c>
      <c r="B29" s="5"/>
      <c r="C29" s="25"/>
      <c r="D29" s="25"/>
    </row>
    <row r="30" spans="1:4" x14ac:dyDescent="0.25">
      <c r="A30" s="1" t="s">
        <v>29</v>
      </c>
      <c r="B30" s="18"/>
      <c r="C30" s="26">
        <v>7850.82</v>
      </c>
      <c r="D30" s="26">
        <v>1254.8</v>
      </c>
    </row>
    <row r="31" spans="1:4" x14ac:dyDescent="0.25">
      <c r="A31" s="1" t="s">
        <v>30</v>
      </c>
      <c r="B31" s="5" t="s">
        <v>413</v>
      </c>
      <c r="C31" s="25"/>
      <c r="D31" s="25"/>
    </row>
    <row r="32" spans="1:4" x14ac:dyDescent="0.25">
      <c r="A32" t="s">
        <v>31</v>
      </c>
      <c r="B32" s="5"/>
      <c r="C32" s="25">
        <v>114.22</v>
      </c>
      <c r="D32" s="25">
        <v>81.599999999999994</v>
      </c>
    </row>
    <row r="33" spans="1:4" x14ac:dyDescent="0.25">
      <c r="A33" t="s">
        <v>32</v>
      </c>
      <c r="B33" s="5"/>
      <c r="C33" s="25">
        <v>-165.48</v>
      </c>
      <c r="D33" s="25">
        <v>-1554.93</v>
      </c>
    </row>
    <row r="34" spans="1:4" x14ac:dyDescent="0.25">
      <c r="A34" s="1" t="s">
        <v>33</v>
      </c>
      <c r="B34" s="18"/>
      <c r="C34" s="26">
        <v>-51.26</v>
      </c>
      <c r="D34" s="26">
        <v>-1473.33</v>
      </c>
    </row>
    <row r="35" spans="1:4" x14ac:dyDescent="0.25">
      <c r="A35" s="1" t="s">
        <v>34</v>
      </c>
      <c r="B35" s="18"/>
      <c r="C35" s="26">
        <v>7902.08</v>
      </c>
      <c r="D35" s="26">
        <v>2728.13</v>
      </c>
    </row>
    <row r="36" spans="1:4" x14ac:dyDescent="0.25">
      <c r="A36" s="1" t="s">
        <v>35</v>
      </c>
      <c r="B36" s="18"/>
      <c r="C36" s="26"/>
      <c r="D36" s="26"/>
    </row>
    <row r="37" spans="1:4" x14ac:dyDescent="0.25">
      <c r="A37" t="s">
        <v>36</v>
      </c>
      <c r="B37" s="5"/>
      <c r="C37" s="25"/>
      <c r="D37" s="25"/>
    </row>
    <row r="38" spans="1:4" x14ac:dyDescent="0.25">
      <c r="A38" t="s">
        <v>37</v>
      </c>
      <c r="B38" s="5"/>
      <c r="C38" s="25">
        <v>-71.680000000000007</v>
      </c>
      <c r="D38" s="25">
        <v>-61.43</v>
      </c>
    </row>
    <row r="39" spans="1:4" x14ac:dyDescent="0.25">
      <c r="A39" t="s">
        <v>38</v>
      </c>
      <c r="B39" s="5"/>
      <c r="C39" s="25">
        <v>381.3</v>
      </c>
      <c r="D39" s="25">
        <v>-134.12</v>
      </c>
    </row>
    <row r="40" spans="1:4" x14ac:dyDescent="0.25">
      <c r="A40" t="s">
        <v>39</v>
      </c>
      <c r="B40" s="5"/>
      <c r="C40" s="25"/>
      <c r="D40" s="25"/>
    </row>
    <row r="41" spans="1:4" x14ac:dyDescent="0.25">
      <c r="A41" t="s">
        <v>40</v>
      </c>
      <c r="B41" s="5"/>
      <c r="C41" s="25">
        <v>211.54</v>
      </c>
      <c r="D41" s="25">
        <v>-99.69</v>
      </c>
    </row>
    <row r="42" spans="1:4" x14ac:dyDescent="0.25">
      <c r="A42" s="14" t="s">
        <v>41</v>
      </c>
      <c r="B42" s="5"/>
      <c r="C42" s="25">
        <v>-53.24</v>
      </c>
      <c r="D42" s="25">
        <v>9.93</v>
      </c>
    </row>
    <row r="43" spans="1:4" x14ac:dyDescent="0.25">
      <c r="A43" s="1" t="s">
        <v>42</v>
      </c>
      <c r="B43" s="5"/>
      <c r="C43" s="26">
        <v>438.45</v>
      </c>
      <c r="D43" s="26">
        <v>-250.35</v>
      </c>
    </row>
    <row r="44" spans="1:4" x14ac:dyDescent="0.25">
      <c r="A44" s="1" t="s">
        <v>43</v>
      </c>
      <c r="B44" s="5"/>
      <c r="C44" s="26">
        <v>8340.5300000000007</v>
      </c>
      <c r="D44" s="26">
        <v>2477.7800000000002</v>
      </c>
    </row>
    <row r="45" spans="1:4" x14ac:dyDescent="0.25">
      <c r="A45" s="1" t="s">
        <v>44</v>
      </c>
      <c r="B45" s="5" t="s">
        <v>419</v>
      </c>
      <c r="C45" s="25"/>
      <c r="D45" s="25"/>
    </row>
    <row r="46" spans="1:4" x14ac:dyDescent="0.25">
      <c r="A46" t="s">
        <v>45</v>
      </c>
      <c r="B46" s="5"/>
      <c r="C46" s="25"/>
      <c r="D46" s="25"/>
    </row>
    <row r="47" spans="1:4" x14ac:dyDescent="0.25">
      <c r="A47" t="s">
        <v>46</v>
      </c>
      <c r="B47" s="5"/>
      <c r="C47" s="25">
        <v>20.61</v>
      </c>
      <c r="D47" s="25">
        <v>7.11</v>
      </c>
    </row>
    <row r="48" spans="1:4" x14ac:dyDescent="0.25">
      <c r="A48" t="s">
        <v>47</v>
      </c>
      <c r="B48" s="5"/>
      <c r="C48" s="25">
        <v>20.6</v>
      </c>
      <c r="D48" s="25">
        <v>7.11</v>
      </c>
    </row>
    <row r="49" spans="1:4" x14ac:dyDescent="0.25">
      <c r="A49" t="s">
        <v>48</v>
      </c>
      <c r="B49" s="5"/>
      <c r="C49" s="25"/>
      <c r="D49" s="25"/>
    </row>
    <row r="50" spans="1:4" x14ac:dyDescent="0.25">
      <c r="A50" t="s">
        <v>46</v>
      </c>
      <c r="B50" s="5"/>
      <c r="C50" s="25">
        <v>20.71</v>
      </c>
      <c r="D50" s="25">
        <v>7.21</v>
      </c>
    </row>
    <row r="51" spans="1:4" x14ac:dyDescent="0.25">
      <c r="A51" t="s">
        <v>47</v>
      </c>
      <c r="B51" s="5"/>
      <c r="C51" s="25">
        <v>20.7</v>
      </c>
      <c r="D51" s="25">
        <v>7.21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BAC17-B082-409A-A050-1AEC58BE5F0B}">
  <dimension ref="A1:D63"/>
  <sheetViews>
    <sheetView workbookViewId="0">
      <selection activeCell="E3" sqref="E3"/>
    </sheetView>
  </sheetViews>
  <sheetFormatPr defaultRowHeight="15" x14ac:dyDescent="0.25"/>
  <cols>
    <col min="1" max="1" width="71.42578125" bestFit="1" customWidth="1"/>
  </cols>
  <sheetData>
    <row r="1" spans="1:4" x14ac:dyDescent="0.25">
      <c r="A1" t="s">
        <v>0</v>
      </c>
      <c r="C1">
        <v>2020</v>
      </c>
      <c r="D1">
        <v>2019</v>
      </c>
    </row>
    <row r="2" spans="1:4" x14ac:dyDescent="0.25">
      <c r="A2" s="1" t="s">
        <v>50</v>
      </c>
      <c r="B2" s="5"/>
      <c r="C2" s="5" t="s">
        <v>233</v>
      </c>
      <c r="D2" s="5"/>
    </row>
    <row r="3" spans="1:4" x14ac:dyDescent="0.25">
      <c r="A3" s="1" t="s">
        <v>51</v>
      </c>
      <c r="B3" s="5"/>
      <c r="C3" s="5" t="s">
        <v>233</v>
      </c>
      <c r="D3" s="5"/>
    </row>
    <row r="4" spans="1:4" x14ac:dyDescent="0.25">
      <c r="A4" t="s">
        <v>52</v>
      </c>
      <c r="B4" s="5">
        <v>3</v>
      </c>
      <c r="C4" s="5" t="s">
        <v>420</v>
      </c>
      <c r="D4" s="5" t="s">
        <v>421</v>
      </c>
    </row>
    <row r="5" spans="1:4" x14ac:dyDescent="0.25">
      <c r="A5" t="s">
        <v>53</v>
      </c>
      <c r="B5" s="5"/>
      <c r="C5" s="5" t="s">
        <v>422</v>
      </c>
      <c r="D5" s="5" t="s">
        <v>423</v>
      </c>
    </row>
    <row r="6" spans="1:4" x14ac:dyDescent="0.25">
      <c r="A6" t="s">
        <v>54</v>
      </c>
      <c r="B6" s="5" t="s">
        <v>424</v>
      </c>
      <c r="C6" s="5" t="s">
        <v>425</v>
      </c>
      <c r="D6" s="5" t="s">
        <v>282</v>
      </c>
    </row>
    <row r="7" spans="1:4" x14ac:dyDescent="0.25">
      <c r="A7" s="2" t="s">
        <v>55</v>
      </c>
      <c r="B7" s="5"/>
      <c r="C7" s="5" t="s">
        <v>426</v>
      </c>
      <c r="D7" s="5" t="s">
        <v>426</v>
      </c>
    </row>
    <row r="8" spans="1:4" x14ac:dyDescent="0.25">
      <c r="A8" t="s">
        <v>56</v>
      </c>
      <c r="B8" s="5" t="s">
        <v>427</v>
      </c>
      <c r="C8" s="5" t="s">
        <v>428</v>
      </c>
      <c r="D8" s="5" t="s">
        <v>429</v>
      </c>
    </row>
    <row r="9" spans="1:4" x14ac:dyDescent="0.25">
      <c r="A9" t="s">
        <v>57</v>
      </c>
      <c r="B9" s="5" t="s">
        <v>430</v>
      </c>
      <c r="C9" s="5" t="s">
        <v>431</v>
      </c>
      <c r="D9" s="5" t="s">
        <v>432</v>
      </c>
    </row>
    <row r="10" spans="1:4" x14ac:dyDescent="0.25">
      <c r="A10" s="2" t="s">
        <v>58</v>
      </c>
      <c r="B10" s="5">
        <v>7</v>
      </c>
      <c r="C10" s="5" t="s">
        <v>433</v>
      </c>
      <c r="D10" s="5" t="s">
        <v>434</v>
      </c>
    </row>
    <row r="11" spans="1:4" x14ac:dyDescent="0.25">
      <c r="A11" t="s">
        <v>59</v>
      </c>
      <c r="B11" s="5"/>
      <c r="C11" s="5" t="s">
        <v>233</v>
      </c>
      <c r="D11" s="5"/>
    </row>
    <row r="12" spans="1:4" x14ac:dyDescent="0.25">
      <c r="A12" t="s">
        <v>60</v>
      </c>
      <c r="B12" s="5">
        <v>9</v>
      </c>
      <c r="C12" s="5" t="s">
        <v>435</v>
      </c>
      <c r="D12" s="5" t="s">
        <v>436</v>
      </c>
    </row>
    <row r="13" spans="1:4" x14ac:dyDescent="0.25">
      <c r="A13" t="s">
        <v>61</v>
      </c>
      <c r="B13" s="5"/>
      <c r="C13" s="5"/>
      <c r="D13" s="5"/>
    </row>
    <row r="14" spans="1:4" x14ac:dyDescent="0.25">
      <c r="A14" t="s">
        <v>62</v>
      </c>
      <c r="B14" s="5">
        <v>11</v>
      </c>
      <c r="C14" s="5" t="s">
        <v>437</v>
      </c>
      <c r="D14" s="5" t="s">
        <v>438</v>
      </c>
    </row>
    <row r="15" spans="1:4" x14ac:dyDescent="0.25">
      <c r="A15" t="s">
        <v>63</v>
      </c>
      <c r="B15" s="5">
        <v>13</v>
      </c>
      <c r="C15" s="5" t="s">
        <v>439</v>
      </c>
      <c r="D15" s="5" t="s">
        <v>440</v>
      </c>
    </row>
    <row r="16" spans="1:4" x14ac:dyDescent="0.25">
      <c r="A16" t="s">
        <v>64</v>
      </c>
      <c r="B16" s="5"/>
      <c r="C16" s="5"/>
      <c r="D16" s="5"/>
    </row>
    <row r="17" spans="1:4" x14ac:dyDescent="0.25">
      <c r="A17" t="s">
        <v>65</v>
      </c>
      <c r="B17" s="5"/>
      <c r="C17" s="5" t="s">
        <v>441</v>
      </c>
      <c r="D17" s="5" t="s">
        <v>442</v>
      </c>
    </row>
    <row r="18" spans="1:4" x14ac:dyDescent="0.25">
      <c r="A18" t="s">
        <v>66</v>
      </c>
      <c r="B18" s="5">
        <v>15</v>
      </c>
      <c r="C18" s="5" t="s">
        <v>443</v>
      </c>
      <c r="D18" s="5" t="s">
        <v>444</v>
      </c>
    </row>
    <row r="19" spans="1:4" x14ac:dyDescent="0.25">
      <c r="A19" t="s">
        <v>212</v>
      </c>
      <c r="B19" s="5"/>
      <c r="C19" s="18" t="s">
        <v>445</v>
      </c>
      <c r="D19" s="18" t="s">
        <v>446</v>
      </c>
    </row>
    <row r="20" spans="1:4" x14ac:dyDescent="0.25">
      <c r="A20" s="1" t="s">
        <v>67</v>
      </c>
      <c r="B20" s="5"/>
      <c r="C20" s="5" t="s">
        <v>233</v>
      </c>
      <c r="D20" s="5"/>
    </row>
    <row r="21" spans="1:4" x14ac:dyDescent="0.25">
      <c r="A21" t="s">
        <v>68</v>
      </c>
      <c r="B21" s="5">
        <v>17</v>
      </c>
      <c r="C21" s="5" t="s">
        <v>447</v>
      </c>
      <c r="D21" s="5" t="s">
        <v>448</v>
      </c>
    </row>
    <row r="22" spans="1:4" x14ac:dyDescent="0.25">
      <c r="A22" s="2" t="s">
        <v>69</v>
      </c>
      <c r="B22" s="5">
        <v>8</v>
      </c>
      <c r="C22" s="5" t="s">
        <v>282</v>
      </c>
      <c r="D22" s="5" t="s">
        <v>449</v>
      </c>
    </row>
    <row r="23" spans="1:4" x14ac:dyDescent="0.25">
      <c r="A23" t="s">
        <v>59</v>
      </c>
      <c r="B23" s="5"/>
      <c r="C23" s="5" t="s">
        <v>233</v>
      </c>
      <c r="D23" s="5"/>
    </row>
    <row r="24" spans="1:4" x14ac:dyDescent="0.25">
      <c r="A24" t="s">
        <v>70</v>
      </c>
      <c r="B24" s="5">
        <v>10</v>
      </c>
      <c r="C24" s="5" t="s">
        <v>450</v>
      </c>
      <c r="D24" s="5" t="s">
        <v>451</v>
      </c>
    </row>
    <row r="25" spans="1:4" x14ac:dyDescent="0.25">
      <c r="A25" t="s">
        <v>71</v>
      </c>
      <c r="B25" s="5">
        <v>18</v>
      </c>
      <c r="C25" s="5" t="s">
        <v>452</v>
      </c>
      <c r="D25" s="5" t="s">
        <v>453</v>
      </c>
    </row>
    <row r="26" spans="1:4" x14ac:dyDescent="0.25">
      <c r="A26" t="s">
        <v>72</v>
      </c>
      <c r="B26" s="5">
        <v>20</v>
      </c>
      <c r="C26" s="5" t="s">
        <v>454</v>
      </c>
      <c r="D26" s="5" t="s">
        <v>455</v>
      </c>
    </row>
    <row r="27" spans="1:4" x14ac:dyDescent="0.25">
      <c r="A27" t="s">
        <v>73</v>
      </c>
      <c r="B27" s="5">
        <v>21</v>
      </c>
      <c r="C27" s="5" t="s">
        <v>456</v>
      </c>
      <c r="D27" s="5" t="s">
        <v>457</v>
      </c>
    </row>
    <row r="28" spans="1:4" x14ac:dyDescent="0.25">
      <c r="A28" t="s">
        <v>74</v>
      </c>
      <c r="B28" s="5">
        <v>12</v>
      </c>
      <c r="C28" s="5" t="s">
        <v>458</v>
      </c>
      <c r="D28" s="5" t="s">
        <v>459</v>
      </c>
    </row>
    <row r="29" spans="1:4" x14ac:dyDescent="0.25">
      <c r="A29" t="s">
        <v>75</v>
      </c>
      <c r="B29" s="5">
        <v>14</v>
      </c>
      <c r="C29" s="5" t="s">
        <v>460</v>
      </c>
      <c r="D29" s="5" t="s">
        <v>461</v>
      </c>
    </row>
    <row r="30" spans="1:4" x14ac:dyDescent="0.25">
      <c r="A30" t="s">
        <v>76</v>
      </c>
      <c r="B30" s="5"/>
      <c r="C30" s="5"/>
      <c r="D30" s="5"/>
    </row>
    <row r="31" spans="1:4" x14ac:dyDescent="0.25">
      <c r="A31" t="s">
        <v>77</v>
      </c>
      <c r="B31" s="5">
        <v>16</v>
      </c>
      <c r="C31" s="5" t="s">
        <v>462</v>
      </c>
      <c r="D31" s="5" t="s">
        <v>463</v>
      </c>
    </row>
    <row r="32" spans="1:4" x14ac:dyDescent="0.25">
      <c r="A32" t="s">
        <v>78</v>
      </c>
      <c r="B32" s="5" t="s">
        <v>464</v>
      </c>
      <c r="C32" s="5" t="s">
        <v>465</v>
      </c>
      <c r="D32" s="5" t="s">
        <v>466</v>
      </c>
    </row>
    <row r="33" spans="1:4" x14ac:dyDescent="0.25">
      <c r="A33" t="s">
        <v>188</v>
      </c>
      <c r="B33" s="5"/>
      <c r="C33" s="5" t="s">
        <v>467</v>
      </c>
      <c r="D33" s="5" t="s">
        <v>468</v>
      </c>
    </row>
    <row r="34" spans="1:4" x14ac:dyDescent="0.25">
      <c r="A34" s="1" t="s">
        <v>79</v>
      </c>
      <c r="B34" s="5"/>
      <c r="C34" s="18" t="s">
        <v>469</v>
      </c>
      <c r="D34" s="18" t="s">
        <v>470</v>
      </c>
    </row>
    <row r="35" spans="1:4" x14ac:dyDescent="0.25">
      <c r="A35" s="1" t="s">
        <v>80</v>
      </c>
      <c r="B35" s="5"/>
      <c r="C35" s="5"/>
      <c r="D35" s="5"/>
    </row>
    <row r="36" spans="1:4" x14ac:dyDescent="0.25">
      <c r="A36" s="1" t="s">
        <v>81</v>
      </c>
      <c r="B36" s="5"/>
      <c r="C36" s="5" t="s">
        <v>233</v>
      </c>
      <c r="D36" s="5"/>
    </row>
    <row r="37" spans="1:4" x14ac:dyDescent="0.25">
      <c r="A37" t="s">
        <v>82</v>
      </c>
      <c r="B37" s="5">
        <v>22</v>
      </c>
      <c r="C37" s="5" t="s">
        <v>471</v>
      </c>
      <c r="D37" s="5" t="s">
        <v>472</v>
      </c>
    </row>
    <row r="38" spans="1:4" x14ac:dyDescent="0.25">
      <c r="A38" t="s">
        <v>83</v>
      </c>
      <c r="B38" s="5"/>
      <c r="C38" s="5" t="s">
        <v>473</v>
      </c>
      <c r="D38" s="5" t="s">
        <v>474</v>
      </c>
    </row>
    <row r="39" spans="1:4" x14ac:dyDescent="0.25">
      <c r="B39" s="5"/>
      <c r="C39" s="18" t="s">
        <v>475</v>
      </c>
      <c r="D39" s="18" t="s">
        <v>476</v>
      </c>
    </row>
    <row r="40" spans="1:4" x14ac:dyDescent="0.25">
      <c r="A40" s="1" t="s">
        <v>84</v>
      </c>
      <c r="B40" s="5"/>
      <c r="C40" s="5" t="s">
        <v>233</v>
      </c>
      <c r="D40" s="5"/>
    </row>
    <row r="41" spans="1:4" x14ac:dyDescent="0.25">
      <c r="A41" s="1" t="s">
        <v>85</v>
      </c>
      <c r="B41" s="5"/>
      <c r="C41" s="5" t="s">
        <v>233</v>
      </c>
      <c r="D41" s="5"/>
    </row>
    <row r="42" spans="1:4" x14ac:dyDescent="0.25">
      <c r="A42" t="s">
        <v>86</v>
      </c>
      <c r="B42" s="5"/>
      <c r="C42" s="5" t="s">
        <v>233</v>
      </c>
      <c r="D42" s="5"/>
    </row>
    <row r="43" spans="1:4" x14ac:dyDescent="0.25">
      <c r="A43" t="s">
        <v>87</v>
      </c>
      <c r="B43" s="5">
        <v>24</v>
      </c>
      <c r="C43" s="5" t="s">
        <v>477</v>
      </c>
      <c r="D43" s="5" t="s">
        <v>478</v>
      </c>
    </row>
    <row r="44" spans="1:4" x14ac:dyDescent="0.25">
      <c r="A44" t="s">
        <v>88</v>
      </c>
      <c r="B44" s="5"/>
      <c r="C44" s="5" t="s">
        <v>479</v>
      </c>
      <c r="D44" s="5" t="s">
        <v>480</v>
      </c>
    </row>
    <row r="45" spans="1:4" x14ac:dyDescent="0.25">
      <c r="A45" t="s">
        <v>89</v>
      </c>
      <c r="B45" s="5">
        <v>26</v>
      </c>
      <c r="C45" s="5" t="s">
        <v>481</v>
      </c>
      <c r="D45" s="5" t="s">
        <v>482</v>
      </c>
    </row>
    <row r="46" spans="1:4" x14ac:dyDescent="0.25">
      <c r="A46" t="s">
        <v>90</v>
      </c>
      <c r="B46" s="5">
        <v>28</v>
      </c>
      <c r="C46" s="5" t="s">
        <v>483</v>
      </c>
      <c r="D46" s="5" t="s">
        <v>484</v>
      </c>
    </row>
    <row r="47" spans="1:4" x14ac:dyDescent="0.25">
      <c r="A47" t="s">
        <v>91</v>
      </c>
      <c r="B47" s="5"/>
      <c r="C47" s="5" t="s">
        <v>485</v>
      </c>
      <c r="D47" s="5" t="s">
        <v>486</v>
      </c>
    </row>
    <row r="48" spans="1:4" x14ac:dyDescent="0.25">
      <c r="A48" t="s">
        <v>92</v>
      </c>
      <c r="B48" s="5">
        <v>31</v>
      </c>
      <c r="C48" s="5" t="s">
        <v>487</v>
      </c>
      <c r="D48" s="5" t="s">
        <v>488</v>
      </c>
    </row>
    <row r="49" spans="1:4" x14ac:dyDescent="0.25">
      <c r="A49" t="s">
        <v>211</v>
      </c>
      <c r="B49" s="5"/>
      <c r="C49" s="18" t="s">
        <v>489</v>
      </c>
      <c r="D49" s="18" t="s">
        <v>490</v>
      </c>
    </row>
    <row r="50" spans="1:4" x14ac:dyDescent="0.25">
      <c r="A50" s="1" t="s">
        <v>93</v>
      </c>
      <c r="B50" s="5"/>
      <c r="C50" s="5" t="s">
        <v>233</v>
      </c>
      <c r="D50" s="5"/>
    </row>
    <row r="51" spans="1:4" x14ac:dyDescent="0.25">
      <c r="A51" t="s">
        <v>86</v>
      </c>
      <c r="B51" s="5"/>
      <c r="C51" s="5" t="s">
        <v>233</v>
      </c>
      <c r="D51" s="5"/>
    </row>
    <row r="52" spans="1:4" x14ac:dyDescent="0.25">
      <c r="A52" t="s">
        <v>87</v>
      </c>
      <c r="B52" s="5">
        <v>25</v>
      </c>
      <c r="C52" s="5" t="s">
        <v>491</v>
      </c>
      <c r="D52" s="5" t="s">
        <v>492</v>
      </c>
    </row>
    <row r="53" spans="1:4" x14ac:dyDescent="0.25">
      <c r="A53" t="s">
        <v>88</v>
      </c>
      <c r="B53" s="5"/>
      <c r="C53" s="5" t="s">
        <v>493</v>
      </c>
      <c r="D53" s="5" t="s">
        <v>494</v>
      </c>
    </row>
    <row r="54" spans="1:4" x14ac:dyDescent="0.25">
      <c r="A54" t="s">
        <v>94</v>
      </c>
      <c r="B54" s="5"/>
      <c r="C54" s="5" t="s">
        <v>233</v>
      </c>
      <c r="D54" s="5"/>
    </row>
    <row r="55" spans="1:4" x14ac:dyDescent="0.25">
      <c r="A55" t="s">
        <v>95</v>
      </c>
      <c r="B55" s="5"/>
      <c r="C55" s="5" t="s">
        <v>495</v>
      </c>
      <c r="D55" s="5" t="s">
        <v>496</v>
      </c>
    </row>
    <row r="56" spans="1:4" x14ac:dyDescent="0.25">
      <c r="A56" t="s">
        <v>96</v>
      </c>
      <c r="B56" s="5"/>
      <c r="C56" s="5" t="s">
        <v>497</v>
      </c>
      <c r="D56" s="5" t="s">
        <v>498</v>
      </c>
    </row>
    <row r="57" spans="1:4" x14ac:dyDescent="0.25">
      <c r="A57" t="s">
        <v>97</v>
      </c>
      <c r="B57" s="5"/>
      <c r="C57" s="5" t="s">
        <v>499</v>
      </c>
      <c r="D57" s="5" t="s">
        <v>500</v>
      </c>
    </row>
    <row r="58" spans="1:4" x14ac:dyDescent="0.25">
      <c r="A58" t="s">
        <v>98</v>
      </c>
      <c r="B58" s="5">
        <v>27</v>
      </c>
      <c r="C58" s="5" t="s">
        <v>501</v>
      </c>
      <c r="D58" s="5" t="s">
        <v>502</v>
      </c>
    </row>
    <row r="59" spans="1:4" x14ac:dyDescent="0.25">
      <c r="A59" t="s">
        <v>90</v>
      </c>
      <c r="B59" s="5">
        <v>29</v>
      </c>
      <c r="C59" s="5" t="s">
        <v>503</v>
      </c>
      <c r="D59" s="5" t="s">
        <v>504</v>
      </c>
    </row>
    <row r="60" spans="1:4" x14ac:dyDescent="0.25">
      <c r="A60" t="s">
        <v>99</v>
      </c>
      <c r="B60" s="5"/>
      <c r="C60" s="5" t="s">
        <v>505</v>
      </c>
      <c r="D60" s="5" t="s">
        <v>506</v>
      </c>
    </row>
    <row r="61" spans="1:4" x14ac:dyDescent="0.25">
      <c r="A61" t="s">
        <v>100</v>
      </c>
      <c r="B61" s="5">
        <v>32</v>
      </c>
      <c r="C61" s="5" t="s">
        <v>507</v>
      </c>
      <c r="D61" s="5" t="s">
        <v>508</v>
      </c>
    </row>
    <row r="62" spans="1:4" x14ac:dyDescent="0.25">
      <c r="A62" t="s">
        <v>189</v>
      </c>
      <c r="B62" s="5"/>
      <c r="C62" s="5" t="s">
        <v>509</v>
      </c>
      <c r="D62" s="5" t="s">
        <v>510</v>
      </c>
    </row>
    <row r="63" spans="1:4" x14ac:dyDescent="0.25">
      <c r="A63" s="1" t="s">
        <v>101</v>
      </c>
      <c r="B63" s="5"/>
      <c r="C63" s="18" t="s">
        <v>469</v>
      </c>
      <c r="D63" s="18" t="s">
        <v>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AE7A-7C42-48F6-8CA6-A72A0CB144A1}">
  <dimension ref="A1:D63"/>
  <sheetViews>
    <sheetView workbookViewId="0">
      <selection activeCell="A18" sqref="A18"/>
    </sheetView>
  </sheetViews>
  <sheetFormatPr defaultRowHeight="15" x14ac:dyDescent="0.25"/>
  <cols>
    <col min="1" max="1" width="71.42578125" bestFit="1" customWidth="1"/>
  </cols>
  <sheetData>
    <row r="1" spans="1:4" x14ac:dyDescent="0.25">
      <c r="A1" t="s">
        <v>0</v>
      </c>
      <c r="B1" s="5" t="s">
        <v>418</v>
      </c>
      <c r="C1" s="5" t="s">
        <v>511</v>
      </c>
      <c r="D1" s="5" t="s">
        <v>512</v>
      </c>
    </row>
    <row r="2" spans="1:4" x14ac:dyDescent="0.25">
      <c r="A2" s="1" t="s">
        <v>50</v>
      </c>
      <c r="B2" s="5"/>
      <c r="C2" s="5"/>
      <c r="D2" s="5"/>
    </row>
    <row r="3" spans="1:4" x14ac:dyDescent="0.25">
      <c r="A3" s="1" t="s">
        <v>51</v>
      </c>
      <c r="B3" s="5"/>
      <c r="C3" s="5"/>
      <c r="D3" s="5" t="s">
        <v>233</v>
      </c>
    </row>
    <row r="4" spans="1:4" x14ac:dyDescent="0.25">
      <c r="A4" t="s">
        <v>52</v>
      </c>
      <c r="B4" s="5" t="s">
        <v>513</v>
      </c>
      <c r="C4" s="5">
        <v>19153.47</v>
      </c>
      <c r="D4" s="5" t="s">
        <v>420</v>
      </c>
    </row>
    <row r="5" spans="1:4" x14ac:dyDescent="0.25">
      <c r="A5" t="s">
        <v>53</v>
      </c>
      <c r="B5" s="5" t="s">
        <v>514</v>
      </c>
      <c r="C5" s="5">
        <v>1400.82</v>
      </c>
      <c r="D5" s="5" t="s">
        <v>422</v>
      </c>
    </row>
    <row r="6" spans="1:4" x14ac:dyDescent="0.25">
      <c r="A6" t="s">
        <v>54</v>
      </c>
      <c r="B6" s="5" t="s">
        <v>515</v>
      </c>
      <c r="C6" s="5">
        <v>768.59</v>
      </c>
      <c r="D6" s="5" t="s">
        <v>425</v>
      </c>
    </row>
    <row r="7" spans="1:4" x14ac:dyDescent="0.25">
      <c r="A7" s="2" t="s">
        <v>55</v>
      </c>
      <c r="B7" s="5"/>
      <c r="C7" s="5">
        <v>99.09</v>
      </c>
      <c r="D7" s="5" t="s">
        <v>426</v>
      </c>
    </row>
    <row r="8" spans="1:4" x14ac:dyDescent="0.25">
      <c r="A8" t="s">
        <v>56</v>
      </c>
      <c r="B8" s="5" t="s">
        <v>516</v>
      </c>
      <c r="C8" s="5">
        <v>6401.95</v>
      </c>
      <c r="D8" s="5" t="s">
        <v>428</v>
      </c>
    </row>
    <row r="9" spans="1:4" x14ac:dyDescent="0.25">
      <c r="A9" t="s">
        <v>57</v>
      </c>
      <c r="B9" s="5" t="s">
        <v>517</v>
      </c>
      <c r="C9" s="5">
        <v>1605.64</v>
      </c>
      <c r="D9" s="5" t="s">
        <v>431</v>
      </c>
    </row>
    <row r="10" spans="1:4" x14ac:dyDescent="0.25">
      <c r="A10" s="2" t="s">
        <v>58</v>
      </c>
      <c r="B10" s="5" t="s">
        <v>518</v>
      </c>
      <c r="C10" s="5">
        <v>15147.26</v>
      </c>
      <c r="D10" s="5" t="s">
        <v>433</v>
      </c>
    </row>
    <row r="11" spans="1:4" x14ac:dyDescent="0.25">
      <c r="A11" t="s">
        <v>59</v>
      </c>
      <c r="B11" s="5"/>
      <c r="C11" s="5"/>
      <c r="D11" s="5"/>
    </row>
    <row r="12" spans="1:4" x14ac:dyDescent="0.25">
      <c r="A12" t="s">
        <v>60</v>
      </c>
      <c r="B12" s="5" t="s">
        <v>519</v>
      </c>
      <c r="C12" s="5">
        <v>967.65</v>
      </c>
      <c r="D12" s="5" t="s">
        <v>435</v>
      </c>
    </row>
    <row r="13" spans="1:4" x14ac:dyDescent="0.25">
      <c r="A13" t="s">
        <v>61</v>
      </c>
      <c r="B13" s="5"/>
      <c r="C13" s="5"/>
      <c r="D13" s="5"/>
    </row>
    <row r="14" spans="1:4" x14ac:dyDescent="0.25">
      <c r="A14" t="s">
        <v>62</v>
      </c>
      <c r="B14" s="5" t="s">
        <v>520</v>
      </c>
      <c r="C14" s="5">
        <v>126.05</v>
      </c>
      <c r="D14" s="5" t="s">
        <v>437</v>
      </c>
    </row>
    <row r="15" spans="1:4" x14ac:dyDescent="0.25">
      <c r="A15" t="s">
        <v>63</v>
      </c>
      <c r="B15" s="5" t="s">
        <v>521</v>
      </c>
      <c r="C15" s="5">
        <v>1631.83</v>
      </c>
      <c r="D15" s="5" t="s">
        <v>439</v>
      </c>
    </row>
    <row r="16" spans="1:4" x14ac:dyDescent="0.25">
      <c r="A16" t="s">
        <v>64</v>
      </c>
      <c r="B16" s="5"/>
      <c r="C16" s="5"/>
      <c r="D16" s="5"/>
    </row>
    <row r="17" spans="1:4" x14ac:dyDescent="0.25">
      <c r="A17" t="s">
        <v>65</v>
      </c>
      <c r="B17" s="5"/>
      <c r="C17" s="5">
        <v>715.31</v>
      </c>
      <c r="D17" s="5" t="s">
        <v>441</v>
      </c>
    </row>
    <row r="18" spans="1:4" x14ac:dyDescent="0.25">
      <c r="A18" t="s">
        <v>66</v>
      </c>
      <c r="B18" s="5" t="s">
        <v>522</v>
      </c>
      <c r="C18" s="5">
        <v>1187.4100000000001</v>
      </c>
      <c r="D18" s="5" t="s">
        <v>443</v>
      </c>
    </row>
    <row r="19" spans="1:4" x14ac:dyDescent="0.25">
      <c r="A19" t="s">
        <v>212</v>
      </c>
      <c r="B19" s="5"/>
      <c r="C19" s="18">
        <v>49205.07</v>
      </c>
      <c r="D19" s="18" t="s">
        <v>445</v>
      </c>
    </row>
    <row r="20" spans="1:4" x14ac:dyDescent="0.25">
      <c r="A20" s="1" t="s">
        <v>67</v>
      </c>
      <c r="B20" s="5"/>
      <c r="C20" s="5"/>
      <c r="D20" s="5" t="s">
        <v>233</v>
      </c>
    </row>
    <row r="21" spans="1:4" x14ac:dyDescent="0.25">
      <c r="A21" t="s">
        <v>68</v>
      </c>
      <c r="B21" s="5" t="s">
        <v>523</v>
      </c>
      <c r="C21" s="5">
        <v>4551.71</v>
      </c>
      <c r="D21" s="5" t="s">
        <v>447</v>
      </c>
    </row>
    <row r="22" spans="1:4" x14ac:dyDescent="0.25">
      <c r="A22" s="2" t="s">
        <v>69</v>
      </c>
      <c r="B22" s="5"/>
      <c r="C22" s="5"/>
      <c r="D22" s="5"/>
    </row>
    <row r="23" spans="1:4" x14ac:dyDescent="0.25">
      <c r="A23" t="s">
        <v>59</v>
      </c>
      <c r="B23" s="5"/>
      <c r="C23" s="5"/>
      <c r="D23" s="5"/>
    </row>
    <row r="24" spans="1:4" x14ac:dyDescent="0.25">
      <c r="A24" t="s">
        <v>70</v>
      </c>
      <c r="B24" s="5" t="s">
        <v>524</v>
      </c>
      <c r="C24" s="5">
        <v>1578.26</v>
      </c>
      <c r="D24" s="5" t="s">
        <v>450</v>
      </c>
    </row>
    <row r="25" spans="1:4" x14ac:dyDescent="0.25">
      <c r="A25" t="s">
        <v>71</v>
      </c>
      <c r="B25" s="5" t="s">
        <v>525</v>
      </c>
      <c r="C25" s="5">
        <v>2087.5100000000002</v>
      </c>
      <c r="D25" s="5" t="s">
        <v>452</v>
      </c>
    </row>
    <row r="26" spans="1:4" x14ac:dyDescent="0.25">
      <c r="A26" t="s">
        <v>72</v>
      </c>
      <c r="B26" s="5" t="s">
        <v>526</v>
      </c>
      <c r="C26" s="5">
        <v>2365.54</v>
      </c>
      <c r="D26" s="5" t="s">
        <v>454</v>
      </c>
    </row>
    <row r="27" spans="1:4" x14ac:dyDescent="0.25">
      <c r="A27" t="s">
        <v>73</v>
      </c>
      <c r="B27" s="5" t="s">
        <v>527</v>
      </c>
      <c r="C27" s="5">
        <v>1953.4</v>
      </c>
      <c r="D27" s="5" t="s">
        <v>456</v>
      </c>
    </row>
    <row r="28" spans="1:4" x14ac:dyDescent="0.25">
      <c r="A28" t="s">
        <v>74</v>
      </c>
      <c r="B28" s="5" t="s">
        <v>528</v>
      </c>
      <c r="C28" s="5">
        <v>185.42</v>
      </c>
      <c r="D28" s="5" t="s">
        <v>458</v>
      </c>
    </row>
    <row r="29" spans="1:4" x14ac:dyDescent="0.25">
      <c r="A29" t="s">
        <v>75</v>
      </c>
      <c r="B29" s="5" t="s">
        <v>529</v>
      </c>
      <c r="C29" s="5">
        <v>1745.06</v>
      </c>
      <c r="D29" s="5" t="s">
        <v>460</v>
      </c>
    </row>
    <row r="30" spans="1:4" x14ac:dyDescent="0.25">
      <c r="A30" t="s">
        <v>76</v>
      </c>
      <c r="B30" s="5"/>
      <c r="C30" s="5"/>
      <c r="D30" s="5"/>
    </row>
    <row r="31" spans="1:4" x14ac:dyDescent="0.25">
      <c r="A31" t="s">
        <v>77</v>
      </c>
      <c r="B31" s="5" t="s">
        <v>530</v>
      </c>
      <c r="C31" s="5">
        <v>1166.8900000000001</v>
      </c>
      <c r="D31" s="5" t="s">
        <v>462</v>
      </c>
    </row>
    <row r="32" spans="1:4" x14ac:dyDescent="0.25">
      <c r="A32" t="s">
        <v>78</v>
      </c>
      <c r="B32" s="5" t="s">
        <v>531</v>
      </c>
      <c r="C32" s="5">
        <v>220.8</v>
      </c>
      <c r="D32" s="5" t="s">
        <v>465</v>
      </c>
    </row>
    <row r="33" spans="1:4" x14ac:dyDescent="0.25">
      <c r="A33" t="s">
        <v>188</v>
      </c>
      <c r="B33" s="5"/>
      <c r="C33" s="5">
        <v>15854.59</v>
      </c>
      <c r="D33" s="5" t="s">
        <v>467</v>
      </c>
    </row>
    <row r="34" spans="1:4" x14ac:dyDescent="0.25">
      <c r="A34" s="1" t="s">
        <v>79</v>
      </c>
      <c r="B34" s="5"/>
      <c r="C34" s="18">
        <v>65059.66</v>
      </c>
      <c r="D34" s="18" t="s">
        <v>469</v>
      </c>
    </row>
    <row r="35" spans="1:4" x14ac:dyDescent="0.25">
      <c r="A35" s="1" t="s">
        <v>80</v>
      </c>
      <c r="B35" s="5"/>
      <c r="C35" s="5"/>
      <c r="D35" s="5"/>
    </row>
    <row r="36" spans="1:4" x14ac:dyDescent="0.25">
      <c r="A36" s="1" t="s">
        <v>81</v>
      </c>
      <c r="B36" s="5"/>
      <c r="C36" s="5"/>
      <c r="D36" s="5" t="s">
        <v>233</v>
      </c>
    </row>
    <row r="37" spans="1:4" x14ac:dyDescent="0.25">
      <c r="A37" t="s">
        <v>82</v>
      </c>
      <c r="B37" s="5" t="s">
        <v>532</v>
      </c>
      <c r="C37" s="5">
        <v>765.81</v>
      </c>
      <c r="D37" s="5" t="s">
        <v>471</v>
      </c>
    </row>
    <row r="38" spans="1:4" x14ac:dyDescent="0.25">
      <c r="A38" t="s">
        <v>83</v>
      </c>
      <c r="B38" s="5"/>
      <c r="C38" s="5">
        <v>18290.16</v>
      </c>
      <c r="D38" s="5" t="s">
        <v>473</v>
      </c>
    </row>
    <row r="39" spans="1:4" x14ac:dyDescent="0.25">
      <c r="B39" s="5"/>
      <c r="C39" s="18">
        <v>19055.97</v>
      </c>
      <c r="D39" s="18" t="s">
        <v>475</v>
      </c>
    </row>
    <row r="40" spans="1:4" x14ac:dyDescent="0.25">
      <c r="A40" s="1" t="s">
        <v>84</v>
      </c>
      <c r="B40" s="5"/>
      <c r="C40" s="5"/>
      <c r="D40" s="5" t="s">
        <v>233</v>
      </c>
    </row>
    <row r="41" spans="1:4" x14ac:dyDescent="0.25">
      <c r="A41" s="1" t="s">
        <v>85</v>
      </c>
      <c r="B41" s="5"/>
      <c r="C41" s="5"/>
      <c r="D41" s="5" t="s">
        <v>233</v>
      </c>
    </row>
    <row r="42" spans="1:4" x14ac:dyDescent="0.25">
      <c r="A42" t="s">
        <v>86</v>
      </c>
      <c r="B42" s="5"/>
      <c r="C42" s="5"/>
      <c r="D42" s="5" t="s">
        <v>233</v>
      </c>
    </row>
    <row r="43" spans="1:4" x14ac:dyDescent="0.25">
      <c r="A43" t="s">
        <v>87</v>
      </c>
      <c r="B43" s="5" t="s">
        <v>533</v>
      </c>
      <c r="C43" s="5">
        <v>16326.77</v>
      </c>
      <c r="D43" s="5" t="s">
        <v>477</v>
      </c>
    </row>
    <row r="44" spans="1:4" x14ac:dyDescent="0.25">
      <c r="A44" t="s">
        <v>88</v>
      </c>
      <c r="B44" s="5"/>
      <c r="C44" s="5">
        <v>593.74</v>
      </c>
      <c r="D44" s="5" t="s">
        <v>479</v>
      </c>
    </row>
    <row r="45" spans="1:4" x14ac:dyDescent="0.25">
      <c r="A45" t="s">
        <v>89</v>
      </c>
      <c r="B45" s="5" t="s">
        <v>534</v>
      </c>
      <c r="C45" s="5">
        <v>659.64</v>
      </c>
      <c r="D45" s="5" t="s">
        <v>481</v>
      </c>
    </row>
    <row r="46" spans="1:4" x14ac:dyDescent="0.25">
      <c r="A46" t="s">
        <v>90</v>
      </c>
      <c r="B46" s="5" t="s">
        <v>535</v>
      </c>
      <c r="C46" s="5">
        <v>1371.94</v>
      </c>
      <c r="D46" s="5" t="s">
        <v>483</v>
      </c>
    </row>
    <row r="47" spans="1:4" x14ac:dyDescent="0.25">
      <c r="A47" t="s">
        <v>91</v>
      </c>
      <c r="B47" s="5"/>
      <c r="C47" s="5">
        <v>266.5</v>
      </c>
      <c r="D47" s="5" t="s">
        <v>485</v>
      </c>
    </row>
    <row r="48" spans="1:4" x14ac:dyDescent="0.25">
      <c r="A48" t="s">
        <v>92</v>
      </c>
      <c r="B48" s="5" t="s">
        <v>292</v>
      </c>
      <c r="C48" s="5">
        <v>533.54999999999995</v>
      </c>
      <c r="D48" s="5" t="s">
        <v>487</v>
      </c>
    </row>
    <row r="49" spans="1:4" x14ac:dyDescent="0.25">
      <c r="A49" t="s">
        <v>211</v>
      </c>
      <c r="B49" s="5"/>
      <c r="C49" s="18">
        <v>19752.14</v>
      </c>
      <c r="D49" s="18" t="s">
        <v>489</v>
      </c>
    </row>
    <row r="50" spans="1:4" x14ac:dyDescent="0.25">
      <c r="A50" s="1" t="s">
        <v>93</v>
      </c>
      <c r="B50" s="5"/>
      <c r="C50" s="5"/>
      <c r="D50" s="5" t="s">
        <v>233</v>
      </c>
    </row>
    <row r="51" spans="1:4" x14ac:dyDescent="0.25">
      <c r="A51" t="s">
        <v>86</v>
      </c>
      <c r="B51" s="5"/>
      <c r="C51" s="5"/>
      <c r="D51" s="5" t="s">
        <v>233</v>
      </c>
    </row>
    <row r="52" spans="1:4" x14ac:dyDescent="0.25">
      <c r="A52" t="s">
        <v>87</v>
      </c>
      <c r="B52" s="5" t="s">
        <v>536</v>
      </c>
      <c r="C52" s="5">
        <v>2542.5</v>
      </c>
      <c r="D52" s="5" t="s">
        <v>491</v>
      </c>
    </row>
    <row r="53" spans="1:4" x14ac:dyDescent="0.25">
      <c r="A53" t="s">
        <v>88</v>
      </c>
      <c r="B53" s="5"/>
      <c r="C53" s="5">
        <v>96.47</v>
      </c>
      <c r="D53" s="5" t="s">
        <v>493</v>
      </c>
    </row>
    <row r="54" spans="1:4" x14ac:dyDescent="0.25">
      <c r="A54" t="s">
        <v>94</v>
      </c>
      <c r="B54" s="5"/>
      <c r="C54" s="5"/>
      <c r="D54" s="5"/>
    </row>
    <row r="55" spans="1:4" x14ac:dyDescent="0.25">
      <c r="A55" t="s">
        <v>95</v>
      </c>
      <c r="B55" s="5"/>
      <c r="C55" s="5">
        <v>167.23</v>
      </c>
      <c r="D55" s="5" t="s">
        <v>495</v>
      </c>
    </row>
    <row r="56" spans="1:4" x14ac:dyDescent="0.25">
      <c r="A56" t="s">
        <v>96</v>
      </c>
      <c r="B56" s="5"/>
      <c r="C56" s="5">
        <v>7947.78</v>
      </c>
      <c r="D56" s="5" t="s">
        <v>497</v>
      </c>
    </row>
    <row r="57" spans="1:4" x14ac:dyDescent="0.25">
      <c r="A57" t="s">
        <v>97</v>
      </c>
      <c r="B57" s="5"/>
      <c r="C57" s="5">
        <v>7873.12</v>
      </c>
      <c r="D57" s="5" t="s">
        <v>499</v>
      </c>
    </row>
    <row r="58" spans="1:4" x14ac:dyDescent="0.25">
      <c r="A58" t="s">
        <v>98</v>
      </c>
      <c r="B58" s="5" t="s">
        <v>537</v>
      </c>
      <c r="C58" s="5">
        <v>4255.57</v>
      </c>
      <c r="D58" s="5" t="s">
        <v>501</v>
      </c>
    </row>
    <row r="59" spans="1:4" x14ac:dyDescent="0.25">
      <c r="A59" t="s">
        <v>90</v>
      </c>
      <c r="B59" s="5" t="s">
        <v>413</v>
      </c>
      <c r="C59" s="5">
        <v>1043.54</v>
      </c>
      <c r="D59" s="5" t="s">
        <v>503</v>
      </c>
    </row>
    <row r="60" spans="1:4" x14ac:dyDescent="0.25">
      <c r="A60" t="s">
        <v>99</v>
      </c>
      <c r="B60" s="5"/>
      <c r="C60" s="5">
        <v>37.840000000000003</v>
      </c>
      <c r="D60" s="5" t="s">
        <v>505</v>
      </c>
    </row>
    <row r="61" spans="1:4" x14ac:dyDescent="0.25">
      <c r="A61" t="s">
        <v>100</v>
      </c>
      <c r="B61" s="5" t="s">
        <v>538</v>
      </c>
      <c r="C61" s="5">
        <v>2287.5</v>
      </c>
      <c r="D61" s="5" t="s">
        <v>507</v>
      </c>
    </row>
    <row r="62" spans="1:4" x14ac:dyDescent="0.25">
      <c r="A62" t="s">
        <v>189</v>
      </c>
      <c r="B62" s="5"/>
      <c r="C62" s="18">
        <v>26251.55</v>
      </c>
      <c r="D62" s="18" t="s">
        <v>509</v>
      </c>
    </row>
    <row r="63" spans="1:4" x14ac:dyDescent="0.25">
      <c r="A63" s="1" t="s">
        <v>101</v>
      </c>
      <c r="B63" s="5"/>
      <c r="C63" s="18">
        <v>65059.66</v>
      </c>
      <c r="D63" s="18" t="s">
        <v>469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B78C-AA3E-47AF-8EC1-B83E483712E2}">
  <dimension ref="A1:D63"/>
  <sheetViews>
    <sheetView workbookViewId="0">
      <selection sqref="A1:D63"/>
    </sheetView>
  </sheetViews>
  <sheetFormatPr defaultRowHeight="15" x14ac:dyDescent="0.25"/>
  <cols>
    <col min="1" max="1" width="71.42578125" bestFit="1" customWidth="1"/>
    <col min="4" max="4" width="10.5703125" bestFit="1" customWidth="1"/>
  </cols>
  <sheetData>
    <row r="1" spans="1:4" x14ac:dyDescent="0.25">
      <c r="A1" t="s">
        <v>0</v>
      </c>
      <c r="B1" s="5" t="s">
        <v>418</v>
      </c>
      <c r="C1" s="5" t="s">
        <v>539</v>
      </c>
      <c r="D1" s="25" t="s">
        <v>511</v>
      </c>
    </row>
    <row r="2" spans="1:4" x14ac:dyDescent="0.25">
      <c r="A2" s="1" t="s">
        <v>50</v>
      </c>
      <c r="B2" s="5"/>
      <c r="C2" s="5" t="s">
        <v>233</v>
      </c>
      <c r="D2" s="25"/>
    </row>
    <row r="3" spans="1:4" x14ac:dyDescent="0.25">
      <c r="A3" s="1" t="s">
        <v>51</v>
      </c>
      <c r="B3" s="5"/>
      <c r="C3" s="5" t="s">
        <v>233</v>
      </c>
      <c r="D3" s="25"/>
    </row>
    <row r="4" spans="1:4" x14ac:dyDescent="0.25">
      <c r="A4" t="s">
        <v>52</v>
      </c>
      <c r="B4" s="5" t="s">
        <v>514</v>
      </c>
      <c r="C4" s="5" t="s">
        <v>540</v>
      </c>
      <c r="D4" s="25">
        <v>19153.47</v>
      </c>
    </row>
    <row r="5" spans="1:4" x14ac:dyDescent="0.25">
      <c r="A5" t="s">
        <v>53</v>
      </c>
      <c r="B5" s="5" t="s">
        <v>541</v>
      </c>
      <c r="C5" s="5" t="s">
        <v>542</v>
      </c>
      <c r="D5" s="25">
        <v>1400.82</v>
      </c>
    </row>
    <row r="6" spans="1:4" x14ac:dyDescent="0.25">
      <c r="A6" t="s">
        <v>54</v>
      </c>
      <c r="B6" s="5" t="s">
        <v>543</v>
      </c>
      <c r="C6" s="5" t="s">
        <v>544</v>
      </c>
      <c r="D6" s="25">
        <v>768.59</v>
      </c>
    </row>
    <row r="7" spans="1:4" x14ac:dyDescent="0.25">
      <c r="A7" s="2" t="s">
        <v>55</v>
      </c>
      <c r="B7" s="5"/>
      <c r="C7" s="5" t="s">
        <v>282</v>
      </c>
      <c r="D7" s="25">
        <v>99.09</v>
      </c>
    </row>
    <row r="8" spans="1:4" x14ac:dyDescent="0.25">
      <c r="A8" t="s">
        <v>56</v>
      </c>
      <c r="B8" s="5" t="s">
        <v>517</v>
      </c>
      <c r="C8" s="5" t="s">
        <v>545</v>
      </c>
      <c r="D8" s="25">
        <v>6401.95</v>
      </c>
    </row>
    <row r="9" spans="1:4" x14ac:dyDescent="0.25">
      <c r="A9" t="s">
        <v>57</v>
      </c>
      <c r="B9" s="5" t="s">
        <v>546</v>
      </c>
      <c r="C9" s="5" t="s">
        <v>547</v>
      </c>
      <c r="D9" s="25">
        <v>1605.64</v>
      </c>
    </row>
    <row r="10" spans="1:4" x14ac:dyDescent="0.25">
      <c r="A10" s="2" t="s">
        <v>58</v>
      </c>
      <c r="B10" s="5" t="s">
        <v>548</v>
      </c>
      <c r="C10" s="5" t="s">
        <v>549</v>
      </c>
      <c r="D10" s="25">
        <v>15147.26</v>
      </c>
    </row>
    <row r="11" spans="1:4" x14ac:dyDescent="0.25">
      <c r="A11" t="s">
        <v>59</v>
      </c>
      <c r="B11" s="5"/>
      <c r="C11" s="5"/>
      <c r="D11" s="25"/>
    </row>
    <row r="12" spans="1:4" x14ac:dyDescent="0.25">
      <c r="A12" t="s">
        <v>60</v>
      </c>
      <c r="B12" s="5" t="s">
        <v>519</v>
      </c>
      <c r="C12" s="5" t="s">
        <v>550</v>
      </c>
      <c r="D12" s="25">
        <v>967.65</v>
      </c>
    </row>
    <row r="13" spans="1:4" x14ac:dyDescent="0.25">
      <c r="A13" t="s">
        <v>61</v>
      </c>
      <c r="B13" s="5"/>
      <c r="C13" s="5"/>
      <c r="D13" s="25"/>
    </row>
    <row r="14" spans="1:4" x14ac:dyDescent="0.25">
      <c r="A14" t="s">
        <v>62</v>
      </c>
      <c r="B14" s="5" t="s">
        <v>520</v>
      </c>
      <c r="C14" s="5" t="s">
        <v>551</v>
      </c>
      <c r="D14" s="25">
        <v>72.39</v>
      </c>
    </row>
    <row r="15" spans="1:4" x14ac:dyDescent="0.25">
      <c r="A15" t="s">
        <v>63</v>
      </c>
      <c r="B15" s="5" t="s">
        <v>521</v>
      </c>
      <c r="C15" s="5" t="s">
        <v>552</v>
      </c>
      <c r="D15" s="25">
        <v>1899.2</v>
      </c>
    </row>
    <row r="16" spans="1:4" x14ac:dyDescent="0.25">
      <c r="A16" t="s">
        <v>64</v>
      </c>
      <c r="B16" s="5"/>
      <c r="C16" s="5"/>
      <c r="D16" s="25"/>
    </row>
    <row r="17" spans="1:4" x14ac:dyDescent="0.25">
      <c r="A17" t="s">
        <v>65</v>
      </c>
      <c r="B17" s="5"/>
      <c r="C17" s="5" t="s">
        <v>553</v>
      </c>
      <c r="D17" s="25">
        <v>715.31</v>
      </c>
    </row>
    <row r="18" spans="1:4" x14ac:dyDescent="0.25">
      <c r="A18" t="s">
        <v>66</v>
      </c>
      <c r="B18" s="5" t="s">
        <v>522</v>
      </c>
      <c r="C18" s="5" t="s">
        <v>554</v>
      </c>
      <c r="D18" s="25">
        <v>973.7</v>
      </c>
    </row>
    <row r="19" spans="1:4" x14ac:dyDescent="0.25">
      <c r="A19" t="s">
        <v>212</v>
      </c>
      <c r="B19" s="5"/>
      <c r="C19" s="18" t="s">
        <v>555</v>
      </c>
      <c r="D19" s="26">
        <v>49205.07</v>
      </c>
    </row>
    <row r="20" spans="1:4" x14ac:dyDescent="0.25">
      <c r="A20" s="1" t="s">
        <v>67</v>
      </c>
      <c r="B20" s="5"/>
      <c r="C20" s="5" t="s">
        <v>233</v>
      </c>
      <c r="D20" s="25"/>
    </row>
    <row r="21" spans="1:4" x14ac:dyDescent="0.25">
      <c r="A21" t="s">
        <v>68</v>
      </c>
      <c r="B21" s="5" t="s">
        <v>556</v>
      </c>
      <c r="C21" s="5" t="s">
        <v>557</v>
      </c>
      <c r="D21" s="25">
        <v>4551.71</v>
      </c>
    </row>
    <row r="22" spans="1:4" x14ac:dyDescent="0.25">
      <c r="A22" s="2" t="s">
        <v>69</v>
      </c>
      <c r="B22" s="5"/>
      <c r="C22" s="5"/>
      <c r="D22" s="25"/>
    </row>
    <row r="23" spans="1:4" x14ac:dyDescent="0.25">
      <c r="A23" t="s">
        <v>59</v>
      </c>
      <c r="B23" s="5"/>
      <c r="C23" s="5"/>
      <c r="D23" s="25"/>
    </row>
    <row r="24" spans="1:4" x14ac:dyDescent="0.25">
      <c r="A24" t="s">
        <v>70</v>
      </c>
      <c r="B24" s="5" t="s">
        <v>524</v>
      </c>
      <c r="C24" s="5" t="s">
        <v>558</v>
      </c>
      <c r="D24" s="25">
        <v>1578.26</v>
      </c>
    </row>
    <row r="25" spans="1:4" x14ac:dyDescent="0.25">
      <c r="A25" t="s">
        <v>71</v>
      </c>
      <c r="B25" s="5" t="s">
        <v>525</v>
      </c>
      <c r="C25" s="5" t="s">
        <v>559</v>
      </c>
      <c r="D25" s="25">
        <v>2087.5100000000002</v>
      </c>
    </row>
    <row r="26" spans="1:4" x14ac:dyDescent="0.25">
      <c r="A26" t="s">
        <v>72</v>
      </c>
      <c r="B26" s="5" t="s">
        <v>560</v>
      </c>
      <c r="C26" s="5" t="s">
        <v>561</v>
      </c>
      <c r="D26" s="25">
        <v>2365.54</v>
      </c>
    </row>
    <row r="27" spans="1:4" x14ac:dyDescent="0.25">
      <c r="A27" t="s">
        <v>73</v>
      </c>
      <c r="B27" s="5" t="s">
        <v>527</v>
      </c>
      <c r="C27" s="5" t="s">
        <v>562</v>
      </c>
      <c r="D27" s="25">
        <v>1953.4</v>
      </c>
    </row>
    <row r="28" spans="1:4" x14ac:dyDescent="0.25">
      <c r="A28" t="s">
        <v>74</v>
      </c>
      <c r="B28" s="5" t="s">
        <v>528</v>
      </c>
      <c r="C28" s="5" t="s">
        <v>563</v>
      </c>
      <c r="D28" s="25">
        <v>184.49</v>
      </c>
    </row>
    <row r="29" spans="1:4" x14ac:dyDescent="0.25">
      <c r="A29" t="s">
        <v>75</v>
      </c>
      <c r="B29" s="5" t="s">
        <v>529</v>
      </c>
      <c r="C29" s="5" t="s">
        <v>564</v>
      </c>
      <c r="D29" s="25">
        <v>1745.99</v>
      </c>
    </row>
    <row r="30" spans="1:4" x14ac:dyDescent="0.25">
      <c r="A30" t="s">
        <v>76</v>
      </c>
      <c r="B30" s="5"/>
      <c r="C30" s="5"/>
      <c r="D30" s="25"/>
    </row>
    <row r="31" spans="1:4" x14ac:dyDescent="0.25">
      <c r="A31" t="s">
        <v>77</v>
      </c>
      <c r="B31" s="5" t="s">
        <v>530</v>
      </c>
      <c r="C31" s="5" t="s">
        <v>565</v>
      </c>
      <c r="D31" s="25">
        <v>1166.8900000000001</v>
      </c>
    </row>
    <row r="32" spans="1:4" x14ac:dyDescent="0.25">
      <c r="A32" t="s">
        <v>78</v>
      </c>
      <c r="B32" s="5" t="s">
        <v>566</v>
      </c>
      <c r="C32" s="5" t="s">
        <v>282</v>
      </c>
      <c r="D32" s="25">
        <v>220.8</v>
      </c>
    </row>
    <row r="33" spans="1:4" x14ac:dyDescent="0.25">
      <c r="A33" t="s">
        <v>188</v>
      </c>
      <c r="B33" s="5"/>
      <c r="C33" s="18" t="s">
        <v>567</v>
      </c>
      <c r="D33" s="26">
        <v>15854.59</v>
      </c>
    </row>
    <row r="34" spans="1:4" x14ac:dyDescent="0.25">
      <c r="A34" s="1" t="s">
        <v>79</v>
      </c>
      <c r="B34" s="5"/>
      <c r="C34" s="18" t="s">
        <v>568</v>
      </c>
      <c r="D34" s="26">
        <v>65059.66</v>
      </c>
    </row>
    <row r="35" spans="1:4" x14ac:dyDescent="0.25">
      <c r="A35" s="1" t="s">
        <v>80</v>
      </c>
      <c r="B35" s="5"/>
      <c r="C35" s="5"/>
      <c r="D35" s="25"/>
    </row>
    <row r="36" spans="1:4" x14ac:dyDescent="0.25">
      <c r="A36" s="1" t="s">
        <v>81</v>
      </c>
      <c r="B36" s="5"/>
      <c r="C36" s="5" t="s">
        <v>233</v>
      </c>
      <c r="D36" s="25"/>
    </row>
    <row r="37" spans="1:4" x14ac:dyDescent="0.25">
      <c r="A37" t="s">
        <v>82</v>
      </c>
      <c r="B37" s="5" t="s">
        <v>532</v>
      </c>
      <c r="C37" s="5" t="s">
        <v>569</v>
      </c>
      <c r="D37" s="25">
        <v>765.81</v>
      </c>
    </row>
    <row r="38" spans="1:4" x14ac:dyDescent="0.25">
      <c r="A38" t="s">
        <v>83</v>
      </c>
      <c r="B38" s="5"/>
      <c r="C38" s="5" t="s">
        <v>570</v>
      </c>
      <c r="D38" s="25">
        <v>18290.16</v>
      </c>
    </row>
    <row r="39" spans="1:4" x14ac:dyDescent="0.25">
      <c r="B39" s="5"/>
      <c r="C39" s="18" t="s">
        <v>571</v>
      </c>
      <c r="D39" s="26">
        <v>19055.97</v>
      </c>
    </row>
    <row r="40" spans="1:4" x14ac:dyDescent="0.25">
      <c r="A40" s="1" t="s">
        <v>84</v>
      </c>
      <c r="B40" s="5"/>
      <c r="C40" s="5" t="s">
        <v>233</v>
      </c>
      <c r="D40" s="25"/>
    </row>
    <row r="41" spans="1:4" x14ac:dyDescent="0.25">
      <c r="A41" s="1" t="s">
        <v>85</v>
      </c>
      <c r="B41" s="5"/>
      <c r="C41" s="5" t="s">
        <v>233</v>
      </c>
      <c r="D41" s="25"/>
    </row>
    <row r="42" spans="1:4" x14ac:dyDescent="0.25">
      <c r="A42" t="s">
        <v>86</v>
      </c>
      <c r="B42" s="5"/>
      <c r="C42" s="5" t="s">
        <v>233</v>
      </c>
      <c r="D42" s="25"/>
    </row>
    <row r="43" spans="1:4" x14ac:dyDescent="0.25">
      <c r="A43" t="s">
        <v>87</v>
      </c>
      <c r="B43" s="5" t="s">
        <v>533</v>
      </c>
      <c r="C43" s="5" t="s">
        <v>572</v>
      </c>
      <c r="D43" s="25">
        <v>16326.77</v>
      </c>
    </row>
    <row r="44" spans="1:4" x14ac:dyDescent="0.25">
      <c r="A44" t="s">
        <v>88</v>
      </c>
      <c r="B44" s="5"/>
      <c r="C44" s="5" t="s">
        <v>573</v>
      </c>
      <c r="D44" s="25">
        <v>593.74</v>
      </c>
    </row>
    <row r="45" spans="1:4" x14ac:dyDescent="0.25">
      <c r="A45" t="s">
        <v>89</v>
      </c>
      <c r="B45" s="5" t="s">
        <v>537</v>
      </c>
      <c r="C45" s="5" t="s">
        <v>574</v>
      </c>
      <c r="D45" s="25">
        <v>659.64</v>
      </c>
    </row>
    <row r="46" spans="1:4" x14ac:dyDescent="0.25">
      <c r="A46" t="s">
        <v>90</v>
      </c>
      <c r="B46" s="5" t="s">
        <v>575</v>
      </c>
      <c r="C46" s="5" t="s">
        <v>576</v>
      </c>
      <c r="D46" s="25">
        <v>1371.94</v>
      </c>
    </row>
    <row r="47" spans="1:4" x14ac:dyDescent="0.25">
      <c r="A47" t="s">
        <v>91</v>
      </c>
      <c r="B47" s="5" t="s">
        <v>320</v>
      </c>
      <c r="C47" s="5" t="s">
        <v>577</v>
      </c>
      <c r="D47" s="25">
        <v>266.5</v>
      </c>
    </row>
    <row r="48" spans="1:4" x14ac:dyDescent="0.25">
      <c r="A48" t="s">
        <v>92</v>
      </c>
      <c r="B48" s="5" t="s">
        <v>292</v>
      </c>
      <c r="C48" s="5" t="s">
        <v>578</v>
      </c>
      <c r="D48" s="25">
        <v>533.54999999999995</v>
      </c>
    </row>
    <row r="49" spans="1:4" x14ac:dyDescent="0.25">
      <c r="A49" t="s">
        <v>211</v>
      </c>
      <c r="B49" s="5"/>
      <c r="C49" s="18" t="s">
        <v>579</v>
      </c>
      <c r="D49" s="26">
        <v>19752.14</v>
      </c>
    </row>
    <row r="50" spans="1:4" x14ac:dyDescent="0.25">
      <c r="A50" s="1" t="s">
        <v>93</v>
      </c>
      <c r="B50" s="5"/>
      <c r="C50" s="5" t="s">
        <v>233</v>
      </c>
      <c r="D50" s="25"/>
    </row>
    <row r="51" spans="1:4" x14ac:dyDescent="0.25">
      <c r="A51" t="s">
        <v>86</v>
      </c>
      <c r="B51" s="5"/>
      <c r="C51" s="5" t="s">
        <v>233</v>
      </c>
      <c r="D51" s="25"/>
    </row>
    <row r="52" spans="1:4" x14ac:dyDescent="0.25">
      <c r="A52" t="s">
        <v>87</v>
      </c>
      <c r="B52" s="5" t="s">
        <v>536</v>
      </c>
      <c r="C52" s="5" t="s">
        <v>580</v>
      </c>
      <c r="D52" s="25">
        <v>5421.95</v>
      </c>
    </row>
    <row r="53" spans="1:4" x14ac:dyDescent="0.25">
      <c r="A53" t="s">
        <v>88</v>
      </c>
      <c r="B53" s="5"/>
      <c r="C53" s="5" t="s">
        <v>581</v>
      </c>
      <c r="D53" s="25">
        <v>96.47</v>
      </c>
    </row>
    <row r="54" spans="1:4" x14ac:dyDescent="0.25">
      <c r="A54" t="s">
        <v>94</v>
      </c>
      <c r="B54" s="5" t="s">
        <v>534</v>
      </c>
      <c r="C54" s="5"/>
      <c r="D54" s="25"/>
    </row>
    <row r="55" spans="1:4" x14ac:dyDescent="0.25">
      <c r="A55" t="s">
        <v>95</v>
      </c>
      <c r="B55" s="5"/>
      <c r="C55" s="5" t="s">
        <v>582</v>
      </c>
      <c r="D55" s="25">
        <v>167.23</v>
      </c>
    </row>
    <row r="56" spans="1:4" x14ac:dyDescent="0.25">
      <c r="A56" t="s">
        <v>96</v>
      </c>
      <c r="B56" s="5"/>
      <c r="C56" s="5" t="s">
        <v>583</v>
      </c>
      <c r="D56" s="25">
        <v>7947.78</v>
      </c>
    </row>
    <row r="57" spans="1:4" x14ac:dyDescent="0.25">
      <c r="A57" t="s">
        <v>97</v>
      </c>
      <c r="B57" s="5"/>
      <c r="C57" s="5" t="s">
        <v>584</v>
      </c>
      <c r="D57" s="25">
        <v>7873.12</v>
      </c>
    </row>
    <row r="58" spans="1:4" x14ac:dyDescent="0.25">
      <c r="A58" t="s">
        <v>98</v>
      </c>
      <c r="B58" s="5" t="s">
        <v>535</v>
      </c>
      <c r="C58" s="5" t="s">
        <v>585</v>
      </c>
      <c r="D58" s="25">
        <v>1376.12</v>
      </c>
    </row>
    <row r="59" spans="1:4" x14ac:dyDescent="0.25">
      <c r="A59" t="s">
        <v>90</v>
      </c>
      <c r="B59" s="5" t="s">
        <v>586</v>
      </c>
      <c r="C59" s="5" t="s">
        <v>587</v>
      </c>
      <c r="D59" s="25">
        <v>1043.54</v>
      </c>
    </row>
    <row r="60" spans="1:4" x14ac:dyDescent="0.25">
      <c r="A60" t="s">
        <v>99</v>
      </c>
      <c r="B60" s="5"/>
      <c r="C60" s="5" t="s">
        <v>588</v>
      </c>
      <c r="D60" s="25">
        <v>37.840000000000003</v>
      </c>
    </row>
    <row r="61" spans="1:4" x14ac:dyDescent="0.25">
      <c r="A61" t="s">
        <v>100</v>
      </c>
      <c r="B61" s="5" t="s">
        <v>538</v>
      </c>
      <c r="C61" s="5" t="s">
        <v>589</v>
      </c>
      <c r="D61" s="25">
        <v>2287.5</v>
      </c>
    </row>
    <row r="62" spans="1:4" x14ac:dyDescent="0.25">
      <c r="A62" t="s">
        <v>189</v>
      </c>
      <c r="B62" s="5"/>
      <c r="C62" s="18" t="s">
        <v>590</v>
      </c>
      <c r="D62" s="26">
        <v>26251.55</v>
      </c>
    </row>
    <row r="63" spans="1:4" x14ac:dyDescent="0.25">
      <c r="A63" s="1" t="s">
        <v>101</v>
      </c>
      <c r="B63" s="5"/>
      <c r="C63" s="18" t="s">
        <v>568</v>
      </c>
      <c r="D63" s="26">
        <v>65059.66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328A-03A8-4E1D-9682-37A61544573C}">
  <dimension ref="A1:D63"/>
  <sheetViews>
    <sheetView workbookViewId="0">
      <selection activeCell="B1" sqref="B1"/>
    </sheetView>
  </sheetViews>
  <sheetFormatPr defaultRowHeight="15" x14ac:dyDescent="0.25"/>
  <cols>
    <col min="1" max="1" width="71.42578125" bestFit="1" customWidth="1"/>
    <col min="3" max="3" width="10.5703125" bestFit="1" customWidth="1"/>
  </cols>
  <sheetData>
    <row r="1" spans="1:4" x14ac:dyDescent="0.25">
      <c r="A1" t="s">
        <v>0</v>
      </c>
      <c r="B1" s="5" t="s">
        <v>418</v>
      </c>
      <c r="C1" s="25" t="s">
        <v>591</v>
      </c>
      <c r="D1" s="5" t="s">
        <v>539</v>
      </c>
    </row>
    <row r="2" spans="1:4" x14ac:dyDescent="0.25">
      <c r="A2" s="1" t="s">
        <v>50</v>
      </c>
      <c r="B2" s="5"/>
      <c r="C2" s="25"/>
      <c r="D2" s="5"/>
    </row>
    <row r="3" spans="1:4" x14ac:dyDescent="0.25">
      <c r="A3" s="1" t="s">
        <v>51</v>
      </c>
      <c r="B3" s="5"/>
      <c r="C3" s="25"/>
      <c r="D3" s="5"/>
    </row>
    <row r="4" spans="1:4" x14ac:dyDescent="0.25">
      <c r="A4" t="s">
        <v>52</v>
      </c>
      <c r="B4" s="5" t="s">
        <v>514</v>
      </c>
      <c r="C4" s="25">
        <v>11707.87</v>
      </c>
      <c r="D4" s="5" t="s">
        <v>540</v>
      </c>
    </row>
    <row r="5" spans="1:4" x14ac:dyDescent="0.25">
      <c r="A5" t="s">
        <v>53</v>
      </c>
      <c r="B5" s="5" t="s">
        <v>541</v>
      </c>
      <c r="C5" s="25">
        <v>575.65</v>
      </c>
      <c r="D5" s="5" t="s">
        <v>542</v>
      </c>
    </row>
    <row r="6" spans="1:4" x14ac:dyDescent="0.25">
      <c r="A6" t="s">
        <v>54</v>
      </c>
      <c r="B6" s="5" t="s">
        <v>543</v>
      </c>
      <c r="C6" s="25">
        <v>421.27</v>
      </c>
      <c r="D6" s="5" t="s">
        <v>544</v>
      </c>
    </row>
    <row r="7" spans="1:4" x14ac:dyDescent="0.25">
      <c r="A7" s="2" t="s">
        <v>55</v>
      </c>
      <c r="B7" s="5"/>
      <c r="C7" s="25"/>
      <c r="D7" s="5"/>
    </row>
    <row r="8" spans="1:4" x14ac:dyDescent="0.25">
      <c r="A8" t="s">
        <v>56</v>
      </c>
      <c r="B8" s="5" t="s">
        <v>517</v>
      </c>
      <c r="C8" s="25">
        <v>2413.1799999999998</v>
      </c>
      <c r="D8" s="5" t="s">
        <v>545</v>
      </c>
    </row>
    <row r="9" spans="1:4" x14ac:dyDescent="0.25">
      <c r="A9" t="s">
        <v>57</v>
      </c>
      <c r="B9" s="5" t="s">
        <v>546</v>
      </c>
      <c r="C9" s="25">
        <v>509.3</v>
      </c>
      <c r="D9" s="5" t="s">
        <v>547</v>
      </c>
    </row>
    <row r="10" spans="1:4" x14ac:dyDescent="0.25">
      <c r="A10" s="2" t="s">
        <v>58</v>
      </c>
      <c r="B10" s="5" t="s">
        <v>548</v>
      </c>
      <c r="C10" s="25">
        <v>27976.799999999999</v>
      </c>
      <c r="D10" s="5" t="s">
        <v>549</v>
      </c>
    </row>
    <row r="11" spans="1:4" x14ac:dyDescent="0.25">
      <c r="A11" t="s">
        <v>59</v>
      </c>
      <c r="B11" s="5"/>
      <c r="C11" s="25"/>
      <c r="D11" s="5"/>
    </row>
    <row r="12" spans="1:4" x14ac:dyDescent="0.25">
      <c r="A12" t="s">
        <v>60</v>
      </c>
      <c r="B12" s="5" t="s">
        <v>518</v>
      </c>
      <c r="C12" s="25">
        <v>1204.82</v>
      </c>
      <c r="D12" s="5" t="s">
        <v>550</v>
      </c>
    </row>
    <row r="13" spans="1:4" x14ac:dyDescent="0.25">
      <c r="A13" t="s">
        <v>61</v>
      </c>
      <c r="B13" s="5"/>
      <c r="C13" s="25"/>
      <c r="D13" s="5"/>
    </row>
    <row r="14" spans="1:4" x14ac:dyDescent="0.25">
      <c r="A14" t="s">
        <v>62</v>
      </c>
      <c r="B14" s="5" t="s">
        <v>524</v>
      </c>
      <c r="C14" s="25">
        <v>114.4</v>
      </c>
      <c r="D14" s="5" t="s">
        <v>551</v>
      </c>
    </row>
    <row r="15" spans="1:4" x14ac:dyDescent="0.25">
      <c r="A15" t="s">
        <v>63</v>
      </c>
      <c r="B15" s="5" t="s">
        <v>528</v>
      </c>
      <c r="C15" s="25">
        <v>2405.23</v>
      </c>
      <c r="D15" s="5" t="s">
        <v>552</v>
      </c>
    </row>
    <row r="16" spans="1:4" x14ac:dyDescent="0.25">
      <c r="A16" t="s">
        <v>64</v>
      </c>
      <c r="B16" s="5" t="s">
        <v>413</v>
      </c>
      <c r="C16" s="25">
        <v>1477.26</v>
      </c>
      <c r="D16" s="5" t="s">
        <v>282</v>
      </c>
    </row>
    <row r="17" spans="1:4" x14ac:dyDescent="0.25">
      <c r="A17" t="s">
        <v>65</v>
      </c>
      <c r="B17" s="5"/>
      <c r="C17" s="25">
        <v>868.22</v>
      </c>
      <c r="D17" s="5" t="s">
        <v>553</v>
      </c>
    </row>
    <row r="18" spans="1:4" x14ac:dyDescent="0.25">
      <c r="A18" t="s">
        <v>66</v>
      </c>
      <c r="B18" s="5" t="s">
        <v>529</v>
      </c>
      <c r="C18" s="25">
        <v>596.82000000000005</v>
      </c>
      <c r="D18" s="5" t="s">
        <v>554</v>
      </c>
    </row>
    <row r="19" spans="1:4" x14ac:dyDescent="0.25">
      <c r="A19" t="s">
        <v>212</v>
      </c>
      <c r="B19" s="5"/>
      <c r="C19" s="26">
        <v>50270.82</v>
      </c>
      <c r="D19" s="18" t="s">
        <v>555</v>
      </c>
    </row>
    <row r="20" spans="1:4" x14ac:dyDescent="0.25">
      <c r="A20" s="1" t="s">
        <v>67</v>
      </c>
      <c r="B20" s="5"/>
      <c r="C20" s="25"/>
      <c r="D20" s="5"/>
    </row>
    <row r="21" spans="1:4" x14ac:dyDescent="0.25">
      <c r="A21" t="s">
        <v>68</v>
      </c>
      <c r="B21" s="5" t="s">
        <v>592</v>
      </c>
      <c r="C21" s="25">
        <v>3027.9</v>
      </c>
      <c r="D21" s="5" t="s">
        <v>557</v>
      </c>
    </row>
    <row r="22" spans="1:4" x14ac:dyDescent="0.25">
      <c r="A22" s="2" t="s">
        <v>69</v>
      </c>
      <c r="B22" s="5"/>
      <c r="C22" s="25"/>
      <c r="D22" s="5"/>
    </row>
    <row r="23" spans="1:4" x14ac:dyDescent="0.25">
      <c r="A23" t="s">
        <v>59</v>
      </c>
      <c r="B23" s="5"/>
      <c r="C23" s="25"/>
      <c r="D23" s="5"/>
    </row>
    <row r="24" spans="1:4" x14ac:dyDescent="0.25">
      <c r="A24" t="s">
        <v>70</v>
      </c>
      <c r="B24" s="5" t="s">
        <v>519</v>
      </c>
      <c r="C24" s="25">
        <v>3142.96</v>
      </c>
      <c r="D24" s="5" t="s">
        <v>558</v>
      </c>
    </row>
    <row r="25" spans="1:4" x14ac:dyDescent="0.25">
      <c r="A25" t="s">
        <v>71</v>
      </c>
      <c r="B25" s="5" t="s">
        <v>523</v>
      </c>
      <c r="C25" s="25">
        <v>2307.7199999999998</v>
      </c>
      <c r="D25" s="5" t="s">
        <v>559</v>
      </c>
    </row>
    <row r="26" spans="1:4" x14ac:dyDescent="0.25">
      <c r="A26" t="s">
        <v>72</v>
      </c>
      <c r="B26" s="5" t="s">
        <v>593</v>
      </c>
      <c r="C26" s="25">
        <v>1121.43</v>
      </c>
      <c r="D26" s="5" t="s">
        <v>561</v>
      </c>
    </row>
    <row r="27" spans="1:4" x14ac:dyDescent="0.25">
      <c r="A27" t="s">
        <v>73</v>
      </c>
      <c r="B27" s="5" t="s">
        <v>526</v>
      </c>
      <c r="C27" s="25">
        <v>293.22000000000003</v>
      </c>
      <c r="D27" s="5" t="s">
        <v>562</v>
      </c>
    </row>
    <row r="28" spans="1:4" x14ac:dyDescent="0.25">
      <c r="A28" t="s">
        <v>74</v>
      </c>
      <c r="B28" s="5" t="s">
        <v>520</v>
      </c>
      <c r="C28" s="25">
        <v>132.29</v>
      </c>
      <c r="D28" s="5" t="s">
        <v>563</v>
      </c>
    </row>
    <row r="29" spans="1:4" x14ac:dyDescent="0.25">
      <c r="A29" t="s">
        <v>75</v>
      </c>
      <c r="B29" s="5" t="s">
        <v>521</v>
      </c>
      <c r="C29" s="25">
        <v>255.25</v>
      </c>
      <c r="D29" s="5" t="s">
        <v>564</v>
      </c>
    </row>
    <row r="30" spans="1:4" x14ac:dyDescent="0.25">
      <c r="A30" t="s">
        <v>76</v>
      </c>
      <c r="B30" s="5"/>
      <c r="C30" s="25"/>
      <c r="D30" s="5"/>
    </row>
    <row r="31" spans="1:4" x14ac:dyDescent="0.25">
      <c r="A31" t="s">
        <v>77</v>
      </c>
      <c r="B31" s="5" t="s">
        <v>522</v>
      </c>
      <c r="C31" s="25">
        <v>1219.18</v>
      </c>
      <c r="D31" s="5" t="s">
        <v>565</v>
      </c>
    </row>
    <row r="32" spans="1:4" x14ac:dyDescent="0.25">
      <c r="A32" t="s">
        <v>78</v>
      </c>
      <c r="B32" s="5"/>
      <c r="C32" s="26"/>
      <c r="D32" s="18"/>
    </row>
    <row r="33" spans="1:4" x14ac:dyDescent="0.25">
      <c r="A33" t="s">
        <v>188</v>
      </c>
      <c r="B33" s="5"/>
      <c r="C33" s="26">
        <v>11499.95</v>
      </c>
      <c r="D33" s="18" t="s">
        <v>567</v>
      </c>
    </row>
    <row r="34" spans="1:4" x14ac:dyDescent="0.25">
      <c r="A34" s="1" t="s">
        <v>79</v>
      </c>
      <c r="B34" s="5"/>
      <c r="C34" s="26">
        <v>61770.77</v>
      </c>
      <c r="D34" s="18" t="s">
        <v>568</v>
      </c>
    </row>
    <row r="35" spans="1:4" x14ac:dyDescent="0.25">
      <c r="A35" s="1" t="s">
        <v>80</v>
      </c>
      <c r="B35" s="5"/>
      <c r="C35" s="25"/>
      <c r="D35" s="5"/>
    </row>
    <row r="36" spans="1:4" x14ac:dyDescent="0.25">
      <c r="A36" s="1" t="s">
        <v>81</v>
      </c>
      <c r="B36" s="5"/>
      <c r="C36" s="25"/>
      <c r="D36" s="5"/>
    </row>
    <row r="37" spans="1:4" x14ac:dyDescent="0.25">
      <c r="A37" t="s">
        <v>82</v>
      </c>
      <c r="B37" s="5" t="s">
        <v>527</v>
      </c>
      <c r="C37" s="25">
        <v>766.02</v>
      </c>
      <c r="D37" s="5" t="s">
        <v>569</v>
      </c>
    </row>
    <row r="38" spans="1:4" x14ac:dyDescent="0.25">
      <c r="A38" t="s">
        <v>83</v>
      </c>
      <c r="B38" s="5"/>
      <c r="C38" s="25">
        <v>21703.83</v>
      </c>
      <c r="D38" s="5" t="s">
        <v>570</v>
      </c>
    </row>
    <row r="39" spans="1:4" x14ac:dyDescent="0.25">
      <c r="B39" s="5"/>
      <c r="C39" s="26">
        <v>22469.85</v>
      </c>
      <c r="D39" s="18" t="s">
        <v>571</v>
      </c>
    </row>
    <row r="40" spans="1:4" x14ac:dyDescent="0.25">
      <c r="A40" s="1" t="s">
        <v>84</v>
      </c>
      <c r="B40" s="5"/>
      <c r="C40" s="25"/>
      <c r="D40" s="5"/>
    </row>
    <row r="41" spans="1:4" x14ac:dyDescent="0.25">
      <c r="A41" s="1" t="s">
        <v>85</v>
      </c>
      <c r="B41" s="5"/>
      <c r="C41" s="25"/>
      <c r="D41" s="5"/>
    </row>
    <row r="42" spans="1:4" x14ac:dyDescent="0.25">
      <c r="A42" t="s">
        <v>86</v>
      </c>
      <c r="B42" s="5"/>
      <c r="C42" s="25"/>
      <c r="D42" s="5"/>
    </row>
    <row r="43" spans="1:4" x14ac:dyDescent="0.25">
      <c r="A43" t="s">
        <v>87</v>
      </c>
      <c r="B43" s="5" t="s">
        <v>594</v>
      </c>
      <c r="C43" s="25">
        <v>10445.700000000001</v>
      </c>
      <c r="D43" s="5" t="s">
        <v>572</v>
      </c>
    </row>
    <row r="44" spans="1:4" x14ac:dyDescent="0.25">
      <c r="A44" t="s">
        <v>88</v>
      </c>
      <c r="B44" s="5"/>
      <c r="C44" s="25">
        <v>305.26</v>
      </c>
      <c r="D44" s="5" t="s">
        <v>573</v>
      </c>
    </row>
    <row r="45" spans="1:4" x14ac:dyDescent="0.25">
      <c r="A45" t="s">
        <v>89</v>
      </c>
      <c r="B45" s="5" t="s">
        <v>534</v>
      </c>
      <c r="C45" s="25">
        <v>414.44</v>
      </c>
      <c r="D45" s="5" t="s">
        <v>574</v>
      </c>
    </row>
    <row r="46" spans="1:4" x14ac:dyDescent="0.25">
      <c r="A46" t="s">
        <v>90</v>
      </c>
      <c r="B46" s="5" t="s">
        <v>595</v>
      </c>
      <c r="C46" s="25">
        <v>1588.75</v>
      </c>
      <c r="D46" s="5" t="s">
        <v>576</v>
      </c>
    </row>
    <row r="47" spans="1:4" x14ac:dyDescent="0.25">
      <c r="A47" t="s">
        <v>91</v>
      </c>
      <c r="B47" s="5" t="s">
        <v>413</v>
      </c>
      <c r="C47" s="25">
        <v>51.16</v>
      </c>
      <c r="D47" s="5" t="s">
        <v>577</v>
      </c>
    </row>
    <row r="48" spans="1:4" x14ac:dyDescent="0.25">
      <c r="A48" t="s">
        <v>92</v>
      </c>
      <c r="B48" s="5" t="s">
        <v>320</v>
      </c>
      <c r="C48" s="25">
        <v>692.08</v>
      </c>
      <c r="D48" s="5" t="s">
        <v>578</v>
      </c>
    </row>
    <row r="49" spans="1:4" x14ac:dyDescent="0.25">
      <c r="A49" t="s">
        <v>211</v>
      </c>
      <c r="B49" s="5"/>
      <c r="C49" s="26">
        <v>13497.39</v>
      </c>
      <c r="D49" s="18" t="s">
        <v>579</v>
      </c>
    </row>
    <row r="50" spans="1:4" x14ac:dyDescent="0.25">
      <c r="A50" s="1" t="s">
        <v>93</v>
      </c>
      <c r="B50" s="5"/>
      <c r="C50" s="25"/>
      <c r="D50" s="5"/>
    </row>
    <row r="51" spans="1:4" x14ac:dyDescent="0.25">
      <c r="A51" t="s">
        <v>86</v>
      </c>
      <c r="B51" s="5"/>
      <c r="C51" s="25"/>
      <c r="D51" s="5"/>
    </row>
    <row r="52" spans="1:4" x14ac:dyDescent="0.25">
      <c r="A52" t="s">
        <v>87</v>
      </c>
      <c r="B52" s="5" t="s">
        <v>533</v>
      </c>
      <c r="C52" s="25">
        <v>8426.74</v>
      </c>
      <c r="D52" s="5" t="s">
        <v>580</v>
      </c>
    </row>
    <row r="53" spans="1:4" x14ac:dyDescent="0.25">
      <c r="A53" t="s">
        <v>88</v>
      </c>
      <c r="B53" s="5"/>
      <c r="C53" s="25">
        <v>100.99</v>
      </c>
      <c r="D53" s="5" t="s">
        <v>581</v>
      </c>
    </row>
    <row r="54" spans="1:4" x14ac:dyDescent="0.25">
      <c r="A54" t="s">
        <v>94</v>
      </c>
      <c r="B54" s="5" t="s">
        <v>536</v>
      </c>
      <c r="C54" s="25"/>
      <c r="D54" s="5"/>
    </row>
    <row r="55" spans="1:4" x14ac:dyDescent="0.25">
      <c r="A55" t="s">
        <v>95</v>
      </c>
      <c r="B55" s="5"/>
      <c r="C55" s="25">
        <v>114.67</v>
      </c>
      <c r="D55" s="5" t="s">
        <v>582</v>
      </c>
    </row>
    <row r="56" spans="1:4" x14ac:dyDescent="0.25">
      <c r="A56" t="s">
        <v>96</v>
      </c>
      <c r="B56" s="5"/>
      <c r="C56" s="25">
        <v>7047.93</v>
      </c>
      <c r="D56" s="5" t="s">
        <v>583</v>
      </c>
    </row>
    <row r="57" spans="1:4" x14ac:dyDescent="0.25">
      <c r="A57" t="s">
        <v>97</v>
      </c>
      <c r="B57" s="5"/>
      <c r="C57" s="25">
        <v>5839.39</v>
      </c>
      <c r="D57" s="5" t="s">
        <v>584</v>
      </c>
    </row>
    <row r="58" spans="1:4" x14ac:dyDescent="0.25">
      <c r="A58" t="s">
        <v>98</v>
      </c>
      <c r="B58" s="5" t="s">
        <v>537</v>
      </c>
      <c r="C58" s="25">
        <v>1300.18</v>
      </c>
      <c r="D58" s="5" t="s">
        <v>585</v>
      </c>
    </row>
    <row r="59" spans="1:4" x14ac:dyDescent="0.25">
      <c r="A59" t="s">
        <v>90</v>
      </c>
      <c r="B59" s="5" t="s">
        <v>596</v>
      </c>
      <c r="C59" s="25">
        <v>408.89</v>
      </c>
      <c r="D59" s="5" t="s">
        <v>587</v>
      </c>
    </row>
    <row r="60" spans="1:4" x14ac:dyDescent="0.25">
      <c r="A60" t="s">
        <v>99</v>
      </c>
      <c r="B60" s="5"/>
      <c r="C60" s="25">
        <v>53.66</v>
      </c>
      <c r="D60" s="5" t="s">
        <v>588</v>
      </c>
    </row>
    <row r="61" spans="1:4" x14ac:dyDescent="0.25">
      <c r="A61" t="s">
        <v>100</v>
      </c>
      <c r="B61" s="5" t="s">
        <v>292</v>
      </c>
      <c r="C61" s="25">
        <v>2511.08</v>
      </c>
      <c r="D61" s="5" t="s">
        <v>589</v>
      </c>
    </row>
    <row r="62" spans="1:4" x14ac:dyDescent="0.25">
      <c r="A62" t="s">
        <v>189</v>
      </c>
      <c r="B62" s="5"/>
      <c r="C62" s="26">
        <v>25803.53</v>
      </c>
      <c r="D62" s="18" t="s">
        <v>590</v>
      </c>
    </row>
    <row r="63" spans="1:4" x14ac:dyDescent="0.25">
      <c r="A63" s="1" t="s">
        <v>101</v>
      </c>
      <c r="B63" s="5"/>
      <c r="C63" s="26">
        <v>61770.77</v>
      </c>
      <c r="D63" s="18"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19-20p&amp;l</vt:lpstr>
      <vt:lpstr>20-21p&amp;l</vt:lpstr>
      <vt:lpstr>21-22p&amp;L</vt:lpstr>
      <vt:lpstr>22-23p&amp;l</vt:lpstr>
      <vt:lpstr>23-24p&amp;l</vt:lpstr>
      <vt:lpstr>19-20bal</vt:lpstr>
      <vt:lpstr>20-21bal</vt:lpstr>
      <vt:lpstr>21-22bal</vt:lpstr>
      <vt:lpstr>22-23bal</vt:lpstr>
      <vt:lpstr>23-24 bal</vt:lpstr>
      <vt:lpstr>19-20cf</vt:lpstr>
      <vt:lpstr>20-21cf</vt:lpstr>
      <vt:lpstr>21-22cf</vt:lpstr>
      <vt:lpstr>22-23cf</vt:lpstr>
      <vt:lpstr>23-24cf</vt:lpstr>
      <vt:lpstr>vlcf</vt:lpstr>
      <vt:lpstr>vlbal</vt:lpstr>
      <vt:lpstr>vlp&amp;l</vt:lpstr>
      <vt:lpstr>ratio</vt:lpstr>
      <vt:lpstr>liquidity ratio</vt:lpstr>
      <vt:lpstr>working capital ratio</vt:lpstr>
      <vt:lpstr>debt ratio</vt:lpstr>
      <vt:lpstr>profitability ratio</vt:lpstr>
      <vt:lpstr>capital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2024-06-07T18:07:24Z</dcterms:created>
  <dcterms:modified xsi:type="dcterms:W3CDTF">2024-06-14T15:10:42Z</dcterms:modified>
</cp:coreProperties>
</file>