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bookViews>
    <workbookView xWindow="0" yWindow="225" windowWidth="12000" windowHeight="3900" tabRatio="912" activeTab="2"/>
  </bookViews>
  <sheets>
    <sheet name="Feuil1" sheetId="38" r:id="rId1"/>
    <sheet name="Front Page" sheetId="21" r:id="rId2"/>
    <sheet name="1 - TQM &amp; Teamwork" sheetId="6" r:id="rId3"/>
    <sheet name="2 - Quality Management" sheetId="28" r:id="rId4"/>
    <sheet name="3 - Standard Operation" sheetId="27" r:id="rId5"/>
    <sheet name="4 -Skill Management" sheetId="29" r:id="rId6"/>
    <sheet name="5 - Work Allocation" sheetId="34" r:id="rId7"/>
    <sheet name="6 - Facility Management" sheetId="26" r:id="rId8"/>
    <sheet name="7 - Safety &amp; Environment" sheetId="32" r:id="rId9"/>
    <sheet name="8- Cost Management" sheetId="30" r:id="rId10"/>
    <sheet name="Report" sheetId="17" r:id="rId11"/>
    <sheet name="Auditor Sheet" sheetId="23" r:id="rId12"/>
    <sheet name="Genba Checks" sheetId="36" r:id="rId13"/>
    <sheet name="Revisions" sheetId="25" r:id="rId14"/>
    <sheet name="Sheet1" sheetId="35" r:id="rId15"/>
    <sheet name="Sheet2" sheetId="37" r:id="rId16"/>
  </sheets>
  <definedNames>
    <definedName name="_xlnm.Print_Area" localSheetId="2">'1 - TQM &amp; Teamwork'!$B$2:$N$31</definedName>
    <definedName name="_xlnm.Print_Area" localSheetId="3">'2 - Quality Management'!$B$2:$N$45</definedName>
    <definedName name="_xlnm.Print_Area" localSheetId="4">'3 - Standard Operation'!$B$1:$N$26</definedName>
    <definedName name="_xlnm.Print_Area" localSheetId="5">'4 -Skill Management'!$B$2:$O$29</definedName>
    <definedName name="_xlnm.Print_Area" localSheetId="6">'5 - Work Allocation'!$B$2:$O$25</definedName>
    <definedName name="_xlnm.Print_Area" localSheetId="7">'6 - Facility Management'!$B$2:$O$26</definedName>
    <definedName name="_xlnm.Print_Area" localSheetId="8">'7 - Safety &amp; Environment'!$B$2:$O$41</definedName>
    <definedName name="_xlnm.Print_Area" localSheetId="9">'8- Cost Management'!$B$2:$N$26</definedName>
    <definedName name="_xlnm.Print_Area" localSheetId="11">'Auditor Sheet'!$A$1:$H$195</definedName>
    <definedName name="_xlnm.Print_Area" localSheetId="1">'Front Page'!$A$1:$BL$42</definedName>
    <definedName name="_xlnm.Print_Area" localSheetId="12">'Genba Checks'!$A$1:$M$44</definedName>
    <definedName name="_xlnm.Print_Area" localSheetId="10">Report!$A$1:$Q$36</definedName>
  </definedNames>
  <calcPr calcId="162913"/>
</workbook>
</file>

<file path=xl/calcChain.xml><?xml version="1.0" encoding="utf-8"?>
<calcChain xmlns="http://schemas.openxmlformats.org/spreadsheetml/2006/main">
  <c r="B21" i="17" l="1"/>
  <c r="B20" i="17"/>
  <c r="B19" i="17"/>
  <c r="B18" i="17"/>
  <c r="C23" i="30"/>
  <c r="C114" i="32"/>
  <c r="C112" i="32"/>
  <c r="C104" i="32"/>
  <c r="D104" i="32" s="1"/>
  <c r="D115" i="32" s="1"/>
  <c r="D103" i="32"/>
  <c r="C103" i="32"/>
  <c r="C102" i="32"/>
  <c r="D102" i="32" s="1"/>
  <c r="D113" i="32" s="1"/>
  <c r="D101" i="32"/>
  <c r="C101" i="32"/>
  <c r="C24" i="26"/>
  <c r="D23" i="26"/>
  <c r="C23" i="26"/>
  <c r="C22" i="34"/>
  <c r="C27" i="29"/>
  <c r="D26" i="29"/>
  <c r="C26" i="29"/>
  <c r="C24" i="27"/>
  <c r="C113" i="28"/>
  <c r="D113" i="28" s="1"/>
  <c r="D118" i="28" s="1"/>
  <c r="C112" i="28"/>
  <c r="C114" i="28" s="1"/>
  <c r="C42" i="28" s="1"/>
  <c r="C43" i="28" s="1"/>
  <c r="D106" i="6"/>
  <c r="E106" i="6" s="1"/>
  <c r="C106" i="6"/>
  <c r="C111" i="6" s="1"/>
  <c r="C105" i="6"/>
  <c r="D105" i="6" s="1"/>
  <c r="D107" i="6" l="1"/>
  <c r="D28" i="6" s="1"/>
  <c r="D29" i="6" s="1"/>
  <c r="E105" i="6"/>
  <c r="E111" i="6"/>
  <c r="F106" i="6"/>
  <c r="C107" i="6"/>
  <c r="C28" i="6" s="1"/>
  <c r="C29" i="6" s="1"/>
  <c r="D111" i="6"/>
  <c r="C118" i="28"/>
  <c r="D27" i="29"/>
  <c r="E26" i="29"/>
  <c r="D24" i="26"/>
  <c r="E23" i="26"/>
  <c r="D112" i="32"/>
  <c r="E101" i="32"/>
  <c r="D114" i="32"/>
  <c r="E103" i="32"/>
  <c r="C113" i="32"/>
  <c r="C115" i="32"/>
  <c r="D112" i="28"/>
  <c r="E113" i="28"/>
  <c r="C117" i="28"/>
  <c r="C25" i="27"/>
  <c r="D24" i="27"/>
  <c r="C23" i="34"/>
  <c r="D22" i="34"/>
  <c r="C105" i="32"/>
  <c r="C38" i="32" s="1"/>
  <c r="C39" i="32" s="1"/>
  <c r="E102" i="32"/>
  <c r="E104" i="32"/>
  <c r="D105" i="32"/>
  <c r="D38" i="32" s="1"/>
  <c r="D39" i="32" s="1"/>
  <c r="C24" i="30"/>
  <c r="D23" i="30"/>
  <c r="F104" i="32" l="1"/>
  <c r="E115" i="32"/>
  <c r="F113" i="28"/>
  <c r="E118" i="28"/>
  <c r="F103" i="32"/>
  <c r="E114" i="32"/>
  <c r="E105" i="32"/>
  <c r="E38" i="32" s="1"/>
  <c r="E39" i="32" s="1"/>
  <c r="F101" i="32"/>
  <c r="E112" i="32"/>
  <c r="E27" i="29"/>
  <c r="F26" i="29"/>
  <c r="D24" i="30"/>
  <c r="E23" i="30"/>
  <c r="F102" i="32"/>
  <c r="E113" i="32"/>
  <c r="D23" i="34"/>
  <c r="E22" i="34"/>
  <c r="D25" i="27"/>
  <c r="E24" i="27"/>
  <c r="D117" i="28"/>
  <c r="D114" i="28"/>
  <c r="D42" i="28" s="1"/>
  <c r="D43" i="28" s="1"/>
  <c r="E112" i="28"/>
  <c r="E24" i="26"/>
  <c r="F23" i="26"/>
  <c r="G106" i="6"/>
  <c r="G111" i="6" s="1"/>
  <c r="H111" i="6" s="1"/>
  <c r="C25" i="6" s="1"/>
  <c r="D11" i="17" s="1"/>
  <c r="F111" i="6"/>
  <c r="E110" i="6"/>
  <c r="F105" i="6"/>
  <c r="E107" i="6"/>
  <c r="E28" i="6" s="1"/>
  <c r="E29" i="6" s="1"/>
  <c r="E114" i="28" l="1"/>
  <c r="E42" i="28" s="1"/>
  <c r="E43" i="28" s="1"/>
  <c r="F112" i="28"/>
  <c r="E117" i="28"/>
  <c r="E25" i="27"/>
  <c r="F24" i="27"/>
  <c r="E23" i="34"/>
  <c r="F22" i="34"/>
  <c r="E24" i="30"/>
  <c r="F23" i="30"/>
  <c r="F27" i="29"/>
  <c r="C28" i="29" s="1"/>
  <c r="C15" i="17" s="1"/>
  <c r="F30" i="17" s="1"/>
  <c r="H30" i="17" s="1"/>
  <c r="G26" i="29"/>
  <c r="G27" i="29" s="1"/>
  <c r="F114" i="32"/>
  <c r="G103" i="32"/>
  <c r="G114" i="32" s="1"/>
  <c r="H114" i="32" s="1"/>
  <c r="C29" i="32" s="1"/>
  <c r="D20" i="17" s="1"/>
  <c r="F115" i="32"/>
  <c r="G104" i="32"/>
  <c r="G115" i="32" s="1"/>
  <c r="F107" i="6"/>
  <c r="F28" i="6" s="1"/>
  <c r="F29" i="6" s="1"/>
  <c r="F110" i="6"/>
  <c r="G105" i="6"/>
  <c r="F24" i="26"/>
  <c r="C25" i="26" s="1"/>
  <c r="C17" i="17" s="1"/>
  <c r="F32" i="17" s="1"/>
  <c r="H32" i="17" s="1"/>
  <c r="G23" i="26"/>
  <c r="G24" i="26" s="1"/>
  <c r="F113" i="32"/>
  <c r="H113" i="32" s="1"/>
  <c r="C23" i="32" s="1"/>
  <c r="D19" i="17" s="1"/>
  <c r="G102" i="32"/>
  <c r="G113" i="32" s="1"/>
  <c r="F112" i="32"/>
  <c r="G101" i="32"/>
  <c r="F105" i="32"/>
  <c r="F38" i="32" s="1"/>
  <c r="F39" i="32" s="1"/>
  <c r="F118" i="28"/>
  <c r="H118" i="28" s="1"/>
  <c r="G113" i="28"/>
  <c r="G118" i="28" s="1"/>
  <c r="D13" i="17" l="1"/>
  <c r="C39" i="28"/>
  <c r="F117" i="28"/>
  <c r="G112" i="28"/>
  <c r="F114" i="28"/>
  <c r="F42" i="28" s="1"/>
  <c r="F43" i="28" s="1"/>
  <c r="G105" i="32"/>
  <c r="G38" i="32" s="1"/>
  <c r="G39" i="32" s="1"/>
  <c r="C40" i="32" s="1"/>
  <c r="C18" i="17" s="1"/>
  <c r="F33" i="17" s="1"/>
  <c r="H33" i="17" s="1"/>
  <c r="G112" i="32"/>
  <c r="H112" i="32" s="1"/>
  <c r="C17" i="32" s="1"/>
  <c r="D18" i="17" s="1"/>
  <c r="G110" i="6"/>
  <c r="H110" i="6" s="1"/>
  <c r="C16" i="6" s="1"/>
  <c r="D10" i="17" s="1"/>
  <c r="G107" i="6"/>
  <c r="G28" i="6" s="1"/>
  <c r="G29" i="6" s="1"/>
  <c r="C30" i="6" s="1"/>
  <c r="C10" i="17" s="1"/>
  <c r="F27" i="17" s="1"/>
  <c r="H27" i="17" s="1"/>
  <c r="H115" i="32"/>
  <c r="C35" i="32" s="1"/>
  <c r="D21" i="17" s="1"/>
  <c r="F24" i="30"/>
  <c r="G23" i="30"/>
  <c r="G24" i="30" s="1"/>
  <c r="C25" i="30" s="1"/>
  <c r="C22" i="17" s="1"/>
  <c r="F34" i="17" s="1"/>
  <c r="H34" i="17" s="1"/>
  <c r="F23" i="34"/>
  <c r="G22" i="34"/>
  <c r="G23" i="34" s="1"/>
  <c r="C24" i="34" s="1"/>
  <c r="C16" i="17" s="1"/>
  <c r="F31" i="17" s="1"/>
  <c r="H31" i="17" s="1"/>
  <c r="F25" i="27"/>
  <c r="G24" i="27"/>
  <c r="G25" i="27" s="1"/>
  <c r="C26" i="27" s="1"/>
  <c r="C14" i="17" s="1"/>
  <c r="F29" i="17" s="1"/>
  <c r="H29" i="17" s="1"/>
  <c r="G114" i="28" l="1"/>
  <c r="G42" i="28" s="1"/>
  <c r="G43" i="28" s="1"/>
  <c r="C44" i="28" s="1"/>
  <c r="C12" i="17" s="1"/>
  <c r="F28" i="17" s="1"/>
  <c r="H28" i="17" s="1"/>
  <c r="H35" i="17" s="1"/>
  <c r="H36" i="17" s="1"/>
  <c r="G117" i="28"/>
  <c r="H117" i="28" s="1"/>
  <c r="D12" i="17" l="1"/>
  <c r="C24" i="28"/>
</calcChain>
</file>

<file path=xl/sharedStrings.xml><?xml version="1.0" encoding="utf-8"?>
<sst xmlns="http://schemas.openxmlformats.org/spreadsheetml/2006/main" count="1233" uniqueCount="775">
  <si>
    <t>Standard Operation documentation and Actual Operation</t>
  </si>
  <si>
    <t>Quality Management</t>
  </si>
  <si>
    <t>Total</t>
  </si>
  <si>
    <t>O</t>
  </si>
  <si>
    <t>G</t>
  </si>
  <si>
    <t>Date:</t>
  </si>
  <si>
    <t>Shop:</t>
  </si>
  <si>
    <t>Zone:</t>
  </si>
  <si>
    <t>Present:</t>
  </si>
  <si>
    <t>Level Ach't</t>
  </si>
  <si>
    <t>Category (Weight)</t>
  </si>
  <si>
    <t>Sub Category</t>
  </si>
  <si>
    <t>Comments</t>
  </si>
  <si>
    <t>Achievement %</t>
  </si>
  <si>
    <t>Evaluation Rank</t>
  </si>
  <si>
    <t>/2</t>
  </si>
  <si>
    <t>/1</t>
  </si>
  <si>
    <t>6. Evaluation Level</t>
  </si>
  <si>
    <t>Item</t>
  </si>
  <si>
    <t>Target</t>
  </si>
  <si>
    <t>Result</t>
  </si>
  <si>
    <t>Importance</t>
  </si>
  <si>
    <t>Score</t>
  </si>
  <si>
    <t>Level</t>
  </si>
  <si>
    <t>Team Management</t>
  </si>
  <si>
    <t>Standard Operation</t>
  </si>
  <si>
    <t>QA</t>
  </si>
  <si>
    <t>Skill Management</t>
  </si>
  <si>
    <t>Category</t>
  </si>
  <si>
    <t>Evaluation Item</t>
  </si>
  <si>
    <t>GK Diagnosis Change Summary</t>
  </si>
  <si>
    <t>S</t>
  </si>
  <si>
    <t>Resp</t>
  </si>
  <si>
    <t>TQM</t>
  </si>
  <si>
    <t>How</t>
  </si>
  <si>
    <t>Check Method</t>
  </si>
  <si>
    <t>1-2 The Supervisor has a TQM visual Management board to display the Control Charts showing performance against the Targets and Strategies.</t>
  </si>
  <si>
    <t>4-1 Countermeasures have been implemented for all causes of failed targets. Kaizen Plans are in place to manage improvements.</t>
  </si>
  <si>
    <t>D</t>
  </si>
  <si>
    <t>4-1 Countermeasures are applied to the issues raised through effective 2-way communication.</t>
  </si>
  <si>
    <t>Alliance Compliance Requirement</t>
  </si>
  <si>
    <t>1-2 Risk assessments have been completed for each facility to identify and mitigate the potential for injury whilst completing TPM activity.</t>
  </si>
  <si>
    <t>4-2 TPM Standards Sheets are modified with lessons learnt from OEE monitoring .</t>
  </si>
  <si>
    <t>Facility Management</t>
  </si>
  <si>
    <t>4-2 Improvement opportunities identified during Job Observation have been implemented.</t>
  </si>
  <si>
    <t>Quality Control</t>
  </si>
  <si>
    <r>
      <rPr>
        <b/>
        <sz val="10"/>
        <rFont val="Arial"/>
        <family val="2"/>
      </rPr>
      <t>Key:</t>
    </r>
    <r>
      <rPr>
        <sz val="10"/>
        <rFont val="Arial"/>
        <family val="2"/>
      </rPr>
      <t xml:space="preserve">
</t>
    </r>
    <r>
      <rPr>
        <b/>
        <sz val="10"/>
        <rFont val="Arial"/>
        <family val="2"/>
      </rPr>
      <t>S</t>
    </r>
    <r>
      <rPr>
        <sz val="10"/>
        <rFont val="Arial"/>
        <family val="2"/>
      </rPr>
      <t xml:space="preserve"> = Talk to and request information from the Supervisor.
</t>
    </r>
    <r>
      <rPr>
        <b/>
        <sz val="10"/>
        <rFont val="Arial"/>
        <family val="2"/>
      </rPr>
      <t>D</t>
    </r>
    <r>
      <rPr>
        <sz val="10"/>
        <rFont val="Arial"/>
        <family val="2"/>
      </rPr>
      <t xml:space="preserve"> = Request to see and then validate documentation.
</t>
    </r>
    <r>
      <rPr>
        <b/>
        <sz val="10"/>
        <rFont val="Arial"/>
        <family val="2"/>
      </rPr>
      <t>O</t>
    </r>
    <r>
      <rPr>
        <sz val="10"/>
        <rFont val="Arial"/>
        <family val="2"/>
      </rPr>
      <t xml:space="preserve"> = Talk to and request information from the Operator.
</t>
    </r>
    <r>
      <rPr>
        <b/>
        <sz val="10"/>
        <rFont val="Arial"/>
        <family val="2"/>
      </rPr>
      <t>G</t>
    </r>
    <r>
      <rPr>
        <sz val="10"/>
        <rFont val="Arial"/>
        <family val="2"/>
      </rPr>
      <t xml:space="preserve"> = Validate the actual condition in the Genba (shop floor).</t>
    </r>
  </si>
  <si>
    <t>2-1 Training records exist for all operators and include details of Induction, Basic Skills, On line assignments and special skills / personal development training.</t>
  </si>
  <si>
    <t>1-2 There is an Operator Training Module which includes an Off Line Basic Skills program which all operators attend prior to commencing On Line training.</t>
  </si>
  <si>
    <t>3-2 Where training has varied from plan, the Supervisor understands the issues (volume fluctuation, headcount changes etc.) and can demonstrate the changes this has caused and explain future plans.</t>
  </si>
  <si>
    <t>5-2 All Quality objectives are achieving target level for &gt;1 month.</t>
  </si>
  <si>
    <r>
      <t>Diagnosis Category :</t>
    </r>
    <r>
      <rPr>
        <b/>
        <sz val="14"/>
        <color rgb="FFC00000"/>
        <rFont val="Arial"/>
        <family val="2"/>
      </rPr>
      <t xml:space="preserve"> Cost Management</t>
    </r>
  </si>
  <si>
    <t>1-1 Safety rules for the workplace have been determined and are on display as a constant reminder to all staff.</t>
  </si>
  <si>
    <t>1-2 Shop / Zone specific Safety education (training) material has been developed.</t>
  </si>
  <si>
    <t>2-1 Safety education is provided for new operators and for those returning from long term absence.</t>
  </si>
  <si>
    <t>5-1 Actions are taken to prevent similar incidents or concerns that have occurred in other zones, shops and Plants.</t>
  </si>
  <si>
    <t>TQM &amp; Team Management</t>
  </si>
  <si>
    <t>Cost Management</t>
  </si>
  <si>
    <t>Safety &amp; Environment</t>
  </si>
  <si>
    <t xml:space="preserve">2-2 Operators follow the safety rules at all times and are wearing appropriate Personal Protective Equipment (PPE) as specified. </t>
  </si>
  <si>
    <r>
      <rPr>
        <b/>
        <sz val="10"/>
        <rFont val="Arial"/>
        <family val="2"/>
      </rPr>
      <t>Diagnosis Method:</t>
    </r>
    <r>
      <rPr>
        <sz val="10"/>
        <rFont val="Arial"/>
        <family val="2"/>
      </rPr>
      <t xml:space="preserve">
1. Commence diagnosis for level 1 for each </t>
    </r>
    <r>
      <rPr>
        <b/>
        <sz val="10"/>
        <rFont val="Arial"/>
        <family val="2"/>
      </rPr>
      <t>Evaluation Item</t>
    </r>
    <r>
      <rPr>
        <sz val="10"/>
        <rFont val="Arial"/>
        <family val="2"/>
      </rPr>
      <t xml:space="preserve">.
2. Continue the diagnosis by level, if the Supervisors fails to deliver the </t>
    </r>
    <r>
      <rPr>
        <b/>
        <sz val="10"/>
        <rFont val="Arial"/>
        <family val="2"/>
      </rPr>
      <t>Compliance Requirement</t>
    </r>
    <r>
      <rPr>
        <sz val="10"/>
        <rFont val="Arial"/>
        <family val="2"/>
      </rPr>
      <t xml:space="preserve"> within a level, complete the rest of the level and stop the diagnosis for that particular</t>
    </r>
    <r>
      <rPr>
        <b/>
        <sz val="10"/>
        <rFont val="Arial"/>
        <family val="2"/>
      </rPr>
      <t xml:space="preserve"> Evaluation Item.</t>
    </r>
    <r>
      <rPr>
        <sz val="10"/>
        <rFont val="Arial"/>
        <family val="2"/>
      </rPr>
      <t xml:space="preserve">
3. For Diagnosis categories with more than 1 </t>
    </r>
    <r>
      <rPr>
        <b/>
        <sz val="10"/>
        <rFont val="Arial"/>
        <family val="2"/>
      </rPr>
      <t>Evaluation Item</t>
    </r>
    <r>
      <rPr>
        <sz val="10"/>
        <rFont val="Arial"/>
        <family val="2"/>
      </rPr>
      <t xml:space="preserve">, repeat step 2 for the next </t>
    </r>
    <r>
      <rPr>
        <b/>
        <sz val="10"/>
        <rFont val="Arial"/>
        <family val="2"/>
      </rPr>
      <t>Evaluation Item</t>
    </r>
    <r>
      <rPr>
        <sz val="10"/>
        <rFont val="Arial"/>
        <family val="2"/>
      </rPr>
      <t xml:space="preserve">. </t>
    </r>
  </si>
  <si>
    <t>1-2 The zone has a line balance based on current cycle time of the line.</t>
  </si>
  <si>
    <t>Work Allocation (Line Balance) &amp; Assignment Layout</t>
  </si>
  <si>
    <t>2-5 Stock rotation First in First Out (FIFO) is applied and Lot Control procedure is followed where applicable.</t>
  </si>
  <si>
    <t>4-1 The Supervisor is actively looking to improve the efficiency of the line balance and countermeasures are taken against issues with line balance and assignment layout.</t>
  </si>
  <si>
    <t>1-2 The zone has budget allocated and has target values to manage Overheads.</t>
  </si>
  <si>
    <t>1-3 The zone has budget allocated and has target values to manage Non Production Overtime.</t>
  </si>
  <si>
    <t>5-1 All year-to-date Cost targets are achieved.</t>
  </si>
  <si>
    <t>5-2 The zone is actively looking to reduce Costs and can demonstrate adoption of Best Practice cost reduction ideas from other areas / Plants. These should include cost reduction for Direct Materials usage.</t>
  </si>
  <si>
    <t xml:space="preserve">Quality Assurance </t>
  </si>
  <si>
    <t>Work Allocation
(Line Balance) &amp; Assignment Layout</t>
  </si>
  <si>
    <t>Work Allocation
&amp; Assignment Layout</t>
  </si>
  <si>
    <t>Validate 1 or 2 assignments - all parts locations should be identified with part numbers and all tooling / gauges and assembly aids should have their locations clearly defined and all items are in the correct location.</t>
  </si>
  <si>
    <t>5-3 All assignments are balanced to 98% of the line cycle time.</t>
  </si>
  <si>
    <t>Diagnosis Result
(Result comments from Auditor)</t>
  </si>
  <si>
    <t>Kaizen Plan
(Actions to be taken by the Auditee)</t>
  </si>
  <si>
    <t>/3</t>
  </si>
  <si>
    <t>/4</t>
  </si>
  <si>
    <t>Team Mgt</t>
  </si>
  <si>
    <t>OVERALL SCORING</t>
  </si>
  <si>
    <t>SUB CATEGORY SCORING</t>
  </si>
  <si>
    <t>QC</t>
  </si>
  <si>
    <t>/6</t>
  </si>
  <si>
    <t>/5</t>
  </si>
  <si>
    <t>Kaizen Idea
(Recommended actions from the Auditor)</t>
  </si>
  <si>
    <t>Available score</t>
  </si>
  <si>
    <t>Actual Score</t>
  </si>
  <si>
    <t>Category Score</t>
  </si>
  <si>
    <t>Category Rank</t>
  </si>
  <si>
    <t>Item 
Score</t>
  </si>
  <si>
    <t>Evaluation / Scoring Standard to achieve level</t>
  </si>
  <si>
    <t>1-3 Job Allocation Sheets are created for each assignment.</t>
  </si>
  <si>
    <t>1-4 Authors of the SOS have been trained to write them during formal 
A-TWI education.</t>
  </si>
  <si>
    <t>4-1 SOS are revised where applicable, following a 4M change. This should include process changes following countermeasures to defects.</t>
  </si>
  <si>
    <t>5-2 There are no operator related quality defects in the zone &gt;3 months.</t>
  </si>
  <si>
    <t xml:space="preserve">5-1 All TPM concerns raised have temporary countermeasures applied and have plan for permanent countermeasures. </t>
  </si>
  <si>
    <t>1-5 The Supervisor has a schedule to review Standard Operation Sheets (for example every 6 months) and complete Job Observations 
(every job every month).</t>
  </si>
  <si>
    <t>5-1 Optimum Job Flexibility is attained. 
100% achievement of 3MAJ at L level.</t>
  </si>
  <si>
    <t>There are three Operators who are at 'L' level for all of the Operations within the zone.</t>
  </si>
  <si>
    <t>There are no defects which can be attributed to Operator error within the last month.</t>
  </si>
  <si>
    <t>Risk Assessments must have been completed for TPM activity on each facility.</t>
  </si>
  <si>
    <t>1-4 The zone has budget allocated and has target values to manage Scrap.</t>
  </si>
  <si>
    <t>The zone must have a budget / target to manage Overheads.</t>
  </si>
  <si>
    <t>The Supervisor must have cost reduction strategies in place and countermeasures to issues affecting budget achievement.</t>
  </si>
  <si>
    <t>All year-to-date Cost targets must be achieved.</t>
  </si>
  <si>
    <t>The Supervisor must be able to demonstrate adoption of Best Practice cost reduction ideas from other areas / Plants. These should include cost reduction for Direct Materials usage.</t>
  </si>
  <si>
    <t>5-3 The zone can demonstrate examples of innovation for cost reduction which are worthy of sharing with other Plants as Best Practice.</t>
  </si>
  <si>
    <t>The Supervisor must be able to demonstrate examples of innovation for cost reduction idea's which are worthy of sharing with other Plants as Best Practice.</t>
  </si>
  <si>
    <t>Safety rules must be established and on display as a constant reminder to all staff.</t>
  </si>
  <si>
    <t>Shop / Zone specific Safety education (training) material must be have been developed.</t>
  </si>
  <si>
    <t>Safety education must be provided for new operators and for those returning from long term absence.</t>
  </si>
  <si>
    <t xml:space="preserve">Operators must be following the safety rules at all times and are wearing appropriate Personal Protective Equipment (PPE). </t>
  </si>
  <si>
    <t>Countermeasures must be applied or planned to be implemented for all Safety related issues identified during pro-active Safety audits.</t>
  </si>
  <si>
    <t>Countermeasures are applied to all Operator care related issues identified during Ergonomic Assessment.</t>
  </si>
  <si>
    <t>The Supervisor must be able to explain the issues preventing the zone achieving it's cost targets.</t>
  </si>
  <si>
    <r>
      <t xml:space="preserve">Purpose:
</t>
    </r>
    <r>
      <rPr>
        <sz val="11"/>
        <rFont val="Arial"/>
        <family val="2"/>
      </rPr>
      <t>- To ensure an efficient line balance.
- To ensure an assignment layout with minimum loss and improved efficiency.</t>
    </r>
  </si>
  <si>
    <t>2-1 The zone has a method for managing / controlling Headcount and can demonstrate Monthly control of Headcount / DSTR verses target.</t>
  </si>
  <si>
    <t>2-2 The zone has a method for managing / controlling Overheads and can demonstrate daily control of expenditure verses target.</t>
  </si>
  <si>
    <t>2-3 The zone has a method for managing / controlling Non Production Overtime and can demonstrate daily control of expenditure verses target.</t>
  </si>
  <si>
    <t>2-4 The zone has a method for managing / controlling Scrap and can demonstrate daily control of expenditure verses target.</t>
  </si>
  <si>
    <t>1-1 There is a standard Shop Induction method for all new operators which includes an introduction to the Company, Shop and the Zone.</t>
  </si>
  <si>
    <t>3-1 There is a method in place to validate training progress and 'L' level attainment.</t>
  </si>
  <si>
    <t>Confirm that the Zone has not had any injuries during the previous 12 months validating the results from TQM Control Charts or other method.</t>
  </si>
  <si>
    <t>Review the TPM Concern Management method (Database, Spread sheet) and check that all concerns are documented with responsibilities assigned to the relevant department.</t>
  </si>
  <si>
    <t>Validate closure rate and timing using the TPM Concern Management method (Database, Spread sheet).</t>
  </si>
  <si>
    <t>Validate zone OEE performance with TQM charts and OEE Monitoring method (6 major losses in Process Shops).</t>
  </si>
  <si>
    <t>Confirm that the Line Balance method reflects latest line balance and the current cycle time of the line.</t>
  </si>
  <si>
    <t>Confirm that the Line Balance method includes actuals times for all model derivatives and average model times is based on current model mix .</t>
  </si>
  <si>
    <t>Actual times for each model derivative and average model times must be in place for the current model mix within the Line Balance method.</t>
  </si>
  <si>
    <t>Confirm that the Line Balance method displays the split between NVA and VA operation to enable focus on eliminating the NVA.</t>
  </si>
  <si>
    <t>NVA and VA information must be in place in the Line Balance method.</t>
  </si>
  <si>
    <t>The Supervisor can use the Line Balance method to explain the current issues with the line balance in terms of bottle necks, NVA etc.</t>
  </si>
  <si>
    <t>Confirm that all assignments are balanced to 98% of the line cycle time using the Line Balance method</t>
  </si>
  <si>
    <t>- The Supervisor can explain the current status of activities to improve the efficiency of the line balance. 
- View actual improvements on the shop floor and associated evidence on Line Balance method and / or  Improvement Activity reports e.g. Two Day Improvement, 2 Hour Kaizen</t>
  </si>
  <si>
    <t>- Validate remedial action using the TPM Concern Management method (Database, Spread sheet etc.)  
- View the countermeasure on the facility.</t>
  </si>
  <si>
    <t xml:space="preserve">- The Supervisor must be able to explain how responsibility for 5S has been delegated. 
- The condition of the zone must be in accordance with the 5S Standards. Less than 3 minor issues per assignment is acceptable. </t>
  </si>
  <si>
    <t>- Ergonomic Assessments must have been conducted for each assignment. 
- They must be re-evaluated following a major 4M Change (New Model introduction, new facility installation, new line balance).</t>
  </si>
  <si>
    <t>- Validate the robustness of the countermeasures to safety concerns on the shop floor and confirm against the Safety Management method, Zone Ichi-Gen and / or Kaizen Schedule. 
- Confirm that the countermeasure resolves the root cause of the concern and not the symptom.</t>
  </si>
  <si>
    <t>- Confirm that the Zone has not had any Environment non-compliance issues in the previous 12 months.
- All assignments are C grade or less validating the results from TQM Control Charts or other method.</t>
  </si>
  <si>
    <t>3. Standard Operation
(5)</t>
  </si>
  <si>
    <t>4. Skill Management
(2)</t>
  </si>
  <si>
    <t>Management ofStaff development and skill</t>
  </si>
  <si>
    <t>5. Work Allocation
(1)</t>
  </si>
  <si>
    <t>Operation Control - Line Balance and Assignment layout</t>
  </si>
  <si>
    <t>6. Facility Management
(1)</t>
  </si>
  <si>
    <t>Facility Control and TPM</t>
  </si>
  <si>
    <t>7.Safety and Environment
(2)</t>
  </si>
  <si>
    <t>8. Cost Control
(1)</t>
  </si>
  <si>
    <t>2. Quality management
(2)</t>
  </si>
  <si>
    <t>1-2 The Supervisor holds a daily communication session with his team to review the shifts SQCT performance levels.</t>
  </si>
  <si>
    <t>1-3 The Supervisor ensures a robust handover session with their counterpart on the opposite shift.</t>
  </si>
  <si>
    <r>
      <t xml:space="preserve">Purpose:
</t>
    </r>
    <r>
      <rPr>
        <sz val="11"/>
        <rFont val="Arial"/>
        <family val="2"/>
      </rPr>
      <t xml:space="preserve">    - To ensure the Zone has accurately deployed shop objectives to manage their zones performance to continuously improve Profitability and Competitiveness.
    - To ensure the Supervisor is managing their zone and engaging their team through effective two-way communication.</t>
    </r>
  </si>
  <si>
    <t xml:space="preserve"> </t>
  </si>
  <si>
    <t>1-1 The Supervisor has an Annual Objective Plan and can explain the content, deployment logic and link to the Plant/Shop direction.</t>
  </si>
  <si>
    <t>5S</t>
  </si>
  <si>
    <t>Safety</t>
  </si>
  <si>
    <t>Environment</t>
  </si>
  <si>
    <t>Ergonomics</t>
  </si>
  <si>
    <t xml:space="preserve"> 2-1 QRQC call is being used for quality defects within the process &amp; data is recorded</t>
  </si>
  <si>
    <t>2-2 If the zone has an In-Line Quality check station. The Job Allocation is dynamic and based on the zones quality performance and includes sufficient time for feedback cycle.</t>
  </si>
  <si>
    <t>2-1 The Control Item List is being used to manage the quality within the zone</t>
  </si>
  <si>
    <t>2-4  A/B/C (Nissan), CSR (Renault)  processes are carried out according to required QA standards.</t>
  </si>
  <si>
    <t xml:space="preserve"> 2-2 Tool and Gauge calibration is taking place in accordance with the standards.</t>
  </si>
  <si>
    <t>2-4 Production lead time is considered when producing parts to stock and no over production occurs.
Min and Max stock levels should be specified / identified.</t>
  </si>
  <si>
    <t>5-1 All tooling is located within the 'Strike Zone / Point'.</t>
  </si>
  <si>
    <t>5-2 All Parts are located within the 'Strike Zone / Point'.</t>
  </si>
  <si>
    <t>1-4 Operators who perform the TPM activity have been trained and records of training exist.</t>
  </si>
  <si>
    <t>2-1 TPM activity is carried out to the required standards based on the zone schedule.</t>
  </si>
  <si>
    <t xml:space="preserve">3-1 Any Environmental issues that are identified are quickly  returned to standard where appropriate. </t>
  </si>
  <si>
    <t>4-1 Countermeasures are applied to the root cause of Environmental  non compliance.</t>
  </si>
  <si>
    <t>Validate actual countermeasures and ensure they are robust (fix the root cause and not the symptom)</t>
  </si>
  <si>
    <t xml:space="preserve">
Environmental issues are identified and documented.
Required quick actions can be demonstrated.</t>
  </si>
  <si>
    <t>1-1 Rules and standards for Ergonomic Assessment have been established (New Model introduction, new facility installation, new line balance which is +/- 10% change in volume).</t>
  </si>
  <si>
    <t xml:space="preserve">3-1 Any Ergonomic  issues that are identified are quickly  returned to standard where appropriate. They are re-evaluated after a major 4M Change. </t>
  </si>
  <si>
    <t>Check Ergonomic Assessment results.</t>
  </si>
  <si>
    <t>If rules and standards exist, then level is achieved.</t>
  </si>
  <si>
    <t>If no A or B rank assignments, then the level is achieved.</t>
  </si>
  <si>
    <t>Check Ergonomic rules and standards.</t>
  </si>
  <si>
    <t>4-1 The Supervisor has cost reduction strategies in place and has implemented countermeasures to issues affecting budget achievement.</t>
  </si>
  <si>
    <t>Diagnosis Category : Quality Management</t>
  </si>
  <si>
    <t>3-3 Issues identified during Tool and Gauge calibration are quickly corrected.</t>
  </si>
  <si>
    <t>3-4 Quality confirmation checks are taking place according to standard and issues identified are quickly corrected.</t>
  </si>
  <si>
    <t xml:space="preserve">3-1 QRQC call data (number of calls, reason for call, etc.) are sorted and analysed to understand concerns. Quick actions are taken to return to standard. </t>
  </si>
  <si>
    <t>Diagnosis Category : Standard Operation</t>
  </si>
  <si>
    <t>1-2 Non cyclic operations which could impact on the quality of the product have Standard Operation Sheets i.e. Tool calibration, sealer barrel change, Quality checks, TPM, backup procedures etc.</t>
  </si>
  <si>
    <t>3-2 Standard Operation Sheets are reviewed in accordance with plant review guideline. If improvement opportunity is identified, implement quick action to resolve the issue.</t>
  </si>
  <si>
    <r>
      <t xml:space="preserve">Purpose:
</t>
    </r>
    <r>
      <rPr>
        <sz val="11"/>
        <rFont val="Arial"/>
        <family val="2"/>
      </rPr>
      <t>- To ensure that all operators are introduced to the shop in a structured manner to enable them to feel welcome and as part of the Team.
- To ensure they go on to receive structured training to enable them to perform their role and function.</t>
    </r>
  </si>
  <si>
    <t>Diagnosis Category : Work Allocation &amp; Assignment Layout</t>
  </si>
  <si>
    <r>
      <t xml:space="preserve">Purpose:
</t>
    </r>
    <r>
      <rPr>
        <sz val="11"/>
        <rFont val="Arial"/>
        <family val="2"/>
      </rPr>
      <t xml:space="preserve">   - To validate Facility Management capability and TPM compliance to prevent equipment failure in support of OEE improvement and volume delivery achievement. </t>
    </r>
  </si>
  <si>
    <t>Diagnosis Category : Facility Management</t>
  </si>
  <si>
    <t xml:space="preserve">3-1 All concerns identified during TPM activity are recorded and responsibility for remedial action is assigned.  Where appropriate, quick actions are taken to return to standard.  </t>
  </si>
  <si>
    <t>Diagnosis Category : Safety &amp; Environment</t>
  </si>
  <si>
    <t xml:space="preserve">3-1 Pro-active Safety checks are performed to identify potential safety concerns.  Where appropriate, quick actions are taken to return to standard.  </t>
  </si>
  <si>
    <t xml:space="preserve">3-1 Issues that are preventing the zone achieving it's cost targets are understood and can be explained.  Where appropriate, quick actions are taken to return to standard.  </t>
  </si>
  <si>
    <t>Do not produce</t>
  </si>
  <si>
    <t>TOTAL</t>
  </si>
  <si>
    <t>5-2 There have been no accidents/injuries in the zone for &gt;12 months.</t>
  </si>
  <si>
    <t>Quality Assurance</t>
  </si>
  <si>
    <t>4-2 100% achievement of 1M3J and 1J3M at L level.
(Exclude new starters less than 6 months in the zone).</t>
  </si>
  <si>
    <t>The zone must have a method for managing / controlling Overheads.
Daily control of Overheads against target is a must.</t>
  </si>
  <si>
    <r>
      <t xml:space="preserve">3-1 Through 2-way communication, issues and suggestions for improvement are generated and recorded for follow-up and countermeasure.  Where appropriate, </t>
    </r>
    <r>
      <rPr>
        <b/>
        <sz val="10"/>
        <rFont val="Arial"/>
        <family val="2"/>
      </rPr>
      <t>quick actions are taken</t>
    </r>
    <r>
      <rPr>
        <sz val="10"/>
        <rFont val="Arial"/>
        <family val="2"/>
      </rPr>
      <t xml:space="preserve"> to return to standard.  </t>
    </r>
  </si>
  <si>
    <t>5-2 The Operators receive Recognition for positive contribution.</t>
  </si>
  <si>
    <t>1.1 The SV understands &amp; can demonstrate the Quality Assurance requirements  within the zone &amp; can explain the purpose of the appropriate documents</t>
  </si>
  <si>
    <t>2-3 Procedure or Action Standards are implemented when defects are passed to the customer (leave the zone)</t>
  </si>
  <si>
    <t>1-3 Procedure or Action Standards are established to manage defects leaving the zone.</t>
  </si>
  <si>
    <r>
      <t xml:space="preserve">3-1 Job Observations are conducted to validate that the operator is working in accordance with the </t>
    </r>
    <r>
      <rPr>
        <b/>
        <sz val="10"/>
        <rFont val="Arial"/>
        <family val="2"/>
      </rPr>
      <t>standard operations</t>
    </r>
    <r>
      <rPr>
        <sz val="10"/>
        <rFont val="Arial"/>
        <family val="2"/>
      </rPr>
      <t xml:space="preserve"> and to identify improvement opportunities within the assignment.  Quick actions are taken to return to standard.  </t>
    </r>
  </si>
  <si>
    <t>1-4 Skills and knowledge requirements for the zone are specified in the Operation Requirement Table (ORT) and the training material is available.</t>
  </si>
  <si>
    <t>2-4 Assignments for new operators is based on assignment grading in ORT.</t>
  </si>
  <si>
    <t xml:space="preserve"> 2-3 Training is carried out by competent persons that have been instructed how to teach using 3 Step Teaching Method.</t>
  </si>
  <si>
    <t>- Ensure that new operators are place on Assignments based on assignment grading in Operation Requirement Table.</t>
  </si>
  <si>
    <t>3-2 Zone OEE performance is measured and managed.</t>
  </si>
  <si>
    <r>
      <t>5-1 All facilities have attained a minimum level of</t>
    </r>
    <r>
      <rPr>
        <i/>
        <sz val="10"/>
        <rFont val="Arial"/>
        <family val="2"/>
      </rPr>
      <t xml:space="preserve"> 'Cleaning, lubrication and mechanical check standards are established'.</t>
    </r>
    <r>
      <rPr>
        <sz val="10"/>
        <rFont val="Arial"/>
        <family val="2"/>
      </rPr>
      <t xml:space="preserve"> All grade A rank facilities (facilities which will stop Production) have achieved the TPM Stage of </t>
    </r>
    <r>
      <rPr>
        <i/>
        <sz val="10"/>
        <rFont val="Arial"/>
        <family val="2"/>
      </rPr>
      <t>'Standardised, Controlled and Autonomous'</t>
    </r>
    <r>
      <rPr>
        <sz val="10"/>
        <rFont val="Arial"/>
        <family val="2"/>
      </rPr>
      <t>.</t>
    </r>
  </si>
  <si>
    <t>3-2 The Supervisor is promoting "close call" /"near miss " reporting from operators. Quick actions are taken to return to standard</t>
  </si>
  <si>
    <t>Check ichigen list</t>
  </si>
  <si>
    <t>4-1 Countermeasures are applied to all Safety related issues identified during pro-active Safety audits.</t>
  </si>
  <si>
    <t>5-1 There have been no Environmental non-compliance issues in the last 12 months</t>
  </si>
  <si>
    <t>5-1 There are no A or B rank operations within the zone and all assignments are C grade or less for Ergonomic Assessment.</t>
  </si>
  <si>
    <t>1-1 5S is clearly defined and Standards are established for the zone and 5S responsibilities are assigned to all staff in the zone.</t>
  </si>
  <si>
    <t>2-1 The Supervisor is actively engaged in 5S activity through delegation of responsibilities. The condition of the zone is in accordance with the 5S Standards.</t>
  </si>
  <si>
    <t xml:space="preserve">3-1 5S Diagnosis activity is taking place within the zone to identify improvement opportunity.  Where appropriate, quick actions are taken to return to standard.  </t>
  </si>
  <si>
    <t>4-1 Countermeasures are applied to all 5S related issues identified during 5S Diagnosis.</t>
  </si>
  <si>
    <t>TQM Visual Management board 
- RF1
- Monthly Control charts
- Month to date or daily management of Quality and delivery KPI</t>
  </si>
  <si>
    <t>- Daily month to date data available for quality &amp; delivery KPI
- Monthly Control Charts updated by the 10th of the month
- RF1 document with latest performance results.</t>
  </si>
  <si>
    <t>- Benchmark knowledge
- Control charts</t>
  </si>
  <si>
    <t>- Best practices adoption
- Control charts</t>
  </si>
  <si>
    <t>SV can :
* show evidence of best practices adoption
All KPI's are achieving target condition for the 3 previous months.</t>
  </si>
  <si>
    <t xml:space="preserve">- AOP communication </t>
  </si>
  <si>
    <t>- Countermeasures implementation</t>
  </si>
  <si>
    <t>- Team members awareness</t>
  </si>
  <si>
    <t>Team members involvement</t>
  </si>
  <si>
    <t>- Team members suggestions
-  Quick actions</t>
  </si>
  <si>
    <t>Recognition activity</t>
  </si>
  <si>
    <t>The SV can :
* explain how AOP objectives and targets are communicated</t>
  </si>
  <si>
    <t>Zone supervisor handover</t>
  </si>
  <si>
    <t>- Start of shift briefing</t>
  </si>
  <si>
    <t xml:space="preserve">* Time is allocated for the start of shift briefing
* The SV can show documented evidence of start of shift
</t>
  </si>
  <si>
    <t>The SV can show documented evidence of supervisor handover</t>
  </si>
  <si>
    <t>The SV can :
- show documented evidence of improvements suggested by team members
- show Quick actions implemented where appropriate</t>
  </si>
  <si>
    <t>The SV can show 
- countermeasures for team member improvement suggestions are implemented in a reasonable time frame</t>
  </si>
  <si>
    <t>Check Item</t>
  </si>
  <si>
    <t>- Engineering OS 
- Inspection standards
- Operation Requirement Table</t>
  </si>
  <si>
    <t>1-3 Operators  who work on an assignment with an Important A/B/C (Nissan), CSR (Renault) components or characteristics have been trained and certified to do so</t>
  </si>
  <si>
    <t>-Importance A/B/C &amp; CSR Training records</t>
  </si>
  <si>
    <t>- Control item list</t>
  </si>
  <si>
    <t>4M changes</t>
  </si>
  <si>
    <t>- Tool &amp; gauge calibration records</t>
  </si>
  <si>
    <t>- A/B/C/CSR operation</t>
  </si>
  <si>
    <t xml:space="preserve">- Tool and gauge calibration records
- Quick actions </t>
  </si>
  <si>
    <t xml:space="preserve">- Improvement for elimination of inspection (poka yoke, design change…)
</t>
  </si>
  <si>
    <t xml:space="preserve">- Creation of Best practices &amp; innovation </t>
  </si>
  <si>
    <t>The SV knows and can explain :
- where to get his quality assurance checks from
- the purpose of the documents</t>
  </si>
  <si>
    <t>The SV 
- knows and can explain the 4M change Management system</t>
  </si>
  <si>
    <t>The SV can show Tool &amp; Gauge calibration has been completed to the correct standard (frequency and specification)</t>
  </si>
  <si>
    <t>Validate :
- the operator is performing the operation according to standard operation
- QA compliance within workstation (parts on floor, caps on, …)</t>
  </si>
  <si>
    <t>- Poka yoke register/List
- Poka yoke check records</t>
  </si>
  <si>
    <t>Poka Yoke (PY) register/List exist and include all current PY systems.
 * Check sheets are up to date 
* Checking process is performed to standard (when possible)</t>
  </si>
  <si>
    <t>3-2 Issues identified during zone Poka Yoke checks are quickly corrected</t>
  </si>
  <si>
    <t>- Poka yoke check records
- Quick actions</t>
  </si>
  <si>
    <t>- Control Item List
- Quick actions</t>
  </si>
  <si>
    <t>- The required Tool &amp; Gauge Calibration checks for the zone are performed based on the required frequency.
- When concerns are found they are rectified quickly to return to standard</t>
  </si>
  <si>
    <t>- Quality confirmation checks must be carried out in accordance with the standards. 
- Any deviation from specification must be documented and rectified quickly to return to standard</t>
  </si>
  <si>
    <t>SV can produce recent  &amp; relevant examples of inspection reduction.</t>
  </si>
  <si>
    <t>Supervisor can :
- explain what the checks are
- demonstrate where the checks take place</t>
  </si>
  <si>
    <t>- SSV AOP
- SV AOP
- Sv's knowledge</t>
  </si>
  <si>
    <t>- SSV AOP
- SV AOP
- SV target setting logic</t>
  </si>
  <si>
    <t>- 4 M Change management
- SV knowledge</t>
  </si>
  <si>
    <t>* QRQC call standard</t>
  </si>
  <si>
    <t>* training material
* training records</t>
  </si>
  <si>
    <t>* Action standard for defect outflow</t>
  </si>
  <si>
    <t>* Control charts</t>
  </si>
  <si>
    <t xml:space="preserve">3-2 All defects which leave the zone are sorted and analysed to understand concerns. Appropriate actions are identified. Quick actions are taken to return to standard.  </t>
  </si>
  <si>
    <t>* QRQC Call standard exists and contains details on when to activate and how to react, including upstream communication</t>
  </si>
  <si>
    <t>* SV Knowledge                                                                                                                     * Alliance Benchmark data</t>
  </si>
  <si>
    <t>1-2 For zones with in-line QC assignment, the zone has a training and assessment process for Defect Detection, Quality Judgment and Defect Repair capability where appropriate.</t>
  </si>
  <si>
    <t>* SOS</t>
  </si>
  <si>
    <t>* Job Allocation SOS</t>
  </si>
  <si>
    <t>* Operator SOS compliance</t>
  </si>
  <si>
    <t>* SOS Review Schedule                                                                                   * Job Observation Schedule</t>
  </si>
  <si>
    <t>* SOS review compliance</t>
  </si>
  <si>
    <t>* Zone Quality data</t>
  </si>
  <si>
    <t>* SOS  (Procedure, Flow)</t>
  </si>
  <si>
    <t xml:space="preserve">* Operators must follow the detail and sequence as specified in the SOS / Job Allocation for each Operation reviewed.
* Key Points must be carried out exactly as specified in the SOS. </t>
  </si>
  <si>
    <t>* Documented evidence that no Operator has produced a defect within previous 3 months.</t>
  </si>
  <si>
    <t>* Shop specific information for new Team Member</t>
  </si>
  <si>
    <t>* Shop specific Basic Skills program</t>
  </si>
  <si>
    <t>* ILU Matrix</t>
  </si>
  <si>
    <t>* Operation Requirement Table                                                                                                       * Knowledge and Skill training material</t>
  </si>
  <si>
    <t xml:space="preserve">* Training records </t>
  </si>
  <si>
    <t>* Quality Data</t>
  </si>
  <si>
    <t>* 3 Step training capability</t>
  </si>
  <si>
    <t xml:space="preserve">* Supervisor and Leader can demonstrate 3 Step Training correctly. </t>
  </si>
  <si>
    <t xml:space="preserve">* New Team Members are assigned to "C" level operations within the zone. </t>
  </si>
  <si>
    <t>4-1 100% achievement of 1Man 2Jobs  and 1Job 2Men at 'L' level.
(Exclude new starters less than 6 months in the zone).</t>
  </si>
  <si>
    <t xml:space="preserve">* Tools and Parts layout </t>
  </si>
  <si>
    <t>* Sub Assembly Workstations (Main Line and Line side)</t>
  </si>
  <si>
    <t>* Workstations</t>
  </si>
  <si>
    <t>* TPM Risk Assessment</t>
  </si>
  <si>
    <t>* TPM Standards
* TPM Check Sheet</t>
  </si>
  <si>
    <t>* TPM Training Records</t>
  </si>
  <si>
    <t>* TPM Check compliance
* TPM Check Sheet</t>
  </si>
  <si>
    <t>* TPM Stage Progress</t>
  </si>
  <si>
    <t>* Revised TPM Standards</t>
  </si>
  <si>
    <t>* TPM Stage Attainment</t>
  </si>
  <si>
    <t>* Zone Specific Safety Rules</t>
  </si>
  <si>
    <t>* Zone Specific Safety Training Material</t>
  </si>
  <si>
    <t>* Safety Training Records</t>
  </si>
  <si>
    <t>* Operator Safety Compliance</t>
  </si>
  <si>
    <t>* Close Call / Near Miss tracking
* Quick Action</t>
  </si>
  <si>
    <t>* Countermeasures</t>
  </si>
  <si>
    <t xml:space="preserve">* Control Chart </t>
  </si>
  <si>
    <t>* Zone OT tracking</t>
  </si>
  <si>
    <t>* Overheads tracking</t>
  </si>
  <si>
    <t>* Headcount tracking</t>
  </si>
  <si>
    <t>* Zone Scrap Tracking</t>
  </si>
  <si>
    <t>* Countermeasures for Cost reduction Opportunities</t>
  </si>
  <si>
    <t>* Control Charts / Tracking</t>
  </si>
  <si>
    <t>* Best Practice adoption</t>
  </si>
  <si>
    <t>* Creation of Best Practices for Cost Reduction</t>
  </si>
  <si>
    <t xml:space="preserve">* Line balance graph   
* Line Balance Graph Validation </t>
  </si>
  <si>
    <t>* TPM Activity Schedule</t>
  </si>
  <si>
    <t>* TPM concerns / opportunities 
* Quick Action</t>
  </si>
  <si>
    <t>* Training records exist for all Operators who are assigned to perform TPM.</t>
  </si>
  <si>
    <t>* Incident Communication
* Safety Patrol / Job Observation</t>
  </si>
  <si>
    <t>* 5S Standard Check Sheet</t>
  </si>
  <si>
    <t>* 5S Countermeasures</t>
  </si>
  <si>
    <t>* 5S condition</t>
  </si>
  <si>
    <t>* Environmental Standard Compliance</t>
  </si>
  <si>
    <t>* Environmental Opportunities</t>
  </si>
  <si>
    <t>* Countermeasures for Environmental opportunities</t>
  </si>
  <si>
    <t>* Environmental Report</t>
  </si>
  <si>
    <t>* Ergonomic rules and standards.</t>
  </si>
  <si>
    <t>* Ergonomics assessments</t>
  </si>
  <si>
    <t>* Control Charts / Tracking Documentation</t>
  </si>
  <si>
    <t>The zone must have a method for managing / controlling Headcount.
Monthly control of Headcount against target exist</t>
  </si>
  <si>
    <t>The zone must have a daily control method for managing / controlling scrap.</t>
  </si>
  <si>
    <t>* The zone must have a method for managing / controlling Non Production Overtime. 
* Daily control of Non Production Overtime against target is a must.</t>
  </si>
  <si>
    <t>5-2 Best practices are implemented and All KPI are achieving target condition to improve profitability and competitiveness</t>
  </si>
  <si>
    <t>2-3 Assignment Layout for parts and tools location has been defined  - all part locations are correctly labeled with part number and all locations for tooling are clearly identified and items are in the correct location.</t>
  </si>
  <si>
    <t>* Workstations with line side stock requirements
* Lot control records</t>
  </si>
  <si>
    <t>* Control Chart (OEE)</t>
  </si>
  <si>
    <t>All rules and standards are followed on the shop floor.
5S, Safety, SOS, TPM, Environmental, Quality etc.</t>
  </si>
  <si>
    <t>* Environmental Standards</t>
  </si>
  <si>
    <t>* Countermeasures for Ergonomic opportunities</t>
  </si>
  <si>
    <t>Quality Mgt</t>
  </si>
  <si>
    <t>SOS</t>
  </si>
  <si>
    <t>Skill Mgt.</t>
  </si>
  <si>
    <t>Work Allocation</t>
  </si>
  <si>
    <t>* Check man Job Allocation (S0S)
* QA Item list (for long cycle times)</t>
  </si>
  <si>
    <t xml:space="preserve">* ATWI Training records </t>
  </si>
  <si>
    <t xml:space="preserve">* Operators must follow the detail sequence as specified in the SOS  for each Operation reviewed.
* Key Points must be carried out exactly as specified in the SOS. </t>
  </si>
  <si>
    <t>*Reviwed  SOS's have been reviewed in accordance with the plant guidelines.</t>
  </si>
  <si>
    <t>* SOS revisions
* Communication to Operators</t>
  </si>
  <si>
    <t>* Countermeasure implementation                                                              * Job Observation sheets 
*  Facts and Data</t>
  </si>
  <si>
    <t>* Job Observation sheet</t>
  </si>
  <si>
    <t>* There is documented evidence that the Supervisor is validating Operators training progress at each level (ILU)</t>
  </si>
  <si>
    <t xml:space="preserve">* Man map / ILU / Line balance chart etc… </t>
  </si>
  <si>
    <t>* Parts must be presented and stored in order to ensure FIFO is achieved. 
 * Lot Control methods must be in use and the procedure being followed where they have been specified.</t>
  </si>
  <si>
    <t>* Control Chart (OEE / Line Stops)
* Line Stop analysis</t>
  </si>
  <si>
    <t>* Countermeasures for OEE  / Line Stops, TPM opportunities
* OEE / Line Stop data</t>
  </si>
  <si>
    <t>* Autonomous maintenance is evident in the zone. OEE must be showing a positive trend above target level for 3 consecutive months.</t>
  </si>
  <si>
    <t>* Zero accidents/injuries in the zone for &gt;12 months.</t>
  </si>
  <si>
    <t xml:space="preserve">*  5S definitions
*  5S standards </t>
  </si>
  <si>
    <t xml:space="preserve">* There should be no deviance from the applicable Environmental procedures when viewing on the shop floor. </t>
  </si>
  <si>
    <t>* Ergonomic Assessments</t>
  </si>
  <si>
    <t>* Zone Headcount Target</t>
  </si>
  <si>
    <t>* Headcount target has been established for the zone</t>
  </si>
  <si>
    <t>* Monthly / Annual Training plan</t>
  </si>
  <si>
    <r>
      <t xml:space="preserve">5-1  Declining 12 month trend will not effectively reflect level 5. should be zero defect outflow - </t>
    </r>
    <r>
      <rPr>
        <sz val="10"/>
        <color rgb="FFFF0000"/>
        <rFont val="Arial"/>
        <family val="2"/>
      </rPr>
      <t>Agree</t>
    </r>
  </si>
  <si>
    <r>
      <t xml:space="preserve">1-3  Some JA have Operation Description listed that may contain several Main Steps in the SOS.  This can create Main Steps that are very long in the JA and cause the JA to become less effective.  How do we include this in the scoring criteria for this level
</t>
    </r>
    <r>
      <rPr>
        <sz val="10"/>
        <color rgb="FFFF0000"/>
        <rFont val="Arial"/>
        <family val="2"/>
      </rPr>
      <t>This should be  covered in the training material - if the JA is not written to NWTI standards, then the level should not be achieved in 1-3.</t>
    </r>
  </si>
  <si>
    <r>
      <t xml:space="preserve">4-2  A key point in CM implementation is to communicate the CM to the Operator.  We should check that the CM was communicated to the Operator (sign off on Job Ob or something)
</t>
    </r>
    <r>
      <rPr>
        <sz val="10"/>
        <color rgb="FFFF0000"/>
        <rFont val="Arial"/>
        <family val="2"/>
      </rPr>
      <t>Agree and it's already included in the Evaluation Standard in 4-1 (4M Change)</t>
    </r>
  </si>
  <si>
    <r>
      <t xml:space="preserve">5-1  This should be the level 1 condition.  The SOS should be in ideal condition to achieve level 1???  
</t>
    </r>
    <r>
      <rPr>
        <sz val="10"/>
        <color rgb="FFFF0000"/>
        <rFont val="Arial"/>
        <family val="2"/>
      </rPr>
      <t>Agree - Level 5 in this category is weak - need to discuss more deeply in Smyrna.</t>
    </r>
  </si>
  <si>
    <r>
      <t xml:space="preserve">5-2  This is almost the same as level 5 of TQM, Quality Mgt. and SOS???  Do we need this item, or remove?
</t>
    </r>
    <r>
      <rPr>
        <sz val="10"/>
        <color rgb="FFFF0000"/>
        <rFont val="Arial"/>
        <family val="2"/>
      </rPr>
      <t>Yes but it will prevent a full level 5 if Quality levels are not achieved (Skill related Detection, Judgement and Repair Capability).</t>
    </r>
  </si>
  <si>
    <r>
      <t xml:space="preserve">Check the Supervisors capability to Allocate work correctly.  Example:  processes that should be conducted on the same work station or zone are separated into several different zones.  This is a major cause of defect s and I think that we need to capture it somehow into the work allocation category??   
</t>
    </r>
    <r>
      <rPr>
        <sz val="10"/>
        <color rgb="FFFF0000"/>
        <rFont val="Arial"/>
        <family val="2"/>
      </rPr>
      <t>This should be captured in 3-1 but to validate Line Balance BP and rule adherence would be very time consuming during the audit - need to discuss more.</t>
    </r>
  </si>
  <si>
    <r>
      <t xml:space="preserve">5-2  No reoccurrence would be better for level 5 criteria - </t>
    </r>
    <r>
      <rPr>
        <sz val="10"/>
        <color rgb="FFFF0000"/>
        <rFont val="Arial"/>
        <family val="2"/>
      </rPr>
      <t>Agree</t>
    </r>
  </si>
  <si>
    <r>
      <t xml:space="preserve">5-3  Should eliminate or change.  KPI results by zone will be almost impossible for Supervisor to know for all Alliance Plants (This is not available as of now)
</t>
    </r>
    <r>
      <rPr>
        <sz val="10"/>
        <color rgb="FFFF0000"/>
        <rFont val="Arial"/>
        <family val="2"/>
      </rPr>
      <t>The fact that this data is not available now is irrelevant - we should discuss more deeply in Smyrna.</t>
    </r>
  </si>
  <si>
    <r>
      <t xml:space="preserve">2-1, 3-1  we are checking for CIL compliance in both levels.  We need to decide which level and separate
</t>
    </r>
    <r>
      <rPr>
        <sz val="10"/>
        <color rgb="FFFF0000"/>
        <rFont val="Arial"/>
        <family val="2"/>
      </rPr>
      <t>Originally we just had CIL in level 3 - in Oppama Laure wanted it back at level 2 as well.</t>
    </r>
  </si>
  <si>
    <r>
      <t xml:space="preserve">Level 1 or 2?  Supervisor needs to understand how to do the processes in their zone.  Suggested Check item would be to observe Supervisor performing 2 to 3 MS of operations on the Genba??
</t>
    </r>
    <r>
      <rPr>
        <sz val="10"/>
        <color rgb="FFFF0000"/>
        <rFont val="Arial"/>
        <family val="2"/>
      </rPr>
      <t xml:space="preserve">The Supervisor needs to be capable of training operators - this needs to be discussed more deeply - we need to consider many things including new Svr to the zone, Audit time etc </t>
    </r>
    <r>
      <rPr>
        <sz val="10"/>
        <rFont val="Arial"/>
        <family val="2"/>
      </rPr>
      <t xml:space="preserve"> </t>
    </r>
  </si>
  <si>
    <t>* Training material exists for in zone check man and includes Detection, Judgment and Repair (where required)                                                                         * Training and certification records exists for assigned check persons</t>
  </si>
  <si>
    <t>Defect Outflow Action Standard exist and contains:                                                                 * Defect Containment.                                                                                                     * Establishment of defect cut-off / clean point.                                                                                                        * Communication of cut-off / clean point and CM to Customer (Downstream process).</t>
  </si>
  <si>
    <t>* There is documented evidence that QRQC call standard was applied for recent Help Calls.</t>
  </si>
  <si>
    <t>* Defect Outflow Action Standard has been followed for recent defects.               * Operators are assigned responsibility for all defects that pass from zone including to the in zone check station.</t>
  </si>
  <si>
    <t>1-1 All operations with Engineering Operation Sheets have Standard Operation Sheets (SOS) and they are written in accordance with A-TWI standards. Including QA Checks.</t>
  </si>
  <si>
    <t>* OS Sheets                                                                                                              * SOS (Analysis, Procedure, Flow, Combination)</t>
  </si>
  <si>
    <t xml:space="preserve">* Supervisor explains that all zone processes (Non cyclic) have SOS.                           
* SOS is correct format.
* SOS have been created based on OS  according to ATWI.
 * Main Steps and Key points have been correctly identified.                      </t>
  </si>
  <si>
    <t xml:space="preserve">* Supervisor explains that all zone processes(cyclic) have SOS.                                  
* SOS is in correct format (Analysis for Cyclic, Procedure for Non cyclic).
* SOS's have been created based on OS  according to ATWI.
* Main Steps and Key points have been correctly identified                                      </t>
  </si>
  <si>
    <t>* Each assignment has Job Allocation sheet based on current line balance.
* JA sheet includes Main Steps, Time, Key Points and Walking Path.</t>
  </si>
  <si>
    <t>* SOS review schedule exists.                                                                         * Job Observation schedule has been created based on observing every assignment, every month.</t>
  </si>
  <si>
    <t>* Validate latest 3 SOS revisions.
* There is documented evidence that SOS revisions have been communicated to Operators.</t>
  </si>
  <si>
    <t>* Reviewed SOS are written exactly to ATWI standards with no identified issues (Main Step, Key point, Reasons for Key point…)</t>
  </si>
  <si>
    <t>* Countermeasure is in place.
* Supervisor can demonstrate the improvement using facts and data.</t>
  </si>
  <si>
    <t>* The shop has a Basic Skills training area / program.
* All newcomers have attended before commencing on-line training.</t>
  </si>
  <si>
    <t>* ORT contains knowledge and skill requirements for the zone.
* Training material exists for zone Knowledge and Skill requirements as specified in ORT.</t>
  </si>
  <si>
    <t>* Required Training Records exists for all Operators reviewed</t>
  </si>
  <si>
    <t xml:space="preserve">2-2 The ILU criteria is defined.
Training Plan / ILU for the current month meets the needs of the zone and reflects the actual skill levels of operators. </t>
  </si>
  <si>
    <t>* ILU criteria has been defined and includes both Time and Quality.                    * Current monthly plan reflects the needs of the zone.                                                                    * Reviewed Operators meet criteria for assigned level.</t>
  </si>
  <si>
    <t>* ILU Criteria         
* ILU Matrix                                                                                                                                         * Data to support ILU criteria (Training Plans)</t>
  </si>
  <si>
    <t>* Supervisor understands future changes that will affect the needs of the zone.
* Training plans (Annual / Monthly) reflect training needs based on future 4M changes.</t>
  </si>
  <si>
    <t>All Operators who have been in the zone for six months can complete two jobs to 'L' level and each job can be covered by two 'L' level Operators.</t>
  </si>
  <si>
    <t>All Operators who have been in the zone for six months can complete three jobs to 'L' level and each job can be covered by three 'L' level Operators.</t>
  </si>
  <si>
    <t xml:space="preserve">* Current cycle time is reflected on Line Balance System, Job Allocation sheet </t>
  </si>
  <si>
    <t>2-2 The line balance system clearly shows the split between Value Added (VA) and Non Value Added (NVA) operations.</t>
  </si>
  <si>
    <t>1-1 Operator allocation is clearly defined. The number of Operators and Man Assignments can be explained. Absence and holiday cover should be included.</t>
  </si>
  <si>
    <t>* There is documentation that shows number of Operators ROR, RTO and includes absentee and holiday coverage plans.</t>
  </si>
  <si>
    <t>* Line balance
* Job Allocation sheet</t>
  </si>
  <si>
    <t>* In the workstations reviewed, all parts have been clearly labeled with part number and all items / parts  are in the correct locations.
* All tool locations are clearly defined and are in the correct location.</t>
  </si>
  <si>
    <t>* There is no over-production of sub assemblies in any workstation.
* Min and Max stock levels have been decided (where applicable)</t>
  </si>
  <si>
    <t>* Line balance</t>
  </si>
  <si>
    <t>* The Supervisor can explain the issues and uses the Line Balance system to support the identification of issues with actual data.</t>
  </si>
  <si>
    <t>* Countermeasures for Line Balance issues
* Line Balance</t>
  </si>
  <si>
    <t>* Improvements can be seen both on the shop floor and through appropriate reporting methods. 
* The Line Balance system can demonstrate the improved condition and has been updated.</t>
  </si>
  <si>
    <t>* 100% of zone tooling is located within the Strike Zone / Point.</t>
  </si>
  <si>
    <t>* 100% of zone parts is located within the Strike Zone / Point.</t>
  </si>
  <si>
    <t>* TPM standards exist and contain details on Who, What, When and How checks will be performed.  
* There must be supporting standard for each TPM check item.</t>
  </si>
  <si>
    <t>* Operator performs TPM check according to standard.
* TPM check sheet is up to date.</t>
  </si>
  <si>
    <t>* There is documented evidence of concerns / opportunities that were identified while performing TPM. 
* Quick Action been taken when facility is not in standard condition.</t>
  </si>
  <si>
    <t>* Documented evidence that TPM stage validation is being checked.</t>
  </si>
  <si>
    <t>* Countermeasures have been implemented for OEE / Line Stops and TPM concerns.
* Supervisor can support Countermeasure effectiveness with facts and data.</t>
  </si>
  <si>
    <t xml:space="preserve">3-3 Validation activity is performed to ensure TPM Stage attainment criteria is achieved. </t>
  </si>
  <si>
    <t>5-2 Autonomous maintenance is evident in the zone, with OEE showing a positive trend above target level for 3 consecutive months.</t>
  </si>
  <si>
    <t>* Supervisor is tracking Close Call / Near Misses for their area.  
* There is documented evidence that the Supervisor is taking Quick Action when concerns with compliance has been identified.</t>
  </si>
  <si>
    <t>* Incidents / Concerns identifed in other areas are posted and have been communicated to Operators.
* There is documented evidence that the Supervisor has checked their zone for incidents and concerns identified in other areas.</t>
  </si>
  <si>
    <t>* 5S definitions are posted. 
* APW 5S standards have been established for the zone.</t>
  </si>
  <si>
    <t>* Safety Patrols / Audits
* Quick Action</t>
  </si>
  <si>
    <t>* 5S patrol / audit
* Quick Action</t>
  </si>
  <si>
    <t>* Documented evidence that Supervisor is identifying 5S improvement opportunities.
* Documented evidence that Quick Action has been taken for 5S non compliance.</t>
  </si>
  <si>
    <t>* Countermeasures must be applied or planned to be implemented for all 5S related issues identified during 5S Diagnosis.</t>
  </si>
  <si>
    <t>* All workstations are in compliance with 5S standards.</t>
  </si>
  <si>
    <t xml:space="preserve">* All Environmental non compliance are documented and returned to standard condition where appropriate. </t>
  </si>
  <si>
    <t>* Coutnermeausres have been implemented to eliminate environmental non compliance.</t>
  </si>
  <si>
    <t>- Zero Environmental non-compliance issues in the last 12 months.</t>
  </si>
  <si>
    <r>
      <t xml:space="preserve">1-1 The zone </t>
    </r>
    <r>
      <rPr>
        <sz val="10"/>
        <rFont val="Arial"/>
        <family val="2"/>
      </rPr>
      <t>has target values to manage Headcount.</t>
    </r>
  </si>
  <si>
    <t>* Non-Production OT target and tracking exist for the zone.</t>
  </si>
  <si>
    <t>* Scrap target and tracking exist for the zone.</t>
  </si>
  <si>
    <t>* Zone OT Budget / Target</t>
  </si>
  <si>
    <t>* Overheads Budget / Target</t>
  </si>
  <si>
    <t>* Zone Scrap Budget / Target</t>
  </si>
  <si>
    <t>/7</t>
  </si>
  <si>
    <r>
      <t xml:space="preserve">Purpose:
</t>
    </r>
    <r>
      <rPr>
        <sz val="11"/>
        <color theme="1"/>
        <rFont val="Arial"/>
        <family val="2"/>
      </rPr>
      <t>- To ensure that robust Cost Management is in place in the zone.
- To ensure the zone is actively looking to reduce Costs to support TdC, Competitiveness &amp; Profitability improvements.</t>
    </r>
  </si>
  <si>
    <t>Shopfloor Confirmation</t>
  </si>
  <si>
    <t>Assignments (2) have tools and parts locations and are being used.</t>
  </si>
  <si>
    <t>All tooling is located within the Strike Zone.</t>
  </si>
  <si>
    <t>All parts are located within the Strike Zone</t>
  </si>
  <si>
    <t>Countermeasures to manage failing objectives are demonstrated on the shopfloor.</t>
  </si>
  <si>
    <t xml:space="preserve">
</t>
  </si>
  <si>
    <t>Operator knows what the main KPI targets are for the zone.</t>
  </si>
  <si>
    <t xml:space="preserve">
</t>
  </si>
  <si>
    <t xml:space="preserve">
</t>
  </si>
  <si>
    <t>All operators are wearing the required PPE for the zone.</t>
  </si>
  <si>
    <t>Environmental / waste management requirements should be confirmed on the shopfloor.</t>
  </si>
  <si>
    <t xml:space="preserve">
</t>
  </si>
  <si>
    <t>4-1</t>
  </si>
  <si>
    <t>2-2</t>
  </si>
  <si>
    <t>3-1</t>
  </si>
  <si>
    <t>Countermeasures are applied to the issues raised through effective 2-way communication.</t>
  </si>
  <si>
    <t>5-1</t>
  </si>
  <si>
    <t>2-4</t>
  </si>
  <si>
    <t>A/B/C (Nissan), CSR (Renault)  processes are carried out according to required QA standards.</t>
  </si>
  <si>
    <t>3-2</t>
  </si>
  <si>
    <t>SV can produce recent &amp; relevant examples of proactive quality improvement activity.</t>
  </si>
  <si>
    <t>Supervisor has implemented quality improvement ideas against human error that has eliminated the need for inspection (NVA) within the process.</t>
  </si>
  <si>
    <t>SV can produce recent  &amp; relevant examples of best practices innovation.</t>
  </si>
  <si>
    <t>The Supervisor understands and can explain the zones quality assurance items within the QA check stations (out of zone)</t>
  </si>
  <si>
    <t>1-4</t>
  </si>
  <si>
    <t>Countermeasures are implemented  to solve the concerns related to QRQC Calls (including defects that are received and produced)</t>
  </si>
  <si>
    <t>Countermeasures are taken against all critical or major defects to prevent recurrence (important A, V1, repetitive, long repair time)</t>
  </si>
  <si>
    <t>4-2</t>
  </si>
  <si>
    <t>Operators are working in compliance with SOS / Job Allocation and fully understand the Key Points of the operation.</t>
  </si>
  <si>
    <t>2-1</t>
  </si>
  <si>
    <t xml:space="preserve"> Non Cyclic operations are being carried out in accordance with the SOS</t>
  </si>
  <si>
    <t xml:space="preserve"> Improvement opportunities identified during Job Observation have been implemented.</t>
  </si>
  <si>
    <t>There is an Operator Training Module which includes an Off Line Basic Skills program which all operators attend prior to commencing On Line training.</t>
  </si>
  <si>
    <t>1-2</t>
  </si>
  <si>
    <t>2-3</t>
  </si>
  <si>
    <t>Stock rotation First in First Out (FIFO) is applied and Lot Control procedure is followed where applicable.</t>
  </si>
  <si>
    <t>2-5</t>
  </si>
  <si>
    <t>The Supervisor is actively looking to improve the efficiency of the line balance and countermeasures are taken against issues with line balance and assignment layout.</t>
  </si>
  <si>
    <t>All assignments are balanced to 98% of the line cycle time.</t>
  </si>
  <si>
    <t>5-2</t>
  </si>
  <si>
    <t>5-3</t>
  </si>
  <si>
    <t>TPM activity is carried out to the required standards based on the zone schedule.</t>
  </si>
  <si>
    <t>4-1 Concerns with OEE and TPM activity have been rectified with appropriate (may include temporary countermeasures) remedial action and have plan for permanent countermeasures.</t>
  </si>
  <si>
    <t>Concerns with OEE and TPM activity have been rectified with appropriate (may include temporary countermeasures) remedial action and have plan for permanent countermeasures.</t>
  </si>
  <si>
    <t>Countermeasures are applied to all Safety related issues identified during pro-active Safety audits.</t>
  </si>
  <si>
    <t>Actions are taken to prevent similar incidents or concerns that have occurred in other zones, shops and Plants.</t>
  </si>
  <si>
    <t xml:space="preserve">The condition of the zone must be in accordance with the 5S Standards. Less than 3 minor issues per assignment is acceptable. </t>
  </si>
  <si>
    <t>Countermeasures must be applied or planned to be implemented for all 5S related issues identified during 5S Diagnosis.</t>
  </si>
  <si>
    <t>An autonomous 5S condition is Sustained.
All workstations are in compliance with 5S standards.</t>
  </si>
  <si>
    <t>Coutnermeausres have been implemented to eliminate environmental non compliance.</t>
  </si>
  <si>
    <t>The zone can demonstrate examples of innovation for cost reduction which are worthy of sharing with other Plants as Best Practice.</t>
  </si>
  <si>
    <t>Operator suggestions / improvements validated on the shopfloor.</t>
  </si>
  <si>
    <t>The SV can show improvements made with direct involvement from Team member.</t>
  </si>
  <si>
    <t>Issues identified during zone Poka Yoke checks are quickly corrected.</t>
  </si>
  <si>
    <t>Check 
Yes/No</t>
  </si>
  <si>
    <t>Condition
OK/NG</t>
  </si>
  <si>
    <t>2-1 The team members know the key Quality and Delivery KPI targets and current performance against these key targets.</t>
  </si>
  <si>
    <r>
      <t>TQM/Team Mgt 0.5</t>
    </r>
    <r>
      <rPr>
        <sz val="12"/>
        <rFont val="Times New Roman"/>
        <family val="1"/>
      </rPr>
      <t xml:space="preserve"> </t>
    </r>
  </si>
  <si>
    <r>
      <t>TQM</t>
    </r>
    <r>
      <rPr>
        <sz val="12"/>
        <rFont val="Times New Roman"/>
        <family val="1"/>
      </rPr>
      <t xml:space="preserve"> </t>
    </r>
  </si>
  <si>
    <t xml:space="preserve">No AOP for SV </t>
  </si>
  <si>
    <t xml:space="preserve">No KPI dedicated to SV </t>
  </si>
  <si>
    <t xml:space="preserve">Not measuring performance in terms in control charts </t>
  </si>
  <si>
    <r>
      <t>Team management 1</t>
    </r>
    <r>
      <rPr>
        <sz val="12"/>
        <rFont val="Times New Roman"/>
        <family val="1"/>
      </rPr>
      <t xml:space="preserve"> </t>
    </r>
  </si>
  <si>
    <t xml:space="preserve">2.1 Operator didn't know quality or time target for the zone and said not communicated </t>
  </si>
  <si>
    <r>
      <t>Quality Management 1.9</t>
    </r>
    <r>
      <rPr>
        <sz val="12"/>
        <rFont val="Times New Roman"/>
        <family val="1"/>
      </rPr>
      <t xml:space="preserve"> </t>
    </r>
  </si>
  <si>
    <r>
      <t>Do not produce defect 0.7</t>
    </r>
    <r>
      <rPr>
        <sz val="12"/>
        <rFont val="Times New Roman"/>
        <family val="1"/>
      </rPr>
      <t xml:space="preserve"> </t>
    </r>
  </si>
  <si>
    <t xml:space="preserve">Proactive is not there </t>
  </si>
  <si>
    <t xml:space="preserve">SV very vague in explaining and demonstrating where the quality inspections came from </t>
  </si>
  <si>
    <t xml:space="preserve">No ORT </t>
  </si>
  <si>
    <t xml:space="preserve">2.1 Control item list is not used to prevent from defects </t>
  </si>
  <si>
    <t xml:space="preserve">Down stream QA for Nissan Emblem instead </t>
  </si>
  <si>
    <t xml:space="preserve">Used for warranty </t>
  </si>
  <si>
    <t xml:space="preserve">No one of 2 most important defect where in it </t>
  </si>
  <si>
    <t xml:space="preserve">Flush gauge is not controlled </t>
  </si>
  <si>
    <t xml:space="preserve">Not going back to SOS </t>
  </si>
  <si>
    <r>
      <t>Do not receive do not pass 3.5</t>
    </r>
    <r>
      <rPr>
        <sz val="12"/>
        <rFont val="Times New Roman"/>
        <family val="1"/>
      </rPr>
      <t xml:space="preserve"> </t>
    </r>
  </si>
  <si>
    <t xml:space="preserve">4.2 Countermeasure against defect not robust enough </t>
  </si>
  <si>
    <t xml:space="preserve">when defect is produced is ok but not proactive </t>
  </si>
  <si>
    <r>
      <t>Standard Operation 2.5</t>
    </r>
    <r>
      <rPr>
        <sz val="12"/>
        <rFont val="Times New Roman"/>
        <family val="1"/>
      </rPr>
      <t xml:space="preserve"> </t>
    </r>
  </si>
  <si>
    <r>
      <t>3 station manuals</t>
    </r>
    <r>
      <rPr>
        <sz val="12"/>
        <rFont val="Times New Roman"/>
        <family val="1"/>
      </rPr>
      <t xml:space="preserve"> </t>
    </r>
  </si>
  <si>
    <r>
      <t>Quality of standard op quite good</t>
    </r>
    <r>
      <rPr>
        <sz val="12"/>
        <rFont val="Times New Roman"/>
        <family val="1"/>
      </rPr>
      <t xml:space="preserve"> </t>
    </r>
  </si>
  <si>
    <r>
      <t>Main step in Allocation doesn't reflect the SOS-A due to NRS system</t>
    </r>
    <r>
      <rPr>
        <sz val="12"/>
        <rFont val="Times New Roman"/>
        <family val="1"/>
      </rPr>
      <t xml:space="preserve"> </t>
    </r>
  </si>
  <si>
    <r>
      <t>Keypoint in Capital letters (NRS)</t>
    </r>
    <r>
      <rPr>
        <sz val="12"/>
        <rFont val="Times New Roman"/>
        <family val="1"/>
      </rPr>
      <t xml:space="preserve"> </t>
    </r>
  </si>
  <si>
    <r>
      <t>Some keypoints are not really keypoint (not enough ou too much)</t>
    </r>
    <r>
      <rPr>
        <sz val="12"/>
        <rFont val="Times New Roman"/>
        <family val="1"/>
      </rPr>
      <t xml:space="preserve"> </t>
    </r>
  </si>
  <si>
    <r>
      <t>Quality of job obs not good enough</t>
    </r>
    <r>
      <rPr>
        <sz val="12"/>
        <rFont val="Times New Roman"/>
        <family val="1"/>
      </rPr>
      <t xml:space="preserve"> </t>
    </r>
  </si>
  <si>
    <t xml:space="preserve">improvement not in job obs </t>
  </si>
  <si>
    <r>
      <t>4.1 SOS revision : process has been changed and SOS not revised</t>
    </r>
    <r>
      <rPr>
        <sz val="12"/>
        <rFont val="Times New Roman"/>
        <family val="1"/>
      </rPr>
      <t xml:space="preserve"> </t>
    </r>
  </si>
  <si>
    <r>
      <t>3.1 SV strugled to show improvements identified by job obs where as lot could be improved</t>
    </r>
    <r>
      <rPr>
        <sz val="12"/>
        <rFont val="Times New Roman"/>
        <family val="1"/>
      </rPr>
      <t xml:space="preserve"> </t>
    </r>
  </si>
  <si>
    <r>
      <t>4M change not reflected to standard OP</t>
    </r>
    <r>
      <rPr>
        <sz val="12"/>
        <rFont val="Times New Roman"/>
        <family val="1"/>
      </rPr>
      <t xml:space="preserve"> </t>
    </r>
  </si>
  <si>
    <r>
      <t>Skill management 0.8</t>
    </r>
    <r>
      <rPr>
        <sz val="12"/>
        <rFont val="Times New Roman"/>
        <family val="1"/>
      </rPr>
      <t xml:space="preserve"> </t>
    </r>
  </si>
  <si>
    <r>
      <t>No ORT</t>
    </r>
    <r>
      <rPr>
        <sz val="12"/>
        <rFont val="Times New Roman"/>
        <family val="1"/>
      </rPr>
      <t xml:space="preserve"> </t>
    </r>
  </si>
  <si>
    <r>
      <t>training records</t>
    </r>
    <r>
      <rPr>
        <sz val="12"/>
        <rFont val="Times New Roman"/>
        <family val="1"/>
      </rPr>
      <t xml:space="preserve"> </t>
    </r>
  </si>
  <si>
    <r>
      <t>Job flexibility is high level</t>
    </r>
    <r>
      <rPr>
        <sz val="12"/>
        <rFont val="Times New Roman"/>
        <family val="1"/>
      </rPr>
      <t xml:space="preserve"> </t>
    </r>
  </si>
  <si>
    <r>
      <t>Work allocation 3</t>
    </r>
    <r>
      <rPr>
        <sz val="12"/>
        <rFont val="Times New Roman"/>
        <family val="1"/>
      </rPr>
      <t xml:space="preserve"> </t>
    </r>
  </si>
  <si>
    <r>
      <t>All of systems in place</t>
    </r>
    <r>
      <rPr>
        <sz val="12"/>
        <rFont val="Times New Roman"/>
        <family val="1"/>
      </rPr>
      <t xml:space="preserve"> </t>
    </r>
  </si>
  <si>
    <r>
      <t>Could explain what the issues where</t>
    </r>
    <r>
      <rPr>
        <sz val="12"/>
        <rFont val="Times New Roman"/>
        <family val="1"/>
      </rPr>
      <t xml:space="preserve"> </t>
    </r>
  </si>
  <si>
    <r>
      <t>3.1 Over cycle time assignment and a lot well under</t>
    </r>
    <r>
      <rPr>
        <sz val="12"/>
        <rFont val="Times New Roman"/>
        <family val="1"/>
      </rPr>
      <t xml:space="preserve"> </t>
    </r>
  </si>
  <si>
    <r>
      <t>+/- 20% in yamazumi is not good (NRS)</t>
    </r>
    <r>
      <rPr>
        <sz val="12"/>
        <rFont val="Times New Roman"/>
        <family val="1"/>
      </rPr>
      <t xml:space="preserve"> </t>
    </r>
  </si>
  <si>
    <r>
      <t>Facility management 0.5</t>
    </r>
    <r>
      <rPr>
        <sz val="12"/>
        <rFont val="Times New Roman"/>
        <family val="1"/>
      </rPr>
      <t xml:space="preserve"> </t>
    </r>
  </si>
  <si>
    <r>
      <t>1.2 Risk Assessment is not completed</t>
    </r>
    <r>
      <rPr>
        <sz val="12"/>
        <rFont val="Times New Roman"/>
        <family val="1"/>
      </rPr>
      <t xml:space="preserve"> </t>
    </r>
  </si>
  <si>
    <r>
      <t>TPM checks are not carried out in night shift</t>
    </r>
    <r>
      <rPr>
        <sz val="12"/>
        <rFont val="Times New Roman"/>
        <family val="1"/>
      </rPr>
      <t xml:space="preserve"> </t>
    </r>
  </si>
  <si>
    <r>
      <t>Many facilities</t>
    </r>
    <r>
      <rPr>
        <sz val="12"/>
        <rFont val="Times New Roman"/>
        <family val="1"/>
      </rPr>
      <t xml:space="preserve"> </t>
    </r>
  </si>
  <si>
    <t xml:space="preserve">Doors </t>
  </si>
  <si>
    <t xml:space="preserve">Sunroof </t>
  </si>
  <si>
    <r>
      <t>4.2 showed good examples of improvements but not reflected to TPM checks</t>
    </r>
    <r>
      <rPr>
        <sz val="12"/>
        <rFont val="Times New Roman"/>
        <family val="1"/>
      </rPr>
      <t xml:space="preserve"> </t>
    </r>
  </si>
  <si>
    <r>
      <t>Safety, 5S, Environment, Ergonomics 1.7</t>
    </r>
    <r>
      <rPr>
        <sz val="12"/>
        <rFont val="Times New Roman"/>
        <family val="1"/>
      </rPr>
      <t xml:space="preserve"> </t>
    </r>
  </si>
  <si>
    <r>
      <t>Safety 1.5</t>
    </r>
    <r>
      <rPr>
        <sz val="12"/>
        <rFont val="Times New Roman"/>
        <family val="1"/>
      </rPr>
      <t xml:space="preserve"> </t>
    </r>
  </si>
  <si>
    <t xml:space="preserve">2.2 Operators safety rules and mindset: Opeartors are sitting every where when line stops (on facility, shuttles, etc...) </t>
  </si>
  <si>
    <t xml:space="preserve">3.2 No promotion for close call stop near miss </t>
  </si>
  <si>
    <r>
      <t>5S 1</t>
    </r>
    <r>
      <rPr>
        <sz val="12"/>
        <rFont val="Times New Roman"/>
        <family val="1"/>
      </rPr>
      <t xml:space="preserve"> </t>
    </r>
  </si>
  <si>
    <t xml:space="preserve">Standards are in place </t>
  </si>
  <si>
    <t xml:space="preserve">3S is in place </t>
  </si>
  <si>
    <t xml:space="preserve">Mindset is not there: Operator not working on 5S activities when line stops </t>
  </si>
  <si>
    <t xml:space="preserve">2.1 delegation of responsabilities doesn't work </t>
  </si>
  <si>
    <t xml:space="preserve">5S in the zone is not working </t>
  </si>
  <si>
    <r>
      <t>Environment 3.0</t>
    </r>
    <r>
      <rPr>
        <sz val="12"/>
        <rFont val="Times New Roman"/>
        <family val="1"/>
      </rPr>
      <t xml:space="preserve"> </t>
    </r>
  </si>
  <si>
    <t xml:space="preserve">Examples of good practices </t>
  </si>
  <si>
    <t xml:space="preserve">Concerns identified keep coming back </t>
  </si>
  <si>
    <r>
      <t>Ergonomics 1</t>
    </r>
    <r>
      <rPr>
        <sz val="12"/>
        <rFont val="Times New Roman"/>
        <family val="1"/>
      </rPr>
      <t xml:space="preserve"> </t>
    </r>
  </si>
  <si>
    <t xml:space="preserve">ESI team carry out assessment when operator have a concern but SV doesn't have the results </t>
  </si>
  <si>
    <t xml:space="preserve">Workstations are not graded </t>
  </si>
  <si>
    <t xml:space="preserve">Good rotation exists </t>
  </si>
  <si>
    <t xml:space="preserve">Results of assessments are not used by SV to organize job rotation </t>
  </si>
  <si>
    <r>
      <t>Cost 0.8</t>
    </r>
    <r>
      <rPr>
        <sz val="12"/>
        <rFont val="Times New Roman"/>
        <family val="1"/>
      </rPr>
      <t xml:space="preserve"> </t>
    </r>
  </si>
  <si>
    <r>
      <t>1.3 no budget allocated and management for overtime</t>
    </r>
    <r>
      <rPr>
        <sz val="12"/>
        <rFont val="Times New Roman"/>
        <family val="1"/>
      </rPr>
      <t xml:space="preserve"> </t>
    </r>
  </si>
  <si>
    <r>
      <t>1.2 Budget for overhead is OK 0.07$/car</t>
    </r>
    <r>
      <rPr>
        <sz val="12"/>
        <rFont val="Times New Roman"/>
        <family val="1"/>
      </rPr>
      <t xml:space="preserve"> </t>
    </r>
  </si>
  <si>
    <r>
      <t>2.1 Not really a mindset for controlling and improving productivity or DSTR</t>
    </r>
    <r>
      <rPr>
        <sz val="12"/>
        <rFont val="Times New Roman"/>
        <family val="1"/>
      </rPr>
      <t xml:space="preserve"> </t>
    </r>
  </si>
  <si>
    <r>
      <t>Overall result for T1 zone = 1.65</t>
    </r>
    <r>
      <rPr>
        <sz val="12"/>
        <rFont val="Times New Roman"/>
        <family val="1"/>
      </rPr>
      <t xml:space="preserve"> </t>
    </r>
  </si>
  <si>
    <r>
      <t>foundations are missing</t>
    </r>
    <r>
      <rPr>
        <sz val="12"/>
        <rFont val="Times New Roman"/>
        <family val="1"/>
      </rPr>
      <t xml:space="preserve"> </t>
    </r>
  </si>
  <si>
    <t xml:space="preserve">training </t>
  </si>
  <si>
    <t xml:space="preserve">record </t>
  </si>
  <si>
    <r>
      <t>Systems are not being used correctly and are reactive</t>
    </r>
    <r>
      <rPr>
        <sz val="12"/>
        <rFont val="Times New Roman"/>
        <family val="1"/>
      </rPr>
      <t xml:space="preserve"> </t>
    </r>
  </si>
  <si>
    <r>
      <t>New Grade with proposed Plant improvement (2.16)</t>
    </r>
    <r>
      <rPr>
        <sz val="12"/>
        <rFont val="Times New Roman"/>
        <family val="1"/>
      </rPr>
      <t xml:space="preserve"> </t>
    </r>
  </si>
  <si>
    <r>
      <t>correct TQM deployment and quick actions</t>
    </r>
    <r>
      <rPr>
        <sz val="12"/>
        <rFont val="Times New Roman"/>
        <family val="1"/>
      </rPr>
      <t xml:space="preserve"> </t>
    </r>
  </si>
  <si>
    <t xml:space="preserve">1,83 </t>
  </si>
  <si>
    <r>
      <t>Use of ORT</t>
    </r>
    <r>
      <rPr>
        <sz val="12"/>
        <rFont val="Times New Roman"/>
        <family val="1"/>
      </rPr>
      <t xml:space="preserve"> </t>
    </r>
  </si>
  <si>
    <r>
      <t>Correct use of training records</t>
    </r>
    <r>
      <rPr>
        <sz val="12"/>
        <rFont val="Times New Roman"/>
        <family val="1"/>
      </rPr>
      <t xml:space="preserve"> </t>
    </r>
  </si>
  <si>
    <r>
      <t xml:space="preserve">1.4 Over cycle time assignment and a lot well under </t>
    </r>
    <r>
      <rPr>
        <sz val="12"/>
        <rFont val="Times New Roman"/>
        <family val="1"/>
      </rPr>
      <t xml:space="preserve"> </t>
    </r>
  </si>
  <si>
    <t>1-4 The Supervisor understands and can explain the zones quality assurance items within the QA check stations (out of zone)</t>
  </si>
  <si>
    <r>
      <t xml:space="preserve">4-1 Supervisor is </t>
    </r>
    <r>
      <rPr>
        <b/>
        <sz val="10"/>
        <color theme="1"/>
        <rFont val="Arial"/>
        <family val="2"/>
      </rPr>
      <t>pro-actively</t>
    </r>
    <r>
      <rPr>
        <sz val="10"/>
        <color theme="1"/>
        <rFont val="Arial"/>
        <family val="2"/>
      </rPr>
      <t xml:space="preserve"> implementing quality improvement activities to eliminate the </t>
    </r>
    <r>
      <rPr>
        <b/>
        <sz val="10"/>
        <color theme="1"/>
        <rFont val="Arial"/>
        <family val="2"/>
      </rPr>
      <t>potential</t>
    </r>
    <r>
      <rPr>
        <sz val="10"/>
        <color theme="1"/>
        <rFont val="Arial"/>
        <family val="2"/>
      </rPr>
      <t xml:space="preserve"> for defects.</t>
    </r>
  </si>
  <si>
    <r>
      <t>5-1 Supervisor has implemented quality improvement ideas against human error that</t>
    </r>
    <r>
      <rPr>
        <b/>
        <sz val="10"/>
        <color theme="1"/>
        <rFont val="Arial"/>
        <family val="2"/>
      </rPr>
      <t xml:space="preserve"> has eliminated the need for inspection (NVA) within the process</t>
    </r>
    <r>
      <rPr>
        <sz val="10"/>
        <color theme="1"/>
        <rFont val="Arial"/>
        <family val="2"/>
      </rPr>
      <t>.</t>
    </r>
  </si>
  <si>
    <r>
      <t xml:space="preserve">SV can produce recent  &amp; relevant examples of </t>
    </r>
    <r>
      <rPr>
        <b/>
        <sz val="10"/>
        <color theme="1"/>
        <rFont val="Arial"/>
        <family val="2"/>
      </rPr>
      <t>best practices innovation</t>
    </r>
  </si>
  <si>
    <r>
      <t xml:space="preserve">* Allocation reflects sufficient time to perform checks and feedback.   </t>
    </r>
    <r>
      <rPr>
        <b/>
        <sz val="10"/>
        <color theme="1"/>
        <rFont val="Arial"/>
        <family val="2"/>
      </rPr>
      <t xml:space="preserve"> </t>
    </r>
    <r>
      <rPr>
        <sz val="10"/>
        <color theme="1"/>
        <rFont val="Arial"/>
        <family val="2"/>
      </rPr>
      <t xml:space="preserve">                                                               
* Check person is following JA.                                                                                         * Allocation reflects recent 4M changes.   
* QA item list exist (for long cycle times).</t>
    </r>
  </si>
  <si>
    <r>
      <t xml:space="preserve">* Countermeasure for </t>
    </r>
    <r>
      <rPr>
        <u/>
        <sz val="10"/>
        <color theme="1"/>
        <rFont val="Arial"/>
        <family val="2"/>
      </rPr>
      <t>All</t>
    </r>
    <r>
      <rPr>
        <sz val="10"/>
        <color theme="1"/>
        <rFont val="Arial"/>
        <family val="2"/>
      </rPr>
      <t xml:space="preserve"> defect outflow</t>
    </r>
  </si>
  <si>
    <r>
      <rPr>
        <b/>
        <sz val="10"/>
        <color theme="1"/>
        <rFont val="Arial"/>
        <family val="2"/>
      </rPr>
      <t xml:space="preserve">Shop Induction package </t>
    </r>
    <r>
      <rPr>
        <sz val="10"/>
        <color theme="1"/>
        <rFont val="Arial"/>
        <family val="2"/>
      </rPr>
      <t>should include all information about the company that the employee would need i.e. Management structure, shift pattern, Terms &amp; Conditions, Expectations (5S, Safety, QRQC call etc.).</t>
    </r>
  </si>
  <si>
    <r>
      <t xml:space="preserve">- Confirm that the </t>
    </r>
    <r>
      <rPr>
        <b/>
        <sz val="10"/>
        <color theme="1"/>
        <rFont val="Arial"/>
        <family val="2"/>
      </rPr>
      <t>Training Module</t>
    </r>
    <r>
      <rPr>
        <sz val="10"/>
        <color theme="1"/>
        <rFont val="Arial"/>
        <family val="2"/>
      </rPr>
      <t xml:space="preserve"> content meets the training requirements of the zone. 
- Confirm the Basic Skills Area and </t>
    </r>
    <r>
      <rPr>
        <b/>
        <sz val="10"/>
        <color theme="1"/>
        <rFont val="Arial"/>
        <family val="2"/>
      </rPr>
      <t>Basic Skills Program</t>
    </r>
    <r>
      <rPr>
        <sz val="10"/>
        <color theme="1"/>
        <rFont val="Arial"/>
        <family val="2"/>
      </rPr>
      <t xml:space="preserve"> (Plant standard)</t>
    </r>
  </si>
  <si>
    <r>
      <t xml:space="preserve">- Validate </t>
    </r>
    <r>
      <rPr>
        <b/>
        <sz val="10"/>
        <color theme="1"/>
        <rFont val="Arial"/>
        <family val="2"/>
      </rPr>
      <t xml:space="preserve">Skill training plan </t>
    </r>
    <r>
      <rPr>
        <sz val="10"/>
        <color theme="1"/>
        <rFont val="Arial"/>
        <family val="2"/>
      </rPr>
      <t xml:space="preserve">and the </t>
    </r>
    <r>
      <rPr>
        <b/>
        <sz val="10"/>
        <color theme="1"/>
        <rFont val="Arial"/>
        <family val="2"/>
      </rPr>
      <t>ILU Matrix</t>
    </r>
    <r>
      <rPr>
        <sz val="10"/>
        <color theme="1"/>
        <rFont val="Arial"/>
        <family val="2"/>
      </rPr>
      <t>, they should include monthly training to improve / maintain Job Flexibility, Annual training to maintain special skills for succession planning (i.e. TPM, Team leader development etc.). 
- Training plans to include operators name, training period and operation details.</t>
    </r>
  </si>
  <si>
    <r>
      <t xml:space="preserve">- Review the </t>
    </r>
    <r>
      <rPr>
        <b/>
        <sz val="10"/>
        <color theme="1"/>
        <rFont val="Arial"/>
        <family val="2"/>
      </rPr>
      <t xml:space="preserve">Training Plan </t>
    </r>
    <r>
      <rPr>
        <sz val="10"/>
        <color theme="1"/>
        <rFont val="Arial"/>
        <family val="2"/>
      </rPr>
      <t xml:space="preserve">and the </t>
    </r>
    <r>
      <rPr>
        <b/>
        <sz val="10"/>
        <color theme="1"/>
        <rFont val="Arial"/>
        <family val="2"/>
      </rPr>
      <t xml:space="preserve">ILU Matrix. </t>
    </r>
    <r>
      <rPr>
        <sz val="10"/>
        <color theme="1"/>
        <rFont val="Arial"/>
        <family val="2"/>
      </rPr>
      <t>Validate that the operators who are performing the task (on line assignment, TPM, Start of Shift checks, TPM etc.) have received the required training. 
- Confirm ILU against the zones training records.</t>
    </r>
  </si>
  <si>
    <r>
      <t xml:space="preserve">- The Supervisor can explain how training is conducted and can demonstrate that the trainer (including him/her) has been trained and this can be validated through </t>
    </r>
    <r>
      <rPr>
        <b/>
        <sz val="10"/>
        <color theme="1"/>
        <rFont val="Arial"/>
        <family val="2"/>
      </rPr>
      <t xml:space="preserve">Training Records </t>
    </r>
    <r>
      <rPr>
        <sz val="10"/>
        <color theme="1"/>
        <rFont val="Arial"/>
        <family val="2"/>
      </rPr>
      <t xml:space="preserve">and </t>
    </r>
    <r>
      <rPr>
        <b/>
        <sz val="10"/>
        <color theme="1"/>
        <rFont val="Arial"/>
        <family val="2"/>
      </rPr>
      <t>3-STEP Teaching Method Material</t>
    </r>
    <r>
      <rPr>
        <sz val="10"/>
        <color theme="1"/>
        <rFont val="Arial"/>
        <family val="2"/>
      </rPr>
      <t xml:space="preserve">. </t>
    </r>
  </si>
  <si>
    <r>
      <t xml:space="preserve">Validate the impact on training and confirm revised </t>
    </r>
    <r>
      <rPr>
        <b/>
        <sz val="10"/>
        <color theme="1"/>
        <rFont val="Arial"/>
        <family val="2"/>
      </rPr>
      <t>Training plans</t>
    </r>
    <r>
      <rPr>
        <sz val="10"/>
        <color theme="1"/>
        <rFont val="Arial"/>
        <family val="2"/>
      </rPr>
      <t xml:space="preserve">. 
Issues that could impact on training are New Model introduction, volume fluctuation, Line balance change, headcount issues. </t>
    </r>
  </si>
  <si>
    <r>
      <t xml:space="preserve">Validate </t>
    </r>
    <r>
      <rPr>
        <b/>
        <sz val="10"/>
        <color theme="1"/>
        <rFont val="Arial"/>
        <family val="2"/>
      </rPr>
      <t>ILU planning</t>
    </r>
    <r>
      <rPr>
        <sz val="10"/>
        <color theme="1"/>
        <rFont val="Arial"/>
        <family val="2"/>
      </rPr>
      <t xml:space="preserve"> against training records.</t>
    </r>
  </si>
  <si>
    <r>
      <t xml:space="preserve">Validate </t>
    </r>
    <r>
      <rPr>
        <b/>
        <sz val="10"/>
        <color theme="1"/>
        <rFont val="Arial"/>
        <family val="2"/>
      </rPr>
      <t xml:space="preserve">ILU planning </t>
    </r>
    <r>
      <rPr>
        <sz val="10"/>
        <color theme="1"/>
        <rFont val="Arial"/>
        <family val="2"/>
      </rPr>
      <t>against training records.</t>
    </r>
  </si>
  <si>
    <r>
      <t xml:space="preserve">Confirm quality performance through </t>
    </r>
    <r>
      <rPr>
        <b/>
        <sz val="10"/>
        <color theme="1"/>
        <rFont val="Arial"/>
        <family val="2"/>
      </rPr>
      <t>TQM Control Charts</t>
    </r>
    <r>
      <rPr>
        <sz val="10"/>
        <color theme="1"/>
        <rFont val="Arial"/>
        <family val="2"/>
      </rPr>
      <t xml:space="preserve"> - there should be no defects caused by operator for &gt;1 month.</t>
    </r>
  </si>
  <si>
    <r>
      <rPr>
        <b/>
        <sz val="10"/>
        <color theme="1"/>
        <rFont val="Arial"/>
        <family val="2"/>
      </rPr>
      <t>Diagnosis Method:</t>
    </r>
    <r>
      <rPr>
        <sz val="10"/>
        <color theme="1"/>
        <rFont val="Arial"/>
        <family val="2"/>
      </rPr>
      <t xml:space="preserve">
1. Commence diagnosis for level 1 for each </t>
    </r>
    <r>
      <rPr>
        <b/>
        <sz val="10"/>
        <color theme="1"/>
        <rFont val="Arial"/>
        <family val="2"/>
      </rPr>
      <t>Evaluation Item</t>
    </r>
    <r>
      <rPr>
        <sz val="10"/>
        <color theme="1"/>
        <rFont val="Arial"/>
        <family val="2"/>
      </rPr>
      <t xml:space="preserve">.
2. Continue the diagnosis by level, if the Supervisors fails to deliver the </t>
    </r>
    <r>
      <rPr>
        <b/>
        <sz val="10"/>
        <color theme="1"/>
        <rFont val="Arial"/>
        <family val="2"/>
      </rPr>
      <t>Compliance Requirement</t>
    </r>
    <r>
      <rPr>
        <sz val="10"/>
        <color theme="1"/>
        <rFont val="Arial"/>
        <family val="2"/>
      </rPr>
      <t xml:space="preserve"> within a level, complete the rest of the level and stop the diagnosis for that particular</t>
    </r>
    <r>
      <rPr>
        <b/>
        <sz val="10"/>
        <color theme="1"/>
        <rFont val="Arial"/>
        <family val="2"/>
      </rPr>
      <t xml:space="preserve"> Evaluation Item.</t>
    </r>
    <r>
      <rPr>
        <sz val="10"/>
        <color theme="1"/>
        <rFont val="Arial"/>
        <family val="2"/>
      </rPr>
      <t xml:space="preserve">
3. For Diagnosis categories with more than 1 </t>
    </r>
    <r>
      <rPr>
        <b/>
        <sz val="10"/>
        <color theme="1"/>
        <rFont val="Arial"/>
        <family val="2"/>
      </rPr>
      <t>Evaluation Item</t>
    </r>
    <r>
      <rPr>
        <sz val="10"/>
        <color theme="1"/>
        <rFont val="Arial"/>
        <family val="2"/>
      </rPr>
      <t xml:space="preserve">, repeat step 2 for the next </t>
    </r>
    <r>
      <rPr>
        <b/>
        <sz val="10"/>
        <color theme="1"/>
        <rFont val="Arial"/>
        <family val="2"/>
      </rPr>
      <t>Evaluation Item</t>
    </r>
    <r>
      <rPr>
        <sz val="10"/>
        <color theme="1"/>
        <rFont val="Arial"/>
        <family val="2"/>
      </rPr>
      <t xml:space="preserve">. </t>
    </r>
  </si>
  <si>
    <r>
      <rPr>
        <b/>
        <sz val="10"/>
        <color theme="1"/>
        <rFont val="Arial"/>
        <family val="2"/>
      </rPr>
      <t>Key:</t>
    </r>
    <r>
      <rPr>
        <sz val="10"/>
        <color theme="1"/>
        <rFont val="Arial"/>
        <family val="2"/>
      </rPr>
      <t xml:space="preserve">
</t>
    </r>
    <r>
      <rPr>
        <b/>
        <sz val="10"/>
        <color theme="1"/>
        <rFont val="Arial"/>
        <family val="2"/>
      </rPr>
      <t>S</t>
    </r>
    <r>
      <rPr>
        <sz val="10"/>
        <color theme="1"/>
        <rFont val="Arial"/>
        <family val="2"/>
      </rPr>
      <t xml:space="preserve"> = Talk to and request information from the Supervisor.
</t>
    </r>
    <r>
      <rPr>
        <b/>
        <sz val="10"/>
        <color theme="1"/>
        <rFont val="Arial"/>
        <family val="2"/>
      </rPr>
      <t>D</t>
    </r>
    <r>
      <rPr>
        <sz val="10"/>
        <color theme="1"/>
        <rFont val="Arial"/>
        <family val="2"/>
      </rPr>
      <t xml:space="preserve"> = Request to see and then validate documentation.
</t>
    </r>
    <r>
      <rPr>
        <b/>
        <sz val="10"/>
        <color theme="1"/>
        <rFont val="Arial"/>
        <family val="2"/>
      </rPr>
      <t>O</t>
    </r>
    <r>
      <rPr>
        <sz val="10"/>
        <color theme="1"/>
        <rFont val="Arial"/>
        <family val="2"/>
      </rPr>
      <t xml:space="preserve"> = Talk to and request information from the Operator.
</t>
    </r>
    <r>
      <rPr>
        <b/>
        <sz val="10"/>
        <color theme="1"/>
        <rFont val="Arial"/>
        <family val="2"/>
      </rPr>
      <t>G</t>
    </r>
    <r>
      <rPr>
        <sz val="10"/>
        <color theme="1"/>
        <rFont val="Arial"/>
        <family val="2"/>
      </rPr>
      <t xml:space="preserve"> = Validate the actual condition in the Genba (shop floor).</t>
    </r>
  </si>
  <si>
    <r>
      <t>Confirm actual operator allocation against the planned allocation. (</t>
    </r>
    <r>
      <rPr>
        <b/>
        <sz val="10"/>
        <color theme="1"/>
        <rFont val="Arial"/>
        <family val="2"/>
      </rPr>
      <t>Man map</t>
    </r>
    <r>
      <rPr>
        <sz val="10"/>
        <color theme="1"/>
        <rFont val="Arial"/>
        <family val="2"/>
      </rPr>
      <t xml:space="preserve">, </t>
    </r>
    <r>
      <rPr>
        <b/>
        <sz val="10"/>
        <color theme="1"/>
        <rFont val="Arial"/>
        <family val="2"/>
      </rPr>
      <t>Operator layout chart</t>
    </r>
    <r>
      <rPr>
        <sz val="10"/>
        <color theme="1"/>
        <rFont val="Arial"/>
        <family val="2"/>
      </rPr>
      <t xml:space="preserve">, </t>
    </r>
    <r>
      <rPr>
        <b/>
        <sz val="10"/>
        <color theme="1"/>
        <rFont val="Arial"/>
        <family val="2"/>
      </rPr>
      <t>ILU planning</t>
    </r>
    <r>
      <rPr>
        <sz val="10"/>
        <color theme="1"/>
        <rFont val="Arial"/>
        <family val="2"/>
      </rPr>
      <t xml:space="preserve">, </t>
    </r>
    <r>
      <rPr>
        <b/>
        <sz val="10"/>
        <color theme="1"/>
        <rFont val="Arial"/>
        <family val="2"/>
      </rPr>
      <t>Line balance charts etc</t>
    </r>
    <r>
      <rPr>
        <sz val="10"/>
        <color theme="1"/>
        <rFont val="Arial"/>
        <family val="2"/>
      </rPr>
      <t>.)</t>
    </r>
  </si>
  <si>
    <r>
      <t xml:space="preserve">For sub assemblies, ensure that Production Lead Time is managed. No over production should occur - </t>
    </r>
    <r>
      <rPr>
        <b/>
        <sz val="10"/>
        <color theme="1"/>
        <rFont val="Arial"/>
        <family val="2"/>
      </rPr>
      <t xml:space="preserve">min and max stock levels </t>
    </r>
    <r>
      <rPr>
        <sz val="10"/>
        <color theme="1"/>
        <rFont val="Arial"/>
        <family val="2"/>
      </rPr>
      <t>should be displayed.</t>
    </r>
  </si>
  <si>
    <r>
      <t xml:space="preserve">Validate that FIFO and Lot Control is controlled according to the </t>
    </r>
    <r>
      <rPr>
        <b/>
        <sz val="10"/>
        <color theme="1"/>
        <rFont val="Arial"/>
        <family val="2"/>
      </rPr>
      <t xml:space="preserve">Lot Control Procedure </t>
    </r>
    <r>
      <rPr>
        <sz val="10"/>
        <color theme="1"/>
        <rFont val="Arial"/>
        <family val="2"/>
      </rPr>
      <t>where applicable to ensure quality and traceability of product batches.</t>
    </r>
  </si>
  <si>
    <t>Validate that all tooling is located within 'Strike Zone/Point'.</t>
  </si>
  <si>
    <t>Validate that all parts are located / selected from within 'Strike Zone/Point''.</t>
  </si>
  <si>
    <t>* Supervisor must be able to demonstrate through the Line Balance system that all  Allocation loss is gathered in 1 operation and other operations are balanced to 98%.  with minimal NVA.  If there is any evidence to the contrary (e.g. on the Genba) then the level is not achieved.</t>
  </si>
  <si>
    <r>
      <t xml:space="preserve">Request the zone Supervisor to explain their </t>
    </r>
    <r>
      <rPr>
        <b/>
        <sz val="10"/>
        <color theme="1"/>
        <rFont val="Arial"/>
        <family val="2"/>
      </rPr>
      <t>TPM Activity schedule</t>
    </r>
    <r>
      <rPr>
        <sz val="10"/>
        <color theme="1"/>
        <rFont val="Arial"/>
        <family val="2"/>
      </rPr>
      <t>.</t>
    </r>
  </si>
  <si>
    <r>
      <t xml:space="preserve">Request the Supervisor to explain the </t>
    </r>
    <r>
      <rPr>
        <b/>
        <sz val="10"/>
        <color theme="1"/>
        <rFont val="Arial"/>
        <family val="2"/>
      </rPr>
      <t xml:space="preserve">Risk Assessment Sheet </t>
    </r>
    <r>
      <rPr>
        <sz val="10"/>
        <color theme="1"/>
        <rFont val="Arial"/>
        <family val="2"/>
      </rPr>
      <t>findings and activity carried out to mitigate potential injury.</t>
    </r>
  </si>
  <si>
    <t>- Validate the TPM Standards Sheets  (Check Sheets &amp; SOS)  and confirm they contain facility name, grade/ranking, What is to be checked and How, Who will perform the checks and When. 
- Validate that the time to complete the task is evident and realistic.</t>
  </si>
  <si>
    <r>
      <t xml:space="preserve">- Ask the Supervisor what training has been provided to the operator who performs the TPM activity. It should include TPM basic training and specify maintenance skills for facilities at Stage 4. 
- View the </t>
    </r>
    <r>
      <rPr>
        <b/>
        <sz val="10"/>
        <color theme="1"/>
        <rFont val="Arial"/>
        <family val="2"/>
      </rPr>
      <t>Training Records</t>
    </r>
    <r>
      <rPr>
        <sz val="10"/>
        <color theme="1"/>
        <rFont val="Arial"/>
        <family val="2"/>
      </rPr>
      <t>, they should contain training content, when the training was delivered and by whom.</t>
    </r>
  </si>
  <si>
    <r>
      <t>- Select a facility and take the</t>
    </r>
    <r>
      <rPr>
        <b/>
        <sz val="10"/>
        <color theme="1"/>
        <rFont val="Arial"/>
        <family val="2"/>
      </rPr>
      <t xml:space="preserve"> TPM Standard Sheet</t>
    </r>
    <r>
      <rPr>
        <sz val="10"/>
        <color theme="1"/>
        <rFont val="Arial"/>
        <family val="2"/>
      </rPr>
      <t xml:space="preserve"> to the facility and validate actual condition. 
- Confirm that the required checks have been carried out at the correct frequency and time.</t>
    </r>
  </si>
  <si>
    <t>Review the performance monitoring method and ensure it contains all relevant information pertaining to date, shift, loss duration, frequency, cause and remedial action (including men)</t>
  </si>
  <si>
    <r>
      <t xml:space="preserve">Request to see the validation activity which confirmed attainment of TPM Stage 3 - </t>
    </r>
    <r>
      <rPr>
        <b/>
        <sz val="10"/>
        <color theme="1"/>
        <rFont val="Arial"/>
        <family val="2"/>
      </rPr>
      <t>Audit</t>
    </r>
    <r>
      <rPr>
        <sz val="10"/>
        <color theme="1"/>
        <rFont val="Arial"/>
        <family val="2"/>
      </rPr>
      <t xml:space="preserve">, </t>
    </r>
    <r>
      <rPr>
        <b/>
        <sz val="10"/>
        <color theme="1"/>
        <rFont val="Arial"/>
        <family val="2"/>
      </rPr>
      <t>Check sheet</t>
    </r>
    <r>
      <rPr>
        <sz val="10"/>
        <color theme="1"/>
        <rFont val="Arial"/>
        <family val="2"/>
      </rPr>
      <t>, etc.</t>
    </r>
  </si>
  <si>
    <r>
      <t xml:space="preserve">- Ask the Supervisor how they improve the </t>
    </r>
    <r>
      <rPr>
        <b/>
        <sz val="10"/>
        <color theme="1"/>
        <rFont val="Arial"/>
        <family val="2"/>
      </rPr>
      <t>TPM Standards</t>
    </r>
    <r>
      <rPr>
        <sz val="10"/>
        <color theme="1"/>
        <rFont val="Arial"/>
        <family val="2"/>
      </rPr>
      <t xml:space="preserve"> (confirm the revision history) to improve the effectiveness of TPM. 
- Horizontal deployment of countermeasures should be applied where applicable.</t>
    </r>
  </si>
  <si>
    <t>* TPM standards are revised in line with 4M change and / or Kaizen improvement.</t>
  </si>
  <si>
    <r>
      <t xml:space="preserve">Validate the actual TPM Stage attainment using </t>
    </r>
    <r>
      <rPr>
        <b/>
        <sz val="10"/>
        <color theme="1"/>
        <rFont val="Arial"/>
        <family val="2"/>
      </rPr>
      <t>TPM Activity Schedule</t>
    </r>
    <r>
      <rPr>
        <sz val="10"/>
        <color theme="1"/>
        <rFont val="Arial"/>
        <family val="2"/>
      </rPr>
      <t xml:space="preserve"> and by assessing the actual facility. </t>
    </r>
  </si>
  <si>
    <r>
      <t xml:space="preserve">Request to see the </t>
    </r>
    <r>
      <rPr>
        <b/>
        <sz val="10"/>
        <color theme="1"/>
        <rFont val="Arial"/>
        <family val="2"/>
      </rPr>
      <t xml:space="preserve">Shop Safety Rules - </t>
    </r>
    <r>
      <rPr>
        <sz val="10"/>
        <color theme="1"/>
        <rFont val="Arial"/>
        <family val="2"/>
      </rPr>
      <t>they should be specific to the shop / zone and include the correct use of PPE and behavior expectations.</t>
    </r>
  </si>
  <si>
    <r>
      <t xml:space="preserve">Request to see the </t>
    </r>
    <r>
      <rPr>
        <b/>
        <sz val="10"/>
        <color theme="1"/>
        <rFont val="Arial"/>
        <family val="2"/>
      </rPr>
      <t>Safety education material</t>
    </r>
    <r>
      <rPr>
        <sz val="10"/>
        <color theme="1"/>
        <rFont val="Arial"/>
        <family val="2"/>
      </rPr>
      <t>. It should include details of Site, Shop and zone requirements.</t>
    </r>
  </si>
  <si>
    <r>
      <t xml:space="preserve">Request to see </t>
    </r>
    <r>
      <rPr>
        <b/>
        <sz val="10"/>
        <color theme="1"/>
        <rFont val="Arial"/>
        <family val="2"/>
      </rPr>
      <t>Safety Training Records</t>
    </r>
    <r>
      <rPr>
        <sz val="10"/>
        <color theme="1"/>
        <rFont val="Arial"/>
        <family val="2"/>
      </rPr>
      <t xml:space="preserve"> - every employee within the zone should have been trained before commencing OTJ training.</t>
    </r>
  </si>
  <si>
    <r>
      <t xml:space="preserve">Whilst on the shop floor, validate that Operators are working safely in accordance with the Safety rules and that they are wearing the correct PPE as identified in the </t>
    </r>
    <r>
      <rPr>
        <b/>
        <sz val="10"/>
        <color theme="1"/>
        <rFont val="Arial"/>
        <family val="2"/>
      </rPr>
      <t xml:space="preserve">Standard Operation Sheet </t>
    </r>
    <r>
      <rPr>
        <sz val="10"/>
        <color theme="1"/>
        <rFont val="Arial"/>
        <family val="2"/>
      </rPr>
      <t>for the specific task they are performing.</t>
    </r>
  </si>
  <si>
    <t>Check latest Safety Audits and Safety Management method (routine and risk assessment…). All concerns identified during Safety Audits should be documented.</t>
  </si>
  <si>
    <t>* Documented evidence exists that Pro-active Safety checks (audits) are being performed to identify potential safety concerns.  
* Supervisor is taking Quick Action when concerns with compliance has been identified.</t>
  </si>
  <si>
    <r>
      <t xml:space="preserve">Confirm that Supervisor is taking pro-active measures to ensure that </t>
    </r>
    <r>
      <rPr>
        <b/>
        <sz val="10"/>
        <color theme="1"/>
        <rFont val="Arial"/>
        <family val="2"/>
      </rPr>
      <t>Incident Reports</t>
    </r>
    <r>
      <rPr>
        <sz val="10"/>
        <color theme="1"/>
        <rFont val="Arial"/>
        <family val="2"/>
      </rPr>
      <t xml:space="preserve"> from other Shops and Plants have been communicated and documented.</t>
    </r>
  </si>
  <si>
    <r>
      <rPr>
        <b/>
        <sz val="10"/>
        <color theme="1"/>
        <rFont val="Arial"/>
        <family val="2"/>
      </rPr>
      <t xml:space="preserve">- APW 5S Poster </t>
    </r>
    <r>
      <rPr>
        <sz val="10"/>
        <color theme="1"/>
        <rFont val="Arial"/>
        <family val="2"/>
      </rPr>
      <t xml:space="preserve">should be clearly displayed. 
- Request to see the </t>
    </r>
    <r>
      <rPr>
        <b/>
        <sz val="10"/>
        <color theme="1"/>
        <rFont val="Arial"/>
        <family val="2"/>
      </rPr>
      <t>5S Standard Sheets</t>
    </r>
    <r>
      <rPr>
        <sz val="10"/>
        <color theme="1"/>
        <rFont val="Arial"/>
        <family val="2"/>
      </rPr>
      <t>. They should be specific to the zone and include each of the 7 APW categories as a minimum.</t>
    </r>
  </si>
  <si>
    <r>
      <t xml:space="preserve">- Validate the actual 5S condition on the shop floor against the </t>
    </r>
    <r>
      <rPr>
        <b/>
        <sz val="10"/>
        <color theme="1"/>
        <rFont val="Arial"/>
        <family val="2"/>
      </rPr>
      <t>5S Standards</t>
    </r>
    <r>
      <rPr>
        <sz val="10"/>
        <color theme="1"/>
        <rFont val="Arial"/>
        <family val="2"/>
      </rPr>
      <t xml:space="preserve"> 
- All members of the zone should understand their role / responsibility and be actively involved in maintaining a good 5S condition. Less than 3 issues within the zone.</t>
    </r>
  </si>
  <si>
    <r>
      <t xml:space="preserve">All concerns identified during 5S Diagnosis should be documented on </t>
    </r>
    <r>
      <rPr>
        <b/>
        <sz val="10"/>
        <color theme="1"/>
        <rFont val="Arial"/>
        <family val="2"/>
      </rPr>
      <t>5S Audit Sheets</t>
    </r>
    <r>
      <rPr>
        <sz val="10"/>
        <color theme="1"/>
        <rFont val="Arial"/>
        <family val="2"/>
      </rPr>
      <t xml:space="preserve">, with concerns documented on </t>
    </r>
    <r>
      <rPr>
        <b/>
        <sz val="10"/>
        <color theme="1"/>
        <rFont val="Arial"/>
        <family val="2"/>
      </rPr>
      <t>Zone Ichi-Gen</t>
    </r>
    <r>
      <rPr>
        <sz val="10"/>
        <color theme="1"/>
        <rFont val="Arial"/>
        <family val="2"/>
      </rPr>
      <t>.</t>
    </r>
  </si>
  <si>
    <r>
      <t xml:space="preserve">- Validate the robustness of the countermeasures to 5S concerns on the shop floor. 
- Confirm they are documented in the </t>
    </r>
    <r>
      <rPr>
        <b/>
        <sz val="10"/>
        <color theme="1"/>
        <rFont val="Arial"/>
        <family val="2"/>
      </rPr>
      <t xml:space="preserve">5S Audit Sheets </t>
    </r>
    <r>
      <rPr>
        <sz val="10"/>
        <color theme="1"/>
        <rFont val="Arial"/>
        <family val="2"/>
      </rPr>
      <t xml:space="preserve">and the </t>
    </r>
    <r>
      <rPr>
        <b/>
        <sz val="10"/>
        <color theme="1"/>
        <rFont val="Arial"/>
        <family val="2"/>
      </rPr>
      <t xml:space="preserve">Zone Ichi-Gen. 
- </t>
    </r>
    <r>
      <rPr>
        <sz val="10"/>
        <color theme="1"/>
        <rFont val="Arial"/>
        <family val="2"/>
      </rPr>
      <t>Confirm that the countermeasure resolves the root cause of the concern and not the symptom.</t>
    </r>
  </si>
  <si>
    <r>
      <t xml:space="preserve">5-1 An autonomous 5S condition is </t>
    </r>
    <r>
      <rPr>
        <b/>
        <sz val="10"/>
        <color theme="1"/>
        <rFont val="Arial"/>
        <family val="2"/>
      </rPr>
      <t>Sustained</t>
    </r>
    <r>
      <rPr>
        <sz val="10"/>
        <color theme="1"/>
        <rFont val="Arial"/>
        <family val="2"/>
      </rPr>
      <t>.</t>
    </r>
  </si>
  <si>
    <r>
      <t xml:space="preserve">Request to see the </t>
    </r>
    <r>
      <rPr>
        <b/>
        <sz val="10"/>
        <color theme="1"/>
        <rFont val="Arial"/>
        <family val="2"/>
      </rPr>
      <t>Environmental Zone Instruction Sheets</t>
    </r>
    <r>
      <rPr>
        <sz val="10"/>
        <color theme="1"/>
        <rFont val="Arial"/>
        <family val="2"/>
      </rPr>
      <t xml:space="preserve"> </t>
    </r>
    <r>
      <rPr>
        <b/>
        <sz val="10"/>
        <color theme="1"/>
        <rFont val="Arial"/>
        <family val="2"/>
      </rPr>
      <t xml:space="preserve">/ Procedures </t>
    </r>
    <r>
      <rPr>
        <sz val="10"/>
        <color theme="1"/>
        <rFont val="Arial"/>
        <family val="2"/>
      </rPr>
      <t xml:space="preserve">(instructions on how to comply with legislation regarding the processes interaction/impact on the environment i.e. Emissions, waste streams etc.) </t>
    </r>
  </si>
  <si>
    <t>* The Supervisor must be able to explain the Environmental compliance requirements for the zone.
* Plant Environmental Policy is posted in the zone.</t>
  </si>
  <si>
    <r>
      <t xml:space="preserve">Validate compliance against the standards in the </t>
    </r>
    <r>
      <rPr>
        <b/>
        <sz val="10"/>
        <color theme="1"/>
        <rFont val="Arial"/>
        <family val="2"/>
      </rPr>
      <t>Environmental Instruction Sheets / Procedures</t>
    </r>
    <r>
      <rPr>
        <sz val="10"/>
        <color theme="1"/>
        <rFont val="Arial"/>
        <family val="2"/>
      </rPr>
      <t>. Review actual impact on the environment from the process relating to waste streams, chemical / contaminated discharge to drains and emissions to atmosphere.</t>
    </r>
  </si>
  <si>
    <t>Check latest Ergonomic Assessments results versus last changes of workstation</t>
  </si>
  <si>
    <r>
      <t xml:space="preserve">- All concerns identified during  Assignment Assessments should be documented using </t>
    </r>
    <r>
      <rPr>
        <b/>
        <sz val="10"/>
        <color theme="1"/>
        <rFont val="Arial"/>
        <family val="2"/>
      </rPr>
      <t>Ergonomic Assessment Sheets / Database</t>
    </r>
    <r>
      <rPr>
        <sz val="10"/>
        <color theme="1"/>
        <rFont val="Arial"/>
        <family val="2"/>
      </rPr>
      <t>. 
- The assessments should be reflect the current condition i.e. updated in the event of a major 4M change.</t>
    </r>
  </si>
  <si>
    <r>
      <t xml:space="preserve">- Validate the robustness of the countermeasures to Ergonomic concerns on the shop floor and confirm against the </t>
    </r>
    <r>
      <rPr>
        <b/>
        <sz val="10"/>
        <color theme="1"/>
        <rFont val="Arial"/>
        <family val="2"/>
      </rPr>
      <t>Ergonomic Assessment Sheets / Database</t>
    </r>
    <r>
      <rPr>
        <sz val="10"/>
        <color theme="1"/>
        <rFont val="Arial"/>
        <family val="2"/>
      </rPr>
      <t>. 
- Confirm that the countermeasure resolves the root cause of the concern and not the symptom.</t>
    </r>
  </si>
  <si>
    <t>Diagnosis Category : HR Development &amp; Skill Management</t>
  </si>
  <si>
    <r>
      <t xml:space="preserve">Purpose:
</t>
    </r>
    <r>
      <rPr>
        <sz val="10"/>
        <rFont val="Arial"/>
        <family val="2"/>
      </rPr>
      <t>- To confirm that the best current method is being used to achieve SQCT during the manufacture of the vehicle / product.
- To validate that the Supervisor is actively looking to improve the current condition, promote Standardisation and  manage 4M Change.</t>
    </r>
  </si>
  <si>
    <t>Do not receive
Do not pass</t>
  </si>
  <si>
    <r>
      <rPr>
        <b/>
        <sz val="11"/>
        <rFont val="Arial"/>
        <family val="2"/>
      </rPr>
      <t xml:space="preserve">Purpose: </t>
    </r>
    <r>
      <rPr>
        <sz val="11"/>
        <rFont val="Arial"/>
        <family val="2"/>
      </rPr>
      <t xml:space="preserve">
</t>
    </r>
    <r>
      <rPr>
        <sz val="10"/>
        <rFont val="Arial"/>
        <family val="2"/>
      </rPr>
      <t>- To ensure that Safety rules, 5S Standards, Environmental compliance and Ergonomics have been established and that they are followed.
- To confirm that Safety education has been provided and that there is a culture of Operator Care and accident / incident avoidance in existence.</t>
    </r>
    <r>
      <rPr>
        <b/>
        <sz val="10"/>
        <rFont val="Arial"/>
        <family val="2"/>
      </rPr>
      <t xml:space="preserve">
</t>
    </r>
    <r>
      <rPr>
        <sz val="10"/>
        <rFont val="Arial"/>
        <family val="2"/>
      </rPr>
      <t xml:space="preserve">   </t>
    </r>
  </si>
  <si>
    <t>* TPM Activity staus exists and contains priority grading, activity timing and current stage attainment.</t>
  </si>
  <si>
    <t>Required NVA</t>
  </si>
  <si>
    <r>
      <t xml:space="preserve">* There is an Annual and Monthly training plan for the zone.
* Annual plan reflects long term needs to achieve WTB. 
</t>
    </r>
    <r>
      <rPr>
        <sz val="10"/>
        <color rgb="FFFF0000"/>
        <rFont val="Arial"/>
        <family val="2"/>
      </rPr>
      <t>* Succession Plans in place with names and skill requirements.</t>
    </r>
    <r>
      <rPr>
        <sz val="10"/>
        <color theme="1"/>
        <rFont val="Arial"/>
        <family val="2"/>
      </rPr>
      <t xml:space="preserve">
</t>
    </r>
  </si>
  <si>
    <t>3-3 The Supervisor is giving the people identified in their succession plans, the opportunity to practice the skills.</t>
  </si>
  <si>
    <t>* Records of skill practice ( Performance Appraisal,  Personal Fact Files, Training records …)</t>
  </si>
  <si>
    <t>The Supervisor can demonstrate how the candidates practice the skills required for succession.</t>
  </si>
  <si>
    <t>The SV show :
CIL is being  used to carry out daily confirmation checks at the correct frequency
CIL contains relevant quality confirmation checks</t>
  </si>
  <si>
    <t>When concerns are found they are corrected quickly to return to standard</t>
  </si>
  <si>
    <t>* A-TWI training records exists for Supervisor and Leaders of the zone.</t>
  </si>
  <si>
    <t>* Basic Skills records
* Shop Floor practical skill / knowledge</t>
  </si>
  <si>
    <t>2-2  Operators are working in compliance with SOS / Job Allocation and fully understand the Key Points of the operation.</t>
  </si>
  <si>
    <t>2-3 Non Cyclic operations are being carried out in accordance with the SOS</t>
  </si>
  <si>
    <t>5-2 All defects (received and passed) are investigated and robust countermeasures are implemented to prevent re-occurrence.</t>
  </si>
  <si>
    <t xml:space="preserve">* Supervisor can explain and provide documented evidence that all defects received have been fedback and defects produced and passed are investigated and countermeasured and defects do not reoccur. </t>
  </si>
  <si>
    <t>5-1 Svr is actively looking to improve current best method using SOS. There are no issues with any of the SOS viewed.</t>
  </si>
  <si>
    <t>1-3 The Supervisor has training plans that meet the needs of his zone - this should also include non cyclic operations.
Operator personal development for succession planning is considered.</t>
  </si>
  <si>
    <t>* ILU Planning Matrix                                                                                                                                                       * ORT</t>
  </si>
  <si>
    <t>2-1 The line balance displays accurate times by assignment for average model and include times for each individual model derivatives.</t>
  </si>
  <si>
    <t>3-1 The 12 principles of Work Allocation is is used to identify issues (Bottle necks, excessive NVA, low utilisation, model mix, assignment layout etc.) which prevent an efficient line balance are understood and can be explained.</t>
  </si>
  <si>
    <t>Team members can explain Quality and Delivery targets and current performance. This should include the last quality defect from the work station.</t>
  </si>
  <si>
    <t>If Ergonomic Assessment results exist and operator rotation is taking place based on the results, then level is achieved.</t>
  </si>
  <si>
    <t>* Ergonomics Assessments
* Operator Rotation</t>
  </si>
  <si>
    <t>2-1  Ergonomic Assessments have been conducted for each assignment. 
Operator Rotation is based on the Ergonomic Assessment results.</t>
  </si>
  <si>
    <t>* All facilities must have attained a minimum of  'Cleaning, lubrication and mechanical check standards are established'. All grade A rank facilities (facilities which will stop Production) have achieved the TPM Stage of 'Standardised, Controlled and Autonomous'.</t>
  </si>
  <si>
    <t xml:space="preserve">SV is able to explain the AOP content  and deployment logic
AOP must contain : 
*  targets &amp; strategy and control items
* correct deployment from Senior's AOP
</t>
  </si>
  <si>
    <t>The Supervisor has completed the shop Basic Skills program and can perform all cyclic operations in the zone.</t>
  </si>
  <si>
    <t>APW standards are applied in the shopfloor</t>
  </si>
  <si>
    <t>Issues and improvement opportunities are identified through routine checks and initial analysis</t>
  </si>
  <si>
    <t>Improvements to current standards and permanent countermeasures are implemented  through root cause analysis</t>
  </si>
  <si>
    <t>Pro-Active management is routine and problems are resolved before impacting performance.</t>
  </si>
  <si>
    <r>
      <t xml:space="preserve">• </t>
    </r>
    <r>
      <rPr>
        <sz val="10"/>
        <rFont val="Calibri"/>
        <family val="2"/>
      </rPr>
      <t>Shopfloor is working according to standards
• Daily management is being performed to the correct standard (frequency, accuracy,…)</t>
    </r>
  </si>
  <si>
    <r>
      <t xml:space="preserve">• </t>
    </r>
    <r>
      <rPr>
        <sz val="10"/>
        <rFont val="Calibri"/>
        <family val="2"/>
      </rPr>
      <t>Non compliance are quickly returned to standard
• Containment and temporary countermeasures are implemented</t>
    </r>
  </si>
  <si>
    <r>
      <t xml:space="preserve">• </t>
    </r>
    <r>
      <rPr>
        <sz val="10"/>
        <rFont val="Calibri"/>
        <family val="2"/>
      </rPr>
      <t>SV can explain and demonstrate APW knowledge/application
• Objectives, Targets and plans are in place
• Appropriate training has been provided for the shopfloor</t>
    </r>
  </si>
  <si>
    <r>
      <t>• R</t>
    </r>
    <r>
      <rPr>
        <sz val="10"/>
        <rFont val="Calibri"/>
        <family val="2"/>
      </rPr>
      <t>ecurrence is decreasing
• Performance is improving</t>
    </r>
  </si>
  <si>
    <t>ACTIONS</t>
  </si>
  <si>
    <t>RESULTS</t>
  </si>
  <si>
    <t>APW standards are in place In the shopfloor</t>
  </si>
  <si>
    <t>Level 1 (PLAN)</t>
  </si>
  <si>
    <t>Level 2 (DO)</t>
  </si>
  <si>
    <t>Level 3 (CHECK)</t>
  </si>
  <si>
    <t>Level 4 (ACT)</t>
  </si>
  <si>
    <t>Level 5 (WTB)</t>
  </si>
  <si>
    <r>
      <t>* Job Observation sheets                                            *</t>
    </r>
    <r>
      <rPr>
        <strike/>
        <sz val="10"/>
        <color rgb="FFFF0000"/>
        <rFont val="Arial"/>
        <family val="2"/>
      </rPr>
      <t xml:space="preserve">Job allocation </t>
    </r>
    <r>
      <rPr>
        <sz val="10"/>
        <color theme="1"/>
        <rFont val="Arial"/>
        <family val="2"/>
      </rPr>
      <t xml:space="preserve">SOS
* Supervisor Job Observation compliance 
* Quick Actions </t>
    </r>
  </si>
  <si>
    <r>
      <t xml:space="preserve">1-1 The Supervisor has a defined standard for when to use &amp; how to react to the </t>
    </r>
    <r>
      <rPr>
        <b/>
        <sz val="10"/>
        <color theme="1"/>
        <rFont val="Arial"/>
        <family val="2"/>
      </rPr>
      <t>'QRQC call</t>
    </r>
    <r>
      <rPr>
        <sz val="10"/>
        <color theme="1"/>
        <rFont val="Arial"/>
        <family val="2"/>
      </rPr>
      <t>'</t>
    </r>
    <r>
      <rPr>
        <strike/>
        <sz val="10"/>
        <color rgb="FFFF0000"/>
        <rFont val="Arial"/>
        <family val="2"/>
      </rPr>
      <t xml:space="preserve"> / line stop </t>
    </r>
    <r>
      <rPr>
        <sz val="10"/>
        <color theme="1"/>
        <rFont val="Arial"/>
        <family val="2"/>
      </rPr>
      <t>system when defects occur.</t>
    </r>
  </si>
  <si>
    <t>* Quality map / matrix                                                                               * In-line check station job allocation</t>
  </si>
  <si>
    <t>* Defect Outflow Action Standard compliance
 * Operator defect tracking log</t>
  </si>
  <si>
    <r>
      <t xml:space="preserve">• </t>
    </r>
    <r>
      <rPr>
        <sz val="10"/>
        <rFont val="Calibri"/>
        <family val="2"/>
      </rPr>
      <t>Performance is at Benchmark target levels
• Proactive  and autonomous management culture exists</t>
    </r>
  </si>
  <si>
    <r>
      <t>* ILU Planning Matrix 
* Annual Training plan
*</t>
    </r>
    <r>
      <rPr>
        <sz val="10"/>
        <color rgb="FFFF0000"/>
        <rFont val="Arial"/>
        <family val="2"/>
      </rPr>
      <t xml:space="preserve"> Personal development plans</t>
    </r>
  </si>
  <si>
    <t>1-1 The Supervisor can demonstrate Environmental compliance requirements for the zone.</t>
  </si>
  <si>
    <t>2-1 The zone is working in accordance with the applicable Environmental procedures. 
Waste streams are identified and adhered to.</t>
  </si>
  <si>
    <t>* ILU
* Training Records</t>
  </si>
  <si>
    <t>Training records must contain evidence that up &amp; down stream flexibility exists.</t>
  </si>
  <si>
    <t>5-3 Team Leaders have been trained at all work stations in the zone before and after their process (Customer &amp; Supplier) and can perform at least 1 job at L level. Validation of L level takes place every month.</t>
  </si>
  <si>
    <t>Teamwork</t>
  </si>
  <si>
    <t>TQM &amp; Teamwork</t>
  </si>
  <si>
    <t>1-1 The Supervisor has a list of all facilities in the zone with a TPM status which includes facility priority grading, activity timing and current TPM Stage attainment.</t>
  </si>
  <si>
    <r>
      <t xml:space="preserve">* Line balance system
* Job Allocation sheet
</t>
    </r>
    <r>
      <rPr>
        <sz val="10"/>
        <color rgb="FFFF0000"/>
        <rFont val="Arial"/>
        <family val="2"/>
      </rPr>
      <t>* Capacity Planning document / Production Plan</t>
    </r>
  </si>
  <si>
    <r>
      <t>* Line balance
* Job Allocation sheet,</t>
    </r>
    <r>
      <rPr>
        <sz val="10"/>
        <color rgb="FFFF0000"/>
        <rFont val="Arial"/>
        <family val="2"/>
      </rPr>
      <t xml:space="preserve"> Man/Machine Chart …..</t>
    </r>
  </si>
  <si>
    <r>
      <t xml:space="preserve">Diagnosis Category : TQM &amp; </t>
    </r>
    <r>
      <rPr>
        <b/>
        <sz val="14"/>
        <color rgb="FFFF0000"/>
        <rFont val="Arial"/>
        <family val="2"/>
      </rPr>
      <t>Teamwork</t>
    </r>
  </si>
  <si>
    <r>
      <t>The SV can show examples of recent of</t>
    </r>
    <r>
      <rPr>
        <sz val="10"/>
        <color rgb="FFFF0000"/>
        <rFont val="Arial"/>
        <family val="2"/>
      </rPr>
      <t xml:space="preserve"> planned and un-planned</t>
    </r>
    <r>
      <rPr>
        <sz val="10"/>
        <color theme="1"/>
        <rFont val="Arial"/>
        <family val="2"/>
      </rPr>
      <t xml:space="preserve"> 4M Change management</t>
    </r>
  </si>
  <si>
    <r>
      <t xml:space="preserve">5-2 The Supervisor </t>
    </r>
    <r>
      <rPr>
        <sz val="10"/>
        <color rgb="FFFF0000"/>
        <rFont val="Arial"/>
        <family val="2"/>
      </rPr>
      <t xml:space="preserve">demonstrates 'Quality Mindset' and </t>
    </r>
    <r>
      <rPr>
        <sz val="10"/>
        <color theme="1"/>
        <rFont val="Arial"/>
        <family val="2"/>
      </rPr>
      <t>develops best practices suitable for horizontal deployment.</t>
    </r>
  </si>
  <si>
    <t>- Shop floor</t>
  </si>
  <si>
    <t>2-6 The zone demonstrates 'Quality Mindset' during all aspects of product handling, processing and storage to prevent potential quality concerns.</t>
  </si>
  <si>
    <r>
      <t xml:space="preserve">Purpose:
   - </t>
    </r>
    <r>
      <rPr>
        <b/>
        <sz val="11"/>
        <color rgb="FFFF0000"/>
        <rFont val="Arial"/>
        <family val="2"/>
      </rPr>
      <t>To promote 'Quality Mindset' and respect of   our Product, Process and our Customers.</t>
    </r>
    <r>
      <rPr>
        <b/>
        <sz val="11"/>
        <rFont val="Arial"/>
        <family val="2"/>
      </rPr>
      <t xml:space="preserve">
</t>
    </r>
    <r>
      <rPr>
        <sz val="11"/>
        <rFont val="Arial"/>
        <family val="2"/>
      </rPr>
      <t xml:space="preserve">   - To validate the zones Quality Assurance systems to ensure high level of 'Built in Quality - </t>
    </r>
    <r>
      <rPr>
        <i/>
        <sz val="11"/>
        <rFont val="Arial"/>
        <family val="2"/>
      </rPr>
      <t>'Do not receive, produce or pass defects'.</t>
    </r>
    <r>
      <rPr>
        <sz val="11"/>
        <rFont val="Arial"/>
        <family val="2"/>
      </rPr>
      <t xml:space="preserve">
   - To confirm the Quality Control and Quality Management systems within the zone.</t>
    </r>
  </si>
  <si>
    <t>Date</t>
  </si>
  <si>
    <t xml:space="preserve"> Zone</t>
  </si>
  <si>
    <t>Diagnosis Result</t>
  </si>
  <si>
    <t>ROR/RTO</t>
  </si>
  <si>
    <t>Shop</t>
  </si>
  <si>
    <t>Auditor</t>
  </si>
  <si>
    <t>Cycle time</t>
  </si>
  <si>
    <t>No of shifts</t>
  </si>
  <si>
    <t>Auditee</t>
  </si>
  <si>
    <t>No of models</t>
  </si>
  <si>
    <t>% Temp ratio</t>
  </si>
  <si>
    <t>Experience in zone</t>
  </si>
  <si>
    <t>No of Teamleaders</t>
  </si>
  <si>
    <t>1-3 TPM Standards exist for each facility, which clearly prescribe What, When, Who and How to carry out preventative maintenance checks. Time to complete the task should be specified on the check sheet.</t>
  </si>
  <si>
    <t>Daily Management Diagnosis</t>
  </si>
  <si>
    <t>Daily Management Diagnosis -  Diagnosis Report</t>
  </si>
  <si>
    <t>Daily Management Diagnosis - Auditor Notes Sheet</t>
  </si>
  <si>
    <t>Daily Management Diagnosis 1/8</t>
  </si>
  <si>
    <t>Daily Management Diagnosis 2/8</t>
  </si>
  <si>
    <t>Daily Management Diagnosis 3/8</t>
  </si>
  <si>
    <t>Daily Management Diagnosis 4/8</t>
  </si>
  <si>
    <t>Daily Management Diagnosis 5/8</t>
  </si>
  <si>
    <t>Daily Management Diagnosis 6/8</t>
  </si>
  <si>
    <t>Daily Management Diagnosis 7/8</t>
  </si>
  <si>
    <t>Daily Management Diagnosis 8/8</t>
  </si>
  <si>
    <t>/9</t>
  </si>
  <si>
    <r>
      <t xml:space="preserve">2-1 The Supervisor has completed the shop Basic Skills program and can perform all cyclic operations in the zone </t>
    </r>
    <r>
      <rPr>
        <sz val="10"/>
        <color rgb="FFFF0000"/>
        <rFont val="Arial"/>
        <family val="2"/>
      </rPr>
      <t>to</t>
    </r>
    <r>
      <rPr>
        <i/>
        <sz val="10"/>
        <color rgb="FFFF0000"/>
        <rFont val="Arial"/>
        <family val="2"/>
      </rPr>
      <t xml:space="preserve"> </t>
    </r>
    <r>
      <rPr>
        <sz val="10"/>
        <color rgb="FFFF0000"/>
        <rFont val="Arial"/>
        <family val="2"/>
      </rPr>
      <t>'I' level (cycle time achievement not required)</t>
    </r>
  </si>
  <si>
    <t>4-1 Countermeasures are applied to all Operator care related issues identified during Ergonomic Assessment.</t>
  </si>
  <si>
    <t>2-6</t>
  </si>
  <si>
    <t xml:space="preserve">The zone has a register of Poka Yoke systems (Fail Safe) and daily checks for zone Poka Yoke are being performed according to standard </t>
  </si>
  <si>
    <t>The zone demonstrates 'Quality Mindset' during all aspects of product handling, processing and storage to prevent potential quality concerns.</t>
  </si>
  <si>
    <t>Daily Management Diagnosis - Shop Floor Validation Items</t>
  </si>
  <si>
    <t>Team Work</t>
  </si>
  <si>
    <t>Date of Change</t>
  </si>
  <si>
    <t>Detail of Change</t>
  </si>
  <si>
    <t>1. TQM &amp; Teamwork
(2)</t>
  </si>
  <si>
    <t>* QRQC Call Standard compliance
* Help Call data</t>
  </si>
  <si>
    <t>- Monthly performance review (RF1)
- control charts
- Quick actions</t>
  </si>
  <si>
    <t xml:space="preserve">SV can :
* Show evidence of global benchmark targets
KPI targets challenge global benchmark </t>
  </si>
  <si>
    <r>
      <t xml:space="preserve">* Defect Outflow data
</t>
    </r>
    <r>
      <rPr>
        <strike/>
        <sz val="10"/>
        <color rgb="FFFF0000"/>
        <rFont val="Arial"/>
        <family val="2"/>
      </rPr>
      <t xml:space="preserve">* Root cause analysis  </t>
    </r>
    <r>
      <rPr>
        <sz val="10"/>
        <color theme="1"/>
        <rFont val="Arial"/>
        <family val="2"/>
      </rPr>
      <t xml:space="preserve">
* Quick Action</t>
    </r>
  </si>
  <si>
    <r>
      <t xml:space="preserve">* Countermeasure for QRQC Calls
* QRQC Call data
</t>
    </r>
    <r>
      <rPr>
        <sz val="10"/>
        <color rgb="FFFF0000"/>
        <rFont val="Arial"/>
        <family val="2"/>
      </rPr>
      <t xml:space="preserve">* Root cause analysis  </t>
    </r>
  </si>
  <si>
    <r>
      <t xml:space="preserve">* QRQC Call data
</t>
    </r>
    <r>
      <rPr>
        <strike/>
        <sz val="10"/>
        <color rgb="FFFF0000"/>
        <rFont val="Arial"/>
        <family val="2"/>
      </rPr>
      <t>* Root Cause Analysis</t>
    </r>
    <r>
      <rPr>
        <sz val="10"/>
        <color theme="1"/>
        <rFont val="Arial"/>
        <family val="2"/>
      </rPr>
      <t xml:space="preserve">
* Quick Action </t>
    </r>
  </si>
  <si>
    <t>* OEE / Line Stops are being measured per facility or area.
* Supervisor is analysing Line Stops and looking for OEE improvement opportunities.</t>
  </si>
  <si>
    <t>* Root cause analysis has been performed based on priority.
* Countermeasures have been communicated to the Operator.                                                                      * It is evident that Countermeasures are in place and eliminate root cause.                                                                
* SOS / Standards have been revised to reflect the improved condition.                        
* Defect has not reoccurred.</t>
  </si>
  <si>
    <t>* Root cause analysis
* Countermeasure confirmation                                                                                                            * SOS                                                                                                                                                         * Outflow data</t>
  </si>
  <si>
    <r>
      <t>SV can :
* demonstrate the performance Review is taking place using RF1
* show the reasons for deviation on control charts
* explain his improvement plan for the deviance to targets</t>
    </r>
    <r>
      <rPr>
        <sz val="10"/>
        <rFont val="Arial"/>
        <family val="2"/>
      </rPr>
      <t xml:space="preserve">
* explain quick actions to return to standard where appropriate</t>
    </r>
  </si>
  <si>
    <r>
      <rPr>
        <strike/>
        <sz val="10"/>
        <color rgb="FFFF0000"/>
        <rFont val="Arial"/>
        <family val="2"/>
      </rPr>
      <t xml:space="preserve">- </t>
    </r>
    <r>
      <rPr>
        <sz val="10"/>
        <color theme="1"/>
        <rFont val="Arial"/>
        <family val="2"/>
      </rPr>
      <t>When concerns are found they are rectified quickly to return to standard</t>
    </r>
  </si>
  <si>
    <r>
      <t>* QRQC Call data has been sorted by Abnormality, Station, Operator.</t>
    </r>
    <r>
      <rPr>
        <strike/>
        <sz val="10"/>
        <color rgb="FFFF0000"/>
        <rFont val="Arial"/>
        <family val="2"/>
      </rPr>
      <t xml:space="preserve">    </t>
    </r>
    <r>
      <rPr>
        <sz val="10"/>
        <color theme="1"/>
        <rFont val="Arial"/>
        <family val="2"/>
      </rPr>
      <t xml:space="preserve">                                                                                                              
* Supervisor can produce documented evidence that Quick action was taken for recent QRQC calls (upstream feedback, return to standard)</t>
    </r>
  </si>
  <si>
    <r>
      <t>* All zone defect outflow is collated, analysed and prioritised (critical and major defects).
* Quick Action has taken place for all defect outflow</t>
    </r>
    <r>
      <rPr>
        <strike/>
        <sz val="10"/>
        <color rgb="FFFF0000"/>
        <rFont val="Arial"/>
        <family val="2"/>
      </rPr>
      <t>.</t>
    </r>
  </si>
  <si>
    <r>
      <t>* Validate Basic Skill records
* Validate practical skill for performing actual operations</t>
    </r>
    <r>
      <rPr>
        <strike/>
        <sz val="10"/>
        <color rgb="FFFF0000"/>
        <rFont val="Arial"/>
        <family val="2"/>
      </rPr>
      <t/>
    </r>
  </si>
  <si>
    <r>
      <t xml:space="preserve">* Supervisor is conducting Job Observations using APW Job Observation sheet and with </t>
    </r>
    <r>
      <rPr>
        <sz val="10"/>
        <color theme="1"/>
        <rFont val="Arial"/>
        <family val="2"/>
      </rPr>
      <t>SOS.
* There is documented evidence that the Supervisor took Quick Action when deviation from standard was identified.</t>
    </r>
  </si>
  <si>
    <t>1-1 The Supervisor has communicated the Annual Objectives and main SQCT KPI targets for the zone to their team.</t>
  </si>
  <si>
    <r>
      <t xml:space="preserve">TQM Visual Management board 
- Control charts for </t>
    </r>
    <r>
      <rPr>
        <sz val="10"/>
        <color rgb="FFFF0000"/>
        <rFont val="Arial"/>
        <family val="2"/>
      </rPr>
      <t>Policy</t>
    </r>
    <r>
      <rPr>
        <sz val="10"/>
        <rFont val="Arial"/>
        <family val="2"/>
      </rPr>
      <t xml:space="preserve"> objectives &amp; strategies of the zone</t>
    </r>
  </si>
  <si>
    <r>
      <t xml:space="preserve">TQM Visual Management board has Control Charts for </t>
    </r>
    <r>
      <rPr>
        <sz val="10"/>
        <color rgb="FFFF0000"/>
        <rFont val="Arial"/>
        <family val="2"/>
      </rPr>
      <t>Policy</t>
    </r>
    <r>
      <rPr>
        <sz val="10"/>
        <rFont val="Arial"/>
        <family val="2"/>
      </rPr>
      <t xml:space="preserve"> Objectives and Strategies</t>
    </r>
  </si>
  <si>
    <r>
      <t>SV is able to explain the targets &amp; strategies
AOP must contain : 
* challenging targets targets</t>
    </r>
    <r>
      <rPr>
        <sz val="10"/>
        <color rgb="FFFF0000"/>
        <rFont val="Arial"/>
        <family val="2"/>
      </rPr>
      <t xml:space="preserve"> for relevant SQCTP</t>
    </r>
    <r>
      <rPr>
        <sz val="10"/>
        <rFont val="Arial"/>
        <family val="2"/>
      </rPr>
      <t xml:space="preserve">  based on facts &amp; data
* Robust &amp; quantifiable strategies  to achieve the objectives
3 or less minor issues are identified</t>
    </r>
  </si>
  <si>
    <r>
      <rPr>
        <sz val="10"/>
        <color rgb="FFFF0000"/>
        <rFont val="Arial"/>
        <family val="2"/>
      </rPr>
      <t>- Kaizen Plan</t>
    </r>
    <r>
      <rPr>
        <sz val="10"/>
        <rFont val="Arial"/>
        <family val="2"/>
      </rPr>
      <t xml:space="preserve">
- Root cause analysis
- Countermeasure</t>
    </r>
  </si>
  <si>
    <t>2-1 The Annual Objective Plan includes the relevant SQCTP KPI's, targets that challenge current zone performance and robust strategies to manage the zone's performance.</t>
  </si>
  <si>
    <t>2-2 The TQM Visual Management board contains the latest performance results from the previous month. Daily month to date performnce for Quality and Delivery can be demonstrated.</t>
  </si>
  <si>
    <t xml:space="preserve">3-1  Monthly AOP performance reviews are taking place.
Quick actions are taken to return to standard.  </t>
  </si>
  <si>
    <r>
      <t xml:space="preserve">SV can :
*  Demonstrate correct root cause analysis
</t>
    </r>
    <r>
      <rPr>
        <sz val="10"/>
        <color theme="1"/>
        <rFont val="Arial"/>
        <family val="2"/>
      </rPr>
      <t>*  Show countermeasures for root cause analysis are in place on genba</t>
    </r>
    <r>
      <rPr>
        <sz val="10"/>
        <rFont val="Arial"/>
        <family val="2"/>
      </rPr>
      <t xml:space="preserve">
*  Validate effectiveness of countermeasure or </t>
    </r>
    <r>
      <rPr>
        <sz val="10"/>
        <color rgb="FFFF0000"/>
        <rFont val="Arial"/>
        <family val="2"/>
      </rPr>
      <t>Kaizen Plan</t>
    </r>
    <r>
      <rPr>
        <sz val="10"/>
        <rFont val="Arial"/>
        <family val="2"/>
      </rPr>
      <t>.</t>
    </r>
  </si>
  <si>
    <r>
      <t xml:space="preserve">5-1 All of the </t>
    </r>
    <r>
      <rPr>
        <sz val="10"/>
        <color rgb="FFFF0000"/>
        <rFont val="Arial"/>
        <family val="2"/>
      </rPr>
      <t>QCT</t>
    </r>
    <r>
      <rPr>
        <sz val="10"/>
        <rFont val="Arial"/>
        <family val="2"/>
      </rPr>
      <t xml:space="preserve"> targets are challenging Global Best of the Best performance</t>
    </r>
  </si>
  <si>
    <r>
      <t>5-1 All zone issues and suggestions resulting from effective communication</t>
    </r>
    <r>
      <rPr>
        <strike/>
        <sz val="10"/>
        <color rgb="FFFF0000"/>
        <rFont val="Arial"/>
        <family val="2"/>
      </rPr>
      <t xml:space="preserve"> are documented and solutions</t>
    </r>
    <r>
      <rPr>
        <sz val="10"/>
        <rFont val="Arial"/>
        <family val="2"/>
      </rPr>
      <t xml:space="preserve"> are implemented by zone staff to promote operator engagement and teamwork. </t>
    </r>
  </si>
  <si>
    <r>
      <t xml:space="preserve">The SV can show improvements </t>
    </r>
    <r>
      <rPr>
        <sz val="10"/>
        <color rgb="FFFF0000"/>
        <rFont val="Arial"/>
        <family val="2"/>
      </rPr>
      <t>every month</t>
    </r>
    <r>
      <rPr>
        <sz val="10"/>
        <rFont val="Arial"/>
        <family val="2"/>
      </rPr>
      <t xml:space="preserve"> made with direct involvement from Team member </t>
    </r>
  </si>
  <si>
    <r>
      <t xml:space="preserve">The SV can show that recognition has been given to team members </t>
    </r>
    <r>
      <rPr>
        <sz val="10"/>
        <color rgb="FFFF0000"/>
        <rFont val="Arial"/>
        <family val="2"/>
      </rPr>
      <t>every month</t>
    </r>
    <r>
      <rPr>
        <sz val="10"/>
        <rFont val="Arial"/>
        <family val="2"/>
      </rPr>
      <t xml:space="preserve"> for good suggestions and involvement</t>
    </r>
  </si>
  <si>
    <t xml:space="preserve">The SV can demonstrate that Team members assigned to A/B/C/CSR operations in ILU planning have been trained and certified </t>
  </si>
  <si>
    <r>
      <t xml:space="preserve">2-3 The Supervisor can demonstrate recent 4M Change control </t>
    </r>
    <r>
      <rPr>
        <sz val="10"/>
        <color rgb="FFFF0000"/>
        <rFont val="Arial"/>
        <family val="2"/>
      </rPr>
      <t>(planned or un-planned</t>
    </r>
    <r>
      <rPr>
        <sz val="10"/>
        <color theme="1"/>
        <rFont val="Arial"/>
        <family val="2"/>
      </rPr>
      <t>).</t>
    </r>
  </si>
  <si>
    <r>
      <t xml:space="preserve">1-2  There is a 4M change management system in place and the Supervisor can explain the purpose of 4M change management </t>
    </r>
    <r>
      <rPr>
        <sz val="10"/>
        <color rgb="FFFF0000"/>
        <rFont val="Arial"/>
        <family val="2"/>
      </rPr>
      <t>(planned or un-planned)</t>
    </r>
    <r>
      <rPr>
        <sz val="10"/>
        <color theme="1"/>
        <rFont val="Arial"/>
        <family val="2"/>
      </rPr>
      <t xml:space="preserve">. 
</t>
    </r>
  </si>
  <si>
    <r>
      <t>2-5 The zone has a register of Poka Yoke systems</t>
    </r>
    <r>
      <rPr>
        <strike/>
        <sz val="10"/>
        <color rgb="FFFF0000"/>
        <rFont val="Arial"/>
        <family val="2"/>
      </rPr>
      <t xml:space="preserve"> (Fail Safe)</t>
    </r>
    <r>
      <rPr>
        <sz val="10"/>
        <color theme="1"/>
        <rFont val="Arial"/>
        <family val="2"/>
      </rPr>
      <t xml:space="preserve"> and daily checks for zone Poka Yoke are being performed according to standard </t>
    </r>
  </si>
  <si>
    <r>
      <t xml:space="preserve">Any examples/evidence of poor Quality Mindset which could cause poor quality </t>
    </r>
    <r>
      <rPr>
        <sz val="10"/>
        <color rgb="FFFF0000"/>
        <rFont val="Arial"/>
        <family val="2"/>
      </rPr>
      <t>being produced</t>
    </r>
    <r>
      <rPr>
        <sz val="10"/>
        <rFont val="Arial"/>
        <family val="2"/>
      </rPr>
      <t>, will result in this level not being achieved.</t>
    </r>
  </si>
  <si>
    <r>
      <t xml:space="preserve">3-1  Issues identified using the Control Item List (CIL) are  quickly </t>
    </r>
    <r>
      <rPr>
        <strike/>
        <sz val="10"/>
        <color rgb="FFFF0000"/>
        <rFont val="Arial"/>
        <family val="2"/>
      </rPr>
      <t>identified &amp;</t>
    </r>
    <r>
      <rPr>
        <sz val="10"/>
        <color theme="1"/>
        <rFont val="Arial"/>
        <family val="2"/>
      </rPr>
      <t xml:space="preserve"> corrected.</t>
    </r>
  </si>
  <si>
    <t>- Quality confirmation check records     ( for example Torque Confirmation, Body Chisel Check, Paint Film Thickness  records, Neighbour Checks compliance to standard op, C&amp;R  etc.)
- Quick actions</t>
  </si>
  <si>
    <r>
      <t xml:space="preserve">SV can produce recent &amp; relevant examples of </t>
    </r>
    <r>
      <rPr>
        <b/>
        <sz val="10"/>
        <color theme="1"/>
        <rFont val="Arial"/>
        <family val="2"/>
      </rPr>
      <t>proactive</t>
    </r>
    <r>
      <rPr>
        <sz val="10"/>
        <color theme="1"/>
        <rFont val="Arial"/>
        <family val="2"/>
      </rPr>
      <t xml:space="preserve"> quality improvement activity.
</t>
    </r>
    <r>
      <rPr>
        <sz val="10"/>
        <color rgb="FFFF0000"/>
        <rFont val="Arial"/>
        <family val="2"/>
      </rPr>
      <t>Improvement must be within previous 3 months.</t>
    </r>
  </si>
  <si>
    <r>
      <t xml:space="preserve">- Before/After condition for potential defects </t>
    </r>
    <r>
      <rPr>
        <i/>
        <sz val="10"/>
        <color theme="1"/>
        <rFont val="Arial"/>
        <family val="2"/>
      </rPr>
      <t>( Poka Yoke</t>
    </r>
    <r>
      <rPr>
        <i/>
        <strike/>
        <sz val="10"/>
        <color rgb="FFFF0000"/>
        <rFont val="Arial"/>
        <family val="2"/>
      </rPr>
      <t xml:space="preserve"> fail safe</t>
    </r>
    <r>
      <rPr>
        <i/>
        <sz val="10"/>
        <color theme="1"/>
        <rFont val="Arial"/>
        <family val="2"/>
      </rPr>
      <t xml:space="preserve"> to eliminate human error in the process,
Tune/optimise control limits to ensure specification closer to nominal,
New line balance, implementation of kitting, part selection, commonisation of Bolts/nuts, successful design change, secondary damage prevention,</t>
    </r>
    <r>
      <rPr>
        <i/>
        <sz val="10"/>
        <color rgb="FFFF0000"/>
        <rFont val="Arial"/>
        <family val="2"/>
      </rPr>
      <t xml:space="preserve"> Line balance to  reduce the chance of defects. 
Improvements identified in Job Observation…..)</t>
    </r>
  </si>
  <si>
    <r>
      <t xml:space="preserve">* It is evident that Countermeasures are in place and eliminate root cause.  
</t>
    </r>
    <r>
      <rPr>
        <sz val="10"/>
        <color rgb="FFFF0000"/>
        <rFont val="Arial"/>
        <family val="2"/>
      </rPr>
      <t xml:space="preserve">* Root cause analysis has been performed.  </t>
    </r>
    <r>
      <rPr>
        <sz val="10"/>
        <color theme="1"/>
        <rFont val="Arial"/>
        <family val="2"/>
      </rPr>
      <t xml:space="preserve">                                                                                                                             * Data indicates that related QRQC Calls are declining and or eliminated.</t>
    </r>
  </si>
  <si>
    <r>
      <rPr>
        <sz val="10"/>
        <color rgb="FFFF0000"/>
        <rFont val="Arial"/>
        <family val="2"/>
      </rPr>
      <t>4-2 Countermeasures are taken against defects that have passed to the customer (downstream process) to prevent recurrence</t>
    </r>
    <r>
      <rPr>
        <sz val="10"/>
        <color theme="1"/>
        <rFont val="Arial"/>
        <family val="2"/>
      </rPr>
      <t xml:space="preserve">
</t>
    </r>
  </si>
  <si>
    <r>
      <t>4-1 Countermeasures are implemented  to solve the concerns related to QRQC Calls.</t>
    </r>
    <r>
      <rPr>
        <strike/>
        <sz val="10"/>
        <color rgb="FFFF0000"/>
        <rFont val="Arial"/>
        <family val="2"/>
      </rPr>
      <t xml:space="preserve"> (including defects that are received and produced)
</t>
    </r>
  </si>
  <si>
    <r>
      <t>5-1 Through robust application of QC, the zone</t>
    </r>
    <r>
      <rPr>
        <strike/>
        <sz val="10"/>
        <color rgb="FFFF0000"/>
        <rFont val="Arial"/>
        <family val="2"/>
      </rPr>
      <t xml:space="preserve"> is achieving it's</t>
    </r>
    <r>
      <rPr>
        <sz val="10"/>
        <rFont val="Arial"/>
        <family val="2"/>
      </rPr>
      <t xml:space="preserve"> </t>
    </r>
    <r>
      <rPr>
        <strike/>
        <sz val="10"/>
        <color rgb="FFFF0000"/>
        <rFont val="Arial"/>
        <family val="2"/>
      </rPr>
      <t xml:space="preserve">Quality targets and </t>
    </r>
    <r>
      <rPr>
        <sz val="10"/>
        <rFont val="Arial"/>
        <family val="2"/>
      </rPr>
      <t>has achieved zero defects outflow (zone responsibility)from the zone for the previous 3 months.</t>
    </r>
  </si>
  <si>
    <r>
      <t xml:space="preserve">* Control Charts show </t>
    </r>
    <r>
      <rPr>
        <sz val="10"/>
        <color rgb="FFFF0000"/>
        <rFont val="Arial"/>
        <family val="2"/>
      </rPr>
      <t>that</t>
    </r>
    <r>
      <rPr>
        <sz val="10"/>
        <color theme="1"/>
        <rFont val="Arial"/>
        <family val="2"/>
      </rPr>
      <t xml:space="preserve"> </t>
    </r>
    <r>
      <rPr>
        <strike/>
        <sz val="10"/>
        <color rgb="FFFF0000"/>
        <rFont val="Arial"/>
        <family val="2"/>
      </rPr>
      <t xml:space="preserve"> all quality KPI's are achieving target and</t>
    </r>
    <r>
      <rPr>
        <sz val="10"/>
        <color theme="1"/>
        <rFont val="Arial"/>
        <family val="2"/>
      </rPr>
      <t xml:space="preserve"> no defects that were the zones responsibility have 'out flowed' in the previous 3 months.</t>
    </r>
  </si>
  <si>
    <r>
      <t xml:space="preserve">5-3 The Supervisor knows the Alliance quality KPI benchmarks for the </t>
    </r>
    <r>
      <rPr>
        <strike/>
        <sz val="10"/>
        <color rgb="FFFF0000"/>
        <rFont val="Arial"/>
        <family val="2"/>
      </rPr>
      <t xml:space="preserve">zone </t>
    </r>
    <r>
      <rPr>
        <sz val="10"/>
        <color theme="1"/>
        <rFont val="Arial"/>
        <family val="2"/>
      </rPr>
      <t xml:space="preserve">Shop and results </t>
    </r>
    <r>
      <rPr>
        <strike/>
        <sz val="10"/>
        <color rgb="FFFF0000"/>
        <rFont val="Arial"/>
        <family val="2"/>
      </rPr>
      <t>from the zone is</t>
    </r>
    <r>
      <rPr>
        <sz val="10"/>
        <color theme="1"/>
        <rFont val="Arial"/>
        <family val="2"/>
      </rPr>
      <t xml:space="preserve"> are achieving TOP3 level.</t>
    </r>
  </si>
  <si>
    <r>
      <t xml:space="preserve">* Supervisor can provide quality Bench Mark results relating to their </t>
    </r>
    <r>
      <rPr>
        <strike/>
        <sz val="10"/>
        <color rgb="FFFF0000"/>
        <rFont val="Arial"/>
        <family val="2"/>
      </rPr>
      <t xml:space="preserve">zone </t>
    </r>
    <r>
      <rPr>
        <sz val="10"/>
        <color theme="1"/>
        <rFont val="Arial"/>
        <family val="2"/>
      </rPr>
      <t xml:space="preserve"> Shop  
* </t>
    </r>
    <r>
      <rPr>
        <strike/>
        <sz val="10"/>
        <color rgb="FFFF0000"/>
        <rFont val="Arial"/>
        <family val="2"/>
      </rPr>
      <t>Zone</t>
    </r>
    <r>
      <rPr>
        <sz val="10"/>
        <color theme="1"/>
        <rFont val="Arial"/>
        <family val="2"/>
      </rPr>
      <t xml:space="preserve"> Shop is achieving TOP 3 Alliance quality KPI results.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</si>
</sst>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Red]\-#,##0.0"/>
    <numFmt numFmtId="165" formatCode="0.0"/>
  </numFmts>
  <fonts count="55">
    <font>
      <sz val="10"/>
      <name val="Arial"/>
    </font>
    <font>
      <sz val="10"/>
      <name val="Arial"/>
      <family val="2"/>
    </font>
    <font>
      <sz val="10"/>
      <name val="Arial"/>
      <family val="2"/>
    </font>
    <font>
      <sz val="8"/>
      <name val="Arial"/>
      <family val="2"/>
    </font>
    <font>
      <b/>
      <sz val="10"/>
      <name val="Arial"/>
      <family val="2"/>
    </font>
    <font>
      <sz val="11"/>
      <name val="ＭＳ Ｐゴシック"/>
      <family val="3"/>
      <charset val="128"/>
    </font>
    <font>
      <sz val="6"/>
      <name val="ＭＳ Ｐゴシック"/>
      <family val="3"/>
      <charset val="128"/>
    </font>
    <font>
      <b/>
      <u/>
      <sz val="14"/>
      <name val="Arial"/>
      <family val="2"/>
    </font>
    <font>
      <sz val="5"/>
      <name val="Arial"/>
      <family val="2"/>
    </font>
    <font>
      <b/>
      <u/>
      <sz val="10"/>
      <name val="Arial"/>
      <family val="2"/>
    </font>
    <font>
      <sz val="11"/>
      <name val="Arial"/>
      <family val="2"/>
    </font>
    <font>
      <sz val="11"/>
      <name val="Times New Roman"/>
      <family val="1"/>
    </font>
    <font>
      <b/>
      <sz val="12"/>
      <name val="Arial"/>
      <family val="2"/>
    </font>
    <font>
      <sz val="12"/>
      <name val="Times New Roman"/>
      <family val="1"/>
    </font>
    <font>
      <b/>
      <sz val="14"/>
      <name val="Arial"/>
      <family val="2"/>
    </font>
    <font>
      <sz val="12"/>
      <name val="Arial"/>
      <family val="2"/>
    </font>
    <font>
      <sz val="14"/>
      <name val="Arial"/>
      <family val="2"/>
    </font>
    <font>
      <b/>
      <sz val="18"/>
      <name val="Arial"/>
      <family val="2"/>
    </font>
    <font>
      <sz val="12"/>
      <name val="Arial"/>
      <family val="2"/>
    </font>
    <font>
      <b/>
      <u/>
      <sz val="12"/>
      <name val="Arial"/>
      <family val="2"/>
    </font>
    <font>
      <i/>
      <sz val="10"/>
      <name val="Arial"/>
      <family val="2"/>
    </font>
    <font>
      <b/>
      <sz val="11"/>
      <name val="Arial"/>
      <family val="2"/>
    </font>
    <font>
      <sz val="10"/>
      <color rgb="FFFF0000"/>
      <name val="Arial"/>
      <family val="2"/>
    </font>
    <font>
      <sz val="10"/>
      <color theme="1"/>
      <name val="Arial"/>
      <family val="2"/>
    </font>
    <font>
      <b/>
      <sz val="14"/>
      <color rgb="FFC00000"/>
      <name val="Arial"/>
      <family val="2"/>
    </font>
    <font>
      <b/>
      <sz val="11"/>
      <color theme="1"/>
      <name val="Arial"/>
      <family val="2"/>
    </font>
    <font>
      <b/>
      <sz val="28"/>
      <color theme="3"/>
      <name val="Nissan AG Medium"/>
    </font>
    <font>
      <strike/>
      <sz val="10"/>
      <name val="Arial"/>
      <family val="2"/>
    </font>
    <font>
      <b/>
      <strike/>
      <sz val="10"/>
      <name val="Arial"/>
      <family val="2"/>
    </font>
    <font>
      <b/>
      <sz val="10"/>
      <color theme="3" tint="0.39997558519241921"/>
      <name val="Arial"/>
      <family val="2"/>
    </font>
    <font>
      <sz val="10"/>
      <color theme="3" tint="0.39997558519241921"/>
      <name val="Arial"/>
      <family val="2"/>
    </font>
    <font>
      <strike/>
      <sz val="10"/>
      <color theme="3" tint="0.39997558519241921"/>
      <name val="Arial"/>
      <family val="2"/>
    </font>
    <font>
      <u/>
      <sz val="10"/>
      <name val="Arial"/>
      <family val="2"/>
    </font>
    <font>
      <i/>
      <sz val="11"/>
      <name val="Arial"/>
      <family val="2"/>
    </font>
    <font>
      <sz val="11"/>
      <color theme="1"/>
      <name val="Arial"/>
      <family val="2"/>
    </font>
    <font>
      <sz val="12"/>
      <color rgb="FF990000"/>
      <name val="Times New Roman"/>
      <family val="1"/>
    </font>
    <font>
      <sz val="12"/>
      <color rgb="FF111111"/>
      <name val="Times New Roman"/>
      <family val="1"/>
    </font>
    <font>
      <strike/>
      <sz val="10"/>
      <color theme="1"/>
      <name val="Arial"/>
      <family val="2"/>
    </font>
    <font>
      <b/>
      <sz val="10"/>
      <color theme="1"/>
      <name val="Arial"/>
      <family val="2"/>
    </font>
    <font>
      <i/>
      <sz val="10"/>
      <color theme="1"/>
      <name val="Arial"/>
      <family val="2"/>
    </font>
    <font>
      <u/>
      <sz val="10"/>
      <color theme="1"/>
      <name val="Arial"/>
      <family val="2"/>
    </font>
    <font>
      <sz val="11"/>
      <color rgb="FFFF0000"/>
      <name val="Arial"/>
      <family val="2"/>
    </font>
    <font>
      <sz val="18"/>
      <name val="Arial"/>
      <family val="2"/>
    </font>
    <font>
      <b/>
      <sz val="18"/>
      <name val="Calibri"/>
      <family val="2"/>
    </font>
    <font>
      <sz val="10"/>
      <name val="Calibri"/>
      <family val="2"/>
    </font>
    <font>
      <b/>
      <sz val="10"/>
      <color theme="0"/>
      <name val="Calibri"/>
      <family val="2"/>
    </font>
    <font>
      <sz val="16"/>
      <name val="Calibri"/>
      <family val="2"/>
    </font>
    <font>
      <sz val="16"/>
      <color theme="0"/>
      <name val="Calibri"/>
      <family val="2"/>
    </font>
    <font>
      <strike/>
      <sz val="10"/>
      <color rgb="FFFF0000"/>
      <name val="Arial"/>
      <family val="2"/>
    </font>
    <font>
      <b/>
      <sz val="14"/>
      <color rgb="FFFF0000"/>
      <name val="Arial"/>
      <family val="2"/>
    </font>
    <font>
      <b/>
      <sz val="11"/>
      <color rgb="FFFF0000"/>
      <name val="Arial"/>
      <family val="2"/>
    </font>
    <font>
      <i/>
      <sz val="10"/>
      <color rgb="FFFF0000"/>
      <name val="Arial"/>
      <family val="2"/>
    </font>
    <font>
      <sz val="10"/>
      <color theme="0"/>
      <name val="Arial"/>
      <family val="2"/>
    </font>
    <font>
      <b/>
      <sz val="10"/>
      <color theme="0"/>
      <name val="Arial"/>
      <family val="2"/>
    </font>
    <font>
      <i/>
      <strike/>
      <sz val="10"/>
      <color rgb="FFFF0000"/>
      <name val="Arial"/>
      <family val="2"/>
    </font>
  </fonts>
  <fills count="15">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rgb="FFFFFFCC"/>
        <bgColor indexed="64"/>
      </patternFill>
    </fill>
    <fill>
      <patternFill patternType="solid">
        <fgColor rgb="FF00B0F0"/>
        <bgColor indexed="64"/>
      </patternFill>
    </fill>
    <fill>
      <patternFill patternType="solid">
        <fgColor theme="9" tint="0.59999389629810485"/>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s>
  <borders count="3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style="thin">
        <color indexed="8"/>
      </right>
      <top style="thin">
        <color indexed="64"/>
      </top>
      <bottom style="thin">
        <color indexed="64"/>
      </bottom>
      <diagonal/>
    </border>
    <border>
      <left/>
      <right style="thin">
        <color indexed="8"/>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dashed">
        <color indexed="64"/>
      </top>
      <bottom style="thin">
        <color indexed="64"/>
      </bottom>
      <diagonal/>
    </border>
    <border>
      <left style="double">
        <color indexed="16"/>
      </left>
      <right/>
      <top style="double">
        <color indexed="16"/>
      </top>
      <bottom/>
      <diagonal/>
    </border>
    <border>
      <left/>
      <right/>
      <top style="double">
        <color indexed="16"/>
      </top>
      <bottom/>
      <diagonal/>
    </border>
    <border>
      <left/>
      <right style="double">
        <color indexed="16"/>
      </right>
      <top style="double">
        <color indexed="16"/>
      </top>
      <bottom/>
      <diagonal/>
    </border>
    <border>
      <left style="double">
        <color indexed="16"/>
      </left>
      <right/>
      <top/>
      <bottom/>
      <diagonal/>
    </border>
    <border>
      <left/>
      <right style="double">
        <color indexed="16"/>
      </right>
      <top/>
      <bottom/>
      <diagonal/>
    </border>
    <border>
      <left style="double">
        <color indexed="16"/>
      </left>
      <right/>
      <top/>
      <bottom style="double">
        <color indexed="16"/>
      </bottom>
      <diagonal/>
    </border>
    <border>
      <left/>
      <right/>
      <top/>
      <bottom style="double">
        <color indexed="16"/>
      </bottom>
      <diagonal/>
    </border>
    <border>
      <left style="thin">
        <color indexed="64"/>
      </left>
      <right/>
      <top/>
      <bottom style="thin">
        <color indexed="64"/>
      </bottom>
      <diagonal/>
    </border>
    <border>
      <left/>
      <right style="double">
        <color indexed="16"/>
      </right>
      <top/>
      <bottom style="double">
        <color indexed="16"/>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7">
    <xf numFmtId="0" fontId="0" fillId="0" borderId="0"/>
    <xf numFmtId="40" fontId="5" fillId="0" borderId="0" applyFont="0" applyFill="0" applyBorder="0" applyAlignment="0" applyProtection="0"/>
    <xf numFmtId="0" fontId="1" fillId="0" borderId="0"/>
    <xf numFmtId="0" fontId="5" fillId="0" borderId="0"/>
    <xf numFmtId="9" fontId="1" fillId="0" borderId="0" applyFont="0" applyFill="0" applyBorder="0" applyAlignment="0" applyProtection="0"/>
    <xf numFmtId="0" fontId="5" fillId="0" borderId="0">
      <alignment vertical="center"/>
    </xf>
    <xf numFmtId="0" fontId="5" fillId="0" borderId="0">
      <alignment vertical="center"/>
    </xf>
  </cellStyleXfs>
  <cellXfs count="539">
    <xf numFmtId="0" fontId="0" fillId="0" borderId="0" xfId="0"/>
    <xf numFmtId="0" fontId="1" fillId="4" borderId="0" xfId="2" applyFill="1"/>
    <xf numFmtId="0" fontId="1" fillId="2" borderId="18" xfId="2" applyFill="1" applyBorder="1"/>
    <xf numFmtId="0" fontId="1" fillId="2" borderId="0" xfId="2" applyFill="1" applyBorder="1"/>
    <xf numFmtId="0" fontId="1" fillId="2" borderId="19" xfId="2" applyFill="1" applyBorder="1"/>
    <xf numFmtId="0" fontId="17" fillId="2" borderId="0" xfId="2" applyFont="1" applyFill="1" applyAlignment="1">
      <alignment vertical="center"/>
    </xf>
    <xf numFmtId="0" fontId="18" fillId="2" borderId="20" xfId="2" applyFont="1" applyFill="1" applyBorder="1"/>
    <xf numFmtId="0" fontId="18" fillId="2" borderId="21" xfId="2" applyFont="1" applyFill="1" applyBorder="1"/>
    <xf numFmtId="0" fontId="18" fillId="4" borderId="0" xfId="2" applyFont="1" applyFill="1"/>
    <xf numFmtId="17" fontId="18" fillId="2" borderId="21" xfId="2" applyNumberFormat="1" applyFont="1" applyFill="1" applyBorder="1"/>
    <xf numFmtId="0" fontId="1" fillId="2" borderId="0" xfId="2" applyFont="1" applyFill="1" applyBorder="1"/>
    <xf numFmtId="0" fontId="2" fillId="5" borderId="3" xfId="3" applyFont="1" applyFill="1" applyBorder="1" applyAlignment="1" applyProtection="1">
      <alignment horizontal="center" vertical="center" shrinkToFit="1"/>
      <protection locked="0"/>
    </xf>
    <xf numFmtId="0" fontId="18" fillId="2" borderId="23" xfId="2" applyFont="1" applyFill="1" applyBorder="1" applyAlignment="1">
      <alignment horizontal="right"/>
    </xf>
    <xf numFmtId="0" fontId="1" fillId="4" borderId="0" xfId="2" applyFont="1" applyFill="1"/>
    <xf numFmtId="0" fontId="0" fillId="0" borderId="0" xfId="0" applyAlignment="1">
      <alignment vertical="top" wrapText="1"/>
    </xf>
    <xf numFmtId="0" fontId="4" fillId="4" borderId="3" xfId="0" applyFont="1" applyFill="1" applyBorder="1" applyAlignment="1">
      <alignment horizontal="center" vertical="top" wrapText="1"/>
    </xf>
    <xf numFmtId="0" fontId="0" fillId="0" borderId="3" xfId="0" applyBorder="1" applyAlignment="1">
      <alignment vertical="top" wrapText="1"/>
    </xf>
    <xf numFmtId="16" fontId="0" fillId="0" borderId="3" xfId="0" applyNumberFormat="1" applyBorder="1" applyAlignment="1">
      <alignment vertical="top" wrapText="1"/>
    </xf>
    <xf numFmtId="0" fontId="2" fillId="0" borderId="3" xfId="0" applyFont="1" applyBorder="1" applyAlignment="1">
      <alignment vertical="top" wrapText="1"/>
    </xf>
    <xf numFmtId="0" fontId="1" fillId="0" borderId="3" xfId="0" applyFont="1" applyBorder="1" applyAlignment="1">
      <alignment vertical="top" wrapText="1"/>
    </xf>
    <xf numFmtId="0" fontId="1" fillId="6" borderId="15" xfId="2" applyFill="1" applyBorder="1"/>
    <xf numFmtId="0" fontId="1" fillId="6" borderId="16" xfId="2" applyFill="1" applyBorder="1"/>
    <xf numFmtId="0" fontId="1" fillId="6" borderId="17" xfId="2" applyFill="1" applyBorder="1"/>
    <xf numFmtId="0" fontId="1" fillId="6" borderId="18" xfId="2" applyFill="1" applyBorder="1"/>
    <xf numFmtId="0" fontId="1" fillId="6" borderId="0" xfId="2" applyFill="1" applyBorder="1"/>
    <xf numFmtId="0" fontId="1" fillId="6" borderId="19" xfId="2" applyFill="1" applyBorder="1"/>
    <xf numFmtId="0" fontId="10" fillId="2" borderId="8" xfId="6" applyNumberFormat="1" applyFont="1" applyFill="1" applyBorder="1" applyAlignment="1" applyProtection="1">
      <alignment vertical="center" wrapText="1" shrinkToFit="1"/>
      <protection locked="0"/>
    </xf>
    <xf numFmtId="0" fontId="10" fillId="2" borderId="26" xfId="6" applyNumberFormat="1" applyFont="1" applyFill="1" applyBorder="1" applyAlignment="1" applyProtection="1">
      <alignment vertical="center" wrapText="1" shrinkToFit="1"/>
      <protection locked="0"/>
    </xf>
    <xf numFmtId="0" fontId="10" fillId="2" borderId="2" xfId="6" applyFont="1" applyFill="1" applyBorder="1" applyAlignment="1" applyProtection="1">
      <alignment horizontal="center" vertical="center" shrinkToFit="1"/>
      <protection locked="0"/>
    </xf>
    <xf numFmtId="0" fontId="10" fillId="2" borderId="5" xfId="6" applyFont="1" applyFill="1" applyBorder="1" applyAlignment="1" applyProtection="1">
      <alignment horizontal="center" vertical="center" shrinkToFit="1"/>
      <protection locked="0"/>
    </xf>
    <xf numFmtId="0" fontId="10" fillId="2" borderId="6" xfId="6" applyNumberFormat="1" applyFont="1" applyFill="1" applyBorder="1" applyAlignment="1" applyProtection="1">
      <alignment vertical="center" wrapText="1" shrinkToFit="1"/>
      <protection locked="0"/>
    </xf>
    <xf numFmtId="0" fontId="10" fillId="2" borderId="3" xfId="6" applyFont="1" applyFill="1" applyBorder="1" applyAlignment="1" applyProtection="1">
      <alignment horizontal="center" vertical="center" shrinkToFit="1"/>
      <protection locked="0"/>
    </xf>
    <xf numFmtId="0" fontId="10" fillId="2" borderId="3" xfId="6" applyFont="1" applyFill="1" applyBorder="1" applyAlignment="1" applyProtection="1">
      <alignment vertical="center" shrinkToFit="1"/>
      <protection locked="0"/>
    </xf>
    <xf numFmtId="0" fontId="2" fillId="0" borderId="3" xfId="3" applyFont="1" applyFill="1" applyBorder="1" applyAlignment="1" applyProtection="1">
      <alignment horizontal="center" vertical="center" shrinkToFit="1"/>
    </xf>
    <xf numFmtId="0" fontId="2" fillId="0" borderId="3" xfId="3" applyFont="1" applyBorder="1" applyAlignment="1" applyProtection="1">
      <alignment horizontal="center" vertical="center" shrinkToFit="1"/>
    </xf>
    <xf numFmtId="0" fontId="2" fillId="0" borderId="1" xfId="3" applyFont="1" applyFill="1" applyBorder="1" applyAlignment="1" applyProtection="1">
      <alignment horizontal="center" vertical="center" shrinkToFit="1"/>
    </xf>
    <xf numFmtId="0" fontId="2" fillId="0" borderId="1" xfId="3" applyFont="1" applyBorder="1" applyAlignment="1" applyProtection="1">
      <alignment horizontal="center" vertical="center" shrinkToFit="1"/>
    </xf>
    <xf numFmtId="0" fontId="7" fillId="0" borderId="6" xfId="3" applyFont="1" applyFill="1" applyBorder="1" applyAlignment="1" applyProtection="1">
      <alignment horizontal="left"/>
    </xf>
    <xf numFmtId="0" fontId="7" fillId="0" borderId="8" xfId="3" applyFont="1" applyFill="1" applyBorder="1" applyAlignment="1" applyProtection="1">
      <alignment horizontal="left"/>
    </xf>
    <xf numFmtId="0" fontId="2" fillId="0" borderId="26" xfId="3" applyFont="1" applyFill="1" applyBorder="1" applyAlignment="1" applyProtection="1">
      <alignment vertical="center" wrapText="1"/>
    </xf>
    <xf numFmtId="0" fontId="2" fillId="0" borderId="0" xfId="3" applyFont="1" applyAlignment="1" applyProtection="1">
      <alignment vertical="center"/>
    </xf>
    <xf numFmtId="0" fontId="2" fillId="0" borderId="22" xfId="3" applyFont="1" applyBorder="1" applyAlignment="1" applyProtection="1">
      <alignment vertical="center" wrapText="1"/>
    </xf>
    <xf numFmtId="0" fontId="2" fillId="0" borderId="27" xfId="3" applyFont="1" applyBorder="1" applyAlignment="1" applyProtection="1">
      <alignment vertical="center" wrapText="1"/>
    </xf>
    <xf numFmtId="0" fontId="2" fillId="0" borderId="12" xfId="3" applyFont="1" applyBorder="1" applyAlignment="1" applyProtection="1">
      <alignment vertical="center" wrapText="1"/>
    </xf>
    <xf numFmtId="0" fontId="4" fillId="0" borderId="0" xfId="3" applyFont="1" applyAlignment="1" applyProtection="1">
      <alignment vertical="center"/>
    </xf>
    <xf numFmtId="0" fontId="4" fillId="7" borderId="3" xfId="3" applyFont="1" applyFill="1" applyBorder="1" applyAlignment="1" applyProtection="1">
      <alignment horizontal="center" vertical="center" shrinkToFit="1"/>
    </xf>
    <xf numFmtId="0" fontId="2" fillId="7" borderId="9" xfId="3" applyFont="1" applyFill="1" applyBorder="1" applyAlignment="1" applyProtection="1">
      <alignment vertical="center" wrapText="1"/>
    </xf>
    <xf numFmtId="0" fontId="2" fillId="7" borderId="10" xfId="3" applyFont="1" applyFill="1" applyBorder="1" applyAlignment="1" applyProtection="1">
      <alignment vertical="center" wrapText="1"/>
    </xf>
    <xf numFmtId="9" fontId="8" fillId="0" borderId="1" xfId="4" applyNumberFormat="1" applyFont="1" applyBorder="1" applyAlignment="1" applyProtection="1">
      <alignment horizontal="center" vertical="center" shrinkToFit="1"/>
    </xf>
    <xf numFmtId="0" fontId="2" fillId="0" borderId="8" xfId="3" applyFont="1" applyBorder="1" applyAlignment="1" applyProtection="1">
      <alignment vertical="center" wrapText="1"/>
    </xf>
    <xf numFmtId="0" fontId="9" fillId="0" borderId="8" xfId="3" applyFont="1" applyBorder="1" applyAlignment="1" applyProtection="1">
      <alignment vertical="top" wrapText="1"/>
    </xf>
    <xf numFmtId="0" fontId="2" fillId="0" borderId="0" xfId="3" applyFont="1" applyBorder="1" applyAlignment="1" applyProtection="1">
      <alignment vertical="center" wrapText="1"/>
    </xf>
    <xf numFmtId="0" fontId="9" fillId="0" borderId="0" xfId="3" applyFont="1" applyBorder="1" applyAlignment="1" applyProtection="1">
      <alignment vertical="top" wrapText="1"/>
    </xf>
    <xf numFmtId="0" fontId="2" fillId="0" borderId="0" xfId="3" applyFont="1" applyAlignment="1" applyProtection="1">
      <alignment vertical="center" wrapText="1"/>
    </xf>
    <xf numFmtId="0" fontId="2" fillId="8" borderId="1" xfId="3" applyFont="1" applyFill="1" applyBorder="1" applyAlignment="1" applyProtection="1">
      <alignment horizontal="center" vertical="center" shrinkToFit="1"/>
    </xf>
    <xf numFmtId="0" fontId="2" fillId="8" borderId="3" xfId="3" applyFont="1" applyFill="1" applyBorder="1" applyAlignment="1" applyProtection="1">
      <alignment horizontal="center" vertical="center" shrinkToFit="1"/>
    </xf>
    <xf numFmtId="0" fontId="11" fillId="4" borderId="0" xfId="6" applyFont="1" applyFill="1" applyProtection="1">
      <alignment vertical="center"/>
    </xf>
    <xf numFmtId="0" fontId="10" fillId="2" borderId="0" xfId="6" applyFont="1" applyFill="1" applyProtection="1">
      <alignment vertical="center"/>
    </xf>
    <xf numFmtId="0" fontId="12" fillId="2" borderId="0" xfId="6" applyFont="1" applyFill="1" applyAlignment="1" applyProtection="1">
      <alignment horizontal="right" vertical="center"/>
    </xf>
    <xf numFmtId="0" fontId="10" fillId="4" borderId="0" xfId="6" applyFont="1" applyFill="1" applyProtection="1">
      <alignment vertical="center"/>
    </xf>
    <xf numFmtId="0" fontId="10" fillId="2" borderId="0" xfId="6" applyFont="1" applyFill="1" applyAlignment="1" applyProtection="1">
      <alignment horizontal="right" vertical="center"/>
    </xf>
    <xf numFmtId="0" fontId="11" fillId="2" borderId="0" xfId="6" applyFont="1" applyFill="1" applyProtection="1">
      <alignment vertical="center"/>
    </xf>
    <xf numFmtId="0" fontId="10" fillId="2" borderId="0" xfId="6" applyFont="1" applyFill="1" applyAlignment="1" applyProtection="1">
      <alignment horizontal="left" vertical="center"/>
    </xf>
    <xf numFmtId="0" fontId="12" fillId="2" borderId="0" xfId="6" applyFont="1" applyFill="1" applyAlignment="1" applyProtection="1">
      <alignment horizontal="left" vertical="center"/>
    </xf>
    <xf numFmtId="0" fontId="2" fillId="2" borderId="3" xfId="6" applyFont="1" applyFill="1" applyBorder="1" applyAlignment="1" applyProtection="1">
      <alignment horizontal="center" vertical="center" wrapText="1"/>
    </xf>
    <xf numFmtId="0" fontId="10" fillId="2" borderId="3" xfId="6" applyFont="1" applyFill="1" applyBorder="1" applyAlignment="1" applyProtection="1">
      <alignment horizontal="center" vertical="center" wrapText="1"/>
    </xf>
    <xf numFmtId="165" fontId="10" fillId="2" borderId="3" xfId="6" applyNumberFormat="1" applyFont="1" applyFill="1" applyBorder="1" applyAlignment="1" applyProtection="1">
      <alignment horizontal="center" vertical="center"/>
    </xf>
    <xf numFmtId="0" fontId="11" fillId="2" borderId="8" xfId="6" applyFont="1" applyFill="1" applyBorder="1" applyProtection="1">
      <alignment vertical="center"/>
    </xf>
    <xf numFmtId="0" fontId="12" fillId="2" borderId="0" xfId="6" applyFont="1" applyFill="1" applyProtection="1">
      <alignment vertical="center"/>
    </xf>
    <xf numFmtId="0" fontId="13" fillId="2" borderId="0" xfId="6" applyFont="1" applyFill="1" applyProtection="1">
      <alignment vertical="center"/>
    </xf>
    <xf numFmtId="0" fontId="16" fillId="3" borderId="3" xfId="6" applyFont="1" applyFill="1" applyBorder="1" applyAlignment="1" applyProtection="1">
      <alignment horizontal="center" vertical="center"/>
    </xf>
    <xf numFmtId="0" fontId="15" fillId="3" borderId="3" xfId="6" applyFont="1" applyFill="1" applyBorder="1" applyAlignment="1" applyProtection="1">
      <alignment horizontal="center" vertical="center" wrapText="1"/>
    </xf>
    <xf numFmtId="165" fontId="15" fillId="2" borderId="3" xfId="6" applyNumberFormat="1" applyFont="1" applyFill="1" applyBorder="1" applyAlignment="1" applyProtection="1">
      <alignment horizontal="center" vertical="center"/>
    </xf>
    <xf numFmtId="0" fontId="15" fillId="2" borderId="3" xfId="6" applyFont="1" applyFill="1" applyBorder="1" applyAlignment="1" applyProtection="1">
      <alignment horizontal="center" vertical="center"/>
    </xf>
    <xf numFmtId="165" fontId="11" fillId="2" borderId="0" xfId="6" applyNumberFormat="1" applyFont="1" applyFill="1" applyProtection="1">
      <alignment vertical="center"/>
    </xf>
    <xf numFmtId="0" fontId="10" fillId="2" borderId="0" xfId="6" applyFont="1" applyFill="1" applyAlignment="1" applyProtection="1">
      <alignment vertical="center"/>
    </xf>
    <xf numFmtId="0" fontId="12" fillId="2" borderId="3" xfId="6" applyFont="1" applyFill="1" applyBorder="1" applyAlignment="1" applyProtection="1">
      <alignment horizontal="center" vertical="center"/>
    </xf>
    <xf numFmtId="165" fontId="12" fillId="2" borderId="3" xfId="6" applyNumberFormat="1" applyFont="1" applyFill="1" applyBorder="1" applyAlignment="1" applyProtection="1">
      <alignment horizontal="center" vertical="center"/>
    </xf>
    <xf numFmtId="2" fontId="12" fillId="2" borderId="3" xfId="6" applyNumberFormat="1" applyFont="1" applyFill="1" applyBorder="1" applyAlignment="1" applyProtection="1">
      <alignment horizontal="center" vertical="center"/>
    </xf>
    <xf numFmtId="0" fontId="11" fillId="4" borderId="0" xfId="6" applyFont="1" applyFill="1" applyAlignment="1" applyProtection="1">
      <alignment vertical="center"/>
    </xf>
    <xf numFmtId="0" fontId="13" fillId="4" borderId="0" xfId="6" applyFont="1" applyFill="1" applyProtection="1">
      <alignment vertical="center"/>
    </xf>
    <xf numFmtId="0" fontId="1" fillId="0" borderId="3" xfId="3" applyFont="1" applyBorder="1" applyAlignment="1" applyProtection="1">
      <alignment horizontal="center" vertical="center" shrinkToFit="1"/>
    </xf>
    <xf numFmtId="0" fontId="4" fillId="0" borderId="3" xfId="3" applyFont="1" applyBorder="1" applyAlignment="1" applyProtection="1">
      <alignment vertical="center"/>
    </xf>
    <xf numFmtId="0" fontId="1" fillId="0" borderId="3" xfId="3" applyFont="1" applyBorder="1" applyAlignment="1" applyProtection="1">
      <alignment horizontal="center" vertical="center" wrapText="1"/>
    </xf>
    <xf numFmtId="0" fontId="21" fillId="0" borderId="3" xfId="3" applyFont="1" applyBorder="1" applyAlignment="1" applyProtection="1">
      <alignment horizontal="center" vertical="center" wrapText="1"/>
    </xf>
    <xf numFmtId="49" fontId="1" fillId="0" borderId="3" xfId="3" applyNumberFormat="1" applyFont="1" applyFill="1" applyBorder="1" applyAlignment="1" applyProtection="1">
      <alignment vertical="center" wrapText="1"/>
    </xf>
    <xf numFmtId="49" fontId="1" fillId="0" borderId="4" xfId="3" applyNumberFormat="1" applyFont="1" applyBorder="1" applyAlignment="1" applyProtection="1">
      <alignment vertical="center" wrapText="1"/>
    </xf>
    <xf numFmtId="49" fontId="1" fillId="0" borderId="3" xfId="3" applyNumberFormat="1" applyFont="1" applyBorder="1" applyAlignment="1" applyProtection="1">
      <alignment horizontal="center" vertical="center" wrapText="1"/>
    </xf>
    <xf numFmtId="49" fontId="1" fillId="0" borderId="4" xfId="3" applyNumberFormat="1" applyFont="1" applyBorder="1" applyAlignment="1" applyProtection="1">
      <alignment horizontal="center" vertical="center" wrapText="1"/>
    </xf>
    <xf numFmtId="49" fontId="1" fillId="0" borderId="2" xfId="3" applyNumberFormat="1" applyFont="1" applyFill="1" applyBorder="1" applyAlignment="1" applyProtection="1">
      <alignment vertical="center" wrapText="1"/>
    </xf>
    <xf numFmtId="49" fontId="1" fillId="0" borderId="1" xfId="3" applyNumberFormat="1" applyFont="1" applyBorder="1" applyAlignment="1" applyProtection="1">
      <alignment horizontal="center" vertical="center" wrapText="1"/>
    </xf>
    <xf numFmtId="49" fontId="1" fillId="0" borderId="1" xfId="3" applyNumberFormat="1" applyFont="1" applyFill="1" applyBorder="1" applyAlignment="1" applyProtection="1">
      <alignment vertical="center" wrapText="1"/>
    </xf>
    <xf numFmtId="49" fontId="2" fillId="0" borderId="2" xfId="3" applyNumberFormat="1" applyFont="1" applyFill="1" applyBorder="1" applyAlignment="1" applyProtection="1">
      <alignment vertical="center" wrapText="1"/>
    </xf>
    <xf numFmtId="49" fontId="23" fillId="0" borderId="3" xfId="3" applyNumberFormat="1" applyFont="1" applyFill="1" applyBorder="1" applyAlignment="1" applyProtection="1">
      <alignment vertical="center" wrapText="1"/>
    </xf>
    <xf numFmtId="49" fontId="1" fillId="0" borderId="3" xfId="3" applyNumberFormat="1" applyFont="1" applyBorder="1" applyAlignment="1" applyProtection="1">
      <alignment vertical="center"/>
    </xf>
    <xf numFmtId="0" fontId="1" fillId="0" borderId="0" xfId="3" applyFont="1" applyAlignment="1" applyProtection="1">
      <alignment vertical="center" wrapText="1"/>
    </xf>
    <xf numFmtId="0" fontId="1" fillId="0" borderId="0" xfId="3" applyFont="1" applyAlignment="1" applyProtection="1">
      <alignment vertical="center"/>
    </xf>
    <xf numFmtId="0" fontId="10" fillId="4" borderId="0" xfId="0" applyFont="1" applyFill="1"/>
    <xf numFmtId="0" fontId="10" fillId="2" borderId="7" xfId="0" applyFont="1" applyFill="1" applyBorder="1"/>
    <xf numFmtId="0" fontId="10" fillId="2" borderId="0" xfId="0" applyFont="1" applyFill="1" applyBorder="1"/>
    <xf numFmtId="0" fontId="10" fillId="2" borderId="13" xfId="0" applyFont="1" applyFill="1" applyBorder="1"/>
    <xf numFmtId="0" fontId="21" fillId="2" borderId="7" xfId="0" applyFont="1" applyFill="1" applyBorder="1"/>
    <xf numFmtId="0" fontId="21" fillId="2" borderId="0" xfId="0" applyFont="1" applyFill="1" applyBorder="1"/>
    <xf numFmtId="0" fontId="21" fillId="2" borderId="13" xfId="0" applyFont="1" applyFill="1" applyBorder="1"/>
    <xf numFmtId="0" fontId="21" fillId="2" borderId="3" xfId="0" applyFont="1" applyFill="1" applyBorder="1" applyAlignment="1">
      <alignment horizontal="center"/>
    </xf>
    <xf numFmtId="0" fontId="12" fillId="2" borderId="7" xfId="0" applyFont="1" applyFill="1" applyBorder="1"/>
    <xf numFmtId="0" fontId="12" fillId="2" borderId="0" xfId="0" applyFont="1" applyFill="1" applyBorder="1" applyAlignment="1">
      <alignment horizontal="right"/>
    </xf>
    <xf numFmtId="0" fontId="1" fillId="0" borderId="3" xfId="3" applyFont="1" applyFill="1" applyBorder="1" applyAlignment="1" applyProtection="1">
      <alignment horizontal="center" vertical="center" shrinkToFit="1"/>
    </xf>
    <xf numFmtId="0" fontId="1" fillId="5" borderId="3" xfId="3" applyFont="1" applyFill="1" applyBorder="1" applyAlignment="1" applyProtection="1">
      <alignment horizontal="center" vertical="center" shrinkToFit="1"/>
      <protection locked="0"/>
    </xf>
    <xf numFmtId="0" fontId="12" fillId="0" borderId="4" xfId="3" applyFont="1" applyBorder="1" applyAlignment="1" applyProtection="1">
      <alignment horizontal="center" vertical="center" wrapText="1"/>
    </xf>
    <xf numFmtId="0" fontId="12" fillId="0" borderId="28" xfId="3" applyFont="1" applyBorder="1" applyAlignment="1" applyProtection="1">
      <alignment horizontal="center" vertical="center" wrapText="1"/>
    </xf>
    <xf numFmtId="0" fontId="12" fillId="0" borderId="11" xfId="3" applyFont="1" applyBorder="1" applyAlignment="1" applyProtection="1">
      <alignment horizontal="center" vertical="center" wrapText="1"/>
    </xf>
    <xf numFmtId="0" fontId="1" fillId="0" borderId="26" xfId="3" applyFont="1" applyFill="1" applyBorder="1" applyAlignment="1" applyProtection="1">
      <alignment vertical="center" wrapText="1"/>
    </xf>
    <xf numFmtId="0" fontId="1" fillId="0" borderId="22" xfId="3" applyFont="1" applyBorder="1" applyAlignment="1" applyProtection="1">
      <alignment vertical="center" wrapText="1"/>
    </xf>
    <xf numFmtId="0" fontId="1" fillId="0" borderId="27" xfId="3" applyFont="1" applyBorder="1" applyAlignment="1" applyProtection="1">
      <alignment vertical="center" wrapText="1"/>
    </xf>
    <xf numFmtId="0" fontId="1" fillId="0" borderId="12" xfId="3" applyFont="1" applyBorder="1" applyAlignment="1" applyProtection="1">
      <alignment vertical="center" wrapText="1"/>
    </xf>
    <xf numFmtId="0" fontId="1" fillId="7" borderId="9" xfId="3" applyFont="1" applyFill="1" applyBorder="1" applyAlignment="1" applyProtection="1">
      <alignment vertical="center" wrapText="1"/>
    </xf>
    <xf numFmtId="0" fontId="1" fillId="7" borderId="10" xfId="3" applyFont="1" applyFill="1" applyBorder="1" applyAlignment="1" applyProtection="1">
      <alignment vertical="center" wrapText="1"/>
    </xf>
    <xf numFmtId="0" fontId="1" fillId="0" borderId="2" xfId="3" applyFont="1" applyFill="1" applyBorder="1" applyAlignment="1" applyProtection="1">
      <alignment horizontal="center" vertical="center" shrinkToFit="1"/>
    </xf>
    <xf numFmtId="0" fontId="1" fillId="0" borderId="2" xfId="3" applyFont="1" applyBorder="1" applyAlignment="1" applyProtection="1">
      <alignment horizontal="center" vertical="center" shrinkToFit="1"/>
    </xf>
    <xf numFmtId="0" fontId="1" fillId="0" borderId="1" xfId="3" applyFont="1" applyFill="1" applyBorder="1" applyAlignment="1" applyProtection="1">
      <alignment horizontal="center" vertical="center" shrinkToFit="1"/>
    </xf>
    <xf numFmtId="0" fontId="1" fillId="0" borderId="1" xfId="3" applyFont="1" applyBorder="1" applyAlignment="1" applyProtection="1">
      <alignment horizontal="center" vertical="center" shrinkToFit="1"/>
    </xf>
    <xf numFmtId="0" fontId="1" fillId="5" borderId="1" xfId="3" applyFont="1" applyFill="1" applyBorder="1" applyAlignment="1" applyProtection="1">
      <alignment horizontal="center" vertical="center" shrinkToFit="1"/>
      <protection locked="0"/>
    </xf>
    <xf numFmtId="0" fontId="1" fillId="0" borderId="8" xfId="3" applyFont="1" applyBorder="1" applyAlignment="1" applyProtection="1">
      <alignment vertical="center" wrapText="1"/>
    </xf>
    <xf numFmtId="0" fontId="1" fillId="0" borderId="0" xfId="3" applyFont="1" applyBorder="1" applyAlignment="1" applyProtection="1">
      <alignment vertical="center" wrapText="1"/>
    </xf>
    <xf numFmtId="165" fontId="1" fillId="0" borderId="0" xfId="3" applyNumberFormat="1" applyFont="1" applyAlignment="1" applyProtection="1">
      <alignment horizontal="left" vertical="center" wrapText="1"/>
    </xf>
    <xf numFmtId="0" fontId="28" fillId="0" borderId="0" xfId="3" applyFont="1" applyAlignment="1" applyProtection="1">
      <alignment vertical="center"/>
    </xf>
    <xf numFmtId="0" fontId="1" fillId="5" borderId="2" xfId="3" applyFont="1" applyFill="1" applyBorder="1" applyAlignment="1" applyProtection="1">
      <alignment horizontal="center" vertical="center" shrinkToFit="1"/>
      <protection locked="0"/>
    </xf>
    <xf numFmtId="0" fontId="27" fillId="0" borderId="2" xfId="3" applyFont="1" applyFill="1" applyBorder="1" applyAlignment="1" applyProtection="1">
      <alignment horizontal="center" vertical="center" shrinkToFit="1"/>
    </xf>
    <xf numFmtId="0" fontId="27" fillId="0" borderId="2" xfId="3" applyFont="1" applyBorder="1" applyAlignment="1" applyProtection="1">
      <alignment horizontal="center" vertical="center" shrinkToFit="1"/>
    </xf>
    <xf numFmtId="0" fontId="1" fillId="0" borderId="3" xfId="3" quotePrefix="1" applyFont="1" applyBorder="1" applyAlignment="1" applyProtection="1">
      <alignment horizontal="center" vertical="center" shrinkToFit="1"/>
    </xf>
    <xf numFmtId="0" fontId="1" fillId="8" borderId="1" xfId="3" applyFont="1" applyFill="1" applyBorder="1" applyAlignment="1" applyProtection="1">
      <alignment horizontal="center" vertical="center" shrinkToFit="1"/>
    </xf>
    <xf numFmtId="0" fontId="1" fillId="8" borderId="3" xfId="3" applyFont="1" applyFill="1" applyBorder="1" applyAlignment="1" applyProtection="1">
      <alignment horizontal="center" vertical="center" shrinkToFit="1"/>
    </xf>
    <xf numFmtId="0" fontId="1" fillId="8" borderId="2" xfId="3" applyFont="1" applyFill="1" applyBorder="1" applyAlignment="1" applyProtection="1">
      <alignment horizontal="center" vertical="center" shrinkToFit="1"/>
    </xf>
    <xf numFmtId="0" fontId="1" fillId="8" borderId="3" xfId="3" applyFont="1" applyFill="1" applyBorder="1" applyAlignment="1" applyProtection="1">
      <alignment horizontal="center" vertical="center" shrinkToFit="1"/>
      <protection locked="0"/>
    </xf>
    <xf numFmtId="0" fontId="1" fillId="0" borderId="0" xfId="3" applyFont="1" applyAlignment="1" applyProtection="1">
      <alignment horizontal="left" vertical="center" wrapText="1"/>
    </xf>
    <xf numFmtId="0" fontId="10" fillId="2" borderId="6" xfId="6" applyNumberFormat="1" applyFont="1" applyFill="1" applyBorder="1" applyAlignment="1" applyProtection="1">
      <alignment vertical="center" wrapText="1" shrinkToFit="1"/>
      <protection locked="0"/>
    </xf>
    <xf numFmtId="0" fontId="10" fillId="2" borderId="8" xfId="6" applyNumberFormat="1" applyFont="1" applyFill="1" applyBorder="1" applyAlignment="1" applyProtection="1">
      <alignment vertical="center" wrapText="1" shrinkToFit="1"/>
      <protection locked="0"/>
    </xf>
    <xf numFmtId="0" fontId="10" fillId="2" borderId="26" xfId="6" applyNumberFormat="1" applyFont="1" applyFill="1" applyBorder="1" applyAlignment="1" applyProtection="1">
      <alignment vertical="center" wrapText="1" shrinkToFit="1"/>
      <protection locked="0"/>
    </xf>
    <xf numFmtId="165" fontId="10" fillId="2" borderId="11" xfId="6" applyNumberFormat="1" applyFont="1" applyFill="1" applyBorder="1" applyAlignment="1" applyProtection="1">
      <alignment horizontal="center" vertical="center"/>
    </xf>
    <xf numFmtId="165" fontId="10" fillId="2" borderId="26" xfId="6" applyNumberFormat="1" applyFont="1" applyFill="1" applyBorder="1" applyAlignment="1" applyProtection="1">
      <alignment horizontal="center" vertical="center"/>
    </xf>
    <xf numFmtId="0" fontId="10" fillId="2" borderId="6" xfId="6" quotePrefix="1" applyNumberFormat="1" applyFont="1" applyFill="1" applyBorder="1" applyAlignment="1" applyProtection="1">
      <alignment vertical="center" wrapText="1" shrinkToFit="1"/>
      <protection locked="0"/>
    </xf>
    <xf numFmtId="0" fontId="10" fillId="2" borderId="3" xfId="6" applyFont="1" applyFill="1" applyBorder="1" applyAlignment="1" applyProtection="1">
      <alignment horizontal="center" vertical="center" wrapText="1"/>
    </xf>
    <xf numFmtId="0" fontId="10" fillId="2" borderId="1" xfId="0" applyFont="1" applyFill="1" applyBorder="1" applyAlignment="1"/>
    <xf numFmtId="0" fontId="10" fillId="2" borderId="3" xfId="0" applyFont="1" applyFill="1" applyBorder="1" applyAlignment="1"/>
    <xf numFmtId="0" fontId="30" fillId="8" borderId="3" xfId="3" applyFont="1" applyFill="1" applyBorder="1" applyAlignment="1" applyProtection="1">
      <alignment horizontal="center" vertical="center" shrinkToFit="1"/>
    </xf>
    <xf numFmtId="0" fontId="30" fillId="8" borderId="2" xfId="3" applyFont="1" applyFill="1" applyBorder="1" applyAlignment="1" applyProtection="1">
      <alignment horizontal="center" vertical="center" shrinkToFit="1"/>
    </xf>
    <xf numFmtId="0" fontId="29" fillId="0" borderId="0" xfId="3" applyFont="1" applyAlignment="1" applyProtection="1">
      <alignment vertical="center"/>
    </xf>
    <xf numFmtId="0" fontId="30" fillId="0" borderId="3" xfId="3" applyFont="1" applyFill="1" applyBorder="1" applyAlignment="1" applyProtection="1">
      <alignment horizontal="center" vertical="center" shrinkToFit="1"/>
    </xf>
    <xf numFmtId="0" fontId="31" fillId="0" borderId="3" xfId="3" applyFont="1" applyFill="1" applyBorder="1" applyAlignment="1" applyProtection="1">
      <alignment horizontal="center" vertical="center" shrinkToFit="1"/>
    </xf>
    <xf numFmtId="0" fontId="31" fillId="8" borderId="3" xfId="3" applyFont="1" applyFill="1" applyBorder="1" applyAlignment="1" applyProtection="1">
      <alignment horizontal="center" vertical="center" shrinkToFit="1"/>
    </xf>
    <xf numFmtId="0" fontId="31" fillId="5" borderId="3" xfId="3" applyFont="1" applyFill="1" applyBorder="1" applyAlignment="1" applyProtection="1">
      <alignment horizontal="center" vertical="center" shrinkToFit="1"/>
      <protection locked="0"/>
    </xf>
    <xf numFmtId="49" fontId="31" fillId="0" borderId="4" xfId="3" applyNumberFormat="1" applyFont="1" applyBorder="1" applyAlignment="1" applyProtection="1">
      <alignment vertical="center" wrapText="1"/>
    </xf>
    <xf numFmtId="0" fontId="31" fillId="0" borderId="0" xfId="3" applyFont="1" applyAlignment="1" applyProtection="1">
      <alignment vertical="center"/>
    </xf>
    <xf numFmtId="0" fontId="1" fillId="0" borderId="0" xfId="3" applyFont="1" applyBorder="1" applyAlignment="1" applyProtection="1">
      <alignment horizontal="left" vertical="center" wrapText="1"/>
    </xf>
    <xf numFmtId="0" fontId="1" fillId="0" borderId="0" xfId="3" applyFont="1" applyAlignment="1" applyProtection="1">
      <alignment horizontal="left" vertical="center" wrapText="1"/>
    </xf>
    <xf numFmtId="0" fontId="1" fillId="0" borderId="8" xfId="3" applyFont="1" applyBorder="1" applyAlignment="1" applyProtection="1">
      <alignment horizontal="left" vertical="center" wrapText="1"/>
    </xf>
    <xf numFmtId="49" fontId="1" fillId="0" borderId="4" xfId="3" applyNumberFormat="1" applyFont="1" applyFill="1" applyBorder="1" applyAlignment="1" applyProtection="1">
      <alignment vertical="center" wrapText="1"/>
    </xf>
    <xf numFmtId="0" fontId="1" fillId="7" borderId="0" xfId="3" applyFont="1" applyFill="1" applyAlignment="1" applyProtection="1">
      <alignment vertical="center"/>
    </xf>
    <xf numFmtId="49" fontId="1" fillId="0" borderId="22" xfId="3" applyNumberFormat="1" applyFont="1" applyFill="1" applyBorder="1" applyAlignment="1" applyProtection="1">
      <alignment vertical="center" wrapText="1"/>
    </xf>
    <xf numFmtId="0" fontId="1" fillId="0" borderId="0" xfId="3" applyFont="1" applyAlignment="1" applyProtection="1">
      <alignment horizontal="left" vertical="center" wrapText="1"/>
    </xf>
    <xf numFmtId="0" fontId="4" fillId="7" borderId="26" xfId="3" applyFont="1" applyFill="1" applyBorder="1" applyAlignment="1" applyProtection="1">
      <alignment horizontal="center" vertical="center"/>
    </xf>
    <xf numFmtId="0" fontId="4" fillId="7" borderId="12" xfId="3" applyFont="1" applyFill="1" applyBorder="1" applyAlignment="1" applyProtection="1">
      <alignment horizontal="center" vertical="center"/>
    </xf>
    <xf numFmtId="49" fontId="1" fillId="0" borderId="4" xfId="3" applyNumberFormat="1" applyFont="1" applyFill="1" applyBorder="1" applyAlignment="1" applyProtection="1">
      <alignment horizontal="left" vertical="center" wrapText="1"/>
    </xf>
    <xf numFmtId="0" fontId="1" fillId="0" borderId="0" xfId="0" applyFont="1"/>
    <xf numFmtId="16" fontId="1" fillId="0" borderId="0" xfId="0" applyNumberFormat="1" applyFont="1"/>
    <xf numFmtId="0" fontId="32" fillId="0" borderId="0" xfId="0" applyFont="1"/>
    <xf numFmtId="49" fontId="23" fillId="0" borderId="2" xfId="3" applyNumberFormat="1" applyFont="1" applyBorder="1" applyAlignment="1" applyProtection="1">
      <alignment vertical="center" wrapText="1"/>
    </xf>
    <xf numFmtId="49" fontId="1" fillId="8" borderId="1" xfId="3" applyNumberFormat="1" applyFont="1" applyFill="1" applyBorder="1" applyAlignment="1" applyProtection="1">
      <alignment horizontal="center" vertical="center" wrapText="1"/>
    </xf>
    <xf numFmtId="49" fontId="23" fillId="0" borderId="5" xfId="3" applyNumberFormat="1" applyFont="1" applyFill="1" applyBorder="1" applyAlignment="1" applyProtection="1">
      <alignment vertical="center" wrapText="1"/>
    </xf>
    <xf numFmtId="49" fontId="23" fillId="0" borderId="2" xfId="3" applyNumberFormat="1" applyFont="1" applyFill="1" applyBorder="1" applyAlignment="1" applyProtection="1">
      <alignment vertical="center" wrapText="1"/>
    </xf>
    <xf numFmtId="0" fontId="1" fillId="0" borderId="0" xfId="0" applyFont="1" applyAlignment="1">
      <alignment wrapText="1"/>
    </xf>
    <xf numFmtId="0" fontId="9" fillId="8" borderId="8" xfId="3" applyFont="1" applyFill="1" applyBorder="1" applyAlignment="1" applyProtection="1">
      <alignment vertical="top" wrapText="1"/>
    </xf>
    <xf numFmtId="0" fontId="9" fillId="8" borderId="0" xfId="3" applyFont="1" applyFill="1" applyBorder="1" applyAlignment="1" applyProtection="1">
      <alignment vertical="top" wrapText="1"/>
    </xf>
    <xf numFmtId="0" fontId="1" fillId="8" borderId="0" xfId="3" applyFont="1" applyFill="1" applyAlignment="1" applyProtection="1">
      <alignment vertical="center"/>
    </xf>
    <xf numFmtId="0" fontId="1" fillId="8" borderId="0" xfId="3" applyFont="1" applyFill="1" applyAlignment="1" applyProtection="1">
      <alignment vertical="center" wrapText="1"/>
    </xf>
    <xf numFmtId="165" fontId="3" fillId="0" borderId="0" xfId="3" applyNumberFormat="1" applyFont="1" applyAlignment="1" applyProtection="1">
      <alignment vertical="center" wrapText="1"/>
    </xf>
    <xf numFmtId="0" fontId="10" fillId="2" borderId="3" xfId="6" applyFont="1" applyFill="1" applyBorder="1" applyAlignment="1" applyProtection="1">
      <alignment horizontal="center" vertical="center" wrapText="1"/>
    </xf>
    <xf numFmtId="0" fontId="10" fillId="2" borderId="3" xfId="6" applyFont="1" applyFill="1" applyBorder="1" applyAlignment="1" applyProtection="1">
      <alignment horizontal="center" vertical="center"/>
    </xf>
    <xf numFmtId="0" fontId="11" fillId="4" borderId="0" xfId="6" applyFont="1" applyFill="1" applyAlignment="1" applyProtection="1">
      <alignment vertical="center" wrapText="1"/>
    </xf>
    <xf numFmtId="0" fontId="11" fillId="4" borderId="0" xfId="6" quotePrefix="1" applyFont="1" applyFill="1" applyAlignment="1" applyProtection="1">
      <alignment vertical="center" wrapText="1"/>
    </xf>
    <xf numFmtId="0" fontId="10" fillId="2" borderId="6" xfId="6" applyNumberFormat="1" applyFont="1" applyFill="1" applyBorder="1" applyAlignment="1" applyProtection="1">
      <alignment horizontal="center" vertical="center"/>
    </xf>
    <xf numFmtId="0" fontId="10" fillId="2" borderId="6" xfId="6" applyNumberFormat="1" applyFont="1" applyFill="1" applyBorder="1" applyAlignment="1" applyProtection="1">
      <alignment horizontal="center" vertical="center" wrapText="1"/>
    </xf>
    <xf numFmtId="0" fontId="10" fillId="2" borderId="3" xfId="6" applyNumberFormat="1" applyFont="1" applyFill="1" applyBorder="1" applyAlignment="1" applyProtection="1">
      <alignment horizontal="center" vertical="center" wrapText="1"/>
    </xf>
    <xf numFmtId="16" fontId="10" fillId="2" borderId="6" xfId="6" quotePrefix="1" applyNumberFormat="1" applyFont="1" applyFill="1" applyBorder="1" applyAlignment="1" applyProtection="1">
      <alignment horizontal="center" vertical="center"/>
    </xf>
    <xf numFmtId="0" fontId="10" fillId="2" borderId="6" xfId="6" quotePrefix="1" applyNumberFormat="1" applyFont="1" applyFill="1" applyBorder="1" applyAlignment="1" applyProtection="1">
      <alignment horizontal="center" vertical="center" wrapText="1"/>
    </xf>
    <xf numFmtId="16" fontId="10" fillId="2" borderId="6" xfId="6" quotePrefix="1" applyNumberFormat="1" applyFont="1" applyFill="1" applyBorder="1" applyAlignment="1" applyProtection="1">
      <alignment horizontal="center" vertical="center" wrapText="1"/>
    </xf>
    <xf numFmtId="16" fontId="10" fillId="2" borderId="3" xfId="6" quotePrefix="1" applyNumberFormat="1" applyFont="1" applyFill="1" applyBorder="1" applyAlignment="1" applyProtection="1">
      <alignment horizontal="center" vertical="center" wrapText="1"/>
    </xf>
    <xf numFmtId="0" fontId="10" fillId="2" borderId="3" xfId="6" quotePrefix="1" applyNumberFormat="1" applyFont="1" applyFill="1" applyBorder="1" applyAlignment="1" applyProtection="1">
      <alignment horizontal="center" vertical="center" wrapText="1"/>
    </xf>
    <xf numFmtId="0" fontId="35" fillId="0" borderId="0" xfId="0" applyFont="1" applyAlignment="1">
      <alignment horizontal="left" vertical="center" indent="1"/>
    </xf>
    <xf numFmtId="0" fontId="36" fillId="0" borderId="0" xfId="0" applyFont="1" applyAlignment="1">
      <alignment horizontal="left" vertical="center" indent="2"/>
    </xf>
    <xf numFmtId="0" fontId="13" fillId="0" borderId="0" xfId="0" applyFont="1" applyAlignment="1">
      <alignment horizontal="left" vertical="center" indent="3"/>
    </xf>
    <xf numFmtId="0" fontId="13" fillId="0" borderId="0" xfId="0" applyFont="1" applyAlignment="1">
      <alignment horizontal="left" vertical="center" indent="4"/>
    </xf>
    <xf numFmtId="0" fontId="13" fillId="0" borderId="0" xfId="0" applyFont="1" applyAlignment="1">
      <alignment horizontal="left" vertical="center" indent="12"/>
    </xf>
    <xf numFmtId="49" fontId="23" fillId="0" borderId="3" xfId="3" applyNumberFormat="1" applyFont="1" applyBorder="1" applyAlignment="1" applyProtection="1">
      <alignment horizontal="center" vertical="center" wrapText="1"/>
    </xf>
    <xf numFmtId="49" fontId="23" fillId="0" borderId="3" xfId="3" applyNumberFormat="1" applyFont="1" applyBorder="1" applyAlignment="1" applyProtection="1">
      <alignment horizontal="left" vertical="center" wrapText="1"/>
    </xf>
    <xf numFmtId="49" fontId="23" fillId="0" borderId="3" xfId="3" applyNumberFormat="1" applyFont="1" applyBorder="1" applyAlignment="1" applyProtection="1">
      <alignment vertical="center" wrapText="1"/>
    </xf>
    <xf numFmtId="49" fontId="37" fillId="0" borderId="3" xfId="3" applyNumberFormat="1" applyFont="1" applyBorder="1" applyAlignment="1" applyProtection="1">
      <alignment horizontal="center" vertical="center" wrapText="1"/>
    </xf>
    <xf numFmtId="49" fontId="23" fillId="9" borderId="3" xfId="3" applyNumberFormat="1" applyFont="1" applyFill="1" applyBorder="1" applyAlignment="1" applyProtection="1">
      <alignment horizontal="center" vertical="center" wrapText="1"/>
    </xf>
    <xf numFmtId="49" fontId="23" fillId="0" borderId="14" xfId="3" applyNumberFormat="1" applyFont="1" applyFill="1" applyBorder="1" applyAlignment="1" applyProtection="1">
      <alignment vertical="center" wrapText="1"/>
    </xf>
    <xf numFmtId="0" fontId="23" fillId="0" borderId="3" xfId="3" quotePrefix="1" applyFont="1" applyBorder="1" applyAlignment="1" applyProtection="1">
      <alignment vertical="center" wrapText="1"/>
    </xf>
    <xf numFmtId="0" fontId="23" fillId="0" borderId="3" xfId="3" applyFont="1" applyBorder="1" applyAlignment="1" applyProtection="1">
      <alignment vertical="center" wrapText="1"/>
    </xf>
    <xf numFmtId="0" fontId="23" fillId="0" borderId="3" xfId="3" applyFont="1" applyBorder="1" applyAlignment="1" applyProtection="1">
      <alignment horizontal="center" vertical="center" wrapText="1"/>
    </xf>
    <xf numFmtId="0" fontId="38" fillId="0" borderId="0" xfId="3" applyFont="1" applyAlignment="1" applyProtection="1">
      <alignment vertical="center"/>
    </xf>
    <xf numFmtId="49" fontId="23" fillId="0" borderId="3" xfId="3" quotePrefix="1" applyNumberFormat="1" applyFont="1" applyBorder="1" applyAlignment="1" applyProtection="1">
      <alignment vertical="center" wrapText="1"/>
    </xf>
    <xf numFmtId="16" fontId="23" fillId="0" borderId="3" xfId="3" applyNumberFormat="1" applyFont="1" applyFill="1" applyBorder="1" applyAlignment="1" applyProtection="1">
      <alignment vertical="center" wrapText="1"/>
    </xf>
    <xf numFmtId="16" fontId="23" fillId="0" borderId="3" xfId="3" quotePrefix="1" applyNumberFormat="1" applyFont="1" applyFill="1" applyBorder="1" applyAlignment="1" applyProtection="1">
      <alignment horizontal="left" vertical="center" wrapText="1"/>
    </xf>
    <xf numFmtId="49" fontId="23" fillId="0" borderId="3" xfId="3" applyNumberFormat="1" applyFont="1" applyFill="1" applyBorder="1" applyAlignment="1" applyProtection="1">
      <alignment horizontal="left" vertical="center" wrapText="1"/>
    </xf>
    <xf numFmtId="49" fontId="23" fillId="0" borderId="1" xfId="3" applyNumberFormat="1" applyFont="1" applyFill="1" applyBorder="1" applyAlignment="1" applyProtection="1">
      <alignment horizontal="left" vertical="center" wrapText="1"/>
    </xf>
    <xf numFmtId="49" fontId="23" fillId="0" borderId="1" xfId="3" applyNumberFormat="1" applyFont="1" applyFill="1" applyBorder="1" applyAlignment="1" applyProtection="1">
      <alignment vertical="center" wrapText="1"/>
    </xf>
    <xf numFmtId="49" fontId="23" fillId="0" borderId="1" xfId="3" applyNumberFormat="1" applyFont="1" applyBorder="1" applyAlignment="1" applyProtection="1">
      <alignment horizontal="left" vertical="center" wrapText="1"/>
    </xf>
    <xf numFmtId="49" fontId="23" fillId="8" borderId="1" xfId="3" applyNumberFormat="1" applyFont="1" applyFill="1" applyBorder="1" applyAlignment="1" applyProtection="1">
      <alignment vertical="center" wrapText="1"/>
    </xf>
    <xf numFmtId="49" fontId="23" fillId="8" borderId="1" xfId="3" applyNumberFormat="1" applyFont="1" applyFill="1" applyBorder="1" applyAlignment="1" applyProtection="1">
      <alignment horizontal="left" vertical="center" wrapText="1"/>
    </xf>
    <xf numFmtId="49" fontId="23" fillId="8" borderId="3" xfId="3" applyNumberFormat="1" applyFont="1" applyFill="1" applyBorder="1" applyAlignment="1" applyProtection="1">
      <alignment horizontal="center" vertical="center" wrapText="1"/>
    </xf>
    <xf numFmtId="49" fontId="23" fillId="8" borderId="3" xfId="3" applyNumberFormat="1" applyFont="1" applyFill="1" applyBorder="1" applyAlignment="1" applyProtection="1">
      <alignment horizontal="left" vertical="center" wrapText="1"/>
    </xf>
    <xf numFmtId="49" fontId="23" fillId="8" borderId="3" xfId="3" applyNumberFormat="1" applyFont="1" applyFill="1" applyBorder="1" applyAlignment="1" applyProtection="1">
      <alignment vertical="center" wrapText="1"/>
    </xf>
    <xf numFmtId="16" fontId="23" fillId="8" borderId="4" xfId="3" applyNumberFormat="1" applyFont="1" applyFill="1" applyBorder="1" applyAlignment="1" applyProtection="1">
      <alignment vertical="center" wrapText="1"/>
    </xf>
    <xf numFmtId="16" fontId="23" fillId="8" borderId="4" xfId="3" applyNumberFormat="1" applyFont="1" applyFill="1" applyBorder="1" applyAlignment="1" applyProtection="1">
      <alignment horizontal="left" vertical="center" wrapText="1"/>
    </xf>
    <xf numFmtId="0" fontId="23" fillId="8" borderId="3" xfId="3" applyFont="1" applyFill="1" applyBorder="1" applyAlignment="1" applyProtection="1">
      <alignment horizontal="center" vertical="center" wrapText="1"/>
    </xf>
    <xf numFmtId="0" fontId="23" fillId="8" borderId="3" xfId="3" applyFont="1" applyFill="1" applyBorder="1" applyAlignment="1" applyProtection="1">
      <alignment horizontal="left" vertical="center" wrapText="1"/>
    </xf>
    <xf numFmtId="49" fontId="23" fillId="0" borderId="1" xfId="0" applyNumberFormat="1" applyFont="1" applyBorder="1" applyAlignment="1" applyProtection="1">
      <alignment vertical="center" wrapText="1"/>
    </xf>
    <xf numFmtId="49" fontId="23" fillId="0" borderId="1" xfId="3" applyNumberFormat="1" applyFont="1" applyBorder="1" applyAlignment="1" applyProtection="1">
      <alignment horizontal="center" vertical="center" wrapText="1"/>
    </xf>
    <xf numFmtId="49" fontId="23" fillId="0" borderId="3" xfId="3" applyNumberFormat="1" applyFont="1" applyBorder="1" applyAlignment="1" applyProtection="1">
      <alignment vertical="center"/>
    </xf>
    <xf numFmtId="0" fontId="38" fillId="0" borderId="3" xfId="3" applyFont="1" applyBorder="1" applyAlignment="1" applyProtection="1">
      <alignment vertical="center"/>
    </xf>
    <xf numFmtId="0" fontId="38" fillId="0" borderId="0" xfId="3" applyFont="1" applyBorder="1" applyAlignment="1" applyProtection="1">
      <alignment vertical="center"/>
    </xf>
    <xf numFmtId="0" fontId="23" fillId="0" borderId="0" xfId="3" applyFont="1" applyBorder="1" applyAlignment="1" applyProtection="1">
      <alignment vertical="center" wrapText="1"/>
    </xf>
    <xf numFmtId="49" fontId="23" fillId="0" borderId="1" xfId="3" applyNumberFormat="1" applyFont="1" applyBorder="1" applyAlignment="1" applyProtection="1">
      <alignment vertical="center" wrapText="1"/>
    </xf>
    <xf numFmtId="0" fontId="23" fillId="0" borderId="27" xfId="3" applyFont="1" applyBorder="1" applyAlignment="1" applyProtection="1">
      <alignment vertical="center" wrapText="1"/>
    </xf>
    <xf numFmtId="49" fontId="23" fillId="0" borderId="4" xfId="3" applyNumberFormat="1" applyFont="1" applyFill="1" applyBorder="1" applyAlignment="1" applyProtection="1">
      <alignment vertical="center" wrapText="1"/>
    </xf>
    <xf numFmtId="49" fontId="23" fillId="0" borderId="4" xfId="3" applyNumberFormat="1" applyFont="1" applyBorder="1" applyAlignment="1" applyProtection="1">
      <alignment vertical="center" wrapText="1"/>
    </xf>
    <xf numFmtId="49" fontId="23" fillId="0" borderId="4" xfId="3" quotePrefix="1" applyNumberFormat="1" applyFont="1" applyBorder="1" applyAlignment="1" applyProtection="1">
      <alignment vertical="center" wrapText="1"/>
    </xf>
    <xf numFmtId="49" fontId="23" fillId="0" borderId="28" xfId="3" applyNumberFormat="1" applyFont="1" applyBorder="1" applyAlignment="1" applyProtection="1">
      <alignment vertical="center" wrapText="1"/>
    </xf>
    <xf numFmtId="49" fontId="23" fillId="0" borderId="11" xfId="3" applyNumberFormat="1" applyFont="1" applyBorder="1" applyAlignment="1" applyProtection="1">
      <alignment vertical="center" wrapText="1"/>
    </xf>
    <xf numFmtId="49" fontId="23" fillId="0" borderId="22" xfId="3" applyNumberFormat="1" applyFont="1" applyBorder="1" applyAlignment="1" applyProtection="1">
      <alignment vertical="center" wrapText="1"/>
    </xf>
    <xf numFmtId="49" fontId="23" fillId="9" borderId="1" xfId="3" applyNumberFormat="1" applyFont="1" applyFill="1" applyBorder="1" applyAlignment="1" applyProtection="1">
      <alignment horizontal="center" vertical="center" wrapText="1"/>
    </xf>
    <xf numFmtId="0" fontId="23" fillId="0" borderId="3" xfId="3" applyFont="1" applyBorder="1" applyAlignment="1" applyProtection="1">
      <alignment horizontal="left" vertical="center" wrapText="1"/>
    </xf>
    <xf numFmtId="49" fontId="23" fillId="0" borderId="4" xfId="3" applyNumberFormat="1" applyFont="1" applyBorder="1" applyAlignment="1" applyProtection="1">
      <alignment horizontal="center" vertical="center" wrapText="1"/>
    </xf>
    <xf numFmtId="49" fontId="23" fillId="0" borderId="3" xfId="3" quotePrefix="1" applyNumberFormat="1" applyFont="1" applyFill="1" applyBorder="1" applyAlignment="1" applyProtection="1">
      <alignment vertical="center" wrapText="1"/>
    </xf>
    <xf numFmtId="49" fontId="23" fillId="9" borderId="4" xfId="3" applyNumberFormat="1" applyFont="1" applyFill="1" applyBorder="1" applyAlignment="1" applyProtection="1">
      <alignment horizontal="center" vertical="center" wrapText="1"/>
    </xf>
    <xf numFmtId="49" fontId="23" fillId="8" borderId="4" xfId="3" applyNumberFormat="1" applyFont="1" applyFill="1" applyBorder="1" applyAlignment="1" applyProtection="1">
      <alignment vertical="center" wrapText="1"/>
    </xf>
    <xf numFmtId="49" fontId="23" fillId="8" borderId="1" xfId="3" applyNumberFormat="1" applyFont="1" applyFill="1" applyBorder="1" applyAlignment="1" applyProtection="1">
      <alignment horizontal="center" vertical="center" wrapText="1"/>
    </xf>
    <xf numFmtId="49" fontId="37" fillId="0" borderId="22" xfId="3" applyNumberFormat="1" applyFont="1" applyBorder="1" applyAlignment="1" applyProtection="1">
      <alignment vertical="center" wrapText="1"/>
    </xf>
    <xf numFmtId="49" fontId="37" fillId="0" borderId="1" xfId="3" applyNumberFormat="1" applyFont="1" applyBorder="1" applyAlignment="1" applyProtection="1">
      <alignment horizontal="center" vertical="center" wrapText="1"/>
    </xf>
    <xf numFmtId="49" fontId="37" fillId="0" borderId="3" xfId="3" applyNumberFormat="1" applyFont="1" applyBorder="1" applyAlignment="1" applyProtection="1">
      <alignment vertical="center" wrapText="1"/>
    </xf>
    <xf numFmtId="49" fontId="23" fillId="0" borderId="2" xfId="3" quotePrefix="1" applyNumberFormat="1" applyFont="1" applyFill="1" applyBorder="1" applyAlignment="1" applyProtection="1">
      <alignment vertical="center" wrapText="1"/>
    </xf>
    <xf numFmtId="0" fontId="42" fillId="8" borderId="29" xfId="0" applyFont="1" applyFill="1" applyBorder="1" applyAlignment="1">
      <alignment vertical="top" wrapText="1"/>
    </xf>
    <xf numFmtId="0" fontId="43" fillId="10" borderId="30" xfId="0" applyFont="1" applyFill="1" applyBorder="1" applyAlignment="1">
      <alignment horizontal="center" vertical="center" wrapText="1" readingOrder="1"/>
    </xf>
    <xf numFmtId="0" fontId="43" fillId="10" borderId="31" xfId="0" applyFont="1" applyFill="1" applyBorder="1" applyAlignment="1">
      <alignment horizontal="center" vertical="center" wrapText="1" readingOrder="1"/>
    </xf>
    <xf numFmtId="0" fontId="46" fillId="11" borderId="25" xfId="0" applyFont="1" applyFill="1" applyBorder="1" applyAlignment="1">
      <alignment horizontal="left" vertical="center" wrapText="1" readingOrder="1"/>
    </xf>
    <xf numFmtId="0" fontId="1" fillId="11" borderId="3" xfId="0" applyFont="1" applyFill="1" applyBorder="1" applyAlignment="1">
      <alignment horizontal="left" vertical="center" wrapText="1" indent="1" readingOrder="1"/>
    </xf>
    <xf numFmtId="0" fontId="47" fillId="12" borderId="25" xfId="0" applyFont="1" applyFill="1" applyBorder="1" applyAlignment="1">
      <alignment horizontal="left" vertical="center" wrapText="1" readingOrder="1"/>
    </xf>
    <xf numFmtId="0" fontId="45" fillId="12" borderId="3" xfId="0" applyFont="1" applyFill="1" applyBorder="1" applyAlignment="1">
      <alignment horizontal="left" vertical="center" wrapText="1" readingOrder="1"/>
    </xf>
    <xf numFmtId="0" fontId="45" fillId="12" borderId="24" xfId="0" applyFont="1" applyFill="1" applyBorder="1" applyAlignment="1">
      <alignment horizontal="left" vertical="center" wrapText="1" readingOrder="1"/>
    </xf>
    <xf numFmtId="0" fontId="1" fillId="8" borderId="18" xfId="2" applyFill="1" applyBorder="1"/>
    <xf numFmtId="0" fontId="1" fillId="8" borderId="0" xfId="2" applyFill="1" applyBorder="1"/>
    <xf numFmtId="0" fontId="1" fillId="8" borderId="0" xfId="2" applyFill="1"/>
    <xf numFmtId="49" fontId="22" fillId="8" borderId="3" xfId="3" applyNumberFormat="1" applyFont="1" applyFill="1" applyBorder="1" applyAlignment="1" applyProtection="1">
      <alignment vertical="center" wrapText="1"/>
    </xf>
    <xf numFmtId="0" fontId="10" fillId="2" borderId="3" xfId="6" applyFont="1" applyFill="1" applyBorder="1" applyProtection="1">
      <alignment vertical="center"/>
    </xf>
    <xf numFmtId="0" fontId="11" fillId="2" borderId="3" xfId="6" applyFont="1" applyFill="1" applyBorder="1" applyProtection="1">
      <alignment vertical="center"/>
    </xf>
    <xf numFmtId="0" fontId="10" fillId="2" borderId="0" xfId="6" applyFont="1" applyFill="1" applyBorder="1" applyProtection="1">
      <alignment vertical="center"/>
    </xf>
    <xf numFmtId="0" fontId="11" fillId="8" borderId="0" xfId="6" applyFont="1" applyFill="1" applyProtection="1">
      <alignment vertical="center"/>
    </xf>
    <xf numFmtId="0" fontId="12" fillId="2" borderId="0" xfId="6" applyFont="1" applyFill="1" applyAlignment="1" applyProtection="1">
      <alignment vertical="center"/>
    </xf>
    <xf numFmtId="0" fontId="12" fillId="8" borderId="0" xfId="6" applyFont="1" applyFill="1" applyAlignment="1" applyProtection="1">
      <alignment horizontal="left" vertical="center"/>
    </xf>
    <xf numFmtId="0" fontId="10" fillId="2" borderId="6" xfId="6" applyNumberFormat="1" applyFont="1" applyFill="1" applyBorder="1" applyAlignment="1" applyProtection="1">
      <alignment horizontal="left" vertical="center" wrapText="1" shrinkToFit="1"/>
      <protection locked="0"/>
    </xf>
    <xf numFmtId="0" fontId="10" fillId="2" borderId="8" xfId="6" applyNumberFormat="1" applyFont="1" applyFill="1" applyBorder="1" applyAlignment="1" applyProtection="1">
      <alignment horizontal="left" vertical="center" wrapText="1" shrinkToFit="1"/>
      <protection locked="0"/>
    </xf>
    <xf numFmtId="0" fontId="10" fillId="2" borderId="26" xfId="6" applyNumberFormat="1" applyFont="1" applyFill="1" applyBorder="1" applyAlignment="1" applyProtection="1">
      <alignment horizontal="left" vertical="center" wrapText="1" shrinkToFit="1"/>
      <protection locked="0"/>
    </xf>
    <xf numFmtId="0" fontId="21" fillId="2" borderId="2" xfId="6" applyFont="1" applyFill="1" applyBorder="1" applyAlignment="1" applyProtection="1">
      <alignment horizontal="center" vertical="center" wrapText="1"/>
    </xf>
    <xf numFmtId="0" fontId="21" fillId="2" borderId="3" xfId="6" applyFont="1" applyFill="1" applyBorder="1" applyAlignment="1" applyProtection="1">
      <alignment horizontal="center" vertical="center" wrapText="1"/>
    </xf>
    <xf numFmtId="49" fontId="1" fillId="0" borderId="4" xfId="3" applyNumberFormat="1" applyFont="1" applyFill="1" applyBorder="1" applyAlignment="1" applyProtection="1">
      <alignment horizontal="center" vertical="center" wrapText="1"/>
    </xf>
    <xf numFmtId="49" fontId="1" fillId="0" borderId="1" xfId="3" applyNumberFormat="1" applyFont="1" applyFill="1" applyBorder="1" applyAlignment="1" applyProtection="1">
      <alignment horizontal="center" vertical="center" wrapText="1"/>
    </xf>
    <xf numFmtId="49" fontId="23" fillId="0" borderId="3" xfId="3" applyNumberFormat="1" applyFont="1" applyFill="1" applyBorder="1" applyAlignment="1" applyProtection="1">
      <alignment horizontal="center" vertical="center" wrapText="1"/>
    </xf>
    <xf numFmtId="49" fontId="22" fillId="0" borderId="3" xfId="3" applyNumberFormat="1" applyFont="1" applyFill="1" applyBorder="1" applyAlignment="1" applyProtection="1">
      <alignment horizontal="center" vertical="center" wrapText="1"/>
    </xf>
    <xf numFmtId="0" fontId="23" fillId="0" borderId="3" xfId="3" applyFont="1" applyFill="1" applyBorder="1" applyAlignment="1" applyProtection="1">
      <alignment horizontal="center" vertical="center" wrapText="1"/>
    </xf>
    <xf numFmtId="0" fontId="4" fillId="0" borderId="0" xfId="3" applyFont="1" applyBorder="1" applyAlignment="1" applyProtection="1">
      <alignment vertical="center"/>
    </xf>
    <xf numFmtId="0" fontId="53" fillId="8" borderId="0" xfId="0" applyFont="1" applyFill="1" applyBorder="1" applyAlignment="1">
      <alignment horizontal="center" vertical="top" wrapText="1"/>
    </xf>
    <xf numFmtId="0" fontId="52" fillId="8" borderId="0" xfId="0" applyFont="1" applyFill="1" applyBorder="1" applyAlignment="1">
      <alignment horizontal="center" vertical="top" wrapText="1"/>
    </xf>
    <xf numFmtId="49" fontId="1" fillId="8" borderId="3" xfId="3" applyNumberFormat="1" applyFont="1" applyFill="1" applyBorder="1" applyAlignment="1" applyProtection="1">
      <alignment vertical="center" wrapText="1"/>
    </xf>
    <xf numFmtId="49" fontId="23" fillId="8" borderId="3" xfId="3" applyNumberFormat="1" applyFont="1" applyFill="1" applyBorder="1" applyAlignment="1" applyProtection="1">
      <alignment vertical="center"/>
    </xf>
    <xf numFmtId="0" fontId="22" fillId="8" borderId="3" xfId="3" applyFont="1" applyFill="1" applyBorder="1" applyAlignment="1" applyProtection="1">
      <alignment vertical="center" wrapText="1"/>
    </xf>
    <xf numFmtId="0" fontId="22" fillId="8" borderId="3" xfId="3" applyFont="1" applyFill="1" applyBorder="1" applyAlignment="1" applyProtection="1">
      <alignment vertical="center"/>
    </xf>
    <xf numFmtId="49" fontId="22" fillId="8" borderId="1" xfId="3" applyNumberFormat="1" applyFont="1" applyFill="1" applyBorder="1" applyAlignment="1" applyProtection="1">
      <alignment horizontal="center" vertical="center" wrapText="1"/>
    </xf>
    <xf numFmtId="49" fontId="22" fillId="8" borderId="1" xfId="3" applyNumberFormat="1" applyFont="1" applyFill="1" applyBorder="1" applyAlignment="1" applyProtection="1">
      <alignment vertical="center" wrapText="1"/>
    </xf>
    <xf numFmtId="0" fontId="1" fillId="13" borderId="0" xfId="2" applyFill="1" applyBorder="1"/>
    <xf numFmtId="49" fontId="1" fillId="0" borderId="4" xfId="3" quotePrefix="1" applyNumberFormat="1" applyFont="1" applyFill="1" applyBorder="1" applyAlignment="1" applyProtection="1">
      <alignment horizontal="left" vertical="center" wrapText="1"/>
    </xf>
    <xf numFmtId="49" fontId="22" fillId="0" borderId="3" xfId="3" applyNumberFormat="1" applyFont="1" applyBorder="1" applyAlignment="1" applyProtection="1">
      <alignment horizontal="center" vertical="center" wrapText="1"/>
    </xf>
    <xf numFmtId="49" fontId="1" fillId="8" borderId="1" xfId="3" quotePrefix="1" applyNumberFormat="1" applyFont="1" applyFill="1" applyBorder="1" applyAlignment="1" applyProtection="1">
      <alignment vertical="center" wrapText="1"/>
    </xf>
    <xf numFmtId="49" fontId="1" fillId="14" borderId="3" xfId="3" applyNumberFormat="1" applyFont="1" applyFill="1" applyBorder="1" applyAlignment="1" applyProtection="1">
      <alignment vertical="center" wrapText="1"/>
    </xf>
    <xf numFmtId="49" fontId="1" fillId="14" borderId="4" xfId="3" applyNumberFormat="1" applyFont="1" applyFill="1" applyBorder="1" applyAlignment="1" applyProtection="1">
      <alignment horizontal="left" vertical="center" wrapText="1"/>
    </xf>
    <xf numFmtId="49" fontId="1" fillId="14" borderId="3" xfId="3" applyNumberFormat="1" applyFont="1" applyFill="1" applyBorder="1" applyAlignment="1" applyProtection="1">
      <alignment horizontal="center" vertical="center" wrapText="1"/>
    </xf>
    <xf numFmtId="49" fontId="1" fillId="14" borderId="4" xfId="3" applyNumberFormat="1" applyFont="1" applyFill="1" applyBorder="1" applyAlignment="1" applyProtection="1">
      <alignment horizontal="center" vertical="center" wrapText="1"/>
    </xf>
    <xf numFmtId="49" fontId="1" fillId="14" borderId="2" xfId="3" applyNumberFormat="1" applyFont="1" applyFill="1" applyBorder="1" applyAlignment="1" applyProtection="1">
      <alignment vertical="center" wrapText="1"/>
    </xf>
    <xf numFmtId="49" fontId="1" fillId="14" borderId="22" xfId="3" applyNumberFormat="1" applyFont="1" applyFill="1" applyBorder="1" applyAlignment="1" applyProtection="1">
      <alignment vertical="center" wrapText="1"/>
    </xf>
    <xf numFmtId="49" fontId="1" fillId="14" borderId="4" xfId="3" applyNumberFormat="1" applyFont="1" applyFill="1" applyBorder="1" applyAlignment="1" applyProtection="1">
      <alignment vertical="center" wrapText="1"/>
    </xf>
    <xf numFmtId="49" fontId="23" fillId="14" borderId="2" xfId="3" applyNumberFormat="1" applyFont="1" applyFill="1" applyBorder="1" applyAlignment="1" applyProtection="1">
      <alignment vertical="center" wrapText="1"/>
    </xf>
    <xf numFmtId="49" fontId="23" fillId="14" borderId="2" xfId="3" quotePrefix="1" applyNumberFormat="1" applyFont="1" applyFill="1" applyBorder="1" applyAlignment="1" applyProtection="1">
      <alignment horizontal="left" vertical="center" wrapText="1"/>
    </xf>
    <xf numFmtId="49" fontId="23" fillId="14" borderId="2" xfId="3" applyNumberFormat="1" applyFont="1" applyFill="1" applyBorder="1" applyAlignment="1" applyProtection="1">
      <alignment horizontal="left" vertical="center" wrapText="1"/>
    </xf>
    <xf numFmtId="49" fontId="23" fillId="14" borderId="3" xfId="3" applyNumberFormat="1" applyFont="1" applyFill="1" applyBorder="1" applyAlignment="1" applyProtection="1">
      <alignment vertical="center" wrapText="1"/>
    </xf>
    <xf numFmtId="49" fontId="23" fillId="14" borderId="3" xfId="3" quotePrefix="1" applyNumberFormat="1" applyFont="1" applyFill="1" applyBorder="1" applyAlignment="1" applyProtection="1">
      <alignment horizontal="left" vertical="center" wrapText="1"/>
    </xf>
    <xf numFmtId="49" fontId="23" fillId="14" borderId="3" xfId="3" applyNumberFormat="1" applyFont="1" applyFill="1" applyBorder="1" applyAlignment="1" applyProtection="1">
      <alignment horizontal="left" vertical="center" wrapText="1"/>
    </xf>
    <xf numFmtId="49" fontId="1" fillId="14" borderId="3" xfId="3" applyNumberFormat="1" applyFont="1" applyFill="1" applyBorder="1" applyAlignment="1" applyProtection="1">
      <alignment horizontal="left" vertical="center" wrapText="1"/>
    </xf>
    <xf numFmtId="49" fontId="23" fillId="14" borderId="1" xfId="3" quotePrefix="1" applyNumberFormat="1" applyFont="1" applyFill="1" applyBorder="1" applyAlignment="1" applyProtection="1">
      <alignment horizontal="left" vertical="center" wrapText="1"/>
    </xf>
    <xf numFmtId="0" fontId="23" fillId="14" borderId="3" xfId="3" applyFont="1" applyFill="1" applyBorder="1" applyAlignment="1" applyProtection="1">
      <alignment vertical="center" wrapText="1"/>
    </xf>
    <xf numFmtId="0" fontId="23" fillId="14" borderId="3" xfId="3" quotePrefix="1" applyFont="1" applyFill="1" applyBorder="1" applyAlignment="1" applyProtection="1">
      <alignment horizontal="left" vertical="center" wrapText="1"/>
    </xf>
    <xf numFmtId="49" fontId="23" fillId="14" borderId="5" xfId="3" applyNumberFormat="1" applyFont="1" applyFill="1" applyBorder="1" applyAlignment="1" applyProtection="1">
      <alignment vertical="center" wrapText="1"/>
    </xf>
    <xf numFmtId="49" fontId="23" fillId="14" borderId="5" xfId="3" applyNumberFormat="1" applyFont="1" applyFill="1" applyBorder="1" applyAlignment="1" applyProtection="1">
      <alignment horizontal="left" vertical="center" wrapText="1"/>
    </xf>
    <xf numFmtId="49" fontId="1" fillId="14" borderId="1" xfId="3" applyNumberFormat="1" applyFont="1" applyFill="1" applyBorder="1" applyAlignment="1" applyProtection="1">
      <alignment vertical="center" wrapText="1"/>
    </xf>
    <xf numFmtId="49" fontId="23" fillId="14" borderId="1" xfId="3" applyNumberFormat="1" applyFont="1" applyFill="1" applyBorder="1" applyAlignment="1" applyProtection="1">
      <alignment vertical="center" wrapText="1"/>
    </xf>
    <xf numFmtId="49" fontId="23" fillId="14" borderId="4" xfId="3" applyNumberFormat="1" applyFont="1" applyFill="1" applyBorder="1" applyAlignment="1" applyProtection="1">
      <alignment vertical="center" wrapText="1"/>
    </xf>
    <xf numFmtId="49" fontId="23" fillId="14" borderId="6" xfId="3" applyNumberFormat="1" applyFont="1" applyFill="1" applyBorder="1" applyAlignment="1" applyProtection="1">
      <alignment vertical="center" wrapText="1"/>
    </xf>
    <xf numFmtId="49" fontId="23" fillId="14" borderId="28" xfId="3" applyNumberFormat="1" applyFont="1" applyFill="1" applyBorder="1" applyAlignment="1" applyProtection="1">
      <alignment vertical="center" wrapText="1"/>
    </xf>
    <xf numFmtId="49" fontId="1" fillId="14" borderId="0" xfId="3" applyNumberFormat="1" applyFont="1" applyFill="1" applyBorder="1" applyAlignment="1" applyProtection="1">
      <alignment vertical="center" wrapText="1"/>
    </xf>
    <xf numFmtId="49" fontId="1" fillId="8" borderId="4" xfId="3" applyNumberFormat="1" applyFont="1" applyFill="1" applyBorder="1" applyAlignment="1" applyProtection="1">
      <alignment horizontal="left" vertical="center" wrapText="1"/>
    </xf>
    <xf numFmtId="49" fontId="1" fillId="8" borderId="3" xfId="3" applyNumberFormat="1" applyFont="1" applyFill="1" applyBorder="1" applyAlignment="1" applyProtection="1">
      <alignment horizontal="center" vertical="center" wrapText="1"/>
    </xf>
    <xf numFmtId="49" fontId="1" fillId="8" borderId="4" xfId="3" applyNumberFormat="1" applyFont="1" applyFill="1" applyBorder="1" applyAlignment="1" applyProtection="1">
      <alignment horizontal="center" vertical="center" wrapText="1"/>
    </xf>
    <xf numFmtId="49" fontId="23" fillId="8" borderId="22" xfId="3" applyNumberFormat="1" applyFont="1" applyFill="1" applyBorder="1" applyAlignment="1" applyProtection="1">
      <alignment vertical="center" wrapText="1"/>
    </xf>
    <xf numFmtId="49" fontId="1" fillId="8" borderId="1" xfId="3" applyNumberFormat="1" applyFont="1" applyFill="1" applyBorder="1" applyAlignment="1" applyProtection="1">
      <alignment vertical="center" wrapText="1"/>
    </xf>
    <xf numFmtId="49" fontId="23" fillId="8" borderId="5" xfId="3" applyNumberFormat="1" applyFont="1" applyFill="1" applyBorder="1" applyAlignment="1" applyProtection="1">
      <alignment horizontal="left" vertical="top" wrapText="1"/>
    </xf>
    <xf numFmtId="49" fontId="23" fillId="8" borderId="7" xfId="3" applyNumberFormat="1" applyFont="1" applyFill="1" applyBorder="1" applyAlignment="1" applyProtection="1">
      <alignment horizontal="left" vertical="center" wrapText="1"/>
    </xf>
    <xf numFmtId="49" fontId="2" fillId="14" borderId="2" xfId="3" applyNumberFormat="1" applyFont="1" applyFill="1" applyBorder="1" applyAlignment="1" applyProtection="1">
      <alignment vertical="center" wrapText="1"/>
    </xf>
    <xf numFmtId="0" fontId="26" fillId="6" borderId="16" xfId="2" applyFont="1" applyFill="1" applyBorder="1" applyAlignment="1">
      <alignment horizontal="center" vertical="center" wrapText="1"/>
    </xf>
    <xf numFmtId="0" fontId="26" fillId="6" borderId="0" xfId="2" applyFont="1" applyFill="1" applyBorder="1" applyAlignment="1">
      <alignment horizontal="center" vertical="center" wrapText="1"/>
    </xf>
    <xf numFmtId="0" fontId="22" fillId="13" borderId="0" xfId="2" applyFont="1" applyFill="1" applyBorder="1" applyAlignment="1">
      <alignment horizontal="left" wrapText="1"/>
    </xf>
    <xf numFmtId="0" fontId="1" fillId="7" borderId="4" xfId="3" applyFont="1" applyFill="1" applyBorder="1" applyAlignment="1" applyProtection="1">
      <alignment horizontal="center" vertical="center" wrapText="1"/>
    </xf>
    <xf numFmtId="0" fontId="1" fillId="7" borderId="28" xfId="3" applyFont="1" applyFill="1" applyBorder="1" applyAlignment="1" applyProtection="1">
      <alignment horizontal="center" vertical="center" wrapText="1"/>
    </xf>
    <xf numFmtId="0" fontId="1" fillId="7" borderId="11" xfId="3" applyFont="1" applyFill="1" applyBorder="1" applyAlignment="1" applyProtection="1">
      <alignment horizontal="center" vertical="center" wrapText="1"/>
    </xf>
    <xf numFmtId="49" fontId="1" fillId="7" borderId="4" xfId="3" applyNumberFormat="1" applyFont="1" applyFill="1" applyBorder="1" applyAlignment="1" applyProtection="1">
      <alignment horizontal="center" vertical="center" wrapText="1"/>
    </xf>
    <xf numFmtId="49" fontId="1" fillId="7" borderId="28" xfId="3" applyNumberFormat="1" applyFont="1" applyFill="1" applyBorder="1" applyAlignment="1" applyProtection="1">
      <alignment horizontal="center" vertical="center" wrapText="1"/>
    </xf>
    <xf numFmtId="49" fontId="1" fillId="7" borderId="11" xfId="3" applyNumberFormat="1" applyFont="1" applyFill="1" applyBorder="1" applyAlignment="1" applyProtection="1">
      <alignment horizontal="center" vertical="center" wrapText="1"/>
    </xf>
    <xf numFmtId="0" fontId="12" fillId="0" borderId="2" xfId="3" applyFont="1" applyBorder="1" applyAlignment="1" applyProtection="1">
      <alignment horizontal="center" vertical="center" wrapText="1"/>
    </xf>
    <xf numFmtId="0" fontId="12" fillId="0" borderId="5" xfId="3" applyFont="1" applyBorder="1" applyAlignment="1" applyProtection="1">
      <alignment horizontal="center" vertical="center" wrapText="1"/>
    </xf>
    <xf numFmtId="0" fontId="12" fillId="0" borderId="1" xfId="3" applyFont="1" applyBorder="1" applyAlignment="1" applyProtection="1">
      <alignment horizontal="center" vertical="center" wrapText="1"/>
    </xf>
    <xf numFmtId="0" fontId="1" fillId="0" borderId="0" xfId="3" applyFont="1" applyAlignment="1" applyProtection="1">
      <alignment horizontal="left" vertical="center" wrapText="1"/>
    </xf>
    <xf numFmtId="164" fontId="1" fillId="0" borderId="4" xfId="1" applyNumberFormat="1" applyFont="1" applyBorder="1" applyAlignment="1" applyProtection="1">
      <alignment horizontal="center" vertical="center" shrinkToFit="1"/>
    </xf>
    <xf numFmtId="164" fontId="1" fillId="0" borderId="28" xfId="1" applyNumberFormat="1" applyFont="1" applyBorder="1" applyAlignment="1" applyProtection="1">
      <alignment horizontal="center" vertical="center" shrinkToFit="1"/>
    </xf>
    <xf numFmtId="164" fontId="1" fillId="0" borderId="11" xfId="1" applyNumberFormat="1" applyFont="1" applyBorder="1" applyAlignment="1" applyProtection="1">
      <alignment horizontal="center" vertical="center" shrinkToFit="1"/>
    </xf>
    <xf numFmtId="0" fontId="21" fillId="0" borderId="6" xfId="3" applyFont="1" applyFill="1" applyBorder="1" applyAlignment="1" applyProtection="1">
      <alignment horizontal="left" vertical="center" wrapText="1" indent="1"/>
    </xf>
    <xf numFmtId="0" fontId="21" fillId="0" borderId="8" xfId="3" applyFont="1" applyFill="1" applyBorder="1" applyAlignment="1" applyProtection="1">
      <alignment horizontal="left" vertical="center" wrapText="1" indent="1"/>
    </xf>
    <xf numFmtId="0" fontId="21" fillId="0" borderId="26" xfId="3" applyFont="1" applyFill="1" applyBorder="1" applyAlignment="1" applyProtection="1">
      <alignment horizontal="left" vertical="center" wrapText="1" indent="1"/>
    </xf>
    <xf numFmtId="0" fontId="21" fillId="0" borderId="7" xfId="3" applyFont="1" applyFill="1" applyBorder="1" applyAlignment="1" applyProtection="1">
      <alignment horizontal="left" vertical="center" wrapText="1" indent="1"/>
    </xf>
    <xf numFmtId="0" fontId="21" fillId="0" borderId="0" xfId="3" applyFont="1" applyFill="1" applyBorder="1" applyAlignment="1" applyProtection="1">
      <alignment horizontal="left" vertical="center" wrapText="1" indent="1"/>
    </xf>
    <xf numFmtId="0" fontId="21" fillId="0" borderId="13" xfId="3" applyFont="1" applyFill="1" applyBorder="1" applyAlignment="1" applyProtection="1">
      <alignment horizontal="left" vertical="center" wrapText="1" indent="1"/>
    </xf>
    <xf numFmtId="0" fontId="21" fillId="0" borderId="22" xfId="3" applyFont="1" applyFill="1" applyBorder="1" applyAlignment="1" applyProtection="1">
      <alignment horizontal="left" vertical="center" wrapText="1" indent="1"/>
    </xf>
    <xf numFmtId="0" fontId="21" fillId="0" borderId="27" xfId="3" applyFont="1" applyFill="1" applyBorder="1" applyAlignment="1" applyProtection="1">
      <alignment horizontal="left" vertical="center" wrapText="1" indent="1"/>
    </xf>
    <xf numFmtId="0" fontId="21" fillId="0" borderId="12" xfId="3" applyFont="1" applyFill="1" applyBorder="1" applyAlignment="1" applyProtection="1">
      <alignment horizontal="left" vertical="center" wrapText="1" indent="1"/>
    </xf>
    <xf numFmtId="0" fontId="4" fillId="7" borderId="26" xfId="3" applyFont="1" applyFill="1" applyBorder="1" applyAlignment="1" applyProtection="1">
      <alignment horizontal="center" vertical="center"/>
    </xf>
    <xf numFmtId="0" fontId="4" fillId="7" borderId="12" xfId="3" applyFont="1" applyFill="1" applyBorder="1" applyAlignment="1" applyProtection="1">
      <alignment horizontal="center" vertical="center"/>
    </xf>
    <xf numFmtId="0" fontId="4" fillId="7" borderId="4" xfId="3" applyFont="1" applyFill="1" applyBorder="1" applyAlignment="1" applyProtection="1">
      <alignment horizontal="center" vertical="center" wrapText="1"/>
    </xf>
    <xf numFmtId="0" fontId="4" fillId="7" borderId="28" xfId="3" applyFont="1" applyFill="1" applyBorder="1" applyAlignment="1" applyProtection="1">
      <alignment horizontal="center" vertical="center" wrapText="1"/>
    </xf>
    <xf numFmtId="0" fontId="4" fillId="7" borderId="11" xfId="3" applyFont="1" applyFill="1" applyBorder="1" applyAlignment="1" applyProtection="1">
      <alignment horizontal="center" vertical="center" wrapText="1"/>
    </xf>
    <xf numFmtId="0" fontId="14" fillId="0" borderId="7" xfId="3" applyFont="1" applyBorder="1" applyAlignment="1" applyProtection="1">
      <alignment horizontal="left" vertical="center"/>
    </xf>
    <xf numFmtId="0" fontId="14" fillId="0" borderId="0" xfId="3" applyFont="1" applyBorder="1" applyAlignment="1" applyProtection="1">
      <alignment horizontal="left" vertical="center"/>
    </xf>
    <xf numFmtId="0" fontId="14" fillId="0" borderId="13" xfId="3" applyFont="1" applyBorder="1" applyAlignment="1" applyProtection="1">
      <alignment horizontal="left" vertical="center"/>
    </xf>
    <xf numFmtId="0" fontId="4" fillId="7" borderId="3" xfId="3" applyFont="1" applyFill="1" applyBorder="1" applyAlignment="1" applyProtection="1">
      <alignment horizontal="center" vertical="center"/>
    </xf>
    <xf numFmtId="0" fontId="4" fillId="7" borderId="2" xfId="3" applyFont="1" applyFill="1" applyBorder="1" applyAlignment="1" applyProtection="1">
      <alignment horizontal="center" vertical="center" wrapText="1"/>
    </xf>
    <xf numFmtId="0" fontId="4" fillId="7" borderId="1" xfId="3" applyFont="1" applyFill="1" applyBorder="1" applyAlignment="1" applyProtection="1">
      <alignment horizontal="center" vertical="center" wrapText="1"/>
    </xf>
    <xf numFmtId="0" fontId="4" fillId="7" borderId="2" xfId="3" applyFont="1" applyFill="1" applyBorder="1" applyAlignment="1" applyProtection="1">
      <alignment horizontal="center" vertical="center"/>
    </xf>
    <xf numFmtId="0" fontId="4" fillId="7" borderId="1" xfId="3" applyFont="1" applyFill="1" applyBorder="1" applyAlignment="1" applyProtection="1">
      <alignment horizontal="center" vertical="center"/>
    </xf>
    <xf numFmtId="0" fontId="12" fillId="0" borderId="4" xfId="3" applyFont="1" applyBorder="1" applyAlignment="1" applyProtection="1">
      <alignment horizontal="center" vertical="center" wrapText="1"/>
    </xf>
    <xf numFmtId="0" fontId="12" fillId="0" borderId="28" xfId="3" applyFont="1" applyBorder="1" applyAlignment="1" applyProtection="1">
      <alignment horizontal="center" vertical="center" wrapText="1"/>
    </xf>
    <xf numFmtId="0" fontId="12" fillId="0" borderId="11" xfId="3" applyFont="1" applyBorder="1" applyAlignment="1" applyProtection="1">
      <alignment horizontal="center" vertical="center" wrapText="1"/>
    </xf>
    <xf numFmtId="0" fontId="1" fillId="0" borderId="6" xfId="3" applyFont="1" applyBorder="1" applyAlignment="1" applyProtection="1">
      <alignment horizontal="left" vertical="top" wrapText="1"/>
    </xf>
    <xf numFmtId="0" fontId="1" fillId="0" borderId="8" xfId="3" applyFont="1" applyBorder="1" applyAlignment="1" applyProtection="1">
      <alignment horizontal="left" vertical="top" wrapText="1"/>
    </xf>
    <xf numFmtId="0" fontId="1" fillId="0" borderId="7" xfId="3" applyFont="1" applyBorder="1" applyAlignment="1" applyProtection="1">
      <alignment horizontal="left" vertical="top" wrapText="1"/>
    </xf>
    <xf numFmtId="0" fontId="1" fillId="0" borderId="0" xfId="3" applyFont="1" applyBorder="1" applyAlignment="1" applyProtection="1">
      <alignment horizontal="left" vertical="top" wrapText="1"/>
    </xf>
    <xf numFmtId="0" fontId="1" fillId="0" borderId="22" xfId="3" applyFont="1" applyBorder="1" applyAlignment="1" applyProtection="1">
      <alignment horizontal="left" vertical="top" wrapText="1"/>
    </xf>
    <xf numFmtId="0" fontId="1" fillId="0" borderId="27" xfId="3" applyFont="1" applyBorder="1" applyAlignment="1" applyProtection="1">
      <alignment horizontal="left" vertical="top" wrapText="1"/>
    </xf>
    <xf numFmtId="0" fontId="1" fillId="0" borderId="8" xfId="3" applyFont="1" applyBorder="1" applyAlignment="1" applyProtection="1">
      <alignment horizontal="left" vertical="center" wrapText="1"/>
    </xf>
    <xf numFmtId="0" fontId="1" fillId="0" borderId="26" xfId="3" applyFont="1" applyBorder="1" applyAlignment="1" applyProtection="1">
      <alignment horizontal="left" vertical="center" wrapText="1"/>
    </xf>
    <xf numFmtId="0" fontId="1" fillId="0" borderId="0" xfId="3" applyFont="1" applyBorder="1" applyAlignment="1" applyProtection="1">
      <alignment horizontal="left" vertical="center" wrapText="1"/>
    </xf>
    <xf numFmtId="0" fontId="1" fillId="0" borderId="13" xfId="3" applyFont="1" applyBorder="1" applyAlignment="1" applyProtection="1">
      <alignment horizontal="left" vertical="center" wrapText="1"/>
    </xf>
    <xf numFmtId="0" fontId="1" fillId="0" borderId="27" xfId="3" applyFont="1" applyBorder="1" applyAlignment="1" applyProtection="1">
      <alignment horizontal="left" vertical="center" wrapText="1"/>
    </xf>
    <xf numFmtId="0" fontId="1" fillId="0" borderId="12" xfId="3" applyFont="1" applyBorder="1" applyAlignment="1" applyProtection="1">
      <alignment horizontal="left" vertical="center" wrapText="1"/>
    </xf>
    <xf numFmtId="165" fontId="1" fillId="0" borderId="4" xfId="3" applyNumberFormat="1" applyFont="1" applyBorder="1" applyAlignment="1" applyProtection="1">
      <alignment horizontal="center" vertical="center" shrinkToFit="1"/>
    </xf>
    <xf numFmtId="0" fontId="1" fillId="0" borderId="28" xfId="3" applyFont="1" applyBorder="1" applyAlignment="1" applyProtection="1">
      <alignment horizontal="center" vertical="center" shrinkToFit="1"/>
    </xf>
    <xf numFmtId="0" fontId="1" fillId="0" borderId="11" xfId="3" applyFont="1" applyBorder="1" applyAlignment="1" applyProtection="1">
      <alignment horizontal="center" vertical="center" shrinkToFit="1"/>
    </xf>
    <xf numFmtId="0" fontId="23" fillId="7" borderId="4" xfId="3" applyFont="1" applyFill="1" applyBorder="1" applyAlignment="1" applyProtection="1">
      <alignment horizontal="center" vertical="center" wrapText="1"/>
    </xf>
    <xf numFmtId="0" fontId="23" fillId="7" borderId="28" xfId="3" applyFont="1" applyFill="1" applyBorder="1" applyAlignment="1" applyProtection="1">
      <alignment horizontal="center" vertical="center" wrapText="1"/>
    </xf>
    <xf numFmtId="0" fontId="23" fillId="7" borderId="11" xfId="3" applyFont="1" applyFill="1" applyBorder="1" applyAlignment="1" applyProtection="1">
      <alignment horizontal="center" vertical="center" wrapText="1"/>
    </xf>
    <xf numFmtId="0" fontId="1" fillId="0" borderId="6" xfId="3" applyFont="1" applyBorder="1" applyAlignment="1" applyProtection="1">
      <alignment horizontal="left" vertical="center" wrapText="1"/>
    </xf>
    <xf numFmtId="0" fontId="1" fillId="0" borderId="7" xfId="3" applyFont="1" applyBorder="1" applyAlignment="1" applyProtection="1">
      <alignment horizontal="left" vertical="center" wrapText="1"/>
    </xf>
    <xf numFmtId="0" fontId="1" fillId="0" borderId="22" xfId="3" applyFont="1" applyBorder="1" applyAlignment="1" applyProtection="1">
      <alignment horizontal="left" vertical="center" wrapText="1"/>
    </xf>
    <xf numFmtId="49" fontId="23" fillId="7" borderId="4" xfId="3" applyNumberFormat="1" applyFont="1" applyFill="1" applyBorder="1" applyAlignment="1" applyProtection="1">
      <alignment horizontal="center" vertical="center" wrapText="1"/>
    </xf>
    <xf numFmtId="49" fontId="23" fillId="7" borderId="28" xfId="3" applyNumberFormat="1" applyFont="1" applyFill="1" applyBorder="1" applyAlignment="1" applyProtection="1">
      <alignment horizontal="center" vertical="center" wrapText="1"/>
    </xf>
    <xf numFmtId="0" fontId="12" fillId="0" borderId="3" xfId="3" applyFont="1" applyBorder="1" applyAlignment="1" applyProtection="1">
      <alignment horizontal="center" vertical="center" wrapText="1"/>
    </xf>
    <xf numFmtId="0" fontId="4" fillId="7" borderId="2" xfId="3" applyFont="1" applyFill="1" applyBorder="1" applyAlignment="1" applyProtection="1">
      <alignment horizontal="left" vertical="center"/>
    </xf>
    <xf numFmtId="0" fontId="4" fillId="7" borderId="1" xfId="3" applyFont="1" applyFill="1" applyBorder="1" applyAlignment="1" applyProtection="1">
      <alignment horizontal="left" vertical="center"/>
    </xf>
    <xf numFmtId="0" fontId="21" fillId="0" borderId="6" xfId="3" applyFont="1" applyFill="1" applyBorder="1" applyAlignment="1" applyProtection="1">
      <alignment horizontal="left" vertical="center" wrapText="1"/>
    </xf>
    <xf numFmtId="0" fontId="21" fillId="0" borderId="8" xfId="3" applyFont="1" applyFill="1" applyBorder="1" applyAlignment="1" applyProtection="1">
      <alignment horizontal="left" vertical="center" wrapText="1"/>
    </xf>
    <xf numFmtId="0" fontId="21" fillId="0" borderId="7" xfId="3" applyFont="1" applyFill="1" applyBorder="1" applyAlignment="1" applyProtection="1">
      <alignment horizontal="left" vertical="center" wrapText="1"/>
    </xf>
    <xf numFmtId="0" fontId="21" fillId="0" borderId="0" xfId="3" applyFont="1" applyFill="1" applyBorder="1" applyAlignment="1" applyProtection="1">
      <alignment horizontal="left" vertical="center" wrapText="1"/>
    </xf>
    <xf numFmtId="0" fontId="21" fillId="0" borderId="22" xfId="3" applyFont="1" applyFill="1" applyBorder="1" applyAlignment="1" applyProtection="1">
      <alignment horizontal="left" vertical="center" wrapText="1"/>
    </xf>
    <xf numFmtId="0" fontId="21" fillId="0" borderId="27" xfId="3" applyFont="1" applyFill="1" applyBorder="1" applyAlignment="1" applyProtection="1">
      <alignment horizontal="left" vertical="center" wrapText="1"/>
    </xf>
    <xf numFmtId="0" fontId="1" fillId="0" borderId="3" xfId="3" applyFont="1" applyBorder="1" applyAlignment="1" applyProtection="1">
      <alignment horizontal="left" vertical="top" wrapText="1"/>
    </xf>
    <xf numFmtId="0" fontId="4" fillId="0" borderId="8" xfId="3" applyFont="1" applyFill="1" applyBorder="1" applyAlignment="1" applyProtection="1">
      <alignment horizontal="left" vertical="center" wrapText="1"/>
    </xf>
    <xf numFmtId="0" fontId="4" fillId="0" borderId="26" xfId="3" applyFont="1" applyFill="1" applyBorder="1" applyAlignment="1" applyProtection="1">
      <alignment horizontal="left" vertical="center" wrapText="1"/>
    </xf>
    <xf numFmtId="0" fontId="4" fillId="0" borderId="0" xfId="3" applyFont="1" applyFill="1" applyBorder="1" applyAlignment="1" applyProtection="1">
      <alignment horizontal="left" vertical="center" wrapText="1"/>
    </xf>
    <xf numFmtId="0" fontId="4" fillId="0" borderId="13" xfId="3" applyFont="1" applyFill="1" applyBorder="1" applyAlignment="1" applyProtection="1">
      <alignment horizontal="left" vertical="center" wrapText="1"/>
    </xf>
    <xf numFmtId="0" fontId="4" fillId="0" borderId="27" xfId="3" applyFont="1" applyFill="1" applyBorder="1" applyAlignment="1" applyProtection="1">
      <alignment horizontal="left" vertical="center" wrapText="1"/>
    </xf>
    <xf numFmtId="0" fontId="4" fillId="0" borderId="12" xfId="3" applyFont="1" applyFill="1" applyBorder="1" applyAlignment="1" applyProtection="1">
      <alignment horizontal="left" vertical="center" wrapText="1"/>
    </xf>
    <xf numFmtId="0" fontId="21" fillId="0" borderId="26" xfId="3" applyFont="1" applyFill="1" applyBorder="1" applyAlignment="1" applyProtection="1">
      <alignment horizontal="left" vertical="center" wrapText="1"/>
    </xf>
    <xf numFmtId="0" fontId="21" fillId="0" borderId="13" xfId="3" applyFont="1" applyFill="1" applyBorder="1" applyAlignment="1" applyProtection="1">
      <alignment horizontal="left" vertical="center" wrapText="1"/>
    </xf>
    <xf numFmtId="0" fontId="21" fillId="0" borderId="12" xfId="3" applyFont="1" applyFill="1" applyBorder="1" applyAlignment="1" applyProtection="1">
      <alignment horizontal="left" vertical="center" wrapText="1"/>
    </xf>
    <xf numFmtId="0" fontId="21" fillId="0" borderId="2" xfId="3" applyFont="1" applyBorder="1" applyAlignment="1" applyProtection="1">
      <alignment horizontal="center" vertical="center" wrapText="1"/>
    </xf>
    <xf numFmtId="0" fontId="21" fillId="0" borderId="5" xfId="3" applyFont="1" applyBorder="1" applyAlignment="1" applyProtection="1">
      <alignment horizontal="center" vertical="center" wrapText="1"/>
    </xf>
    <xf numFmtId="0" fontId="21" fillId="0" borderId="1" xfId="3" applyFont="1" applyBorder="1" applyAlignment="1" applyProtection="1">
      <alignment horizontal="center" vertical="center" wrapText="1"/>
    </xf>
    <xf numFmtId="0" fontId="23" fillId="0" borderId="6" xfId="3" applyFont="1" applyBorder="1" applyAlignment="1" applyProtection="1">
      <alignment horizontal="left" vertical="center" wrapText="1"/>
    </xf>
    <xf numFmtId="0" fontId="23" fillId="0" borderId="8" xfId="3" applyFont="1" applyBorder="1" applyAlignment="1" applyProtection="1">
      <alignment horizontal="left" vertical="center" wrapText="1"/>
    </xf>
    <xf numFmtId="0" fontId="23" fillId="0" borderId="26" xfId="3" applyFont="1" applyBorder="1" applyAlignment="1" applyProtection="1">
      <alignment horizontal="left" vertical="center" wrapText="1"/>
    </xf>
    <xf numFmtId="0" fontId="23" fillId="0" borderId="7" xfId="3" applyFont="1" applyBorder="1" applyAlignment="1" applyProtection="1">
      <alignment horizontal="left" vertical="center" wrapText="1"/>
    </xf>
    <xf numFmtId="0" fontId="23" fillId="0" borderId="0" xfId="3" applyFont="1" applyBorder="1" applyAlignment="1" applyProtection="1">
      <alignment horizontal="left" vertical="center" wrapText="1"/>
    </xf>
    <xf numFmtId="0" fontId="23" fillId="0" borderId="13" xfId="3" applyFont="1" applyBorder="1" applyAlignment="1" applyProtection="1">
      <alignment horizontal="left" vertical="center" wrapText="1"/>
    </xf>
    <xf numFmtId="0" fontId="23" fillId="0" borderId="22" xfId="3" applyFont="1" applyBorder="1" applyAlignment="1" applyProtection="1">
      <alignment horizontal="left" vertical="center" wrapText="1"/>
    </xf>
    <xf numFmtId="0" fontId="23" fillId="0" borderId="27" xfId="3" applyFont="1" applyBorder="1" applyAlignment="1" applyProtection="1">
      <alignment horizontal="left" vertical="center" wrapText="1"/>
    </xf>
    <xf numFmtId="0" fontId="23" fillId="0" borderId="12" xfId="3" applyFont="1" applyBorder="1" applyAlignment="1" applyProtection="1">
      <alignment horizontal="left" vertical="center" wrapText="1"/>
    </xf>
    <xf numFmtId="0" fontId="23" fillId="0" borderId="6" xfId="3" applyFont="1" applyBorder="1" applyAlignment="1" applyProtection="1">
      <alignment horizontal="left" vertical="top" wrapText="1"/>
    </xf>
    <xf numFmtId="0" fontId="23" fillId="0" borderId="8" xfId="3" applyFont="1" applyBorder="1" applyAlignment="1" applyProtection="1">
      <alignment horizontal="left" vertical="top" wrapText="1"/>
    </xf>
    <xf numFmtId="0" fontId="23" fillId="0" borderId="26" xfId="3" applyFont="1" applyBorder="1" applyAlignment="1" applyProtection="1">
      <alignment horizontal="left" vertical="top" wrapText="1"/>
    </xf>
    <xf numFmtId="0" fontId="23" fillId="0" borderId="7" xfId="3" applyFont="1" applyBorder="1" applyAlignment="1" applyProtection="1">
      <alignment horizontal="left" vertical="top" wrapText="1"/>
    </xf>
    <xf numFmtId="0" fontId="23" fillId="0" borderId="0" xfId="3" applyFont="1" applyBorder="1" applyAlignment="1" applyProtection="1">
      <alignment horizontal="left" vertical="top" wrapText="1"/>
    </xf>
    <xf numFmtId="0" fontId="23" fillId="0" borderId="13" xfId="3" applyFont="1" applyBorder="1" applyAlignment="1" applyProtection="1">
      <alignment horizontal="left" vertical="top" wrapText="1"/>
    </xf>
    <xf numFmtId="0" fontId="23" fillId="0" borderId="22" xfId="3" applyFont="1" applyBorder="1" applyAlignment="1" applyProtection="1">
      <alignment horizontal="left" vertical="top" wrapText="1"/>
    </xf>
    <xf numFmtId="0" fontId="23" fillId="0" borderId="27" xfId="3" applyFont="1" applyBorder="1" applyAlignment="1" applyProtection="1">
      <alignment horizontal="left" vertical="top" wrapText="1"/>
    </xf>
    <xf numFmtId="0" fontId="23" fillId="0" borderId="12" xfId="3" applyFont="1" applyBorder="1" applyAlignment="1" applyProtection="1">
      <alignment horizontal="left" vertical="top" wrapText="1"/>
    </xf>
    <xf numFmtId="0" fontId="1" fillId="0" borderId="26" xfId="3" applyFont="1" applyBorder="1" applyAlignment="1" applyProtection="1">
      <alignment horizontal="left" vertical="top" wrapText="1"/>
    </xf>
    <xf numFmtId="0" fontId="1" fillId="0" borderId="13" xfId="3" applyFont="1" applyBorder="1" applyAlignment="1" applyProtection="1">
      <alignment horizontal="left" vertical="top" wrapText="1"/>
    </xf>
    <xf numFmtId="0" fontId="1" fillId="0" borderId="12" xfId="3" applyFont="1" applyBorder="1" applyAlignment="1" applyProtection="1">
      <alignment horizontal="left" vertical="top" wrapText="1"/>
    </xf>
    <xf numFmtId="49" fontId="23" fillId="7" borderId="11" xfId="3" applyNumberFormat="1" applyFont="1" applyFill="1" applyBorder="1" applyAlignment="1" applyProtection="1">
      <alignment horizontal="center" vertical="center" wrapText="1"/>
    </xf>
    <xf numFmtId="0" fontId="4" fillId="0" borderId="6" xfId="3" applyFont="1" applyFill="1" applyBorder="1" applyAlignment="1" applyProtection="1">
      <alignment horizontal="left" vertical="center" wrapText="1"/>
    </xf>
    <xf numFmtId="0" fontId="4" fillId="0" borderId="7" xfId="3" applyFont="1" applyFill="1" applyBorder="1" applyAlignment="1" applyProtection="1">
      <alignment horizontal="left" vertical="center" wrapText="1"/>
    </xf>
    <xf numFmtId="0" fontId="4" fillId="0" borderId="22" xfId="3" applyFont="1" applyFill="1" applyBorder="1" applyAlignment="1" applyProtection="1">
      <alignment horizontal="left" vertical="center" wrapText="1"/>
    </xf>
    <xf numFmtId="0" fontId="25" fillId="0" borderId="8" xfId="3" applyFont="1" applyFill="1" applyBorder="1" applyAlignment="1" applyProtection="1">
      <alignment horizontal="left" vertical="center" wrapText="1"/>
    </xf>
    <xf numFmtId="0" fontId="25" fillId="0" borderId="26" xfId="3" applyFont="1" applyFill="1" applyBorder="1" applyAlignment="1" applyProtection="1">
      <alignment horizontal="left" vertical="center" wrapText="1"/>
    </xf>
    <xf numFmtId="0" fontId="25" fillId="0" borderId="0" xfId="3" applyFont="1" applyFill="1" applyBorder="1" applyAlignment="1" applyProtection="1">
      <alignment horizontal="left" vertical="center" wrapText="1"/>
    </xf>
    <xf numFmtId="0" fontId="25" fillId="0" borderId="13" xfId="3" applyFont="1" applyFill="1" applyBorder="1" applyAlignment="1" applyProtection="1">
      <alignment horizontal="left" vertical="center" wrapText="1"/>
    </xf>
    <xf numFmtId="0" fontId="25" fillId="0" borderId="27" xfId="3" applyFont="1" applyFill="1" applyBorder="1" applyAlignment="1" applyProtection="1">
      <alignment horizontal="left" vertical="center" wrapText="1"/>
    </xf>
    <xf numFmtId="0" fontId="25" fillId="0" borderId="12" xfId="3" applyFont="1" applyFill="1" applyBorder="1" applyAlignment="1" applyProtection="1">
      <alignment horizontal="left" vertical="center" wrapText="1"/>
    </xf>
    <xf numFmtId="164" fontId="2" fillId="0" borderId="4" xfId="1" applyNumberFormat="1" applyFont="1" applyBorder="1" applyAlignment="1" applyProtection="1">
      <alignment horizontal="center" vertical="center" shrinkToFit="1"/>
    </xf>
    <xf numFmtId="164" fontId="2" fillId="0" borderId="28" xfId="1" applyNumberFormat="1" applyFont="1" applyBorder="1" applyAlignment="1" applyProtection="1">
      <alignment horizontal="center" vertical="center" shrinkToFit="1"/>
    </xf>
    <xf numFmtId="164" fontId="2" fillId="0" borderId="11" xfId="1" applyNumberFormat="1" applyFont="1" applyBorder="1" applyAlignment="1" applyProtection="1">
      <alignment horizontal="center" vertical="center" shrinkToFit="1"/>
    </xf>
    <xf numFmtId="0" fontId="2" fillId="0" borderId="6" xfId="3" applyFont="1" applyBorder="1" applyAlignment="1" applyProtection="1">
      <alignment horizontal="left" vertical="center" wrapText="1"/>
    </xf>
    <xf numFmtId="0" fontId="2" fillId="0" borderId="8" xfId="3" applyFont="1" applyBorder="1" applyAlignment="1" applyProtection="1">
      <alignment horizontal="left" vertical="center" wrapText="1"/>
    </xf>
    <xf numFmtId="0" fontId="2" fillId="0" borderId="26" xfId="3" applyFont="1" applyBorder="1" applyAlignment="1" applyProtection="1">
      <alignment horizontal="left" vertical="center" wrapText="1"/>
    </xf>
    <xf numFmtId="0" fontId="2" fillId="0" borderId="7" xfId="3" applyFont="1" applyBorder="1" applyAlignment="1" applyProtection="1">
      <alignment horizontal="left" vertical="center" wrapText="1"/>
    </xf>
    <xf numFmtId="0" fontId="2" fillId="0" borderId="0" xfId="3" applyFont="1" applyBorder="1" applyAlignment="1" applyProtection="1">
      <alignment horizontal="left" vertical="center" wrapText="1"/>
    </xf>
    <xf numFmtId="0" fontId="2" fillId="0" borderId="13" xfId="3" applyFont="1" applyBorder="1" applyAlignment="1" applyProtection="1">
      <alignment horizontal="left" vertical="center" wrapText="1"/>
    </xf>
    <xf numFmtId="0" fontId="2" fillId="0" borderId="22" xfId="3" applyFont="1" applyBorder="1" applyAlignment="1" applyProtection="1">
      <alignment horizontal="left" vertical="center" wrapText="1"/>
    </xf>
    <xf numFmtId="0" fontId="2" fillId="0" borderId="27" xfId="3" applyFont="1" applyBorder="1" applyAlignment="1" applyProtection="1">
      <alignment horizontal="left" vertical="center" wrapText="1"/>
    </xf>
    <xf numFmtId="0" fontId="2" fillId="0" borderId="12" xfId="3" applyFont="1" applyBorder="1" applyAlignment="1" applyProtection="1">
      <alignment horizontal="left" vertical="center" wrapText="1"/>
    </xf>
    <xf numFmtId="0" fontId="2" fillId="0" borderId="6" xfId="3" applyFont="1" applyBorder="1" applyAlignment="1" applyProtection="1">
      <alignment horizontal="left" vertical="top" wrapText="1"/>
    </xf>
    <xf numFmtId="0" fontId="2" fillId="0" borderId="8" xfId="3" applyFont="1" applyBorder="1" applyAlignment="1" applyProtection="1">
      <alignment horizontal="left" vertical="top" wrapText="1"/>
    </xf>
    <xf numFmtId="0" fontId="2" fillId="0" borderId="7" xfId="3" applyFont="1" applyBorder="1" applyAlignment="1" applyProtection="1">
      <alignment horizontal="left" vertical="top" wrapText="1"/>
    </xf>
    <xf numFmtId="0" fontId="2" fillId="0" borderId="0" xfId="3" applyFont="1" applyBorder="1" applyAlignment="1" applyProtection="1">
      <alignment horizontal="left" vertical="top" wrapText="1"/>
    </xf>
    <xf numFmtId="0" fontId="2" fillId="0" borderId="22" xfId="3" applyFont="1" applyBorder="1" applyAlignment="1" applyProtection="1">
      <alignment horizontal="left" vertical="top" wrapText="1"/>
    </xf>
    <xf numFmtId="0" fontId="2" fillId="0" borderId="27" xfId="3" applyFont="1" applyBorder="1" applyAlignment="1" applyProtection="1">
      <alignment horizontal="left" vertical="top" wrapText="1"/>
    </xf>
    <xf numFmtId="0" fontId="10" fillId="2" borderId="6" xfId="6" quotePrefix="1" applyNumberFormat="1" applyFont="1" applyFill="1" applyBorder="1" applyAlignment="1" applyProtection="1">
      <alignment vertical="center" wrapText="1" shrinkToFit="1"/>
      <protection locked="0"/>
    </xf>
    <xf numFmtId="0" fontId="10" fillId="2" borderId="8" xfId="6" applyNumberFormat="1" applyFont="1" applyFill="1" applyBorder="1" applyAlignment="1" applyProtection="1">
      <alignment vertical="center" wrapText="1" shrinkToFit="1"/>
      <protection locked="0"/>
    </xf>
    <xf numFmtId="0" fontId="10" fillId="2" borderId="26" xfId="6" applyNumberFormat="1" applyFont="1" applyFill="1" applyBorder="1" applyAlignment="1" applyProtection="1">
      <alignment vertical="center" wrapText="1" shrinkToFit="1"/>
      <protection locked="0"/>
    </xf>
    <xf numFmtId="0" fontId="10" fillId="2" borderId="6" xfId="6" applyNumberFormat="1" applyFont="1" applyFill="1" applyBorder="1" applyAlignment="1" applyProtection="1">
      <alignment horizontal="left" vertical="center" wrapText="1" shrinkToFit="1"/>
      <protection locked="0"/>
    </xf>
    <xf numFmtId="0" fontId="10" fillId="2" borderId="8" xfId="6" applyNumberFormat="1" applyFont="1" applyFill="1" applyBorder="1" applyAlignment="1" applyProtection="1">
      <alignment horizontal="left" vertical="center" wrapText="1" shrinkToFit="1"/>
      <protection locked="0"/>
    </xf>
    <xf numFmtId="0" fontId="10" fillId="2" borderId="26" xfId="6" applyNumberFormat="1" applyFont="1" applyFill="1" applyBorder="1" applyAlignment="1" applyProtection="1">
      <alignment horizontal="left" vertical="center" wrapText="1" shrinkToFit="1"/>
      <protection locked="0"/>
    </xf>
    <xf numFmtId="0" fontId="10" fillId="2" borderId="6" xfId="6" applyNumberFormat="1" applyFont="1" applyFill="1" applyBorder="1" applyAlignment="1" applyProtection="1">
      <alignment vertical="center" wrapText="1" shrinkToFit="1"/>
      <protection locked="0"/>
    </xf>
    <xf numFmtId="165" fontId="10" fillId="2" borderId="6" xfId="6" applyNumberFormat="1" applyFont="1" applyFill="1" applyBorder="1" applyAlignment="1" applyProtection="1">
      <alignment horizontal="center" vertical="center"/>
    </xf>
    <xf numFmtId="165" fontId="10" fillId="2" borderId="26" xfId="6" applyNumberFormat="1" applyFont="1" applyFill="1" applyBorder="1" applyAlignment="1" applyProtection="1">
      <alignment horizontal="center" vertical="center"/>
    </xf>
    <xf numFmtId="165" fontId="10" fillId="2" borderId="3" xfId="6" applyNumberFormat="1" applyFont="1" applyFill="1" applyBorder="1" applyAlignment="1" applyProtection="1">
      <alignment horizontal="center" vertical="center"/>
    </xf>
    <xf numFmtId="0" fontId="10" fillId="2" borderId="6" xfId="6" quotePrefix="1" applyNumberFormat="1" applyFont="1" applyFill="1" applyBorder="1" applyAlignment="1" applyProtection="1">
      <alignment horizontal="left" vertical="center" wrapText="1" shrinkToFit="1"/>
      <protection locked="0"/>
    </xf>
    <xf numFmtId="14" fontId="10" fillId="2" borderId="3" xfId="6" applyNumberFormat="1" applyFont="1" applyFill="1" applyBorder="1" applyAlignment="1" applyProtection="1">
      <alignment horizontal="center" vertical="center"/>
      <protection locked="0"/>
    </xf>
    <xf numFmtId="0" fontId="14" fillId="3" borderId="3" xfId="6" applyFont="1" applyFill="1" applyBorder="1" applyAlignment="1" applyProtection="1">
      <alignment horizontal="center" vertical="center"/>
    </xf>
    <xf numFmtId="0" fontId="10" fillId="2" borderId="28" xfId="6" applyFont="1" applyFill="1" applyBorder="1" applyAlignment="1" applyProtection="1">
      <alignment horizontal="center" vertical="center" wrapText="1"/>
    </xf>
    <xf numFmtId="0" fontId="10" fillId="2" borderId="28" xfId="6" applyFont="1" applyFill="1" applyBorder="1" applyAlignment="1" applyProtection="1">
      <alignment horizontal="center" vertical="center"/>
    </xf>
    <xf numFmtId="0" fontId="10" fillId="2" borderId="11" xfId="6" applyFont="1" applyFill="1" applyBorder="1" applyAlignment="1" applyProtection="1">
      <alignment horizontal="center" vertical="center"/>
    </xf>
    <xf numFmtId="0" fontId="10" fillId="2" borderId="4" xfId="6" applyFont="1" applyFill="1" applyBorder="1" applyAlignment="1" applyProtection="1">
      <alignment horizontal="center" vertical="center" wrapText="1"/>
    </xf>
    <xf numFmtId="0" fontId="10" fillId="2" borderId="4" xfId="6" applyFont="1" applyFill="1" applyBorder="1" applyAlignment="1" applyProtection="1">
      <alignment horizontal="center" vertical="center"/>
    </xf>
    <xf numFmtId="0" fontId="10" fillId="2" borderId="11" xfId="6" applyFont="1" applyFill="1" applyBorder="1" applyAlignment="1" applyProtection="1">
      <alignment horizontal="center" vertical="center" wrapText="1"/>
    </xf>
    <xf numFmtId="0" fontId="10" fillId="2" borderId="3" xfId="6" applyFont="1" applyFill="1" applyBorder="1" applyAlignment="1" applyProtection="1">
      <alignment horizontal="center" vertical="center" wrapText="1"/>
    </xf>
    <xf numFmtId="0" fontId="10" fillId="2" borderId="2" xfId="6" applyFont="1" applyFill="1" applyBorder="1" applyAlignment="1" applyProtection="1">
      <alignment horizontal="center" vertical="center" wrapText="1"/>
    </xf>
    <xf numFmtId="0" fontId="10" fillId="2" borderId="1" xfId="6" applyFont="1" applyFill="1" applyBorder="1" applyAlignment="1" applyProtection="1">
      <alignment horizontal="center" vertical="center" wrapText="1"/>
    </xf>
    <xf numFmtId="0" fontId="10" fillId="2" borderId="22" xfId="6" applyFont="1" applyFill="1" applyBorder="1" applyAlignment="1" applyProtection="1">
      <alignment horizontal="center" vertical="center" wrapText="1"/>
    </xf>
    <xf numFmtId="0" fontId="10" fillId="2" borderId="12" xfId="6" applyFont="1" applyFill="1" applyBorder="1" applyAlignment="1" applyProtection="1">
      <alignment horizontal="center" vertical="center" wrapText="1"/>
    </xf>
    <xf numFmtId="0" fontId="15" fillId="2" borderId="4" xfId="6" applyFont="1" applyFill="1" applyBorder="1" applyAlignment="1" applyProtection="1">
      <alignment horizontal="left" vertical="center"/>
    </xf>
    <xf numFmtId="0" fontId="15" fillId="2" borderId="28" xfId="6" applyFont="1" applyFill="1" applyBorder="1" applyAlignment="1" applyProtection="1">
      <alignment horizontal="left" vertical="center"/>
    </xf>
    <xf numFmtId="0" fontId="15" fillId="2" borderId="11" xfId="6" applyFont="1" applyFill="1" applyBorder="1" applyAlignment="1" applyProtection="1">
      <alignment horizontal="left" vertical="center"/>
    </xf>
    <xf numFmtId="0" fontId="16" fillId="3" borderId="4" xfId="6" applyFont="1" applyFill="1" applyBorder="1" applyAlignment="1" applyProtection="1">
      <alignment horizontal="center" vertical="center"/>
    </xf>
    <xf numFmtId="0" fontId="16" fillId="3" borderId="28" xfId="6" applyFont="1" applyFill="1" applyBorder="1" applyAlignment="1" applyProtection="1">
      <alignment horizontal="center" vertical="center"/>
    </xf>
    <xf numFmtId="0" fontId="16" fillId="3" borderId="11" xfId="6" applyFont="1" applyFill="1" applyBorder="1" applyAlignment="1" applyProtection="1">
      <alignment horizontal="center" vertical="center"/>
    </xf>
    <xf numFmtId="0" fontId="15" fillId="2" borderId="4" xfId="6" applyFont="1" applyFill="1" applyBorder="1" applyAlignment="1" applyProtection="1">
      <alignment horizontal="left" vertical="center" wrapText="1"/>
    </xf>
    <xf numFmtId="165" fontId="10" fillId="2" borderId="4" xfId="6" applyNumberFormat="1" applyFont="1" applyFill="1" applyBorder="1" applyAlignment="1" applyProtection="1">
      <alignment horizontal="center" vertical="center"/>
    </xf>
    <xf numFmtId="165" fontId="10" fillId="2" borderId="11" xfId="6" applyNumberFormat="1" applyFont="1" applyFill="1" applyBorder="1" applyAlignment="1" applyProtection="1">
      <alignment horizontal="center" vertical="center"/>
    </xf>
    <xf numFmtId="0" fontId="10" fillId="2" borderId="2" xfId="0" applyFont="1" applyFill="1" applyBorder="1" applyAlignment="1">
      <alignment horizontal="center"/>
    </xf>
    <xf numFmtId="0" fontId="10" fillId="2" borderId="5" xfId="0" applyFont="1" applyFill="1" applyBorder="1" applyAlignment="1">
      <alignment horizontal="center"/>
    </xf>
    <xf numFmtId="0" fontId="10" fillId="2" borderId="1" xfId="0" applyFont="1" applyFill="1" applyBorder="1" applyAlignment="1">
      <alignment horizontal="center"/>
    </xf>
    <xf numFmtId="0" fontId="15" fillId="2" borderId="2" xfId="6" applyFont="1" applyFill="1" applyBorder="1" applyAlignment="1">
      <alignment horizontal="center" vertical="center" wrapText="1"/>
    </xf>
    <xf numFmtId="0" fontId="15" fillId="2" borderId="5" xfId="6" applyFont="1" applyFill="1" applyBorder="1" applyAlignment="1">
      <alignment horizontal="center" vertical="center" wrapText="1"/>
    </xf>
    <xf numFmtId="0" fontId="15" fillId="2" borderId="1" xfId="6" applyFont="1" applyFill="1" applyBorder="1" applyAlignment="1">
      <alignment horizontal="center" vertical="center" wrapText="1"/>
    </xf>
    <xf numFmtId="0" fontId="10" fillId="2" borderId="3" xfId="0" applyFont="1" applyFill="1" applyBorder="1" applyAlignment="1">
      <alignment horizontal="center"/>
    </xf>
    <xf numFmtId="0" fontId="17" fillId="3" borderId="3" xfId="6" applyFont="1" applyFill="1" applyBorder="1" applyAlignment="1">
      <alignment horizontal="center" vertical="center"/>
    </xf>
    <xf numFmtId="0" fontId="21" fillId="2" borderId="3" xfId="0" applyFont="1" applyFill="1" applyBorder="1" applyAlignment="1">
      <alignment horizontal="center"/>
    </xf>
    <xf numFmtId="0" fontId="21" fillId="2" borderId="2" xfId="0" applyFont="1" applyFill="1" applyBorder="1" applyAlignment="1">
      <alignment horizontal="left" vertical="center"/>
    </xf>
    <xf numFmtId="0" fontId="21" fillId="2" borderId="5" xfId="0" applyFont="1" applyFill="1" applyBorder="1" applyAlignment="1">
      <alignment horizontal="left" vertical="center"/>
    </xf>
    <xf numFmtId="0" fontId="21" fillId="2" borderId="1" xfId="0" applyFont="1" applyFill="1" applyBorder="1" applyAlignment="1">
      <alignment horizontal="left" vertical="center"/>
    </xf>
    <xf numFmtId="0" fontId="21" fillId="2" borderId="2" xfId="0" applyFont="1" applyFill="1" applyBorder="1" applyAlignment="1">
      <alignment horizontal="center"/>
    </xf>
    <xf numFmtId="0" fontId="21" fillId="2" borderId="5" xfId="0" applyFont="1" applyFill="1" applyBorder="1" applyAlignment="1">
      <alignment horizontal="center"/>
    </xf>
    <xf numFmtId="0" fontId="21" fillId="2" borderId="1" xfId="0" applyFont="1" applyFill="1" applyBorder="1" applyAlignment="1">
      <alignment horizontal="center"/>
    </xf>
    <xf numFmtId="0" fontId="10" fillId="2" borderId="2" xfId="0" applyFont="1" applyFill="1" applyBorder="1" applyAlignment="1">
      <alignment horizontal="left" vertical="center"/>
    </xf>
    <xf numFmtId="0" fontId="10" fillId="2" borderId="5" xfId="0" applyFont="1" applyFill="1" applyBorder="1" applyAlignment="1">
      <alignment horizontal="left" vertical="center"/>
    </xf>
    <xf numFmtId="0" fontId="10" fillId="2" borderId="1" xfId="0" applyFont="1" applyFill="1" applyBorder="1" applyAlignment="1">
      <alignment horizontal="left" vertical="center"/>
    </xf>
    <xf numFmtId="0" fontId="10" fillId="2" borderId="2" xfId="0" applyFont="1" applyFill="1" applyBorder="1" applyAlignment="1">
      <alignment horizontal="left"/>
    </xf>
    <xf numFmtId="0" fontId="10" fillId="2" borderId="5" xfId="0" applyFont="1" applyFill="1" applyBorder="1" applyAlignment="1">
      <alignment horizontal="left"/>
    </xf>
    <xf numFmtId="0" fontId="10" fillId="2" borderId="1" xfId="0" applyFont="1" applyFill="1" applyBorder="1" applyAlignment="1">
      <alignment horizontal="left"/>
    </xf>
    <xf numFmtId="0" fontId="21" fillId="2" borderId="2" xfId="6" applyFont="1" applyFill="1" applyBorder="1" applyAlignment="1" applyProtection="1">
      <alignment horizontal="center" vertical="center" wrapText="1"/>
    </xf>
    <xf numFmtId="0" fontId="21" fillId="2" borderId="5" xfId="6" applyFont="1" applyFill="1" applyBorder="1" applyAlignment="1" applyProtection="1">
      <alignment horizontal="center" vertical="center" wrapText="1"/>
    </xf>
    <xf numFmtId="0" fontId="21" fillId="2" borderId="1" xfId="6" applyFont="1" applyFill="1" applyBorder="1" applyAlignment="1" applyProtection="1">
      <alignment horizontal="center" vertical="center" wrapText="1"/>
    </xf>
    <xf numFmtId="0" fontId="21" fillId="2" borderId="3" xfId="6" applyFont="1" applyFill="1" applyBorder="1" applyAlignment="1" applyProtection="1">
      <alignment horizontal="center" vertical="center" wrapText="1"/>
    </xf>
    <xf numFmtId="0" fontId="10" fillId="2" borderId="3" xfId="6" applyNumberFormat="1" applyFont="1" applyFill="1" applyBorder="1" applyAlignment="1" applyProtection="1">
      <alignment horizontal="left" vertical="center" wrapText="1" shrinkToFit="1"/>
      <protection locked="0"/>
    </xf>
    <xf numFmtId="0" fontId="10" fillId="2" borderId="4" xfId="6" applyNumberFormat="1" applyFont="1" applyFill="1" applyBorder="1" applyAlignment="1" applyProtection="1">
      <alignment horizontal="left" vertical="center" wrapText="1" shrinkToFit="1"/>
      <protection locked="0"/>
    </xf>
    <xf numFmtId="0" fontId="10" fillId="2" borderId="28" xfId="6" applyNumberFormat="1" applyFont="1" applyFill="1" applyBorder="1" applyAlignment="1" applyProtection="1">
      <alignment horizontal="left" vertical="center" wrapText="1" shrinkToFit="1"/>
      <protection locked="0"/>
    </xf>
    <xf numFmtId="0" fontId="10" fillId="2" borderId="11" xfId="6" applyNumberFormat="1" applyFont="1" applyFill="1" applyBorder="1" applyAlignment="1" applyProtection="1">
      <alignment horizontal="left" vertical="center" wrapText="1" shrinkToFit="1"/>
      <protection locked="0"/>
    </xf>
    <xf numFmtId="0" fontId="21" fillId="2" borderId="6" xfId="6" applyFont="1" applyFill="1" applyBorder="1" applyAlignment="1" applyProtection="1">
      <alignment horizontal="center" vertical="center" wrapText="1"/>
    </xf>
    <xf numFmtId="0" fontId="21" fillId="2" borderId="26" xfId="6" applyFont="1" applyFill="1" applyBorder="1" applyAlignment="1" applyProtection="1">
      <alignment horizontal="center" vertical="center" wrapText="1"/>
    </xf>
    <xf numFmtId="0" fontId="21" fillId="2" borderId="22" xfId="6" applyFont="1" applyFill="1" applyBorder="1" applyAlignment="1" applyProtection="1">
      <alignment horizontal="center" vertical="center" wrapText="1"/>
    </xf>
    <xf numFmtId="0" fontId="21" fillId="2" borderId="12" xfId="6" applyFont="1" applyFill="1" applyBorder="1" applyAlignment="1" applyProtection="1">
      <alignment horizontal="center" vertical="center" wrapText="1"/>
    </xf>
    <xf numFmtId="0" fontId="10" fillId="2" borderId="4" xfId="6" quotePrefix="1" applyNumberFormat="1" applyFont="1" applyFill="1" applyBorder="1" applyAlignment="1" applyProtection="1">
      <alignment horizontal="left" vertical="center" wrapText="1" shrinkToFit="1"/>
      <protection locked="0"/>
    </xf>
    <xf numFmtId="0" fontId="10" fillId="2" borderId="28" xfId="6" quotePrefix="1" applyNumberFormat="1" applyFont="1" applyFill="1" applyBorder="1" applyAlignment="1" applyProtection="1">
      <alignment horizontal="left" vertical="center" wrapText="1" shrinkToFit="1"/>
      <protection locked="0"/>
    </xf>
    <xf numFmtId="0" fontId="10" fillId="2" borderId="11" xfId="6" quotePrefix="1" applyNumberFormat="1" applyFont="1" applyFill="1" applyBorder="1" applyAlignment="1" applyProtection="1">
      <alignment horizontal="left" vertical="center" wrapText="1" shrinkToFit="1"/>
      <protection locked="0"/>
    </xf>
    <xf numFmtId="49" fontId="34" fillId="0" borderId="4" xfId="3" applyNumberFormat="1" applyFont="1" applyFill="1" applyBorder="1" applyAlignment="1" applyProtection="1">
      <alignment horizontal="left" vertical="center" wrapText="1"/>
    </xf>
    <xf numFmtId="49" fontId="34" fillId="0" borderId="28" xfId="3" applyNumberFormat="1" applyFont="1" applyFill="1" applyBorder="1" applyAlignment="1" applyProtection="1">
      <alignment horizontal="left" vertical="center" wrapText="1"/>
    </xf>
    <xf numFmtId="49" fontId="34" fillId="0" borderId="11" xfId="3" applyNumberFormat="1" applyFont="1" applyFill="1" applyBorder="1" applyAlignment="1" applyProtection="1">
      <alignment horizontal="left" vertical="center" wrapText="1"/>
    </xf>
    <xf numFmtId="49" fontId="41" fillId="8" borderId="4" xfId="3" applyNumberFormat="1" applyFont="1" applyFill="1" applyBorder="1" applyAlignment="1" applyProtection="1">
      <alignment horizontal="left" vertical="center" wrapText="1"/>
    </xf>
    <xf numFmtId="49" fontId="41" fillId="8" borderId="28" xfId="3" applyNumberFormat="1" applyFont="1" applyFill="1" applyBorder="1" applyAlignment="1" applyProtection="1">
      <alignment horizontal="left" vertical="center" wrapText="1"/>
    </xf>
    <xf numFmtId="49" fontId="41" fillId="8" borderId="11" xfId="3" applyNumberFormat="1" applyFont="1" applyFill="1" applyBorder="1" applyAlignment="1" applyProtection="1">
      <alignment horizontal="left" vertical="center" wrapText="1"/>
    </xf>
    <xf numFmtId="0" fontId="21" fillId="2" borderId="7" xfId="6" applyFont="1" applyFill="1" applyBorder="1" applyAlignment="1" applyProtection="1">
      <alignment horizontal="center" vertical="center" wrapText="1"/>
    </xf>
    <xf numFmtId="0" fontId="21" fillId="2" borderId="13" xfId="6" applyFont="1" applyFill="1" applyBorder="1" applyAlignment="1" applyProtection="1">
      <alignment horizontal="center" vertical="center" wrapText="1"/>
    </xf>
    <xf numFmtId="0" fontId="21" fillId="2" borderId="4" xfId="6" applyFont="1" applyFill="1" applyBorder="1" applyAlignment="1" applyProtection="1">
      <alignment horizontal="center" vertical="center" wrapText="1"/>
    </xf>
    <xf numFmtId="0" fontId="21" fillId="2" borderId="11" xfId="6" applyFont="1" applyFill="1" applyBorder="1" applyAlignment="1" applyProtection="1">
      <alignment horizontal="center" vertical="center" wrapText="1"/>
    </xf>
    <xf numFmtId="0" fontId="41" fillId="2" borderId="4" xfId="6" applyNumberFormat="1" applyFont="1" applyFill="1" applyBorder="1" applyAlignment="1" applyProtection="1">
      <alignment horizontal="left" vertical="center" wrapText="1" shrinkToFit="1"/>
      <protection locked="0"/>
    </xf>
    <xf numFmtId="0" fontId="41" fillId="2" borderId="28" xfId="6" applyNumberFormat="1" applyFont="1" applyFill="1" applyBorder="1" applyAlignment="1" applyProtection="1">
      <alignment horizontal="left" vertical="center" wrapText="1" shrinkToFit="1"/>
      <protection locked="0"/>
    </xf>
    <xf numFmtId="0" fontId="41" fillId="2" borderId="11" xfId="6" applyNumberFormat="1" applyFont="1" applyFill="1" applyBorder="1" applyAlignment="1" applyProtection="1">
      <alignment horizontal="left" vertical="center" wrapText="1" shrinkToFit="1"/>
      <protection locked="0"/>
    </xf>
    <xf numFmtId="0" fontId="10" fillId="2" borderId="3" xfId="6" applyFont="1" applyFill="1" applyBorder="1" applyAlignment="1" applyProtection="1">
      <alignment horizontal="left" vertical="center" wrapText="1"/>
    </xf>
    <xf numFmtId="0" fontId="19" fillId="0" borderId="0" xfId="0" applyFont="1" applyAlignment="1">
      <alignment horizontal="center" vertical="top" wrapText="1"/>
    </xf>
    <xf numFmtId="16" fontId="1" fillId="0" borderId="0" xfId="0" applyNumberFormat="1" applyFont="1" applyAlignment="1">
      <alignment horizontal="left" wrapText="1"/>
    </xf>
  </cellXfs>
  <cellStyles count="7">
    <cellStyle name="Comma_Global GK Diagnosis - NMUK Revision 211008" xfId="1"/>
    <cellStyle name="Normal" xfId="0" builtinId="0"/>
    <cellStyle name="Normal_Book2" xfId="2"/>
    <cellStyle name="Normal_Global GK Diagnosis - NMUK Revision 211008" xfId="3"/>
    <cellStyle name="Percent" xfId="4" builtinId="5"/>
    <cellStyle name="標準_G-GK" xfId="5"/>
    <cellStyle name="標準_ＧＧＫＤ報告書" xfId="6"/>
  </cellStyles>
  <dxfs count="8">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lor theme="0"/>
      </font>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628099173553719"/>
          <c:y val="0.17380374021437664"/>
          <c:w val="0.49421487603305786"/>
          <c:h val="0.75314954092896547"/>
        </c:manualLayout>
      </c:layout>
      <c:radarChart>
        <c:radarStyle val="filled"/>
        <c:varyColors val="0"/>
        <c:ser>
          <c:idx val="2"/>
          <c:order val="0"/>
          <c:tx>
            <c:strRef>
              <c:f>Report!$F$26</c:f>
              <c:strCache>
                <c:ptCount val="1"/>
                <c:pt idx="0">
                  <c:v>Result</c:v>
                </c:pt>
              </c:strCache>
            </c:strRef>
          </c:tx>
          <c:spPr>
            <a:solidFill>
              <a:srgbClr val="FFFF99"/>
            </a:solidFill>
            <a:ln w="25400">
              <a:solidFill>
                <a:srgbClr val="0000FF"/>
              </a:solidFill>
              <a:prstDash val="solid"/>
            </a:ln>
          </c:spPr>
          <c:cat>
            <c:strRef>
              <c:f>Report!$B$27:$B$34</c:f>
              <c:strCache>
                <c:ptCount val="8"/>
                <c:pt idx="0">
                  <c:v>TQM &amp; Team Management</c:v>
                </c:pt>
                <c:pt idx="1">
                  <c:v>Quality Management</c:v>
                </c:pt>
                <c:pt idx="2">
                  <c:v>Standard Operation</c:v>
                </c:pt>
                <c:pt idx="3">
                  <c:v>Skill Management</c:v>
                </c:pt>
                <c:pt idx="4">
                  <c:v>Work Allocation
&amp; Assignment Layout</c:v>
                </c:pt>
                <c:pt idx="5">
                  <c:v>Facility Management</c:v>
                </c:pt>
                <c:pt idx="6">
                  <c:v>Safety &amp; Environment</c:v>
                </c:pt>
                <c:pt idx="7">
                  <c:v>Cost Management</c:v>
                </c:pt>
              </c:strCache>
            </c:strRef>
          </c:cat>
          <c:val>
            <c:numRef>
              <c:f>Report!$F$27:$F$34</c:f>
              <c:numCache>
                <c:formatCode>0.0</c:formatCode>
                <c:ptCount val="8"/>
                <c:pt idx="0">
                  <c:v>2</c:v>
                </c:pt>
                <c:pt idx="1">
                  <c:v>2.1666666666666665</c:v>
                </c:pt>
                <c:pt idx="2">
                  <c:v>3</c:v>
                </c:pt>
                <c:pt idx="3">
                  <c:v>3.5</c:v>
                </c:pt>
                <c:pt idx="4">
                  <c:v>1.8</c:v>
                </c:pt>
                <c:pt idx="5">
                  <c:v>2</c:v>
                </c:pt>
                <c:pt idx="6">
                  <c:v>2</c:v>
                </c:pt>
                <c:pt idx="7">
                  <c:v>2</c:v>
                </c:pt>
              </c:numCache>
            </c:numRef>
          </c:val>
          <c:extLst>
            <c:ext xmlns:c16="http://schemas.microsoft.com/office/drawing/2014/chart" uri="{C3380CC4-5D6E-409C-BE32-E72D297353CC}">
              <c16:uniqueId val="{00000000-355F-444D-A0BF-9A5C8E040B25}"/>
            </c:ext>
          </c:extLst>
        </c:ser>
        <c:dLbls>
          <c:showLegendKey val="0"/>
          <c:showVal val="0"/>
          <c:showCatName val="0"/>
          <c:showSerName val="0"/>
          <c:showPercent val="0"/>
          <c:showBubbleSize val="0"/>
        </c:dLbls>
        <c:axId val="499773832"/>
        <c:axId val="499775008"/>
      </c:radarChart>
      <c:catAx>
        <c:axId val="499773832"/>
        <c:scaling>
          <c:orientation val="minMax"/>
        </c:scaling>
        <c:delete val="0"/>
        <c:axPos val="b"/>
        <c:majorGridlines/>
        <c:numFmt formatCode="General" sourceLinked="1"/>
        <c:majorTickMark val="out"/>
        <c:minorTickMark val="none"/>
        <c:tickLblPos val="nextTo"/>
        <c:txPr>
          <a:bodyPr rot="0" vert="horz"/>
          <a:lstStyle/>
          <a:p>
            <a:pPr>
              <a:defRPr sz="1075" b="0" i="0" u="none" strike="noStrike" baseline="0">
                <a:solidFill>
                  <a:srgbClr val="000000"/>
                </a:solidFill>
                <a:latin typeface="Arial"/>
                <a:ea typeface="Arial"/>
                <a:cs typeface="Arial"/>
              </a:defRPr>
            </a:pPr>
            <a:endParaRPr lang="en-US"/>
          </a:p>
        </c:txPr>
        <c:crossAx val="499775008"/>
        <c:crosses val="autoZero"/>
        <c:auto val="0"/>
        <c:lblAlgn val="ctr"/>
        <c:lblOffset val="100"/>
        <c:noMultiLvlLbl val="0"/>
      </c:catAx>
      <c:valAx>
        <c:axId val="499775008"/>
        <c:scaling>
          <c:orientation val="minMax"/>
          <c:max val="5"/>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499773832"/>
        <c:crosses val="autoZero"/>
        <c:crossBetween val="between"/>
        <c:majorUnit val="1"/>
        <c:minorUnit val="1"/>
      </c:valAx>
      <c:spPr>
        <a:noFill/>
        <a:ln w="25400">
          <a:noFill/>
        </a:ln>
      </c:spPr>
    </c:plotArea>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1200000000000001" footer="0.512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png"/><Relationship Id="rId4" Type="http://schemas.openxmlformats.org/officeDocument/2006/relationships/image" Target="../media/image4.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44825</xdr:colOff>
      <xdr:row>37</xdr:row>
      <xdr:rowOff>114395</xdr:rowOff>
    </xdr:from>
    <xdr:to>
      <xdr:col>5</xdr:col>
      <xdr:colOff>38101</xdr:colOff>
      <xdr:row>41</xdr:row>
      <xdr:rowOff>14017</xdr:rowOff>
    </xdr:to>
    <xdr:pic>
      <xdr:nvPicPr>
        <xdr:cNvPr id="81" name="Picture 8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4119" y="7745601"/>
          <a:ext cx="710453" cy="52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142142</xdr:colOff>
      <xdr:row>7</xdr:row>
      <xdr:rowOff>84101</xdr:rowOff>
    </xdr:from>
    <xdr:to>
      <xdr:col>25</xdr:col>
      <xdr:colOff>177800</xdr:colOff>
      <xdr:row>21</xdr:row>
      <xdr:rowOff>134648</xdr:rowOff>
    </xdr:to>
    <xdr:pic>
      <xdr:nvPicPr>
        <xdr:cNvPr id="82" name="Picture 2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642" y="1284251"/>
          <a:ext cx="4607658" cy="4165347"/>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22</xdr:col>
      <xdr:colOff>103051</xdr:colOff>
      <xdr:row>37</xdr:row>
      <xdr:rowOff>64434</xdr:rowOff>
    </xdr:from>
    <xdr:to>
      <xdr:col>32</xdr:col>
      <xdr:colOff>177572</xdr:colOff>
      <xdr:row>41</xdr:row>
      <xdr:rowOff>183216</xdr:rowOff>
    </xdr:to>
    <xdr:pic>
      <xdr:nvPicPr>
        <xdr:cNvPr id="84" name="Picture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32859" y="7816319"/>
          <a:ext cx="1906251" cy="763551"/>
        </a:xfrm>
        <a:prstGeom prst="rect">
          <a:avLst/>
        </a:prstGeom>
        <a:noFill/>
        <a:ln>
          <a:noFill/>
        </a:ln>
        <a:extLst>
          <a:ext uri="{909E8E84-426E-40DD-AFC4-6F175D3DCCD1}">
            <a14:hiddenFill xmlns:a14="http://schemas.microsoft.com/office/drawing/2010/main">
              <a:solidFill>
                <a:srgbClr val="CC0000">
                  <a:alpha val="89803"/>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47625</xdr:colOff>
      <xdr:row>24</xdr:row>
      <xdr:rowOff>7861</xdr:rowOff>
    </xdr:from>
    <xdr:to>
      <xdr:col>61</xdr:col>
      <xdr:colOff>31750</xdr:colOff>
      <xdr:row>36</xdr:row>
      <xdr:rowOff>89033</xdr:rowOff>
    </xdr:to>
    <xdr:pic>
      <xdr:nvPicPr>
        <xdr:cNvPr id="14" name="Image 13"/>
        <xdr:cNvPicPr>
          <a:picLocks noChangeAspect="1"/>
        </xdr:cNvPicPr>
      </xdr:nvPicPr>
      <xdr:blipFill>
        <a:blip xmlns:r="http://schemas.openxmlformats.org/officeDocument/2006/relationships" r:embed="rId4"/>
        <a:stretch>
          <a:fillRect/>
        </a:stretch>
      </xdr:blipFill>
      <xdr:spPr>
        <a:xfrm>
          <a:off x="238125" y="5837161"/>
          <a:ext cx="11414125" cy="2138572"/>
        </a:xfrm>
        <a:prstGeom prst="rect">
          <a:avLst/>
        </a:prstGeom>
      </xdr:spPr>
    </xdr:pic>
    <xdr:clientData/>
  </xdr:twoCellAnchor>
  <xdr:twoCellAnchor editAs="oneCell">
    <xdr:from>
      <xdr:col>32</xdr:col>
      <xdr:colOff>132400</xdr:colOff>
      <xdr:row>5</xdr:row>
      <xdr:rowOff>152400</xdr:rowOff>
    </xdr:from>
    <xdr:to>
      <xdr:col>57</xdr:col>
      <xdr:colOff>57150</xdr:colOff>
      <xdr:row>22</xdr:row>
      <xdr:rowOff>14061</xdr:rowOff>
    </xdr:to>
    <xdr:pic>
      <xdr:nvPicPr>
        <xdr:cNvPr id="4" name="Picture 3"/>
        <xdr:cNvPicPr>
          <a:picLocks noChangeAspect="1"/>
        </xdr:cNvPicPr>
      </xdr:nvPicPr>
      <xdr:blipFill>
        <a:blip xmlns:r="http://schemas.openxmlformats.org/officeDocument/2006/relationships" r:embed="rId5"/>
        <a:stretch>
          <a:fillRect/>
        </a:stretch>
      </xdr:blipFill>
      <xdr:spPr>
        <a:xfrm>
          <a:off x="6228400" y="1009650"/>
          <a:ext cx="4687250" cy="449081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371475</xdr:colOff>
      <xdr:row>22</xdr:row>
      <xdr:rowOff>0</xdr:rowOff>
    </xdr:from>
    <xdr:to>
      <xdr:col>15</xdr:col>
      <xdr:colOff>466725</xdr:colOff>
      <xdr:row>35</xdr:row>
      <xdr:rowOff>266700</xdr:rowOff>
    </xdr:to>
    <xdr:graphicFrame macro="">
      <xdr:nvGraphicFramePr>
        <xdr:cNvPr id="153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7</xdr:row>
      <xdr:rowOff>0</xdr:rowOff>
    </xdr:from>
    <xdr:to>
      <xdr:col>8</xdr:col>
      <xdr:colOff>0</xdr:colOff>
      <xdr:row>7</xdr:row>
      <xdr:rowOff>0</xdr:rowOff>
    </xdr:to>
    <xdr:grpSp>
      <xdr:nvGrpSpPr>
        <xdr:cNvPr id="3074" name="Group 2"/>
        <xdr:cNvGrpSpPr>
          <a:grpSpLocks/>
        </xdr:cNvGrpSpPr>
      </xdr:nvGrpSpPr>
      <xdr:grpSpPr bwMode="auto">
        <a:xfrm>
          <a:off x="6758836" y="1383082"/>
          <a:ext cx="0" cy="0"/>
          <a:chOff x="0" y="0"/>
          <a:chExt cx="20000" cy="20000"/>
        </a:xfrm>
      </xdr:grpSpPr>
      <xdr:sp macro="" textlink="">
        <xdr:nvSpPr>
          <xdr:cNvPr id="3075" name="Oval 3"/>
          <xdr:cNvSpPr>
            <a:spLocks noChangeArrowheads="1"/>
          </xdr:cNvSpPr>
        </xdr:nvSpPr>
        <xdr:spPr bwMode="auto">
          <a:xfrm>
            <a:off x="0" y="180"/>
            <a:ext cx="20000" cy="19820"/>
          </a:xfrm>
          <a:prstGeom prst="ellipse">
            <a:avLst/>
          </a:prstGeom>
          <a:solidFill>
            <a:srgbClr val="000000"/>
          </a:solidFill>
          <a:ln w="9525">
            <a:solidFill>
              <a:srgbClr val="000000"/>
            </a:solidFill>
            <a:round/>
            <a:headEnd/>
            <a:tailEnd/>
          </a:ln>
        </xdr:spPr>
      </xdr:sp>
      <xdr:grpSp>
        <xdr:nvGrpSpPr>
          <xdr:cNvPr id="3076" name="Group 4"/>
          <xdr:cNvGrpSpPr>
            <a:grpSpLocks/>
          </xdr:cNvGrpSpPr>
        </xdr:nvGrpSpPr>
        <xdr:grpSpPr bwMode="auto">
          <a:xfrm>
            <a:off x="10000" y="0"/>
            <a:ext cx="10000" cy="20000"/>
            <a:chOff x="0" y="0"/>
            <a:chExt cx="20000" cy="20000"/>
          </a:xfrm>
        </xdr:grpSpPr>
        <xdr:sp macro="" textlink="">
          <xdr:nvSpPr>
            <xdr:cNvPr id="3077" name="Arc 5"/>
            <xdr:cNvSpPr>
              <a:spLocks/>
            </xdr:cNvSpPr>
          </xdr:nvSpPr>
          <xdr:spPr bwMode="auto">
            <a:xfrm>
              <a:off x="0" y="0"/>
              <a:ext cx="20000" cy="1009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solidFill>
              <a:srgbClr val="FFFFFF"/>
            </a:solidFill>
            <a:ln w="9525">
              <a:solidFill>
                <a:srgbClr val="000000"/>
              </a:solidFill>
              <a:round/>
              <a:headEnd/>
              <a:tailEnd/>
            </a:ln>
          </xdr:spPr>
        </xdr:sp>
        <xdr:sp macro="" textlink="">
          <xdr:nvSpPr>
            <xdr:cNvPr id="3078" name="Arc 6"/>
            <xdr:cNvSpPr>
              <a:spLocks/>
            </xdr:cNvSpPr>
          </xdr:nvSpPr>
          <xdr:spPr bwMode="auto">
            <a:xfrm flipV="1">
              <a:off x="0" y="9910"/>
              <a:ext cx="20000" cy="1009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solidFill>
              <a:srgbClr val="FFFFFF"/>
            </a:solidFill>
            <a:ln w="9525">
              <a:solidFill>
                <a:srgbClr val="000000"/>
              </a:solidFill>
              <a:round/>
              <a:headEnd/>
              <a:tailEnd/>
            </a:ln>
          </xdr:spPr>
        </xdr:sp>
      </xdr:grpSp>
    </xdr:grpSp>
    <xdr:clientData/>
  </xdr:twoCellAnchor>
  <xdr:twoCellAnchor>
    <xdr:from>
      <xdr:col>14</xdr:col>
      <xdr:colOff>0</xdr:colOff>
      <xdr:row>1</xdr:row>
      <xdr:rowOff>0</xdr:rowOff>
    </xdr:from>
    <xdr:to>
      <xdr:col>14</xdr:col>
      <xdr:colOff>0</xdr:colOff>
      <xdr:row>1</xdr:row>
      <xdr:rowOff>0</xdr:rowOff>
    </xdr:to>
    <xdr:sp macro="" textlink="">
      <xdr:nvSpPr>
        <xdr:cNvPr id="3079" name="Rectangle 7"/>
        <xdr:cNvSpPr>
          <a:spLocks noChangeArrowheads="1"/>
        </xdr:cNvSpPr>
      </xdr:nvSpPr>
      <xdr:spPr bwMode="auto">
        <a:xfrm>
          <a:off x="13630275"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xdr:spPr>
      <xdr:txBody>
        <a:bodyPr vertOverflow="clip" wrap="square" lIns="12700" tIns="12700" rIns="12700" bIns="12700" anchor="t" upright="1"/>
        <a:lstStyle/>
        <a:p>
          <a:pPr algn="l" rtl="0">
            <a:defRPr sz="1000"/>
          </a:pPr>
          <a:r>
            <a:rPr lang="en-GB" sz="750" b="0" i="0" u="none" strike="noStrike" baseline="0">
              <a:solidFill>
                <a:srgbClr val="000000"/>
              </a:solidFill>
              <a:latin typeface="ＭＳ 明朝"/>
              <a:ea typeface="ＭＳ 明朝"/>
            </a:rPr>
            <a:t>ショップ</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0</xdr:colOff>
      <xdr:row>1</xdr:row>
      <xdr:rowOff>0</xdr:rowOff>
    </xdr:to>
    <xdr:sp macro="" textlink="">
      <xdr:nvSpPr>
        <xdr:cNvPr id="2" name="Rectangle 1"/>
        <xdr:cNvSpPr>
          <a:spLocks noChangeArrowheads="1"/>
        </xdr:cNvSpPr>
      </xdr:nvSpPr>
      <xdr:spPr bwMode="auto">
        <a:xfrm>
          <a:off x="6657975" y="0"/>
          <a:ext cx="6972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xdr:spPr>
      <xdr:txBody>
        <a:bodyPr vertOverflow="clip" wrap="square" lIns="12700" tIns="12700" rIns="12700" bIns="12700" anchor="t" upright="1"/>
        <a:lstStyle/>
        <a:p>
          <a:pPr algn="l" rtl="0">
            <a:defRPr sz="1000"/>
          </a:pPr>
          <a:r>
            <a:rPr lang="en-GB" sz="750" b="0" i="0" u="none" strike="noStrike" baseline="0">
              <a:solidFill>
                <a:srgbClr val="000000"/>
              </a:solidFill>
              <a:latin typeface="ＭＳ 明朝"/>
              <a:ea typeface="ＭＳ 明朝"/>
            </a:rPr>
            <a:t>＊ＯＫなら、○印を塗りつぶすこと</a:t>
          </a:r>
          <a:endParaRPr lang="en-GB" sz="750" b="0" i="0" u="none" strike="noStrike" baseline="0">
            <a:solidFill>
              <a:srgbClr val="000000"/>
            </a:solidFill>
            <a:latin typeface="Times New Roman"/>
            <a:ea typeface="ＭＳ 明朝"/>
            <a:cs typeface="Times New Roman"/>
          </a:endParaRPr>
        </a:p>
        <a:p>
          <a:pPr algn="l" rtl="0">
            <a:defRPr sz="1000"/>
          </a:pPr>
          <a:r>
            <a:rPr lang="en-GB" sz="750" b="0" i="0" u="none" strike="noStrike" baseline="0">
              <a:solidFill>
                <a:srgbClr val="000000"/>
              </a:solidFill>
              <a:latin typeface="ＭＳ 明朝"/>
              <a:ea typeface="ＭＳ 明朝"/>
            </a:rPr>
            <a:t>取り組んではいるが不十分な場合は８０％以上できていると評価者が判断した場合に限り、○の左半分を塗りつぶすこと</a:t>
          </a:r>
        </a:p>
      </xdr:txBody>
    </xdr:sp>
    <xdr:clientData/>
  </xdr:twoCellAnchor>
  <xdr:twoCellAnchor>
    <xdr:from>
      <xdr:col>9</xdr:col>
      <xdr:colOff>0</xdr:colOff>
      <xdr:row>7</xdr:row>
      <xdr:rowOff>0</xdr:rowOff>
    </xdr:from>
    <xdr:to>
      <xdr:col>9</xdr:col>
      <xdr:colOff>0</xdr:colOff>
      <xdr:row>7</xdr:row>
      <xdr:rowOff>0</xdr:rowOff>
    </xdr:to>
    <xdr:grpSp>
      <xdr:nvGrpSpPr>
        <xdr:cNvPr id="3" name="Group 2"/>
        <xdr:cNvGrpSpPr>
          <a:grpSpLocks/>
        </xdr:cNvGrpSpPr>
      </xdr:nvGrpSpPr>
      <xdr:grpSpPr bwMode="auto">
        <a:xfrm>
          <a:off x="10229022" y="1374913"/>
          <a:ext cx="0" cy="0"/>
          <a:chOff x="0" y="0"/>
          <a:chExt cx="20000" cy="20000"/>
        </a:xfrm>
      </xdr:grpSpPr>
      <xdr:sp macro="" textlink="">
        <xdr:nvSpPr>
          <xdr:cNvPr id="4" name="Oval 3"/>
          <xdr:cNvSpPr>
            <a:spLocks noChangeArrowheads="1"/>
          </xdr:cNvSpPr>
        </xdr:nvSpPr>
        <xdr:spPr bwMode="auto">
          <a:xfrm>
            <a:off x="0" y="180"/>
            <a:ext cx="20000" cy="19820"/>
          </a:xfrm>
          <a:prstGeom prst="ellipse">
            <a:avLst/>
          </a:prstGeom>
          <a:solidFill>
            <a:srgbClr val="000000"/>
          </a:solidFill>
          <a:ln w="9525">
            <a:solidFill>
              <a:srgbClr val="000000"/>
            </a:solidFill>
            <a:round/>
            <a:headEnd/>
            <a:tailEnd/>
          </a:ln>
        </xdr:spPr>
      </xdr:sp>
      <xdr:grpSp>
        <xdr:nvGrpSpPr>
          <xdr:cNvPr id="5" name="Group 4"/>
          <xdr:cNvGrpSpPr>
            <a:grpSpLocks/>
          </xdr:cNvGrpSpPr>
        </xdr:nvGrpSpPr>
        <xdr:grpSpPr bwMode="auto">
          <a:xfrm>
            <a:off x="10000" y="0"/>
            <a:ext cx="10000" cy="20000"/>
            <a:chOff x="0" y="0"/>
            <a:chExt cx="20000" cy="20000"/>
          </a:xfrm>
        </xdr:grpSpPr>
        <xdr:sp macro="" textlink="">
          <xdr:nvSpPr>
            <xdr:cNvPr id="6" name="Arc 5"/>
            <xdr:cNvSpPr>
              <a:spLocks/>
            </xdr:cNvSpPr>
          </xdr:nvSpPr>
          <xdr:spPr bwMode="auto">
            <a:xfrm>
              <a:off x="0" y="0"/>
              <a:ext cx="20000" cy="1009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solidFill>
              <a:srgbClr val="FFFFFF"/>
            </a:solidFill>
            <a:ln w="9525">
              <a:solidFill>
                <a:srgbClr val="000000"/>
              </a:solidFill>
              <a:round/>
              <a:headEnd/>
              <a:tailEnd/>
            </a:ln>
          </xdr:spPr>
        </xdr:sp>
        <xdr:sp macro="" textlink="">
          <xdr:nvSpPr>
            <xdr:cNvPr id="7" name="Arc 6"/>
            <xdr:cNvSpPr>
              <a:spLocks/>
            </xdr:cNvSpPr>
          </xdr:nvSpPr>
          <xdr:spPr bwMode="auto">
            <a:xfrm flipV="1">
              <a:off x="0" y="9910"/>
              <a:ext cx="20000" cy="1009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solidFill>
              <a:srgbClr val="FFFFFF"/>
            </a:solidFill>
            <a:ln w="9525">
              <a:solidFill>
                <a:srgbClr val="000000"/>
              </a:solidFill>
              <a:round/>
              <a:headEnd/>
              <a:tailEnd/>
            </a:ln>
          </xdr:spPr>
        </xdr:sp>
      </xdr:grpSp>
    </xdr:grpSp>
    <xdr:clientData/>
  </xdr:twoCellAnchor>
  <xdr:twoCellAnchor>
    <xdr:from>
      <xdr:col>14</xdr:col>
      <xdr:colOff>0</xdr:colOff>
      <xdr:row>1</xdr:row>
      <xdr:rowOff>0</xdr:rowOff>
    </xdr:from>
    <xdr:to>
      <xdr:col>14</xdr:col>
      <xdr:colOff>0</xdr:colOff>
      <xdr:row>1</xdr:row>
      <xdr:rowOff>0</xdr:rowOff>
    </xdr:to>
    <xdr:sp macro="" textlink="">
      <xdr:nvSpPr>
        <xdr:cNvPr id="8" name="Rectangle 7"/>
        <xdr:cNvSpPr>
          <a:spLocks noChangeArrowheads="1"/>
        </xdr:cNvSpPr>
      </xdr:nvSpPr>
      <xdr:spPr bwMode="auto">
        <a:xfrm>
          <a:off x="13630275"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xdr:spPr>
      <xdr:txBody>
        <a:bodyPr vertOverflow="clip" wrap="square" lIns="12700" tIns="12700" rIns="12700" bIns="12700" anchor="t" upright="1"/>
        <a:lstStyle/>
        <a:p>
          <a:pPr algn="l" rtl="0">
            <a:defRPr sz="1000"/>
          </a:pPr>
          <a:r>
            <a:rPr lang="en-GB" sz="750" b="0" i="0" u="none" strike="noStrike" baseline="0">
              <a:solidFill>
                <a:srgbClr val="000000"/>
              </a:solidFill>
              <a:latin typeface="ＭＳ 明朝"/>
              <a:ea typeface="ＭＳ 明朝"/>
            </a:rPr>
            <a:t>ショップ</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1</xdr:row>
      <xdr:rowOff>0</xdr:rowOff>
    </xdr:from>
    <xdr:to>
      <xdr:col>14</xdr:col>
      <xdr:colOff>0</xdr:colOff>
      <xdr:row>1</xdr:row>
      <xdr:rowOff>0</xdr:rowOff>
    </xdr:to>
    <xdr:sp macro="" textlink="">
      <xdr:nvSpPr>
        <xdr:cNvPr id="2" name="Rectangle 1"/>
        <xdr:cNvSpPr>
          <a:spLocks noChangeArrowheads="1"/>
        </xdr:cNvSpPr>
      </xdr:nvSpPr>
      <xdr:spPr bwMode="auto">
        <a:xfrm>
          <a:off x="6657975" y="0"/>
          <a:ext cx="6972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xdr:spPr>
      <xdr:txBody>
        <a:bodyPr vertOverflow="clip" wrap="square" lIns="12700" tIns="12700" rIns="12700" bIns="12700" anchor="t" upright="1"/>
        <a:lstStyle/>
        <a:p>
          <a:pPr algn="l" rtl="0">
            <a:defRPr sz="1000"/>
          </a:pPr>
          <a:r>
            <a:rPr lang="en-GB" sz="750" b="0" i="0" u="none" strike="noStrike" baseline="0">
              <a:solidFill>
                <a:srgbClr val="000000"/>
              </a:solidFill>
              <a:latin typeface="ＭＳ 明朝"/>
              <a:ea typeface="ＭＳ 明朝"/>
            </a:rPr>
            <a:t>＊ＯＫなら、○印を塗りつぶすこと</a:t>
          </a:r>
          <a:endParaRPr lang="en-GB" sz="750" b="0" i="0" u="none" strike="noStrike" baseline="0">
            <a:solidFill>
              <a:srgbClr val="000000"/>
            </a:solidFill>
            <a:latin typeface="Times New Roman"/>
            <a:ea typeface="ＭＳ 明朝"/>
            <a:cs typeface="Times New Roman"/>
          </a:endParaRPr>
        </a:p>
        <a:p>
          <a:pPr algn="l" rtl="0">
            <a:defRPr sz="1000"/>
          </a:pPr>
          <a:r>
            <a:rPr lang="en-GB" sz="750" b="0" i="0" u="none" strike="noStrike" baseline="0">
              <a:solidFill>
                <a:srgbClr val="000000"/>
              </a:solidFill>
              <a:latin typeface="ＭＳ 明朝"/>
              <a:ea typeface="ＭＳ 明朝"/>
            </a:rPr>
            <a:t>取り組んではいるが不十分な場合は８０％以上できていると評価者が判断した場合に限り、○の左半分を塗りつぶすこと</a:t>
          </a:r>
        </a:p>
      </xdr:txBody>
    </xdr:sp>
    <xdr:clientData/>
  </xdr:twoCellAnchor>
  <xdr:twoCellAnchor>
    <xdr:from>
      <xdr:col>14</xdr:col>
      <xdr:colOff>0</xdr:colOff>
      <xdr:row>7</xdr:row>
      <xdr:rowOff>0</xdr:rowOff>
    </xdr:from>
    <xdr:to>
      <xdr:col>14</xdr:col>
      <xdr:colOff>0</xdr:colOff>
      <xdr:row>7</xdr:row>
      <xdr:rowOff>0</xdr:rowOff>
    </xdr:to>
    <xdr:grpSp>
      <xdr:nvGrpSpPr>
        <xdr:cNvPr id="3" name="Group 2"/>
        <xdr:cNvGrpSpPr>
          <a:grpSpLocks/>
        </xdr:cNvGrpSpPr>
      </xdr:nvGrpSpPr>
      <xdr:grpSpPr bwMode="auto">
        <a:xfrm>
          <a:off x="13426109" y="1333500"/>
          <a:ext cx="0" cy="0"/>
          <a:chOff x="0" y="0"/>
          <a:chExt cx="20000" cy="20000"/>
        </a:xfrm>
      </xdr:grpSpPr>
      <xdr:sp macro="" textlink="">
        <xdr:nvSpPr>
          <xdr:cNvPr id="4" name="Oval 3"/>
          <xdr:cNvSpPr>
            <a:spLocks noChangeArrowheads="1"/>
          </xdr:cNvSpPr>
        </xdr:nvSpPr>
        <xdr:spPr bwMode="auto">
          <a:xfrm>
            <a:off x="0" y="180"/>
            <a:ext cx="20000" cy="19820"/>
          </a:xfrm>
          <a:prstGeom prst="ellipse">
            <a:avLst/>
          </a:prstGeom>
          <a:solidFill>
            <a:srgbClr val="000000"/>
          </a:solidFill>
          <a:ln w="9525">
            <a:solidFill>
              <a:srgbClr val="000000"/>
            </a:solidFill>
            <a:round/>
            <a:headEnd/>
            <a:tailEnd/>
          </a:ln>
        </xdr:spPr>
      </xdr:sp>
      <xdr:grpSp>
        <xdr:nvGrpSpPr>
          <xdr:cNvPr id="5" name="Group 4"/>
          <xdr:cNvGrpSpPr>
            <a:grpSpLocks/>
          </xdr:cNvGrpSpPr>
        </xdr:nvGrpSpPr>
        <xdr:grpSpPr bwMode="auto">
          <a:xfrm>
            <a:off x="10000" y="0"/>
            <a:ext cx="10000" cy="20000"/>
            <a:chOff x="0" y="0"/>
            <a:chExt cx="20000" cy="20000"/>
          </a:xfrm>
        </xdr:grpSpPr>
        <xdr:sp macro="" textlink="">
          <xdr:nvSpPr>
            <xdr:cNvPr id="6" name="Arc 5"/>
            <xdr:cNvSpPr>
              <a:spLocks/>
            </xdr:cNvSpPr>
          </xdr:nvSpPr>
          <xdr:spPr bwMode="auto">
            <a:xfrm>
              <a:off x="0" y="0"/>
              <a:ext cx="20000" cy="1009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solidFill>
              <a:srgbClr val="FFFFFF"/>
            </a:solidFill>
            <a:ln w="9525">
              <a:solidFill>
                <a:srgbClr val="000000"/>
              </a:solidFill>
              <a:round/>
              <a:headEnd/>
              <a:tailEnd/>
            </a:ln>
          </xdr:spPr>
        </xdr:sp>
        <xdr:sp macro="" textlink="">
          <xdr:nvSpPr>
            <xdr:cNvPr id="7" name="Arc 6"/>
            <xdr:cNvSpPr>
              <a:spLocks/>
            </xdr:cNvSpPr>
          </xdr:nvSpPr>
          <xdr:spPr bwMode="auto">
            <a:xfrm flipV="1">
              <a:off x="0" y="9910"/>
              <a:ext cx="20000" cy="1009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solidFill>
              <a:srgbClr val="FFFFFF"/>
            </a:solidFill>
            <a:ln w="9525">
              <a:solidFill>
                <a:srgbClr val="000000"/>
              </a:solidFill>
              <a:round/>
              <a:headEnd/>
              <a:tailEnd/>
            </a:ln>
          </xdr:spPr>
        </xdr:sp>
      </xdr:grpSp>
    </xdr:grpSp>
    <xdr:clientData/>
  </xdr:twoCellAnchor>
  <xdr:twoCellAnchor>
    <xdr:from>
      <xdr:col>14</xdr:col>
      <xdr:colOff>0</xdr:colOff>
      <xdr:row>1</xdr:row>
      <xdr:rowOff>0</xdr:rowOff>
    </xdr:from>
    <xdr:to>
      <xdr:col>14</xdr:col>
      <xdr:colOff>0</xdr:colOff>
      <xdr:row>1</xdr:row>
      <xdr:rowOff>0</xdr:rowOff>
    </xdr:to>
    <xdr:sp macro="" textlink="">
      <xdr:nvSpPr>
        <xdr:cNvPr id="8" name="Rectangle 7"/>
        <xdr:cNvSpPr>
          <a:spLocks noChangeArrowheads="1"/>
        </xdr:cNvSpPr>
      </xdr:nvSpPr>
      <xdr:spPr bwMode="auto">
        <a:xfrm>
          <a:off x="13630275"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xdr:spPr>
      <xdr:txBody>
        <a:bodyPr vertOverflow="clip" wrap="square" lIns="12700" tIns="12700" rIns="12700" bIns="12700" anchor="t" upright="1"/>
        <a:lstStyle/>
        <a:p>
          <a:pPr algn="l" rtl="0">
            <a:defRPr sz="1000"/>
          </a:pPr>
          <a:r>
            <a:rPr lang="en-GB" sz="750" b="0" i="0" u="none" strike="noStrike" baseline="0">
              <a:solidFill>
                <a:srgbClr val="000000"/>
              </a:solidFill>
              <a:latin typeface="ＭＳ 明朝"/>
              <a:ea typeface="ＭＳ 明朝"/>
            </a:rPr>
            <a:t>ショップ</a:t>
          </a:r>
        </a:p>
      </xdr:txBody>
    </xdr:sp>
    <xdr:clientData/>
  </xdr:twoCellAnchor>
  <xdr:twoCellAnchor>
    <xdr:from>
      <xdr:col>8</xdr:col>
      <xdr:colOff>0</xdr:colOff>
      <xdr:row>1</xdr:row>
      <xdr:rowOff>0</xdr:rowOff>
    </xdr:from>
    <xdr:to>
      <xdr:col>14</xdr:col>
      <xdr:colOff>0</xdr:colOff>
      <xdr:row>1</xdr:row>
      <xdr:rowOff>0</xdr:rowOff>
    </xdr:to>
    <xdr:sp macro="" textlink="">
      <xdr:nvSpPr>
        <xdr:cNvPr id="9" name="Rectangle 8"/>
        <xdr:cNvSpPr>
          <a:spLocks noChangeArrowheads="1"/>
        </xdr:cNvSpPr>
      </xdr:nvSpPr>
      <xdr:spPr bwMode="auto">
        <a:xfrm>
          <a:off x="24492857" y="163286"/>
          <a:ext cx="707572"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xdr:spPr>
      <xdr:txBody>
        <a:bodyPr vertOverflow="clip" wrap="square" lIns="12700" tIns="12700" rIns="12700" bIns="12700" anchor="t" upright="1"/>
        <a:lstStyle/>
        <a:p>
          <a:pPr algn="l" rtl="0">
            <a:defRPr sz="1000"/>
          </a:pPr>
          <a:r>
            <a:rPr lang="en-GB" sz="750" b="0" i="0" u="none" strike="noStrike" baseline="0">
              <a:solidFill>
                <a:srgbClr val="000000"/>
              </a:solidFill>
              <a:latin typeface="ＭＳ 明朝"/>
              <a:ea typeface="ＭＳ 明朝"/>
            </a:rPr>
            <a:t>＊ＯＫなら、○印を塗りつぶすこと</a:t>
          </a:r>
          <a:endParaRPr lang="en-GB" sz="750" b="0" i="0" u="none" strike="noStrike" baseline="0">
            <a:solidFill>
              <a:srgbClr val="000000"/>
            </a:solidFill>
            <a:latin typeface="Times New Roman"/>
            <a:ea typeface="ＭＳ 明朝"/>
            <a:cs typeface="Times New Roman"/>
          </a:endParaRPr>
        </a:p>
        <a:p>
          <a:pPr algn="l" rtl="0">
            <a:defRPr sz="1000"/>
          </a:pPr>
          <a:r>
            <a:rPr lang="en-GB" sz="750" b="0" i="0" u="none" strike="noStrike" baseline="0">
              <a:solidFill>
                <a:srgbClr val="000000"/>
              </a:solidFill>
              <a:latin typeface="ＭＳ 明朝"/>
              <a:ea typeface="ＭＳ 明朝"/>
            </a:rPr>
            <a:t>取り組んではいるが不十分な場合は８０％以上できていると評価者が判断した場合に限り、○の左半分を塗りつぶすこと</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1</xdr:row>
      <xdr:rowOff>0</xdr:rowOff>
    </xdr:from>
    <xdr:to>
      <xdr:col>15</xdr:col>
      <xdr:colOff>0</xdr:colOff>
      <xdr:row>1</xdr:row>
      <xdr:rowOff>0</xdr:rowOff>
    </xdr:to>
    <xdr:sp macro="" textlink="">
      <xdr:nvSpPr>
        <xdr:cNvPr id="2" name="Rectangle 1"/>
        <xdr:cNvSpPr>
          <a:spLocks noChangeArrowheads="1"/>
        </xdr:cNvSpPr>
      </xdr:nvSpPr>
      <xdr:spPr bwMode="auto">
        <a:xfrm>
          <a:off x="7343775" y="161925"/>
          <a:ext cx="6972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xdr:spPr>
      <xdr:txBody>
        <a:bodyPr vertOverflow="clip" wrap="square" lIns="12700" tIns="12700" rIns="12700" bIns="12700" anchor="t" upright="1"/>
        <a:lstStyle/>
        <a:p>
          <a:pPr algn="l" rtl="0">
            <a:defRPr sz="1000"/>
          </a:pPr>
          <a:r>
            <a:rPr lang="en-GB" sz="750" b="0" i="0" u="none" strike="noStrike" baseline="0">
              <a:solidFill>
                <a:srgbClr val="000000"/>
              </a:solidFill>
              <a:latin typeface="ＭＳ 明朝"/>
              <a:ea typeface="ＭＳ 明朝"/>
            </a:rPr>
            <a:t>＊ＯＫなら、○印を塗りつぶすこと</a:t>
          </a:r>
          <a:endParaRPr lang="en-GB" sz="750" b="0" i="0" u="none" strike="noStrike" baseline="0">
            <a:solidFill>
              <a:srgbClr val="000000"/>
            </a:solidFill>
            <a:latin typeface="Times New Roman"/>
            <a:ea typeface="ＭＳ 明朝"/>
            <a:cs typeface="Times New Roman"/>
          </a:endParaRPr>
        </a:p>
        <a:p>
          <a:pPr algn="l" rtl="0">
            <a:defRPr sz="1000"/>
          </a:pPr>
          <a:r>
            <a:rPr lang="en-GB" sz="750" b="0" i="0" u="none" strike="noStrike" baseline="0">
              <a:solidFill>
                <a:srgbClr val="000000"/>
              </a:solidFill>
              <a:latin typeface="ＭＳ 明朝"/>
              <a:ea typeface="ＭＳ 明朝"/>
            </a:rPr>
            <a:t>取り組んではいるが不十分な場合は８０％以上できていると評価者が判断した場合に限り、○の左半分を塗りつぶすこと</a:t>
          </a:r>
        </a:p>
      </xdr:txBody>
    </xdr:sp>
    <xdr:clientData/>
  </xdr:twoCellAnchor>
  <xdr:twoCellAnchor>
    <xdr:from>
      <xdr:col>9</xdr:col>
      <xdr:colOff>0</xdr:colOff>
      <xdr:row>7</xdr:row>
      <xdr:rowOff>0</xdr:rowOff>
    </xdr:from>
    <xdr:to>
      <xdr:col>9</xdr:col>
      <xdr:colOff>0</xdr:colOff>
      <xdr:row>7</xdr:row>
      <xdr:rowOff>0</xdr:rowOff>
    </xdr:to>
    <xdr:grpSp>
      <xdr:nvGrpSpPr>
        <xdr:cNvPr id="3" name="Group 2"/>
        <xdr:cNvGrpSpPr>
          <a:grpSpLocks/>
        </xdr:cNvGrpSpPr>
      </xdr:nvGrpSpPr>
      <xdr:grpSpPr bwMode="auto">
        <a:xfrm>
          <a:off x="10727531" y="1321594"/>
          <a:ext cx="0" cy="0"/>
          <a:chOff x="0" y="0"/>
          <a:chExt cx="20000" cy="20000"/>
        </a:xfrm>
      </xdr:grpSpPr>
      <xdr:sp macro="" textlink="">
        <xdr:nvSpPr>
          <xdr:cNvPr id="4" name="Oval 3"/>
          <xdr:cNvSpPr>
            <a:spLocks noChangeArrowheads="1"/>
          </xdr:cNvSpPr>
        </xdr:nvSpPr>
        <xdr:spPr bwMode="auto">
          <a:xfrm>
            <a:off x="0" y="180"/>
            <a:ext cx="20000" cy="19820"/>
          </a:xfrm>
          <a:prstGeom prst="ellipse">
            <a:avLst/>
          </a:prstGeom>
          <a:solidFill>
            <a:srgbClr val="000000"/>
          </a:solidFill>
          <a:ln w="9525">
            <a:solidFill>
              <a:srgbClr val="000000"/>
            </a:solidFill>
            <a:round/>
            <a:headEnd/>
            <a:tailEnd/>
          </a:ln>
        </xdr:spPr>
      </xdr:sp>
      <xdr:grpSp>
        <xdr:nvGrpSpPr>
          <xdr:cNvPr id="5" name="Group 4"/>
          <xdr:cNvGrpSpPr>
            <a:grpSpLocks/>
          </xdr:cNvGrpSpPr>
        </xdr:nvGrpSpPr>
        <xdr:grpSpPr bwMode="auto">
          <a:xfrm>
            <a:off x="10000" y="0"/>
            <a:ext cx="10000" cy="20000"/>
            <a:chOff x="0" y="0"/>
            <a:chExt cx="20000" cy="20000"/>
          </a:xfrm>
        </xdr:grpSpPr>
        <xdr:sp macro="" textlink="">
          <xdr:nvSpPr>
            <xdr:cNvPr id="6" name="Arc 5"/>
            <xdr:cNvSpPr>
              <a:spLocks/>
            </xdr:cNvSpPr>
          </xdr:nvSpPr>
          <xdr:spPr bwMode="auto">
            <a:xfrm>
              <a:off x="0" y="0"/>
              <a:ext cx="20000" cy="1009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solidFill>
              <a:srgbClr val="FFFFFF"/>
            </a:solidFill>
            <a:ln w="9525">
              <a:solidFill>
                <a:srgbClr val="000000"/>
              </a:solidFill>
              <a:round/>
              <a:headEnd/>
              <a:tailEnd/>
            </a:ln>
          </xdr:spPr>
        </xdr:sp>
        <xdr:sp macro="" textlink="">
          <xdr:nvSpPr>
            <xdr:cNvPr id="7" name="Arc 6"/>
            <xdr:cNvSpPr>
              <a:spLocks/>
            </xdr:cNvSpPr>
          </xdr:nvSpPr>
          <xdr:spPr bwMode="auto">
            <a:xfrm flipV="1">
              <a:off x="0" y="9910"/>
              <a:ext cx="20000" cy="1009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solidFill>
              <a:srgbClr val="FFFFFF"/>
            </a:solidFill>
            <a:ln w="9525">
              <a:solidFill>
                <a:srgbClr val="000000"/>
              </a:solidFill>
              <a:round/>
              <a:headEnd/>
              <a:tailEnd/>
            </a:ln>
          </xdr:spPr>
        </xdr:sp>
      </xdr:grpSp>
    </xdr:grpSp>
    <xdr:clientData/>
  </xdr:twoCellAnchor>
  <xdr:twoCellAnchor>
    <xdr:from>
      <xdr:col>15</xdr:col>
      <xdr:colOff>0</xdr:colOff>
      <xdr:row>1</xdr:row>
      <xdr:rowOff>0</xdr:rowOff>
    </xdr:from>
    <xdr:to>
      <xdr:col>15</xdr:col>
      <xdr:colOff>0</xdr:colOff>
      <xdr:row>1</xdr:row>
      <xdr:rowOff>0</xdr:rowOff>
    </xdr:to>
    <xdr:sp macro="" textlink="">
      <xdr:nvSpPr>
        <xdr:cNvPr id="8" name="Rectangle 7"/>
        <xdr:cNvSpPr>
          <a:spLocks noChangeArrowheads="1"/>
        </xdr:cNvSpPr>
      </xdr:nvSpPr>
      <xdr:spPr bwMode="auto">
        <a:xfrm>
          <a:off x="14316075" y="1619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xdr:spPr>
      <xdr:txBody>
        <a:bodyPr vertOverflow="clip" wrap="square" lIns="12700" tIns="12700" rIns="12700" bIns="12700" anchor="t" upright="1"/>
        <a:lstStyle/>
        <a:p>
          <a:pPr algn="l" rtl="0">
            <a:defRPr sz="1000"/>
          </a:pPr>
          <a:r>
            <a:rPr lang="en-GB" sz="750" b="0" i="0" u="none" strike="noStrike" baseline="0">
              <a:solidFill>
                <a:srgbClr val="000000"/>
              </a:solidFill>
              <a:latin typeface="ＭＳ 明朝"/>
              <a:ea typeface="ＭＳ 明朝"/>
            </a:rPr>
            <a:t>ショップ</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0</xdr:colOff>
      <xdr:row>1</xdr:row>
      <xdr:rowOff>0</xdr:rowOff>
    </xdr:from>
    <xdr:to>
      <xdr:col>15</xdr:col>
      <xdr:colOff>0</xdr:colOff>
      <xdr:row>1</xdr:row>
      <xdr:rowOff>0</xdr:rowOff>
    </xdr:to>
    <xdr:sp macro="" textlink="">
      <xdr:nvSpPr>
        <xdr:cNvPr id="2" name="Rectangle 1"/>
        <xdr:cNvSpPr>
          <a:spLocks noChangeArrowheads="1"/>
        </xdr:cNvSpPr>
      </xdr:nvSpPr>
      <xdr:spPr bwMode="auto">
        <a:xfrm>
          <a:off x="7343775" y="161925"/>
          <a:ext cx="6972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xdr:spPr>
      <xdr:txBody>
        <a:bodyPr vertOverflow="clip" wrap="square" lIns="12700" tIns="12700" rIns="12700" bIns="12700" anchor="t" upright="1"/>
        <a:lstStyle/>
        <a:p>
          <a:pPr algn="l" rtl="0">
            <a:defRPr sz="1000"/>
          </a:pPr>
          <a:r>
            <a:rPr lang="en-GB" sz="750" b="0" i="0" u="none" strike="noStrike" baseline="0">
              <a:solidFill>
                <a:srgbClr val="000000"/>
              </a:solidFill>
              <a:latin typeface="ＭＳ 明朝"/>
              <a:ea typeface="ＭＳ 明朝"/>
            </a:rPr>
            <a:t>＊ＯＫなら、○印を塗りつぶすこと</a:t>
          </a:r>
          <a:endParaRPr lang="en-GB" sz="750" b="0" i="0" u="none" strike="noStrike" baseline="0">
            <a:solidFill>
              <a:srgbClr val="000000"/>
            </a:solidFill>
            <a:latin typeface="Times New Roman"/>
            <a:ea typeface="ＭＳ 明朝"/>
            <a:cs typeface="Times New Roman"/>
          </a:endParaRPr>
        </a:p>
        <a:p>
          <a:pPr algn="l" rtl="0">
            <a:defRPr sz="1000"/>
          </a:pPr>
          <a:r>
            <a:rPr lang="en-GB" sz="750" b="0" i="0" u="none" strike="noStrike" baseline="0">
              <a:solidFill>
                <a:srgbClr val="000000"/>
              </a:solidFill>
              <a:latin typeface="ＭＳ 明朝"/>
              <a:ea typeface="ＭＳ 明朝"/>
            </a:rPr>
            <a:t>取り組んではいるが不十分な場合は８０％以上できていると評価者が判断した場合に限り、○の左半分を塗りつぶすこと</a:t>
          </a:r>
        </a:p>
      </xdr:txBody>
    </xdr:sp>
    <xdr:clientData/>
  </xdr:twoCellAnchor>
  <xdr:twoCellAnchor>
    <xdr:from>
      <xdr:col>9</xdr:col>
      <xdr:colOff>0</xdr:colOff>
      <xdr:row>7</xdr:row>
      <xdr:rowOff>0</xdr:rowOff>
    </xdr:from>
    <xdr:to>
      <xdr:col>9</xdr:col>
      <xdr:colOff>0</xdr:colOff>
      <xdr:row>7</xdr:row>
      <xdr:rowOff>0</xdr:rowOff>
    </xdr:to>
    <xdr:grpSp>
      <xdr:nvGrpSpPr>
        <xdr:cNvPr id="3" name="Group 2"/>
        <xdr:cNvGrpSpPr>
          <a:grpSpLocks/>
        </xdr:cNvGrpSpPr>
      </xdr:nvGrpSpPr>
      <xdr:grpSpPr bwMode="auto">
        <a:xfrm>
          <a:off x="10748596" y="1355481"/>
          <a:ext cx="0" cy="0"/>
          <a:chOff x="0" y="0"/>
          <a:chExt cx="20000" cy="20000"/>
        </a:xfrm>
      </xdr:grpSpPr>
      <xdr:sp macro="" textlink="">
        <xdr:nvSpPr>
          <xdr:cNvPr id="4" name="Oval 3"/>
          <xdr:cNvSpPr>
            <a:spLocks noChangeArrowheads="1"/>
          </xdr:cNvSpPr>
        </xdr:nvSpPr>
        <xdr:spPr bwMode="auto">
          <a:xfrm>
            <a:off x="0" y="180"/>
            <a:ext cx="20000" cy="19820"/>
          </a:xfrm>
          <a:prstGeom prst="ellipse">
            <a:avLst/>
          </a:prstGeom>
          <a:solidFill>
            <a:srgbClr val="000000"/>
          </a:solidFill>
          <a:ln w="9525">
            <a:solidFill>
              <a:srgbClr val="000000"/>
            </a:solidFill>
            <a:round/>
            <a:headEnd/>
            <a:tailEnd/>
          </a:ln>
        </xdr:spPr>
      </xdr:sp>
      <xdr:grpSp>
        <xdr:nvGrpSpPr>
          <xdr:cNvPr id="5" name="Group 4"/>
          <xdr:cNvGrpSpPr>
            <a:grpSpLocks/>
          </xdr:cNvGrpSpPr>
        </xdr:nvGrpSpPr>
        <xdr:grpSpPr bwMode="auto">
          <a:xfrm>
            <a:off x="10000" y="0"/>
            <a:ext cx="10000" cy="20000"/>
            <a:chOff x="0" y="0"/>
            <a:chExt cx="20000" cy="20000"/>
          </a:xfrm>
        </xdr:grpSpPr>
        <xdr:sp macro="" textlink="">
          <xdr:nvSpPr>
            <xdr:cNvPr id="6" name="Arc 5"/>
            <xdr:cNvSpPr>
              <a:spLocks/>
            </xdr:cNvSpPr>
          </xdr:nvSpPr>
          <xdr:spPr bwMode="auto">
            <a:xfrm>
              <a:off x="0" y="0"/>
              <a:ext cx="20000" cy="1009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solidFill>
              <a:srgbClr val="FFFFFF"/>
            </a:solidFill>
            <a:ln w="9525">
              <a:solidFill>
                <a:srgbClr val="000000"/>
              </a:solidFill>
              <a:round/>
              <a:headEnd/>
              <a:tailEnd/>
            </a:ln>
          </xdr:spPr>
        </xdr:sp>
        <xdr:sp macro="" textlink="">
          <xdr:nvSpPr>
            <xdr:cNvPr id="7" name="Arc 6"/>
            <xdr:cNvSpPr>
              <a:spLocks/>
            </xdr:cNvSpPr>
          </xdr:nvSpPr>
          <xdr:spPr bwMode="auto">
            <a:xfrm flipV="1">
              <a:off x="0" y="9910"/>
              <a:ext cx="20000" cy="1009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solidFill>
              <a:srgbClr val="FFFFFF"/>
            </a:solidFill>
            <a:ln w="9525">
              <a:solidFill>
                <a:srgbClr val="000000"/>
              </a:solidFill>
              <a:round/>
              <a:headEnd/>
              <a:tailEnd/>
            </a:ln>
          </xdr:spPr>
        </xdr:sp>
      </xdr:grpSp>
    </xdr:grpSp>
    <xdr:clientData/>
  </xdr:twoCellAnchor>
  <xdr:twoCellAnchor>
    <xdr:from>
      <xdr:col>15</xdr:col>
      <xdr:colOff>0</xdr:colOff>
      <xdr:row>1</xdr:row>
      <xdr:rowOff>0</xdr:rowOff>
    </xdr:from>
    <xdr:to>
      <xdr:col>15</xdr:col>
      <xdr:colOff>0</xdr:colOff>
      <xdr:row>1</xdr:row>
      <xdr:rowOff>0</xdr:rowOff>
    </xdr:to>
    <xdr:sp macro="" textlink="">
      <xdr:nvSpPr>
        <xdr:cNvPr id="8" name="Rectangle 7"/>
        <xdr:cNvSpPr>
          <a:spLocks noChangeArrowheads="1"/>
        </xdr:cNvSpPr>
      </xdr:nvSpPr>
      <xdr:spPr bwMode="auto">
        <a:xfrm>
          <a:off x="14316075" y="1619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xdr:spPr>
      <xdr:txBody>
        <a:bodyPr vertOverflow="clip" wrap="square" lIns="12700" tIns="12700" rIns="12700" bIns="12700" anchor="t" upright="1"/>
        <a:lstStyle/>
        <a:p>
          <a:pPr algn="l" rtl="0">
            <a:defRPr sz="1000"/>
          </a:pPr>
          <a:r>
            <a:rPr lang="en-GB" sz="750" b="0" i="0" u="none" strike="noStrike" baseline="0">
              <a:solidFill>
                <a:srgbClr val="000000"/>
              </a:solidFill>
              <a:latin typeface="ＭＳ 明朝"/>
              <a:ea typeface="ＭＳ 明朝"/>
            </a:rPr>
            <a:t>ショップ</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1</xdr:row>
      <xdr:rowOff>0</xdr:rowOff>
    </xdr:from>
    <xdr:to>
      <xdr:col>15</xdr:col>
      <xdr:colOff>0</xdr:colOff>
      <xdr:row>1</xdr:row>
      <xdr:rowOff>0</xdr:rowOff>
    </xdr:to>
    <xdr:sp macro="" textlink="">
      <xdr:nvSpPr>
        <xdr:cNvPr id="2" name="Rectangle 1"/>
        <xdr:cNvSpPr>
          <a:spLocks noChangeArrowheads="1"/>
        </xdr:cNvSpPr>
      </xdr:nvSpPr>
      <xdr:spPr bwMode="auto">
        <a:xfrm>
          <a:off x="6657975" y="0"/>
          <a:ext cx="6972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xdr:spPr>
      <xdr:txBody>
        <a:bodyPr vertOverflow="clip" wrap="square" lIns="12700" tIns="12700" rIns="12700" bIns="12700" anchor="t" upright="1"/>
        <a:lstStyle/>
        <a:p>
          <a:pPr algn="l" rtl="0">
            <a:defRPr sz="1000"/>
          </a:pPr>
          <a:r>
            <a:rPr lang="en-GB" sz="750" b="0" i="0" u="none" strike="noStrike" baseline="0">
              <a:solidFill>
                <a:srgbClr val="000000"/>
              </a:solidFill>
              <a:latin typeface="ＭＳ 明朝"/>
              <a:ea typeface="ＭＳ 明朝"/>
            </a:rPr>
            <a:t>＊ＯＫなら、○印を塗りつぶすこと</a:t>
          </a:r>
          <a:endParaRPr lang="en-GB" sz="750" b="0" i="0" u="none" strike="noStrike" baseline="0">
            <a:solidFill>
              <a:srgbClr val="000000"/>
            </a:solidFill>
            <a:latin typeface="Times New Roman"/>
            <a:ea typeface="ＭＳ 明朝"/>
            <a:cs typeface="Times New Roman"/>
          </a:endParaRPr>
        </a:p>
        <a:p>
          <a:pPr algn="l" rtl="0">
            <a:defRPr sz="1000"/>
          </a:pPr>
          <a:r>
            <a:rPr lang="en-GB" sz="750" b="0" i="0" u="none" strike="noStrike" baseline="0">
              <a:solidFill>
                <a:srgbClr val="000000"/>
              </a:solidFill>
              <a:latin typeface="ＭＳ 明朝"/>
              <a:ea typeface="ＭＳ 明朝"/>
            </a:rPr>
            <a:t>取り組んではいるが不十分な場合は８０％以上できていると評価者が判断した場合に限り、○の左半分を塗りつぶすこと</a:t>
          </a:r>
        </a:p>
      </xdr:txBody>
    </xdr:sp>
    <xdr:clientData/>
  </xdr:twoCellAnchor>
  <xdr:twoCellAnchor>
    <xdr:from>
      <xdr:col>9</xdr:col>
      <xdr:colOff>0</xdr:colOff>
      <xdr:row>7</xdr:row>
      <xdr:rowOff>0</xdr:rowOff>
    </xdr:from>
    <xdr:to>
      <xdr:col>9</xdr:col>
      <xdr:colOff>0</xdr:colOff>
      <xdr:row>7</xdr:row>
      <xdr:rowOff>0</xdr:rowOff>
    </xdr:to>
    <xdr:grpSp>
      <xdr:nvGrpSpPr>
        <xdr:cNvPr id="3" name="Group 2"/>
        <xdr:cNvGrpSpPr>
          <a:grpSpLocks/>
        </xdr:cNvGrpSpPr>
      </xdr:nvGrpSpPr>
      <xdr:grpSpPr bwMode="auto">
        <a:xfrm>
          <a:off x="10715625" y="1321594"/>
          <a:ext cx="0" cy="0"/>
          <a:chOff x="0" y="0"/>
          <a:chExt cx="20000" cy="20000"/>
        </a:xfrm>
      </xdr:grpSpPr>
      <xdr:sp macro="" textlink="">
        <xdr:nvSpPr>
          <xdr:cNvPr id="4" name="Oval 3"/>
          <xdr:cNvSpPr>
            <a:spLocks noChangeArrowheads="1"/>
          </xdr:cNvSpPr>
        </xdr:nvSpPr>
        <xdr:spPr bwMode="auto">
          <a:xfrm>
            <a:off x="0" y="180"/>
            <a:ext cx="20000" cy="19820"/>
          </a:xfrm>
          <a:prstGeom prst="ellipse">
            <a:avLst/>
          </a:prstGeom>
          <a:solidFill>
            <a:srgbClr val="000000"/>
          </a:solidFill>
          <a:ln w="9525">
            <a:solidFill>
              <a:srgbClr val="000000"/>
            </a:solidFill>
            <a:round/>
            <a:headEnd/>
            <a:tailEnd/>
          </a:ln>
        </xdr:spPr>
      </xdr:sp>
      <xdr:grpSp>
        <xdr:nvGrpSpPr>
          <xdr:cNvPr id="5" name="Group 4"/>
          <xdr:cNvGrpSpPr>
            <a:grpSpLocks/>
          </xdr:cNvGrpSpPr>
        </xdr:nvGrpSpPr>
        <xdr:grpSpPr bwMode="auto">
          <a:xfrm>
            <a:off x="10000" y="0"/>
            <a:ext cx="10000" cy="20000"/>
            <a:chOff x="0" y="0"/>
            <a:chExt cx="20000" cy="20000"/>
          </a:xfrm>
        </xdr:grpSpPr>
        <xdr:sp macro="" textlink="">
          <xdr:nvSpPr>
            <xdr:cNvPr id="6" name="Arc 5"/>
            <xdr:cNvSpPr>
              <a:spLocks/>
            </xdr:cNvSpPr>
          </xdr:nvSpPr>
          <xdr:spPr bwMode="auto">
            <a:xfrm>
              <a:off x="0" y="0"/>
              <a:ext cx="20000" cy="1009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solidFill>
              <a:srgbClr val="FFFFFF"/>
            </a:solidFill>
            <a:ln w="9525">
              <a:solidFill>
                <a:srgbClr val="000000"/>
              </a:solidFill>
              <a:round/>
              <a:headEnd/>
              <a:tailEnd/>
            </a:ln>
          </xdr:spPr>
        </xdr:sp>
        <xdr:sp macro="" textlink="">
          <xdr:nvSpPr>
            <xdr:cNvPr id="7" name="Arc 6"/>
            <xdr:cNvSpPr>
              <a:spLocks/>
            </xdr:cNvSpPr>
          </xdr:nvSpPr>
          <xdr:spPr bwMode="auto">
            <a:xfrm flipV="1">
              <a:off x="0" y="9910"/>
              <a:ext cx="20000" cy="1009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solidFill>
              <a:srgbClr val="FFFFFF"/>
            </a:solidFill>
            <a:ln w="9525">
              <a:solidFill>
                <a:srgbClr val="000000"/>
              </a:solidFill>
              <a:round/>
              <a:headEnd/>
              <a:tailEnd/>
            </a:ln>
          </xdr:spPr>
        </xdr:sp>
      </xdr:grpSp>
    </xdr:grpSp>
    <xdr:clientData/>
  </xdr:twoCellAnchor>
  <xdr:twoCellAnchor>
    <xdr:from>
      <xdr:col>15</xdr:col>
      <xdr:colOff>0</xdr:colOff>
      <xdr:row>1</xdr:row>
      <xdr:rowOff>0</xdr:rowOff>
    </xdr:from>
    <xdr:to>
      <xdr:col>15</xdr:col>
      <xdr:colOff>0</xdr:colOff>
      <xdr:row>1</xdr:row>
      <xdr:rowOff>0</xdr:rowOff>
    </xdr:to>
    <xdr:sp macro="" textlink="">
      <xdr:nvSpPr>
        <xdr:cNvPr id="8" name="Rectangle 7"/>
        <xdr:cNvSpPr>
          <a:spLocks noChangeArrowheads="1"/>
        </xdr:cNvSpPr>
      </xdr:nvSpPr>
      <xdr:spPr bwMode="auto">
        <a:xfrm>
          <a:off x="13630275"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xdr:spPr>
      <xdr:txBody>
        <a:bodyPr vertOverflow="clip" wrap="square" lIns="12700" tIns="12700" rIns="12700" bIns="12700" anchor="t" upright="1"/>
        <a:lstStyle/>
        <a:p>
          <a:pPr algn="l" rtl="0">
            <a:defRPr sz="1000"/>
          </a:pPr>
          <a:r>
            <a:rPr lang="en-GB" sz="750" b="0" i="0" u="none" strike="noStrike" baseline="0">
              <a:solidFill>
                <a:srgbClr val="000000"/>
              </a:solidFill>
              <a:latin typeface="ＭＳ 明朝"/>
              <a:ea typeface="ＭＳ 明朝"/>
            </a:rPr>
            <a:t>ショップ</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0</xdr:colOff>
      <xdr:row>1</xdr:row>
      <xdr:rowOff>0</xdr:rowOff>
    </xdr:from>
    <xdr:to>
      <xdr:col>15</xdr:col>
      <xdr:colOff>0</xdr:colOff>
      <xdr:row>1</xdr:row>
      <xdr:rowOff>0</xdr:rowOff>
    </xdr:to>
    <xdr:sp macro="" textlink="">
      <xdr:nvSpPr>
        <xdr:cNvPr id="2" name="Rectangle 1"/>
        <xdr:cNvSpPr>
          <a:spLocks noChangeArrowheads="1"/>
        </xdr:cNvSpPr>
      </xdr:nvSpPr>
      <xdr:spPr bwMode="auto">
        <a:xfrm>
          <a:off x="7343775" y="161925"/>
          <a:ext cx="6972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xdr:spPr>
      <xdr:txBody>
        <a:bodyPr vertOverflow="clip" wrap="square" lIns="12700" tIns="12700" rIns="12700" bIns="12700" anchor="t" upright="1"/>
        <a:lstStyle/>
        <a:p>
          <a:pPr algn="l" rtl="0">
            <a:defRPr sz="1000"/>
          </a:pPr>
          <a:r>
            <a:rPr lang="en-GB" sz="750" b="0" i="0" u="none" strike="noStrike" baseline="0">
              <a:solidFill>
                <a:srgbClr val="000000"/>
              </a:solidFill>
              <a:latin typeface="ＭＳ 明朝"/>
              <a:ea typeface="ＭＳ 明朝"/>
            </a:rPr>
            <a:t>＊ＯＫなら、○印を塗りつぶすこと</a:t>
          </a:r>
          <a:endParaRPr lang="en-GB" sz="750" b="0" i="0" u="none" strike="noStrike" baseline="0">
            <a:solidFill>
              <a:srgbClr val="000000"/>
            </a:solidFill>
            <a:latin typeface="Times New Roman"/>
            <a:ea typeface="ＭＳ 明朝"/>
            <a:cs typeface="Times New Roman"/>
          </a:endParaRPr>
        </a:p>
        <a:p>
          <a:pPr algn="l" rtl="0">
            <a:defRPr sz="1000"/>
          </a:pPr>
          <a:r>
            <a:rPr lang="en-GB" sz="750" b="0" i="0" u="none" strike="noStrike" baseline="0">
              <a:solidFill>
                <a:srgbClr val="000000"/>
              </a:solidFill>
              <a:latin typeface="ＭＳ 明朝"/>
              <a:ea typeface="ＭＳ 明朝"/>
            </a:rPr>
            <a:t>取り組んではいるが不十分な場合は８０％以上できていると評価者が判断した場合に限り、○の左半分を塗りつぶすこと</a:t>
          </a:r>
        </a:p>
      </xdr:txBody>
    </xdr:sp>
    <xdr:clientData/>
  </xdr:twoCellAnchor>
  <xdr:twoCellAnchor>
    <xdr:from>
      <xdr:col>9</xdr:col>
      <xdr:colOff>0</xdr:colOff>
      <xdr:row>7</xdr:row>
      <xdr:rowOff>0</xdr:rowOff>
    </xdr:from>
    <xdr:to>
      <xdr:col>9</xdr:col>
      <xdr:colOff>0</xdr:colOff>
      <xdr:row>7</xdr:row>
      <xdr:rowOff>0</xdr:rowOff>
    </xdr:to>
    <xdr:grpSp>
      <xdr:nvGrpSpPr>
        <xdr:cNvPr id="3" name="Group 2"/>
        <xdr:cNvGrpSpPr>
          <a:grpSpLocks/>
        </xdr:cNvGrpSpPr>
      </xdr:nvGrpSpPr>
      <xdr:grpSpPr bwMode="auto">
        <a:xfrm>
          <a:off x="10725150" y="1323975"/>
          <a:ext cx="0" cy="0"/>
          <a:chOff x="0" y="0"/>
          <a:chExt cx="20000" cy="20000"/>
        </a:xfrm>
      </xdr:grpSpPr>
      <xdr:sp macro="" textlink="">
        <xdr:nvSpPr>
          <xdr:cNvPr id="4" name="Oval 3"/>
          <xdr:cNvSpPr>
            <a:spLocks noChangeArrowheads="1"/>
          </xdr:cNvSpPr>
        </xdr:nvSpPr>
        <xdr:spPr bwMode="auto">
          <a:xfrm>
            <a:off x="0" y="180"/>
            <a:ext cx="20000" cy="19820"/>
          </a:xfrm>
          <a:prstGeom prst="ellipse">
            <a:avLst/>
          </a:prstGeom>
          <a:solidFill>
            <a:srgbClr val="000000"/>
          </a:solidFill>
          <a:ln w="9525">
            <a:solidFill>
              <a:srgbClr val="000000"/>
            </a:solidFill>
            <a:round/>
            <a:headEnd/>
            <a:tailEnd/>
          </a:ln>
        </xdr:spPr>
      </xdr:sp>
      <xdr:grpSp>
        <xdr:nvGrpSpPr>
          <xdr:cNvPr id="5" name="Group 4"/>
          <xdr:cNvGrpSpPr>
            <a:grpSpLocks/>
          </xdr:cNvGrpSpPr>
        </xdr:nvGrpSpPr>
        <xdr:grpSpPr bwMode="auto">
          <a:xfrm>
            <a:off x="10000" y="0"/>
            <a:ext cx="10000" cy="20000"/>
            <a:chOff x="0" y="0"/>
            <a:chExt cx="20000" cy="20000"/>
          </a:xfrm>
        </xdr:grpSpPr>
        <xdr:sp macro="" textlink="">
          <xdr:nvSpPr>
            <xdr:cNvPr id="6" name="Arc 5"/>
            <xdr:cNvSpPr>
              <a:spLocks/>
            </xdr:cNvSpPr>
          </xdr:nvSpPr>
          <xdr:spPr bwMode="auto">
            <a:xfrm>
              <a:off x="0" y="0"/>
              <a:ext cx="20000" cy="1009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solidFill>
              <a:srgbClr val="FFFFFF"/>
            </a:solidFill>
            <a:ln w="9525">
              <a:solidFill>
                <a:srgbClr val="000000"/>
              </a:solidFill>
              <a:round/>
              <a:headEnd/>
              <a:tailEnd/>
            </a:ln>
          </xdr:spPr>
        </xdr:sp>
        <xdr:sp macro="" textlink="">
          <xdr:nvSpPr>
            <xdr:cNvPr id="7" name="Arc 6"/>
            <xdr:cNvSpPr>
              <a:spLocks/>
            </xdr:cNvSpPr>
          </xdr:nvSpPr>
          <xdr:spPr bwMode="auto">
            <a:xfrm flipV="1">
              <a:off x="0" y="9910"/>
              <a:ext cx="20000" cy="1009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solidFill>
              <a:srgbClr val="FFFFFF"/>
            </a:solidFill>
            <a:ln w="9525">
              <a:solidFill>
                <a:srgbClr val="000000"/>
              </a:solidFill>
              <a:round/>
              <a:headEnd/>
              <a:tailEnd/>
            </a:ln>
          </xdr:spPr>
        </xdr:sp>
      </xdr:grpSp>
    </xdr:grpSp>
    <xdr:clientData/>
  </xdr:twoCellAnchor>
  <xdr:twoCellAnchor>
    <xdr:from>
      <xdr:col>15</xdr:col>
      <xdr:colOff>0</xdr:colOff>
      <xdr:row>1</xdr:row>
      <xdr:rowOff>0</xdr:rowOff>
    </xdr:from>
    <xdr:to>
      <xdr:col>15</xdr:col>
      <xdr:colOff>0</xdr:colOff>
      <xdr:row>1</xdr:row>
      <xdr:rowOff>0</xdr:rowOff>
    </xdr:to>
    <xdr:sp macro="" textlink="">
      <xdr:nvSpPr>
        <xdr:cNvPr id="8" name="Rectangle 7"/>
        <xdr:cNvSpPr>
          <a:spLocks noChangeArrowheads="1"/>
        </xdr:cNvSpPr>
      </xdr:nvSpPr>
      <xdr:spPr bwMode="auto">
        <a:xfrm>
          <a:off x="14316075" y="1619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xdr:spPr>
      <xdr:txBody>
        <a:bodyPr vertOverflow="clip" wrap="square" lIns="12700" tIns="12700" rIns="12700" bIns="12700" anchor="t" upright="1"/>
        <a:lstStyle/>
        <a:p>
          <a:pPr algn="l" rtl="0">
            <a:defRPr sz="1000"/>
          </a:pPr>
          <a:r>
            <a:rPr lang="en-GB" sz="750" b="0" i="0" u="none" strike="noStrike" baseline="0">
              <a:solidFill>
                <a:srgbClr val="000000"/>
              </a:solidFill>
              <a:latin typeface="ＭＳ 明朝"/>
              <a:ea typeface="ＭＳ 明朝"/>
            </a:rPr>
            <a:t>ショップ</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0</xdr:colOff>
      <xdr:row>1</xdr:row>
      <xdr:rowOff>0</xdr:rowOff>
    </xdr:to>
    <xdr:sp macro="" textlink="">
      <xdr:nvSpPr>
        <xdr:cNvPr id="2" name="Rectangle 1"/>
        <xdr:cNvSpPr>
          <a:spLocks noChangeArrowheads="1"/>
        </xdr:cNvSpPr>
      </xdr:nvSpPr>
      <xdr:spPr bwMode="auto">
        <a:xfrm>
          <a:off x="7343775" y="161925"/>
          <a:ext cx="6972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xdr:spPr>
      <xdr:txBody>
        <a:bodyPr vertOverflow="clip" wrap="square" lIns="12700" tIns="12700" rIns="12700" bIns="12700" anchor="t" upright="1"/>
        <a:lstStyle/>
        <a:p>
          <a:pPr algn="l" rtl="0">
            <a:defRPr sz="1000"/>
          </a:pPr>
          <a:r>
            <a:rPr lang="en-GB" sz="750" b="0" i="0" u="none" strike="noStrike" baseline="0">
              <a:solidFill>
                <a:srgbClr val="000000"/>
              </a:solidFill>
              <a:latin typeface="ＭＳ 明朝"/>
              <a:ea typeface="ＭＳ 明朝"/>
            </a:rPr>
            <a:t>＊ＯＫなら、○印を塗りつぶすこと</a:t>
          </a:r>
          <a:endParaRPr lang="en-GB" sz="750" b="0" i="0" u="none" strike="noStrike" baseline="0">
            <a:solidFill>
              <a:srgbClr val="000000"/>
            </a:solidFill>
            <a:latin typeface="Times New Roman"/>
            <a:ea typeface="ＭＳ 明朝"/>
            <a:cs typeface="Times New Roman"/>
          </a:endParaRPr>
        </a:p>
        <a:p>
          <a:pPr algn="l" rtl="0">
            <a:defRPr sz="1000"/>
          </a:pPr>
          <a:r>
            <a:rPr lang="en-GB" sz="750" b="0" i="0" u="none" strike="noStrike" baseline="0">
              <a:solidFill>
                <a:srgbClr val="000000"/>
              </a:solidFill>
              <a:latin typeface="ＭＳ 明朝"/>
              <a:ea typeface="ＭＳ 明朝"/>
            </a:rPr>
            <a:t>取り組んではいるが不十分な場合は８０％以上できていると評価者が判断した場合に限り、○の左半分を塗りつぶすこと</a:t>
          </a:r>
        </a:p>
      </xdr:txBody>
    </xdr:sp>
    <xdr:clientData/>
  </xdr:twoCellAnchor>
  <xdr:twoCellAnchor>
    <xdr:from>
      <xdr:col>9</xdr:col>
      <xdr:colOff>0</xdr:colOff>
      <xdr:row>7</xdr:row>
      <xdr:rowOff>0</xdr:rowOff>
    </xdr:from>
    <xdr:to>
      <xdr:col>9</xdr:col>
      <xdr:colOff>0</xdr:colOff>
      <xdr:row>7</xdr:row>
      <xdr:rowOff>0</xdr:rowOff>
    </xdr:to>
    <xdr:grpSp>
      <xdr:nvGrpSpPr>
        <xdr:cNvPr id="3" name="Group 2"/>
        <xdr:cNvGrpSpPr>
          <a:grpSpLocks/>
        </xdr:cNvGrpSpPr>
      </xdr:nvGrpSpPr>
      <xdr:grpSpPr bwMode="auto">
        <a:xfrm>
          <a:off x="10734261" y="1333500"/>
          <a:ext cx="0" cy="0"/>
          <a:chOff x="0" y="0"/>
          <a:chExt cx="20000" cy="20000"/>
        </a:xfrm>
      </xdr:grpSpPr>
      <xdr:sp macro="" textlink="">
        <xdr:nvSpPr>
          <xdr:cNvPr id="4" name="Oval 3"/>
          <xdr:cNvSpPr>
            <a:spLocks noChangeArrowheads="1"/>
          </xdr:cNvSpPr>
        </xdr:nvSpPr>
        <xdr:spPr bwMode="auto">
          <a:xfrm>
            <a:off x="0" y="180"/>
            <a:ext cx="20000" cy="19820"/>
          </a:xfrm>
          <a:prstGeom prst="ellipse">
            <a:avLst/>
          </a:prstGeom>
          <a:solidFill>
            <a:srgbClr val="000000"/>
          </a:solidFill>
          <a:ln w="9525">
            <a:solidFill>
              <a:srgbClr val="000000"/>
            </a:solidFill>
            <a:round/>
            <a:headEnd/>
            <a:tailEnd/>
          </a:ln>
        </xdr:spPr>
      </xdr:sp>
      <xdr:grpSp>
        <xdr:nvGrpSpPr>
          <xdr:cNvPr id="5" name="Group 4"/>
          <xdr:cNvGrpSpPr>
            <a:grpSpLocks/>
          </xdr:cNvGrpSpPr>
        </xdr:nvGrpSpPr>
        <xdr:grpSpPr bwMode="auto">
          <a:xfrm>
            <a:off x="10000" y="0"/>
            <a:ext cx="10000" cy="20000"/>
            <a:chOff x="0" y="0"/>
            <a:chExt cx="20000" cy="20000"/>
          </a:xfrm>
        </xdr:grpSpPr>
        <xdr:sp macro="" textlink="">
          <xdr:nvSpPr>
            <xdr:cNvPr id="6" name="Arc 5"/>
            <xdr:cNvSpPr>
              <a:spLocks/>
            </xdr:cNvSpPr>
          </xdr:nvSpPr>
          <xdr:spPr bwMode="auto">
            <a:xfrm>
              <a:off x="0" y="0"/>
              <a:ext cx="20000" cy="1009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solidFill>
              <a:srgbClr val="FFFFFF"/>
            </a:solidFill>
            <a:ln w="9525">
              <a:solidFill>
                <a:srgbClr val="000000"/>
              </a:solidFill>
              <a:round/>
              <a:headEnd/>
              <a:tailEnd/>
            </a:ln>
          </xdr:spPr>
        </xdr:sp>
        <xdr:sp macro="" textlink="">
          <xdr:nvSpPr>
            <xdr:cNvPr id="7" name="Arc 6"/>
            <xdr:cNvSpPr>
              <a:spLocks/>
            </xdr:cNvSpPr>
          </xdr:nvSpPr>
          <xdr:spPr bwMode="auto">
            <a:xfrm flipV="1">
              <a:off x="0" y="9910"/>
              <a:ext cx="20000" cy="1009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solidFill>
              <a:srgbClr val="FFFFFF"/>
            </a:solidFill>
            <a:ln w="9525">
              <a:solidFill>
                <a:srgbClr val="000000"/>
              </a:solidFill>
              <a:round/>
              <a:headEnd/>
              <a:tailEnd/>
            </a:ln>
          </xdr:spPr>
        </xdr:sp>
      </xdr:grpSp>
    </xdr:grpSp>
    <xdr:clientData/>
  </xdr:twoCellAnchor>
  <xdr:twoCellAnchor>
    <xdr:from>
      <xdr:col>14</xdr:col>
      <xdr:colOff>0</xdr:colOff>
      <xdr:row>1</xdr:row>
      <xdr:rowOff>0</xdr:rowOff>
    </xdr:from>
    <xdr:to>
      <xdr:col>14</xdr:col>
      <xdr:colOff>0</xdr:colOff>
      <xdr:row>1</xdr:row>
      <xdr:rowOff>0</xdr:rowOff>
    </xdr:to>
    <xdr:sp macro="" textlink="">
      <xdr:nvSpPr>
        <xdr:cNvPr id="8" name="Rectangle 7"/>
        <xdr:cNvSpPr>
          <a:spLocks noChangeArrowheads="1"/>
        </xdr:cNvSpPr>
      </xdr:nvSpPr>
      <xdr:spPr bwMode="auto">
        <a:xfrm>
          <a:off x="14316075" y="1619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xdr:spPr>
      <xdr:txBody>
        <a:bodyPr vertOverflow="clip" wrap="square" lIns="12700" tIns="12700" rIns="12700" bIns="12700" anchor="t" upright="1"/>
        <a:lstStyle/>
        <a:p>
          <a:pPr algn="l" rtl="0">
            <a:defRPr sz="1000"/>
          </a:pPr>
          <a:r>
            <a:rPr lang="en-GB" sz="750" b="0" i="0" u="none" strike="noStrike" baseline="0">
              <a:solidFill>
                <a:srgbClr val="000000"/>
              </a:solidFill>
              <a:latin typeface="ＭＳ 明朝"/>
              <a:ea typeface="ＭＳ 明朝"/>
            </a:rPr>
            <a:t>ショップ</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70" zoomScaleNormal="70" workbookViewId="0">
      <selection activeCell="G4" sqref="G4"/>
    </sheetView>
  </sheetViews>
  <sheetFormatPr defaultColWidth="22.7109375" defaultRowHeight="12.75"/>
  <cols>
    <col min="1" max="1" width="12.140625" bestFit="1" customWidth="1"/>
    <col min="2" max="6" width="30" customWidth="1"/>
  </cols>
  <sheetData>
    <row r="1" spans="1:6" ht="37.5" customHeight="1">
      <c r="A1" s="245"/>
      <c r="B1" s="246" t="s">
        <v>668</v>
      </c>
      <c r="C1" s="246" t="s">
        <v>669</v>
      </c>
      <c r="D1" s="246" t="s">
        <v>670</v>
      </c>
      <c r="E1" s="246" t="s">
        <v>671</v>
      </c>
      <c r="F1" s="247" t="s">
        <v>672</v>
      </c>
    </row>
    <row r="2" spans="1:6" ht="51">
      <c r="A2" s="250" t="s">
        <v>665</v>
      </c>
      <c r="B2" s="251" t="s">
        <v>667</v>
      </c>
      <c r="C2" s="251" t="s">
        <v>657</v>
      </c>
      <c r="D2" s="251" t="s">
        <v>658</v>
      </c>
      <c r="E2" s="251" t="s">
        <v>659</v>
      </c>
      <c r="F2" s="252" t="s">
        <v>660</v>
      </c>
    </row>
    <row r="3" spans="1:6" ht="89.25">
      <c r="A3" s="248" t="s">
        <v>666</v>
      </c>
      <c r="B3" s="249" t="s">
        <v>663</v>
      </c>
      <c r="C3" s="249" t="s">
        <v>661</v>
      </c>
      <c r="D3" s="249" t="s">
        <v>662</v>
      </c>
      <c r="E3" s="249" t="s">
        <v>664</v>
      </c>
      <c r="F3" s="249" t="s">
        <v>677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1:N27"/>
  <sheetViews>
    <sheetView showGridLines="0" topLeftCell="C9" zoomScale="115" zoomScaleNormal="115" zoomScaleSheetLayoutView="85" workbookViewId="0">
      <selection activeCell="H12" sqref="H12:I15"/>
    </sheetView>
  </sheetViews>
  <sheetFormatPr defaultColWidth="10.28515625" defaultRowHeight="12.75"/>
  <cols>
    <col min="1" max="1" width="10.28515625" style="40"/>
    <col min="2" max="2" width="15.5703125" style="53" customWidth="1"/>
    <col min="3" max="7" width="2.7109375" style="53" customWidth="1"/>
    <col min="8" max="9" width="60.7109375" style="53" customWidth="1"/>
    <col min="10" max="13" width="2.5703125" style="53" customWidth="1"/>
    <col min="14" max="14" width="57.85546875" style="40" customWidth="1"/>
    <col min="15" max="16384" width="10.28515625" style="40"/>
  </cols>
  <sheetData>
    <row r="1" spans="2:14" s="96" customFormat="1">
      <c r="B1" s="95"/>
      <c r="C1" s="95"/>
      <c r="D1" s="95"/>
      <c r="E1" s="95"/>
      <c r="F1" s="95"/>
      <c r="G1" s="95"/>
      <c r="H1" s="95"/>
      <c r="I1" s="95"/>
      <c r="J1" s="95"/>
      <c r="K1" s="95"/>
      <c r="L1" s="95"/>
      <c r="M1" s="95"/>
    </row>
    <row r="2" spans="2:14" ht="18" customHeight="1">
      <c r="B2" s="37" t="s">
        <v>719</v>
      </c>
      <c r="C2" s="38"/>
      <c r="D2" s="38"/>
      <c r="E2" s="38"/>
      <c r="F2" s="38"/>
      <c r="G2" s="38"/>
      <c r="H2" s="39"/>
      <c r="I2" s="430" t="s">
        <v>437</v>
      </c>
      <c r="J2" s="430"/>
      <c r="K2" s="430"/>
      <c r="L2" s="430"/>
      <c r="M2" s="430"/>
      <c r="N2" s="431"/>
    </row>
    <row r="3" spans="2:14" ht="15" customHeight="1">
      <c r="B3" s="349" t="s">
        <v>51</v>
      </c>
      <c r="C3" s="350"/>
      <c r="D3" s="350"/>
      <c r="E3" s="350"/>
      <c r="F3" s="350"/>
      <c r="G3" s="350"/>
      <c r="H3" s="351"/>
      <c r="I3" s="432"/>
      <c r="J3" s="432"/>
      <c r="K3" s="432"/>
      <c r="L3" s="432"/>
      <c r="M3" s="432"/>
      <c r="N3" s="433"/>
    </row>
    <row r="4" spans="2:14" ht="15" customHeight="1">
      <c r="B4" s="349"/>
      <c r="C4" s="350"/>
      <c r="D4" s="350"/>
      <c r="E4" s="350"/>
      <c r="F4" s="350"/>
      <c r="G4" s="350"/>
      <c r="H4" s="351"/>
      <c r="I4" s="432"/>
      <c r="J4" s="432"/>
      <c r="K4" s="432"/>
      <c r="L4" s="432"/>
      <c r="M4" s="432"/>
      <c r="N4" s="433"/>
    </row>
    <row r="5" spans="2:14" ht="13.5" customHeight="1">
      <c r="B5" s="41"/>
      <c r="C5" s="42"/>
      <c r="D5" s="42"/>
      <c r="E5" s="42"/>
      <c r="F5" s="42"/>
      <c r="G5" s="42"/>
      <c r="H5" s="43"/>
      <c r="I5" s="434"/>
      <c r="J5" s="434"/>
      <c r="K5" s="434"/>
      <c r="L5" s="434"/>
      <c r="M5" s="434"/>
      <c r="N5" s="435"/>
    </row>
    <row r="6" spans="2:14" s="44" customFormat="1" ht="15" customHeight="1">
      <c r="B6" s="353" t="s">
        <v>29</v>
      </c>
      <c r="C6" s="352" t="s">
        <v>23</v>
      </c>
      <c r="D6" s="352"/>
      <c r="E6" s="352"/>
      <c r="F6" s="352"/>
      <c r="G6" s="352"/>
      <c r="H6" s="355" t="s">
        <v>40</v>
      </c>
      <c r="I6" s="344" t="s">
        <v>239</v>
      </c>
      <c r="J6" s="346" t="s">
        <v>34</v>
      </c>
      <c r="K6" s="347"/>
      <c r="L6" s="347"/>
      <c r="M6" s="348"/>
      <c r="N6" s="344" t="s">
        <v>90</v>
      </c>
    </row>
    <row r="7" spans="2:14" s="44" customFormat="1" ht="15" customHeight="1">
      <c r="B7" s="354"/>
      <c r="C7" s="45">
        <v>1</v>
      </c>
      <c r="D7" s="45">
        <v>2</v>
      </c>
      <c r="E7" s="45">
        <v>3</v>
      </c>
      <c r="F7" s="45">
        <v>4</v>
      </c>
      <c r="G7" s="45">
        <v>5</v>
      </c>
      <c r="H7" s="356"/>
      <c r="I7" s="345"/>
      <c r="J7" s="46" t="s">
        <v>31</v>
      </c>
      <c r="K7" s="47" t="s">
        <v>38</v>
      </c>
      <c r="L7" s="47" t="s">
        <v>3</v>
      </c>
      <c r="M7" s="47" t="s">
        <v>4</v>
      </c>
      <c r="N7" s="345"/>
    </row>
    <row r="8" spans="2:14" s="44" customFormat="1" ht="39.75" customHeight="1">
      <c r="B8" s="402" t="s">
        <v>57</v>
      </c>
      <c r="C8" s="11">
        <v>1</v>
      </c>
      <c r="D8" s="33"/>
      <c r="E8" s="33"/>
      <c r="F8" s="33"/>
      <c r="G8" s="34"/>
      <c r="H8" s="286" t="s">
        <v>430</v>
      </c>
      <c r="I8" s="296" t="s">
        <v>364</v>
      </c>
      <c r="J8" s="194" t="s">
        <v>3</v>
      </c>
      <c r="K8" s="203"/>
      <c r="L8" s="194"/>
      <c r="M8" s="194"/>
      <c r="N8" s="201" t="s">
        <v>365</v>
      </c>
    </row>
    <row r="9" spans="2:14" s="44" customFormat="1" ht="39.75" customHeight="1">
      <c r="B9" s="403"/>
      <c r="C9" s="11">
        <v>1</v>
      </c>
      <c r="D9" s="35"/>
      <c r="E9" s="35"/>
      <c r="F9" s="35"/>
      <c r="G9" s="36"/>
      <c r="H9" s="286" t="s">
        <v>65</v>
      </c>
      <c r="I9" s="296" t="s">
        <v>434</v>
      </c>
      <c r="J9" s="194"/>
      <c r="K9" s="194" t="s">
        <v>3</v>
      </c>
      <c r="L9" s="194"/>
      <c r="M9" s="194"/>
      <c r="N9" s="93" t="s">
        <v>102</v>
      </c>
    </row>
    <row r="10" spans="2:14" s="44" customFormat="1" ht="39.75" customHeight="1">
      <c r="B10" s="403"/>
      <c r="C10" s="11">
        <v>1</v>
      </c>
      <c r="D10" s="35"/>
      <c r="E10" s="35"/>
      <c r="F10" s="35"/>
      <c r="G10" s="36"/>
      <c r="H10" s="286" t="s">
        <v>66</v>
      </c>
      <c r="I10" s="296" t="s">
        <v>433</v>
      </c>
      <c r="J10" s="194"/>
      <c r="K10" s="194" t="s">
        <v>3</v>
      </c>
      <c r="L10" s="194"/>
      <c r="M10" s="194"/>
      <c r="N10" s="201" t="s">
        <v>431</v>
      </c>
    </row>
    <row r="11" spans="2:14" s="44" customFormat="1" ht="39.75" customHeight="1">
      <c r="B11" s="403"/>
      <c r="C11" s="11">
        <v>1</v>
      </c>
      <c r="D11" s="35"/>
      <c r="E11" s="35"/>
      <c r="F11" s="35"/>
      <c r="G11" s="36"/>
      <c r="H11" s="286" t="s">
        <v>101</v>
      </c>
      <c r="I11" s="296" t="s">
        <v>435</v>
      </c>
      <c r="J11" s="194"/>
      <c r="K11" s="194" t="s">
        <v>3</v>
      </c>
      <c r="L11" s="194"/>
      <c r="M11" s="194"/>
      <c r="N11" s="201" t="s">
        <v>432</v>
      </c>
    </row>
    <row r="12" spans="2:14" s="44" customFormat="1" ht="57.75" customHeight="1">
      <c r="B12" s="403"/>
      <c r="C12" s="35"/>
      <c r="D12" s="11">
        <v>1</v>
      </c>
      <c r="E12" s="35"/>
      <c r="F12" s="35"/>
      <c r="G12" s="36"/>
      <c r="H12" s="318" t="s">
        <v>116</v>
      </c>
      <c r="I12" s="293" t="s">
        <v>312</v>
      </c>
      <c r="J12" s="194"/>
      <c r="K12" s="194" t="s">
        <v>3</v>
      </c>
      <c r="L12" s="194"/>
      <c r="M12" s="194"/>
      <c r="N12" s="170" t="s">
        <v>333</v>
      </c>
    </row>
    <row r="13" spans="2:14" s="44" customFormat="1" ht="39.75" customHeight="1">
      <c r="B13" s="403"/>
      <c r="C13" s="35"/>
      <c r="D13" s="11">
        <v>1</v>
      </c>
      <c r="E13" s="35"/>
      <c r="F13" s="35"/>
      <c r="G13" s="36"/>
      <c r="H13" s="318" t="s">
        <v>117</v>
      </c>
      <c r="I13" s="293" t="s">
        <v>311</v>
      </c>
      <c r="J13" s="194"/>
      <c r="K13" s="194" t="s">
        <v>3</v>
      </c>
      <c r="L13" s="194"/>
      <c r="M13" s="194"/>
      <c r="N13" s="170" t="s">
        <v>199</v>
      </c>
    </row>
    <row r="14" spans="2:14" s="44" customFormat="1" ht="39.75" customHeight="1">
      <c r="B14" s="403"/>
      <c r="C14" s="35"/>
      <c r="D14" s="11">
        <v>1</v>
      </c>
      <c r="E14" s="35"/>
      <c r="F14" s="35"/>
      <c r="G14" s="36"/>
      <c r="H14" s="318" t="s">
        <v>118</v>
      </c>
      <c r="I14" s="293" t="s">
        <v>310</v>
      </c>
      <c r="J14" s="194"/>
      <c r="K14" s="194" t="s">
        <v>3</v>
      </c>
      <c r="L14" s="194"/>
      <c r="M14" s="194"/>
      <c r="N14" s="170" t="s">
        <v>335</v>
      </c>
    </row>
    <row r="15" spans="2:14" s="44" customFormat="1" ht="39.75" customHeight="1">
      <c r="B15" s="403"/>
      <c r="C15" s="35"/>
      <c r="D15" s="11">
        <v>1</v>
      </c>
      <c r="E15" s="35"/>
      <c r="F15" s="35"/>
      <c r="G15" s="36"/>
      <c r="H15" s="290" t="s">
        <v>119</v>
      </c>
      <c r="I15" s="293" t="s">
        <v>313</v>
      </c>
      <c r="J15" s="194"/>
      <c r="K15" s="194" t="s">
        <v>3</v>
      </c>
      <c r="L15" s="194"/>
      <c r="M15" s="194"/>
      <c r="N15" s="170" t="s">
        <v>334</v>
      </c>
    </row>
    <row r="16" spans="2:14" s="44" customFormat="1" ht="52.5" customHeight="1">
      <c r="B16" s="403"/>
      <c r="C16" s="35"/>
      <c r="D16" s="54"/>
      <c r="E16" s="11"/>
      <c r="F16" s="54"/>
      <c r="G16" s="54"/>
      <c r="H16" s="170" t="s">
        <v>193</v>
      </c>
      <c r="I16" s="170" t="s">
        <v>332</v>
      </c>
      <c r="J16" s="194" t="s">
        <v>3</v>
      </c>
      <c r="K16" s="194" t="s">
        <v>3</v>
      </c>
      <c r="L16" s="194"/>
      <c r="M16" s="194"/>
      <c r="N16" s="170" t="s">
        <v>114</v>
      </c>
    </row>
    <row r="17" spans="2:14" s="44" customFormat="1" ht="52.5" customHeight="1">
      <c r="B17" s="403"/>
      <c r="C17" s="35"/>
      <c r="D17" s="54"/>
      <c r="E17" s="54"/>
      <c r="F17" s="11"/>
      <c r="G17" s="54"/>
      <c r="H17" s="170" t="s">
        <v>178</v>
      </c>
      <c r="I17" s="170" t="s">
        <v>314</v>
      </c>
      <c r="J17" s="194"/>
      <c r="K17" s="194" t="s">
        <v>3</v>
      </c>
      <c r="L17" s="194"/>
      <c r="M17" s="213"/>
      <c r="N17" s="170" t="s">
        <v>103</v>
      </c>
    </row>
    <row r="18" spans="2:14" s="44" customFormat="1" ht="54" customHeight="1">
      <c r="B18" s="403"/>
      <c r="C18" s="54"/>
      <c r="D18" s="35"/>
      <c r="E18" s="54"/>
      <c r="F18" s="54"/>
      <c r="G18" s="11"/>
      <c r="H18" s="92" t="s">
        <v>67</v>
      </c>
      <c r="I18" s="170" t="s">
        <v>315</v>
      </c>
      <c r="J18" s="194"/>
      <c r="K18" s="194" t="s">
        <v>3</v>
      </c>
      <c r="L18" s="194"/>
      <c r="M18" s="194"/>
      <c r="N18" s="170" t="s">
        <v>104</v>
      </c>
    </row>
    <row r="19" spans="2:14" s="44" customFormat="1" ht="67.5" customHeight="1">
      <c r="B19" s="403"/>
      <c r="C19" s="33"/>
      <c r="D19" s="35"/>
      <c r="E19" s="55"/>
      <c r="F19" s="55"/>
      <c r="G19" s="11"/>
      <c r="H19" s="93" t="s">
        <v>68</v>
      </c>
      <c r="I19" s="93" t="s">
        <v>316</v>
      </c>
      <c r="J19" s="194"/>
      <c r="K19" s="194" t="s">
        <v>3</v>
      </c>
      <c r="L19" s="194"/>
      <c r="M19" s="198" t="s">
        <v>3</v>
      </c>
      <c r="N19" s="93" t="s">
        <v>105</v>
      </c>
    </row>
    <row r="20" spans="2:14" s="44" customFormat="1" ht="59.25" customHeight="1">
      <c r="B20" s="403"/>
      <c r="C20" s="33"/>
      <c r="D20" s="35"/>
      <c r="E20" s="55"/>
      <c r="F20" s="55"/>
      <c r="G20" s="11"/>
      <c r="H20" s="93" t="s">
        <v>106</v>
      </c>
      <c r="I20" s="93" t="s">
        <v>317</v>
      </c>
      <c r="J20" s="194" t="s">
        <v>3</v>
      </c>
      <c r="K20" s="194" t="s">
        <v>3</v>
      </c>
      <c r="L20" s="194"/>
      <c r="M20" s="198" t="s">
        <v>3</v>
      </c>
      <c r="N20" s="93" t="s">
        <v>107</v>
      </c>
    </row>
    <row r="21" spans="2:14" s="44" customFormat="1" ht="15.75" customHeight="1">
      <c r="B21" s="357" t="s">
        <v>87</v>
      </c>
      <c r="C21" s="358"/>
      <c r="D21" s="358"/>
      <c r="E21" s="358"/>
      <c r="F21" s="358"/>
      <c r="G21" s="359"/>
      <c r="H21" s="448" t="s">
        <v>60</v>
      </c>
      <c r="I21" s="449"/>
      <c r="J21" s="439" t="s">
        <v>46</v>
      </c>
      <c r="K21" s="440"/>
      <c r="L21" s="440"/>
      <c r="M21" s="440"/>
      <c r="N21" s="441"/>
    </row>
    <row r="22" spans="2:14" ht="12.75" customHeight="1">
      <c r="B22" s="83" t="s">
        <v>85</v>
      </c>
      <c r="C22" s="34" t="s">
        <v>77</v>
      </c>
      <c r="D22" s="34" t="s">
        <v>77</v>
      </c>
      <c r="E22" s="34" t="s">
        <v>16</v>
      </c>
      <c r="F22" s="34" t="s">
        <v>16</v>
      </c>
      <c r="G22" s="34" t="s">
        <v>76</v>
      </c>
      <c r="H22" s="450"/>
      <c r="I22" s="451"/>
      <c r="J22" s="442"/>
      <c r="K22" s="443"/>
      <c r="L22" s="443"/>
      <c r="M22" s="443"/>
      <c r="N22" s="444"/>
    </row>
    <row r="23" spans="2:14">
      <c r="B23" s="83" t="s">
        <v>86</v>
      </c>
      <c r="C23" s="36">
        <f>SUM(C8:C11)</f>
        <v>4</v>
      </c>
      <c r="D23" s="36">
        <f>IF(C23=4,SUM(D12:D15),0)</f>
        <v>4</v>
      </c>
      <c r="E23" s="36">
        <f>IF(D23=4,E16,0)</f>
        <v>0</v>
      </c>
      <c r="F23" s="36">
        <f>IF(E23=1,F17,0)</f>
        <v>0</v>
      </c>
      <c r="G23" s="36">
        <f>IF(F23=1, SUM(G18:G20),0)</f>
        <v>0</v>
      </c>
      <c r="H23" s="450"/>
      <c r="I23" s="451"/>
      <c r="J23" s="442"/>
      <c r="K23" s="443"/>
      <c r="L23" s="443"/>
      <c r="M23" s="443"/>
      <c r="N23" s="444"/>
    </row>
    <row r="24" spans="2:14">
      <c r="B24" s="83" t="s">
        <v>13</v>
      </c>
      <c r="C24" s="48">
        <f>C23/4</f>
        <v>1</v>
      </c>
      <c r="D24" s="48">
        <f>D23/4</f>
        <v>1</v>
      </c>
      <c r="E24" s="48">
        <f>E23/1</f>
        <v>0</v>
      </c>
      <c r="F24" s="48">
        <f>F23/1</f>
        <v>0</v>
      </c>
      <c r="G24" s="48">
        <f>G23/3</f>
        <v>0</v>
      </c>
      <c r="H24" s="450"/>
      <c r="I24" s="451"/>
      <c r="J24" s="442"/>
      <c r="K24" s="443"/>
      <c r="L24" s="443"/>
      <c r="M24" s="443"/>
      <c r="N24" s="444"/>
    </row>
    <row r="25" spans="2:14">
      <c r="B25" s="83" t="s">
        <v>88</v>
      </c>
      <c r="C25" s="436">
        <f>SUM(C24:G24)</f>
        <v>2</v>
      </c>
      <c r="D25" s="437"/>
      <c r="E25" s="437"/>
      <c r="F25" s="437"/>
      <c r="G25" s="438"/>
      <c r="H25" s="452"/>
      <c r="I25" s="453"/>
      <c r="J25" s="445"/>
      <c r="K25" s="446"/>
      <c r="L25" s="446"/>
      <c r="M25" s="446"/>
      <c r="N25" s="447"/>
    </row>
    <row r="26" spans="2:14">
      <c r="B26" s="49"/>
      <c r="C26" s="49"/>
      <c r="D26" s="49"/>
      <c r="E26" s="49"/>
      <c r="F26" s="49"/>
      <c r="G26" s="49"/>
      <c r="H26" s="49"/>
      <c r="I26" s="49"/>
      <c r="J26" s="50"/>
      <c r="K26" s="50"/>
      <c r="L26" s="50"/>
      <c r="M26" s="50"/>
      <c r="N26" s="50"/>
    </row>
    <row r="27" spans="2:14">
      <c r="B27" s="51"/>
      <c r="C27" s="51"/>
      <c r="D27" s="51"/>
      <c r="E27" s="51"/>
      <c r="F27" s="51"/>
      <c r="G27" s="51"/>
      <c r="H27" s="51"/>
      <c r="I27" s="51"/>
      <c r="J27" s="52"/>
      <c r="K27" s="52"/>
      <c r="L27" s="52"/>
      <c r="M27" s="52"/>
      <c r="N27" s="52"/>
    </row>
  </sheetData>
  <mergeCells count="13">
    <mergeCell ref="J6:M6"/>
    <mergeCell ref="I2:N5"/>
    <mergeCell ref="C25:G25"/>
    <mergeCell ref="B21:G21"/>
    <mergeCell ref="J21:N25"/>
    <mergeCell ref="H21:I25"/>
    <mergeCell ref="N6:N7"/>
    <mergeCell ref="I6:I7"/>
    <mergeCell ref="B8:B20"/>
    <mergeCell ref="B3:H4"/>
    <mergeCell ref="B6:B7"/>
    <mergeCell ref="C6:G6"/>
    <mergeCell ref="H6:H7"/>
  </mergeCells>
  <conditionalFormatting sqref="C23:G23">
    <cfRule type="cellIs" dxfId="0" priority="1" stopIfTrue="1" operator="equal">
      <formula>0</formula>
    </cfRule>
  </conditionalFormatting>
  <dataValidations count="3">
    <dataValidation type="list" allowBlank="1" showInputMessage="1" showErrorMessage="1" sqref="D16:D17">
      <formula1>"0,0.5,1"</formula1>
    </dataValidation>
    <dataValidation type="whole" allowBlank="1" showInputMessage="1" showErrorMessage="1" sqref="C12:C15 D18 E19 F20">
      <formula1>0</formula1>
      <formula2>1</formula2>
    </dataValidation>
    <dataValidation type="list" allowBlank="1" showInputMessage="1" showErrorMessage="1" sqref="C8:C11 D12:D15 E16 F17 G18:G20">
      <formula1>"0,1"</formula1>
    </dataValidation>
  </dataValidations>
  <pageMargins left="0.23622047244094491" right="0.23622047244094491" top="0.19685039370078741" bottom="0.39370078740157483" header="0.31496062992125984" footer="0.19685039370078741"/>
  <pageSetup paperSize="8" scale="95" orientation="landscape" r:id="rId1"/>
  <headerFooter scaleWithDoc="0" alignWithMargins="0">
    <oddFooter>&amp;F</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47"/>
    <pageSetUpPr fitToPage="1"/>
  </sheetPr>
  <dimension ref="A1:Q47"/>
  <sheetViews>
    <sheetView topLeftCell="A18" zoomScale="85" zoomScaleNormal="85" zoomScaleSheetLayoutView="70" workbookViewId="0">
      <selection activeCell="D19" sqref="D19"/>
    </sheetView>
  </sheetViews>
  <sheetFormatPr defaultColWidth="10.28515625" defaultRowHeight="15"/>
  <cols>
    <col min="1" max="1" width="14" style="56" customWidth="1"/>
    <col min="2" max="2" width="16" style="56" customWidth="1"/>
    <col min="3" max="4" width="8.7109375" style="56" customWidth="1"/>
    <col min="5" max="6" width="12.140625" style="56" customWidth="1"/>
    <col min="7" max="7" width="13.42578125" style="56" bestFit="1" customWidth="1"/>
    <col min="8" max="16" width="12.140625" style="56" customWidth="1"/>
    <col min="17" max="17" width="6.42578125" style="56" customWidth="1"/>
    <col min="18" max="16384" width="10.28515625" style="56"/>
  </cols>
  <sheetData>
    <row r="1" spans="1:17" ht="18">
      <c r="A1" s="466" t="s">
        <v>710</v>
      </c>
      <c r="B1" s="466"/>
      <c r="C1" s="466"/>
      <c r="D1" s="466"/>
      <c r="E1" s="466"/>
      <c r="F1" s="466"/>
      <c r="G1" s="466"/>
      <c r="H1" s="466"/>
      <c r="I1" s="466"/>
      <c r="J1" s="466"/>
      <c r="K1" s="466"/>
      <c r="L1" s="466"/>
      <c r="M1" s="466"/>
      <c r="N1" s="466"/>
      <c r="O1" s="466"/>
      <c r="P1" s="466"/>
      <c r="Q1" s="466"/>
    </row>
    <row r="2" spans="1:17" ht="5.25" customHeight="1">
      <c r="A2" s="57"/>
      <c r="B2" s="57"/>
      <c r="C2" s="57"/>
      <c r="D2" s="57"/>
      <c r="E2" s="57"/>
      <c r="F2" s="57"/>
      <c r="G2" s="57"/>
      <c r="H2" s="57"/>
      <c r="I2" s="57"/>
      <c r="J2" s="57"/>
      <c r="K2" s="57"/>
      <c r="L2" s="57"/>
      <c r="M2" s="57"/>
      <c r="N2" s="57"/>
      <c r="O2" s="57"/>
      <c r="P2" s="57"/>
      <c r="Q2" s="57"/>
    </row>
    <row r="3" spans="1:17" s="59" customFormat="1" ht="15.75">
      <c r="A3" s="57"/>
      <c r="B3" s="58" t="s">
        <v>695</v>
      </c>
      <c r="C3" s="465"/>
      <c r="D3" s="465"/>
      <c r="E3" s="465"/>
      <c r="F3" s="57"/>
      <c r="G3" s="58" t="s">
        <v>699</v>
      </c>
      <c r="H3" s="465"/>
      <c r="I3" s="465"/>
      <c r="J3" s="465"/>
      <c r="K3" s="58" t="s">
        <v>703</v>
      </c>
      <c r="L3" s="465"/>
      <c r="M3" s="465"/>
      <c r="N3" s="465"/>
      <c r="O3" s="68" t="s">
        <v>706</v>
      </c>
      <c r="P3" s="57"/>
      <c r="Q3" s="257"/>
    </row>
    <row r="4" spans="1:17" s="59" customFormat="1" ht="5.25" customHeight="1">
      <c r="A4" s="57"/>
      <c r="B4" s="60"/>
      <c r="C4" s="57"/>
      <c r="D4" s="57"/>
      <c r="E4" s="57"/>
      <c r="F4" s="57"/>
      <c r="G4" s="60"/>
      <c r="H4" s="57"/>
      <c r="I4" s="57"/>
      <c r="J4" s="57"/>
      <c r="K4" s="57"/>
      <c r="L4" s="57"/>
      <c r="M4" s="57"/>
      <c r="N4" s="57"/>
      <c r="O4" s="57"/>
      <c r="P4" s="57"/>
      <c r="Q4" s="57"/>
    </row>
    <row r="5" spans="1:17" ht="15.75">
      <c r="A5" s="61"/>
      <c r="B5" s="58" t="s">
        <v>696</v>
      </c>
      <c r="C5" s="465"/>
      <c r="D5" s="465"/>
      <c r="E5" s="465"/>
      <c r="F5" s="62"/>
      <c r="G5" s="58" t="s">
        <v>700</v>
      </c>
      <c r="H5" s="465"/>
      <c r="I5" s="465"/>
      <c r="J5" s="465"/>
      <c r="K5" s="61"/>
      <c r="L5" s="63" t="s">
        <v>704</v>
      </c>
      <c r="M5" s="61"/>
      <c r="N5" s="258"/>
      <c r="O5" s="61"/>
      <c r="P5" s="61"/>
      <c r="Q5" s="61"/>
    </row>
    <row r="6" spans="1:17" s="59" customFormat="1" ht="5.25" customHeight="1">
      <c r="A6" s="60"/>
      <c r="B6" s="57"/>
      <c r="C6" s="57"/>
      <c r="D6" s="57"/>
      <c r="E6" s="57"/>
      <c r="F6" s="60"/>
      <c r="G6" s="57"/>
      <c r="H6" s="57"/>
      <c r="I6" s="57"/>
      <c r="J6" s="57"/>
      <c r="K6" s="57"/>
      <c r="L6" s="57"/>
      <c r="M6" s="57"/>
      <c r="N6" s="57"/>
      <c r="O6" s="57"/>
      <c r="P6" s="57"/>
      <c r="Q6" s="57"/>
    </row>
    <row r="7" spans="1:17" ht="15.75">
      <c r="A7" s="63" t="s">
        <v>697</v>
      </c>
      <c r="B7" s="62"/>
      <c r="C7" s="58" t="s">
        <v>698</v>
      </c>
      <c r="D7" s="57"/>
      <c r="E7" s="257"/>
      <c r="F7" s="58"/>
      <c r="G7" s="58" t="s">
        <v>701</v>
      </c>
      <c r="H7" s="257"/>
      <c r="I7" s="63" t="s">
        <v>702</v>
      </c>
      <c r="J7" s="259"/>
      <c r="K7" s="257"/>
      <c r="L7" s="261" t="s">
        <v>705</v>
      </c>
      <c r="M7" s="260"/>
      <c r="N7" s="258"/>
      <c r="O7" s="262" t="s">
        <v>707</v>
      </c>
      <c r="P7" s="61"/>
      <c r="Q7" s="258"/>
    </row>
    <row r="8" spans="1:17" ht="5.25" customHeight="1">
      <c r="A8" s="57"/>
      <c r="B8" s="57"/>
      <c r="C8" s="57"/>
      <c r="D8" s="57"/>
      <c r="E8" s="57"/>
      <c r="F8" s="57"/>
      <c r="G8" s="57"/>
      <c r="H8" s="57"/>
      <c r="I8" s="57"/>
      <c r="J8" s="57"/>
      <c r="K8" s="57"/>
      <c r="L8" s="57"/>
      <c r="M8" s="57"/>
      <c r="N8" s="57"/>
      <c r="O8" s="57"/>
      <c r="P8" s="57"/>
      <c r="Q8" s="57"/>
    </row>
    <row r="9" spans="1:17" ht="28.5" customHeight="1">
      <c r="A9" s="471" t="s">
        <v>28</v>
      </c>
      <c r="B9" s="469"/>
      <c r="C9" s="470" t="s">
        <v>14</v>
      </c>
      <c r="D9" s="472"/>
      <c r="E9" s="467" t="s">
        <v>74</v>
      </c>
      <c r="F9" s="468"/>
      <c r="G9" s="468"/>
      <c r="H9" s="469"/>
      <c r="I9" s="467" t="s">
        <v>84</v>
      </c>
      <c r="J9" s="468"/>
      <c r="K9" s="468"/>
      <c r="L9" s="469"/>
      <c r="M9" s="470" t="s">
        <v>75</v>
      </c>
      <c r="N9" s="468"/>
      <c r="O9" s="468"/>
      <c r="P9" s="469"/>
      <c r="Q9" s="64" t="s">
        <v>32</v>
      </c>
    </row>
    <row r="10" spans="1:17" ht="112.5" customHeight="1">
      <c r="A10" s="473" t="s">
        <v>685</v>
      </c>
      <c r="B10" s="65" t="s">
        <v>33</v>
      </c>
      <c r="C10" s="463">
        <f>'1 - TQM &amp; Teamwork'!C30</f>
        <v>2</v>
      </c>
      <c r="D10" s="66">
        <f>'1 - TQM &amp; Teamwork'!C16</f>
        <v>2</v>
      </c>
      <c r="E10" s="464"/>
      <c r="F10" s="458"/>
      <c r="G10" s="458"/>
      <c r="H10" s="459"/>
      <c r="I10" s="457"/>
      <c r="J10" s="458"/>
      <c r="K10" s="458"/>
      <c r="L10" s="459"/>
      <c r="M10" s="457"/>
      <c r="N10" s="458"/>
      <c r="O10" s="458"/>
      <c r="P10" s="459"/>
      <c r="Q10" s="32"/>
    </row>
    <row r="11" spans="1:17" ht="112.5" customHeight="1">
      <c r="A11" s="473"/>
      <c r="B11" s="65" t="s">
        <v>24</v>
      </c>
      <c r="C11" s="463"/>
      <c r="D11" s="66">
        <f>'1 - TQM &amp; Teamwork'!C25</f>
        <v>3</v>
      </c>
      <c r="E11" s="464"/>
      <c r="F11" s="458"/>
      <c r="G11" s="458"/>
      <c r="H11" s="459"/>
      <c r="I11" s="464"/>
      <c r="J11" s="458"/>
      <c r="K11" s="458"/>
      <c r="L11" s="459"/>
      <c r="M11" s="464"/>
      <c r="N11" s="458"/>
      <c r="O11" s="458"/>
      <c r="P11" s="459"/>
      <c r="Q11" s="32"/>
    </row>
    <row r="12" spans="1:17" ht="112.5" customHeight="1">
      <c r="A12" s="474" t="s">
        <v>1</v>
      </c>
      <c r="B12" s="65" t="s">
        <v>69</v>
      </c>
      <c r="C12" s="463">
        <f>'2 - Quality Management'!C44:G44</f>
        <v>2.1666666666666665</v>
      </c>
      <c r="D12" s="66">
        <f>'2 - Quality Management'!H117</f>
        <v>2.25</v>
      </c>
      <c r="E12" s="454"/>
      <c r="F12" s="455"/>
      <c r="G12" s="455"/>
      <c r="H12" s="456"/>
      <c r="I12" s="460"/>
      <c r="J12" s="455"/>
      <c r="K12" s="455"/>
      <c r="L12" s="456"/>
      <c r="M12" s="460"/>
      <c r="N12" s="455"/>
      <c r="O12" s="455"/>
      <c r="P12" s="456"/>
      <c r="Q12" s="28"/>
    </row>
    <row r="13" spans="1:17" ht="112.5" customHeight="1">
      <c r="A13" s="475"/>
      <c r="B13" s="65" t="s">
        <v>1</v>
      </c>
      <c r="C13" s="463"/>
      <c r="D13" s="66">
        <f>'2 - Quality Management'!H118</f>
        <v>2</v>
      </c>
      <c r="E13" s="454"/>
      <c r="F13" s="455"/>
      <c r="G13" s="455"/>
      <c r="H13" s="456"/>
      <c r="I13" s="30"/>
      <c r="J13" s="26"/>
      <c r="K13" s="26"/>
      <c r="L13" s="27"/>
      <c r="M13" s="30"/>
      <c r="N13" s="26"/>
      <c r="O13" s="26"/>
      <c r="P13" s="27"/>
      <c r="Q13" s="28"/>
    </row>
    <row r="14" spans="1:17" ht="112.5" customHeight="1">
      <c r="A14" s="470" t="s">
        <v>25</v>
      </c>
      <c r="B14" s="472"/>
      <c r="C14" s="461">
        <f>'3 - Standard Operation'!C26:G26</f>
        <v>3</v>
      </c>
      <c r="D14" s="462"/>
      <c r="E14" s="454"/>
      <c r="F14" s="455"/>
      <c r="G14" s="455"/>
      <c r="H14" s="456"/>
      <c r="I14" s="454"/>
      <c r="J14" s="455"/>
      <c r="K14" s="455"/>
      <c r="L14" s="456"/>
      <c r="M14" s="454"/>
      <c r="N14" s="455"/>
      <c r="O14" s="455"/>
      <c r="P14" s="456"/>
      <c r="Q14" s="31"/>
    </row>
    <row r="15" spans="1:17" ht="112.5" customHeight="1">
      <c r="A15" s="470" t="s">
        <v>27</v>
      </c>
      <c r="B15" s="472"/>
      <c r="C15" s="461">
        <f>'4 -Skill Management'!C28:G28</f>
        <v>3.5</v>
      </c>
      <c r="D15" s="462"/>
      <c r="E15" s="464"/>
      <c r="F15" s="458"/>
      <c r="G15" s="458"/>
      <c r="H15" s="459"/>
      <c r="I15" s="460"/>
      <c r="J15" s="455"/>
      <c r="K15" s="455"/>
      <c r="L15" s="456"/>
      <c r="M15" s="464"/>
      <c r="N15" s="458"/>
      <c r="O15" s="458"/>
      <c r="P15" s="459"/>
      <c r="Q15" s="29"/>
    </row>
    <row r="16" spans="1:17" ht="112.5" customHeight="1">
      <c r="A16" s="470" t="s">
        <v>70</v>
      </c>
      <c r="B16" s="472"/>
      <c r="C16" s="461">
        <f>'5 - Work Allocation'!C24:G24</f>
        <v>1.8</v>
      </c>
      <c r="D16" s="462"/>
      <c r="E16" s="454"/>
      <c r="F16" s="455"/>
      <c r="G16" s="455"/>
      <c r="H16" s="456"/>
      <c r="I16" s="460"/>
      <c r="J16" s="455"/>
      <c r="K16" s="455"/>
      <c r="L16" s="456"/>
      <c r="M16" s="454"/>
      <c r="N16" s="455"/>
      <c r="O16" s="455"/>
      <c r="P16" s="456"/>
      <c r="Q16" s="28"/>
    </row>
    <row r="17" spans="1:17" ht="112.5" customHeight="1">
      <c r="A17" s="470" t="s">
        <v>43</v>
      </c>
      <c r="B17" s="472"/>
      <c r="C17" s="461">
        <f>'6 - Facility Management'!C25:G25</f>
        <v>2</v>
      </c>
      <c r="D17" s="462"/>
      <c r="E17" s="454"/>
      <c r="F17" s="455"/>
      <c r="G17" s="455"/>
      <c r="H17" s="456"/>
      <c r="I17" s="460"/>
      <c r="J17" s="455"/>
      <c r="K17" s="455"/>
      <c r="L17" s="456"/>
      <c r="M17" s="460"/>
      <c r="N17" s="455"/>
      <c r="O17" s="455"/>
      <c r="P17" s="456"/>
      <c r="Q17" s="28"/>
    </row>
    <row r="18" spans="1:17" ht="112.5" customHeight="1">
      <c r="A18" s="473" t="s">
        <v>58</v>
      </c>
      <c r="B18" s="142" t="str">
        <f>'7 - Safety &amp; Environment'!B8</f>
        <v>Safety</v>
      </c>
      <c r="C18" s="463">
        <f>'7 - Safety &amp; Environment'!C40:G40</f>
        <v>2</v>
      </c>
      <c r="D18" s="139">
        <f>'7 - Safety &amp; Environment'!C17</f>
        <v>2.5</v>
      </c>
      <c r="E18" s="454"/>
      <c r="F18" s="455"/>
      <c r="G18" s="455"/>
      <c r="H18" s="456"/>
      <c r="I18" s="460"/>
      <c r="J18" s="455"/>
      <c r="K18" s="455"/>
      <c r="L18" s="456"/>
      <c r="M18" s="454"/>
      <c r="N18" s="455"/>
      <c r="O18" s="455"/>
      <c r="P18" s="456"/>
      <c r="Q18" s="28"/>
    </row>
    <row r="19" spans="1:17" ht="112.5" customHeight="1">
      <c r="A19" s="473"/>
      <c r="B19" s="142" t="str">
        <f>'7 - Safety &amp; Environment'!B18</f>
        <v>5S</v>
      </c>
      <c r="C19" s="463"/>
      <c r="D19" s="140">
        <f>'7 - Safety &amp; Environment'!C23</f>
        <v>3</v>
      </c>
      <c r="E19" s="454"/>
      <c r="F19" s="455"/>
      <c r="G19" s="455"/>
      <c r="H19" s="456"/>
      <c r="I19" s="136"/>
      <c r="J19" s="137"/>
      <c r="K19" s="137"/>
      <c r="L19" s="138"/>
      <c r="M19" s="141"/>
      <c r="N19" s="137"/>
      <c r="O19" s="137"/>
      <c r="P19" s="138"/>
      <c r="Q19" s="28"/>
    </row>
    <row r="20" spans="1:17" ht="112.5" customHeight="1">
      <c r="A20" s="473"/>
      <c r="B20" s="142" t="str">
        <f>'7 - Safety &amp; Environment'!B24</f>
        <v>Environment</v>
      </c>
      <c r="C20" s="463"/>
      <c r="D20" s="140">
        <f>'7 - Safety &amp; Environment'!C29</f>
        <v>1</v>
      </c>
      <c r="E20" s="454"/>
      <c r="F20" s="455"/>
      <c r="G20" s="455"/>
      <c r="H20" s="456"/>
      <c r="I20" s="136"/>
      <c r="J20" s="137"/>
      <c r="K20" s="137"/>
      <c r="L20" s="138"/>
      <c r="M20" s="141"/>
      <c r="N20" s="137"/>
      <c r="O20" s="137"/>
      <c r="P20" s="138"/>
      <c r="Q20" s="28"/>
    </row>
    <row r="21" spans="1:17" ht="112.5" customHeight="1">
      <c r="A21" s="473"/>
      <c r="B21" s="142" t="str">
        <f>'7 - Safety &amp; Environment'!B30</f>
        <v>Ergonomics</v>
      </c>
      <c r="C21" s="463"/>
      <c r="D21" s="140">
        <f>'7 - Safety &amp; Environment'!C35</f>
        <v>1</v>
      </c>
      <c r="E21" s="454"/>
      <c r="F21" s="455"/>
      <c r="G21" s="455"/>
      <c r="H21" s="456"/>
      <c r="I21" s="136"/>
      <c r="J21" s="137"/>
      <c r="K21" s="137"/>
      <c r="L21" s="138"/>
      <c r="M21" s="141"/>
      <c r="N21" s="137"/>
      <c r="O21" s="137"/>
      <c r="P21" s="138"/>
      <c r="Q21" s="28"/>
    </row>
    <row r="22" spans="1:17" ht="112.5" customHeight="1">
      <c r="A22" s="476" t="s">
        <v>57</v>
      </c>
      <c r="B22" s="477"/>
      <c r="C22" s="485">
        <f>'8- Cost Management'!C25:G25</f>
        <v>2</v>
      </c>
      <c r="D22" s="486"/>
      <c r="E22" s="454"/>
      <c r="F22" s="455"/>
      <c r="G22" s="455"/>
      <c r="H22" s="456"/>
      <c r="I22" s="457"/>
      <c r="J22" s="458"/>
      <c r="K22" s="458"/>
      <c r="L22" s="459"/>
      <c r="M22" s="457"/>
      <c r="N22" s="458"/>
      <c r="O22" s="458"/>
      <c r="P22" s="459"/>
      <c r="Q22" s="28"/>
    </row>
    <row r="23" spans="1:17" ht="15.95" customHeight="1">
      <c r="A23" s="67"/>
      <c r="B23" s="67"/>
      <c r="C23" s="67"/>
      <c r="D23" s="67"/>
      <c r="E23" s="67"/>
      <c r="F23" s="67"/>
      <c r="G23" s="67"/>
      <c r="H23" s="67"/>
      <c r="I23" s="67"/>
      <c r="J23" s="67"/>
      <c r="K23" s="67"/>
      <c r="L23" s="67"/>
      <c r="M23" s="67"/>
      <c r="N23" s="67"/>
      <c r="O23" s="67"/>
      <c r="P23" s="67"/>
      <c r="Q23" s="67"/>
    </row>
    <row r="24" spans="1:17" ht="15.75">
      <c r="A24" s="68" t="s">
        <v>17</v>
      </c>
      <c r="B24" s="61"/>
      <c r="C24" s="61"/>
      <c r="D24" s="61"/>
      <c r="E24" s="61"/>
      <c r="F24" s="61"/>
      <c r="G24" s="61"/>
      <c r="H24" s="61"/>
      <c r="I24" s="61"/>
      <c r="J24" s="61"/>
      <c r="K24" s="61"/>
      <c r="L24" s="61"/>
      <c r="M24" s="61"/>
      <c r="N24" s="61"/>
      <c r="O24" s="61"/>
      <c r="P24" s="61"/>
      <c r="Q24" s="61"/>
    </row>
    <row r="25" spans="1:17" ht="15.75">
      <c r="A25" s="69"/>
      <c r="B25" s="57"/>
      <c r="C25" s="57"/>
      <c r="D25" s="57"/>
      <c r="E25" s="61"/>
      <c r="F25" s="61"/>
      <c r="G25" s="61"/>
      <c r="H25" s="61"/>
      <c r="I25" s="61"/>
      <c r="J25" s="61"/>
      <c r="K25" s="61"/>
      <c r="L25" s="61"/>
      <c r="M25" s="61"/>
      <c r="N25" s="61"/>
      <c r="O25" s="61"/>
      <c r="P25" s="61"/>
      <c r="Q25" s="61"/>
    </row>
    <row r="26" spans="1:17" ht="18">
      <c r="A26" s="69"/>
      <c r="B26" s="481" t="s">
        <v>18</v>
      </c>
      <c r="C26" s="482"/>
      <c r="D26" s="483"/>
      <c r="E26" s="70" t="s">
        <v>19</v>
      </c>
      <c r="F26" s="70" t="s">
        <v>20</v>
      </c>
      <c r="G26" s="71" t="s">
        <v>21</v>
      </c>
      <c r="H26" s="70" t="s">
        <v>22</v>
      </c>
      <c r="I26" s="61"/>
      <c r="J26" s="61"/>
      <c r="K26" s="61"/>
      <c r="L26" s="61"/>
      <c r="M26" s="61"/>
      <c r="N26" s="61"/>
      <c r="O26" s="61"/>
      <c r="P26" s="61"/>
      <c r="Q26" s="61"/>
    </row>
    <row r="27" spans="1:17" ht="15.75">
      <c r="A27" s="69"/>
      <c r="B27" s="478" t="s">
        <v>56</v>
      </c>
      <c r="C27" s="479"/>
      <c r="D27" s="480"/>
      <c r="E27" s="72">
        <v>5</v>
      </c>
      <c r="F27" s="72">
        <f>SUM(C10)</f>
        <v>2</v>
      </c>
      <c r="G27" s="73">
        <v>2</v>
      </c>
      <c r="H27" s="72">
        <f>F27*G27</f>
        <v>4</v>
      </c>
      <c r="I27" s="74"/>
      <c r="J27" s="61"/>
      <c r="K27" s="61"/>
      <c r="L27" s="61"/>
      <c r="M27" s="61"/>
      <c r="N27" s="61"/>
      <c r="O27" s="61"/>
      <c r="P27" s="61"/>
      <c r="Q27" s="61"/>
    </row>
    <row r="28" spans="1:17" ht="15.75">
      <c r="A28" s="69"/>
      <c r="B28" s="478" t="s">
        <v>1</v>
      </c>
      <c r="C28" s="479"/>
      <c r="D28" s="480"/>
      <c r="E28" s="72">
        <v>5</v>
      </c>
      <c r="F28" s="72">
        <f>SUM(C12)</f>
        <v>2.1666666666666665</v>
      </c>
      <c r="G28" s="73">
        <v>2</v>
      </c>
      <c r="H28" s="72">
        <f t="shared" ref="H28:H34" si="0">F28*G28</f>
        <v>4.333333333333333</v>
      </c>
      <c r="I28" s="74"/>
      <c r="J28" s="61"/>
      <c r="K28" s="61"/>
      <c r="L28" s="61"/>
      <c r="M28" s="61"/>
      <c r="N28" s="61"/>
      <c r="O28" s="61"/>
      <c r="P28" s="61"/>
      <c r="Q28" s="61"/>
    </row>
    <row r="29" spans="1:17" ht="15.75">
      <c r="A29" s="69"/>
      <c r="B29" s="478" t="s">
        <v>25</v>
      </c>
      <c r="C29" s="479"/>
      <c r="D29" s="480"/>
      <c r="E29" s="72">
        <v>5</v>
      </c>
      <c r="F29" s="72">
        <f>C14</f>
        <v>3</v>
      </c>
      <c r="G29" s="73">
        <v>5</v>
      </c>
      <c r="H29" s="72">
        <f t="shared" si="0"/>
        <v>15</v>
      </c>
      <c r="I29" s="74"/>
      <c r="J29" s="61"/>
      <c r="K29" s="61"/>
      <c r="L29" s="61"/>
      <c r="M29" s="61"/>
      <c r="N29" s="61"/>
      <c r="O29" s="61"/>
      <c r="P29" s="61"/>
      <c r="Q29" s="61"/>
    </row>
    <row r="30" spans="1:17" ht="15.75">
      <c r="A30" s="69"/>
      <c r="B30" s="478" t="s">
        <v>27</v>
      </c>
      <c r="C30" s="479"/>
      <c r="D30" s="480"/>
      <c r="E30" s="72">
        <v>5</v>
      </c>
      <c r="F30" s="72">
        <f>C15</f>
        <v>3.5</v>
      </c>
      <c r="G30" s="73">
        <v>2</v>
      </c>
      <c r="H30" s="72">
        <f t="shared" si="0"/>
        <v>7</v>
      </c>
      <c r="I30" s="74"/>
      <c r="J30" s="61"/>
      <c r="K30" s="61"/>
      <c r="L30" s="61"/>
      <c r="M30" s="61"/>
      <c r="N30" s="61"/>
      <c r="O30" s="61"/>
      <c r="P30" s="61"/>
      <c r="Q30" s="61"/>
    </row>
    <row r="31" spans="1:17" ht="15.75">
      <c r="A31" s="69"/>
      <c r="B31" s="484" t="s">
        <v>71</v>
      </c>
      <c r="C31" s="479"/>
      <c r="D31" s="480"/>
      <c r="E31" s="72">
        <v>5</v>
      </c>
      <c r="F31" s="72">
        <f>C16</f>
        <v>1.8</v>
      </c>
      <c r="G31" s="73">
        <v>1</v>
      </c>
      <c r="H31" s="72">
        <f t="shared" si="0"/>
        <v>1.8</v>
      </c>
      <c r="I31" s="74"/>
      <c r="J31" s="61"/>
      <c r="K31" s="61"/>
      <c r="L31" s="61"/>
      <c r="M31" s="61"/>
      <c r="N31" s="61"/>
      <c r="O31" s="61"/>
      <c r="P31" s="61"/>
      <c r="Q31" s="61"/>
    </row>
    <row r="32" spans="1:17" ht="15.75">
      <c r="A32" s="69"/>
      <c r="B32" s="478" t="s">
        <v>43</v>
      </c>
      <c r="C32" s="479"/>
      <c r="D32" s="480"/>
      <c r="E32" s="72">
        <v>5</v>
      </c>
      <c r="F32" s="72">
        <f>C17</f>
        <v>2</v>
      </c>
      <c r="G32" s="73">
        <v>1</v>
      </c>
      <c r="H32" s="72">
        <f>F32*G32</f>
        <v>2</v>
      </c>
      <c r="I32" s="74"/>
      <c r="J32" s="61"/>
      <c r="K32" s="61"/>
      <c r="L32" s="61"/>
      <c r="M32" s="61"/>
      <c r="N32" s="61"/>
      <c r="O32" s="61"/>
      <c r="P32" s="61"/>
      <c r="Q32" s="61"/>
    </row>
    <row r="33" spans="1:17" ht="15.75">
      <c r="A33" s="69"/>
      <c r="B33" s="478" t="s">
        <v>58</v>
      </c>
      <c r="C33" s="479"/>
      <c r="D33" s="480"/>
      <c r="E33" s="72">
        <v>5</v>
      </c>
      <c r="F33" s="72">
        <f>C18</f>
        <v>2</v>
      </c>
      <c r="G33" s="73">
        <v>2</v>
      </c>
      <c r="H33" s="72">
        <f t="shared" si="0"/>
        <v>4</v>
      </c>
      <c r="I33" s="74"/>
      <c r="J33" s="61"/>
      <c r="K33" s="61"/>
      <c r="L33" s="61"/>
      <c r="M33" s="61"/>
      <c r="N33" s="61"/>
      <c r="O33" s="61"/>
      <c r="P33" s="61"/>
      <c r="Q33" s="61"/>
    </row>
    <row r="34" spans="1:17" ht="15.75">
      <c r="A34" s="69"/>
      <c r="B34" s="478" t="s">
        <v>57</v>
      </c>
      <c r="C34" s="479"/>
      <c r="D34" s="480"/>
      <c r="E34" s="72">
        <v>5</v>
      </c>
      <c r="F34" s="72">
        <f t="shared" ref="F34" si="1">C22</f>
        <v>2</v>
      </c>
      <c r="G34" s="73">
        <v>1</v>
      </c>
      <c r="H34" s="72">
        <f t="shared" si="0"/>
        <v>2</v>
      </c>
      <c r="I34" s="74"/>
      <c r="J34" s="61"/>
      <c r="K34" s="61"/>
      <c r="L34" s="61"/>
      <c r="M34" s="61"/>
      <c r="N34" s="61"/>
      <c r="O34" s="61"/>
      <c r="P34" s="61"/>
      <c r="Q34" s="61"/>
    </row>
    <row r="35" spans="1:17" ht="15.75">
      <c r="A35" s="61"/>
      <c r="B35" s="75"/>
      <c r="C35" s="75"/>
      <c r="D35" s="75"/>
      <c r="E35" s="75"/>
      <c r="F35" s="57"/>
      <c r="G35" s="76" t="s">
        <v>2</v>
      </c>
      <c r="H35" s="77">
        <f>SUM(H27:H34)</f>
        <v>40.133333333333333</v>
      </c>
      <c r="I35" s="74"/>
      <c r="J35" s="61"/>
      <c r="K35" s="61"/>
      <c r="L35" s="61"/>
      <c r="M35" s="61"/>
      <c r="N35" s="61"/>
      <c r="O35" s="61"/>
      <c r="P35" s="61"/>
      <c r="Q35" s="61"/>
    </row>
    <row r="36" spans="1:17" ht="15.75">
      <c r="A36" s="61"/>
      <c r="B36" s="75"/>
      <c r="C36" s="75"/>
      <c r="D36" s="75"/>
      <c r="E36" s="75"/>
      <c r="F36" s="57"/>
      <c r="G36" s="76" t="s">
        <v>23</v>
      </c>
      <c r="H36" s="78">
        <f>(H35/80)*5</f>
        <v>2.5083333333333337</v>
      </c>
      <c r="I36" s="61"/>
      <c r="J36" s="61"/>
      <c r="K36" s="61"/>
      <c r="L36" s="61"/>
      <c r="M36" s="61"/>
      <c r="N36" s="61"/>
      <c r="O36" s="61"/>
      <c r="P36" s="61"/>
      <c r="Q36" s="61"/>
    </row>
    <row r="37" spans="1:17">
      <c r="B37" s="79"/>
      <c r="C37" s="79"/>
      <c r="D37" s="79"/>
    </row>
    <row r="38" spans="1:17">
      <c r="B38" s="79"/>
      <c r="C38" s="79"/>
      <c r="D38" s="79"/>
    </row>
    <row r="39" spans="1:17">
      <c r="B39" s="79"/>
      <c r="C39" s="79"/>
      <c r="D39" s="79"/>
    </row>
    <row r="40" spans="1:17">
      <c r="B40" s="79"/>
      <c r="C40" s="79"/>
      <c r="D40" s="79"/>
    </row>
    <row r="41" spans="1:17">
      <c r="B41" s="79"/>
      <c r="C41" s="79"/>
      <c r="D41" s="79"/>
    </row>
    <row r="42" spans="1:17" ht="15.75">
      <c r="A42" s="80"/>
      <c r="B42" s="79"/>
      <c r="C42" s="79"/>
      <c r="D42" s="79"/>
    </row>
    <row r="43" spans="1:17">
      <c r="B43" s="79"/>
      <c r="C43" s="79"/>
      <c r="D43" s="79"/>
    </row>
    <row r="44" spans="1:17">
      <c r="B44" s="79"/>
      <c r="C44" s="79"/>
      <c r="D44" s="79"/>
      <c r="Q44" s="79"/>
    </row>
    <row r="45" spans="1:17">
      <c r="B45" s="79"/>
      <c r="C45" s="79"/>
      <c r="D45" s="79"/>
      <c r="Q45" s="79"/>
    </row>
    <row r="46" spans="1:17">
      <c r="B46" s="79"/>
      <c r="C46" s="79"/>
      <c r="D46" s="79"/>
      <c r="Q46" s="79"/>
    </row>
    <row r="47" spans="1:17">
      <c r="Q47" s="79"/>
    </row>
  </sheetData>
  <mergeCells count="67">
    <mergeCell ref="B26:D26"/>
    <mergeCell ref="B31:D31"/>
    <mergeCell ref="B32:D32"/>
    <mergeCell ref="B33:D33"/>
    <mergeCell ref="C22:D22"/>
    <mergeCell ref="B34:D34"/>
    <mergeCell ref="B27:D27"/>
    <mergeCell ref="B30:D30"/>
    <mergeCell ref="B28:D28"/>
    <mergeCell ref="B29:D29"/>
    <mergeCell ref="M16:P16"/>
    <mergeCell ref="M15:P15"/>
    <mergeCell ref="I12:L12"/>
    <mergeCell ref="M12:P12"/>
    <mergeCell ref="A22:B22"/>
    <mergeCell ref="A18:A21"/>
    <mergeCell ref="M17:P17"/>
    <mergeCell ref="C17:D17"/>
    <mergeCell ref="E17:H17"/>
    <mergeCell ref="I17:L17"/>
    <mergeCell ref="C18:C21"/>
    <mergeCell ref="A14:B14"/>
    <mergeCell ref="A15:B15"/>
    <mergeCell ref="A16:B16"/>
    <mergeCell ref="A17:B17"/>
    <mergeCell ref="C16:D16"/>
    <mergeCell ref="A1:Q1"/>
    <mergeCell ref="E9:H9"/>
    <mergeCell ref="E12:H12"/>
    <mergeCell ref="M9:P9"/>
    <mergeCell ref="M10:P10"/>
    <mergeCell ref="M11:P11"/>
    <mergeCell ref="I10:L10"/>
    <mergeCell ref="I11:L11"/>
    <mergeCell ref="A9:B9"/>
    <mergeCell ref="C9:D9"/>
    <mergeCell ref="A10:A11"/>
    <mergeCell ref="I9:L9"/>
    <mergeCell ref="H3:J3"/>
    <mergeCell ref="A12:A13"/>
    <mergeCell ref="H5:J5"/>
    <mergeCell ref="C3:E3"/>
    <mergeCell ref="C5:E5"/>
    <mergeCell ref="C15:D15"/>
    <mergeCell ref="E15:H15"/>
    <mergeCell ref="I15:L15"/>
    <mergeCell ref="L3:N3"/>
    <mergeCell ref="M14:P14"/>
    <mergeCell ref="E16:H16"/>
    <mergeCell ref="I14:L14"/>
    <mergeCell ref="C14:D14"/>
    <mergeCell ref="C10:C11"/>
    <mergeCell ref="E10:H10"/>
    <mergeCell ref="E11:H11"/>
    <mergeCell ref="E14:H14"/>
    <mergeCell ref="C12:C13"/>
    <mergeCell ref="E13:H13"/>
    <mergeCell ref="I16:L16"/>
    <mergeCell ref="E22:H22"/>
    <mergeCell ref="I22:L22"/>
    <mergeCell ref="M22:P22"/>
    <mergeCell ref="E18:H18"/>
    <mergeCell ref="I18:L18"/>
    <mergeCell ref="M18:P18"/>
    <mergeCell ref="E19:H19"/>
    <mergeCell ref="E20:H20"/>
    <mergeCell ref="E21:H21"/>
  </mergeCells>
  <phoneticPr fontId="6"/>
  <pageMargins left="0.23622047244094491" right="0.23622047244094491" top="0.19685039370078741" bottom="0.39370078740157483" header="0.31496062992125984" footer="0.19685039370078741"/>
  <pageSetup paperSize="8" scale="65" orientation="portrait" r:id="rId1"/>
  <headerFooter scaleWithDoc="0" alignWithMargins="0">
    <oddFooter>&amp;F</oddFooter>
  </headerFooter>
  <colBreaks count="1" manualBreakCount="1">
    <brk id="17"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5"/>
  <sheetViews>
    <sheetView topLeftCell="A7" zoomScaleNormal="100" zoomScaleSheetLayoutView="145" workbookViewId="0">
      <selection activeCell="H20" sqref="H20:H79"/>
    </sheetView>
  </sheetViews>
  <sheetFormatPr defaultColWidth="9.140625" defaultRowHeight="14.25"/>
  <cols>
    <col min="1" max="1" width="21.7109375" style="97" customWidth="1"/>
    <col min="2" max="2" width="17.42578125" style="97" customWidth="1"/>
    <col min="3" max="7" width="3.28515625" style="97" customWidth="1"/>
    <col min="8" max="8" width="238.5703125" style="97" customWidth="1"/>
    <col min="9" max="16384" width="9.140625" style="97"/>
  </cols>
  <sheetData>
    <row r="1" spans="1:8" ht="24" customHeight="1">
      <c r="A1" s="494" t="s">
        <v>711</v>
      </c>
      <c r="B1" s="494"/>
      <c r="C1" s="494"/>
      <c r="D1" s="494"/>
      <c r="E1" s="494"/>
      <c r="F1" s="494"/>
      <c r="G1" s="494"/>
      <c r="H1" s="494"/>
    </row>
    <row r="2" spans="1:8">
      <c r="A2" s="98"/>
      <c r="B2" s="99"/>
      <c r="C2" s="99"/>
      <c r="D2" s="99"/>
      <c r="E2" s="99"/>
      <c r="F2" s="99"/>
      <c r="G2" s="99"/>
      <c r="H2" s="100"/>
    </row>
    <row r="3" spans="1:8" ht="15.75">
      <c r="A3" s="105" t="s">
        <v>5</v>
      </c>
      <c r="B3" s="106" t="s">
        <v>6</v>
      </c>
      <c r="C3" s="99"/>
      <c r="D3" s="99"/>
      <c r="E3" s="99"/>
      <c r="F3" s="99"/>
      <c r="G3" s="99"/>
      <c r="H3" s="100"/>
    </row>
    <row r="4" spans="1:8" ht="15.75">
      <c r="A4" s="105" t="s">
        <v>7</v>
      </c>
      <c r="B4" s="106" t="s">
        <v>8</v>
      </c>
      <c r="C4" s="99"/>
      <c r="D4" s="99"/>
      <c r="E4" s="99"/>
      <c r="F4" s="99"/>
      <c r="G4" s="99"/>
      <c r="H4" s="100"/>
    </row>
    <row r="5" spans="1:8">
      <c r="A5" s="98"/>
      <c r="B5" s="99"/>
      <c r="C5" s="99"/>
      <c r="D5" s="99"/>
      <c r="E5" s="99"/>
      <c r="F5" s="99"/>
      <c r="G5" s="99"/>
      <c r="H5" s="100"/>
    </row>
    <row r="6" spans="1:8" ht="15">
      <c r="A6" s="101"/>
      <c r="B6" s="102"/>
      <c r="C6" s="495" t="s">
        <v>9</v>
      </c>
      <c r="D6" s="495"/>
      <c r="E6" s="495"/>
      <c r="F6" s="495"/>
      <c r="G6" s="495"/>
      <c r="H6" s="103"/>
    </row>
    <row r="7" spans="1:8" ht="15">
      <c r="A7" s="104" t="s">
        <v>10</v>
      </c>
      <c r="B7" s="104" t="s">
        <v>11</v>
      </c>
      <c r="C7" s="104">
        <v>1</v>
      </c>
      <c r="D7" s="104">
        <v>2</v>
      </c>
      <c r="E7" s="104">
        <v>3</v>
      </c>
      <c r="F7" s="104">
        <v>4</v>
      </c>
      <c r="G7" s="104">
        <v>5</v>
      </c>
      <c r="H7" s="104" t="s">
        <v>12</v>
      </c>
    </row>
    <row r="8" spans="1:8" ht="30" customHeight="1">
      <c r="A8" s="490" t="s">
        <v>730</v>
      </c>
      <c r="B8" s="490" t="s">
        <v>33</v>
      </c>
      <c r="C8" s="499"/>
      <c r="D8" s="499"/>
      <c r="E8" s="499"/>
      <c r="F8" s="499"/>
      <c r="G8" s="499"/>
      <c r="H8" s="496"/>
    </row>
    <row r="9" spans="1:8" ht="30" customHeight="1">
      <c r="A9" s="491"/>
      <c r="B9" s="491"/>
      <c r="C9" s="501"/>
      <c r="D9" s="500"/>
      <c r="E9" s="500"/>
      <c r="F9" s="500"/>
      <c r="G9" s="500"/>
      <c r="H9" s="497"/>
    </row>
    <row r="10" spans="1:8" ht="30" customHeight="1">
      <c r="A10" s="491"/>
      <c r="B10" s="491"/>
      <c r="C10" s="499"/>
      <c r="D10" s="500"/>
      <c r="E10" s="500"/>
      <c r="F10" s="500"/>
      <c r="G10" s="501"/>
      <c r="H10" s="497"/>
    </row>
    <row r="11" spans="1:8" ht="30" customHeight="1">
      <c r="A11" s="491"/>
      <c r="B11" s="491"/>
      <c r="C11" s="501"/>
      <c r="D11" s="500"/>
      <c r="E11" s="500"/>
      <c r="F11" s="500"/>
      <c r="G11" s="499"/>
      <c r="H11" s="497"/>
    </row>
    <row r="12" spans="1:8" ht="30" customHeight="1">
      <c r="A12" s="491"/>
      <c r="B12" s="491"/>
      <c r="C12" s="499"/>
      <c r="D12" s="500"/>
      <c r="E12" s="500"/>
      <c r="F12" s="500"/>
      <c r="G12" s="500"/>
      <c r="H12" s="497"/>
    </row>
    <row r="13" spans="1:8" ht="30" customHeight="1">
      <c r="A13" s="491"/>
      <c r="B13" s="492"/>
      <c r="C13" s="501"/>
      <c r="D13" s="501"/>
      <c r="E13" s="501"/>
      <c r="F13" s="501"/>
      <c r="G13" s="501"/>
      <c r="H13" s="498"/>
    </row>
    <row r="14" spans="1:8" ht="30" customHeight="1">
      <c r="A14" s="491"/>
      <c r="B14" s="490" t="s">
        <v>684</v>
      </c>
      <c r="C14" s="487"/>
      <c r="D14" s="487"/>
      <c r="E14" s="487"/>
      <c r="F14" s="487"/>
      <c r="G14" s="487"/>
      <c r="H14" s="487"/>
    </row>
    <row r="15" spans="1:8" ht="30" customHeight="1">
      <c r="A15" s="491"/>
      <c r="B15" s="491"/>
      <c r="C15" s="489"/>
      <c r="D15" s="488"/>
      <c r="E15" s="488"/>
      <c r="F15" s="488"/>
      <c r="G15" s="488"/>
      <c r="H15" s="488"/>
    </row>
    <row r="16" spans="1:8" ht="30" customHeight="1">
      <c r="A16" s="491"/>
      <c r="B16" s="491"/>
      <c r="C16" s="487"/>
      <c r="D16" s="488"/>
      <c r="E16" s="488"/>
      <c r="F16" s="488"/>
      <c r="G16" s="489"/>
      <c r="H16" s="488"/>
    </row>
    <row r="17" spans="1:8" ht="30" customHeight="1">
      <c r="A17" s="491"/>
      <c r="B17" s="491"/>
      <c r="C17" s="489"/>
      <c r="D17" s="488"/>
      <c r="E17" s="488"/>
      <c r="F17" s="488"/>
      <c r="G17" s="487"/>
      <c r="H17" s="488"/>
    </row>
    <row r="18" spans="1:8" ht="30" customHeight="1">
      <c r="A18" s="491"/>
      <c r="B18" s="491"/>
      <c r="C18" s="487"/>
      <c r="D18" s="488"/>
      <c r="E18" s="488"/>
      <c r="F18" s="488"/>
      <c r="G18" s="488"/>
      <c r="H18" s="488"/>
    </row>
    <row r="19" spans="1:8" ht="30" customHeight="1">
      <c r="A19" s="492"/>
      <c r="B19" s="492"/>
      <c r="C19" s="489"/>
      <c r="D19" s="489"/>
      <c r="E19" s="489"/>
      <c r="F19" s="489"/>
      <c r="G19" s="489"/>
      <c r="H19" s="489"/>
    </row>
    <row r="20" spans="1:8" ht="3" customHeight="1">
      <c r="A20" s="490" t="s">
        <v>148</v>
      </c>
      <c r="B20" s="490" t="s">
        <v>197</v>
      </c>
      <c r="C20" s="487"/>
      <c r="D20" s="487"/>
      <c r="E20" s="493"/>
      <c r="F20" s="487"/>
      <c r="G20" s="487"/>
      <c r="H20" s="502"/>
    </row>
    <row r="21" spans="1:8" ht="3" customHeight="1">
      <c r="A21" s="491"/>
      <c r="B21" s="491"/>
      <c r="C21" s="488"/>
      <c r="D21" s="488"/>
      <c r="E21" s="493"/>
      <c r="F21" s="488"/>
      <c r="G21" s="488"/>
      <c r="H21" s="503"/>
    </row>
    <row r="22" spans="1:8" ht="3" customHeight="1">
      <c r="A22" s="491"/>
      <c r="B22" s="491"/>
      <c r="C22" s="488"/>
      <c r="D22" s="488"/>
      <c r="E22" s="493"/>
      <c r="F22" s="488"/>
      <c r="G22" s="488"/>
      <c r="H22" s="503"/>
    </row>
    <row r="23" spans="1:8" ht="3" customHeight="1">
      <c r="A23" s="491"/>
      <c r="B23" s="491"/>
      <c r="C23" s="488"/>
      <c r="D23" s="488"/>
      <c r="E23" s="493"/>
      <c r="F23" s="488"/>
      <c r="G23" s="488"/>
      <c r="H23" s="503"/>
    </row>
    <row r="24" spans="1:8" ht="3" customHeight="1">
      <c r="A24" s="491"/>
      <c r="B24" s="491"/>
      <c r="C24" s="488"/>
      <c r="D24" s="488"/>
      <c r="E24" s="493"/>
      <c r="F24" s="488"/>
      <c r="G24" s="488"/>
      <c r="H24" s="503"/>
    </row>
    <row r="25" spans="1:8" ht="3" customHeight="1">
      <c r="A25" s="491"/>
      <c r="B25" s="491"/>
      <c r="C25" s="488"/>
      <c r="D25" s="488"/>
      <c r="E25" s="493"/>
      <c r="F25" s="488"/>
      <c r="G25" s="488"/>
      <c r="H25" s="503"/>
    </row>
    <row r="26" spans="1:8" ht="3" customHeight="1">
      <c r="A26" s="491"/>
      <c r="B26" s="491"/>
      <c r="C26" s="488"/>
      <c r="D26" s="488"/>
      <c r="E26" s="493"/>
      <c r="F26" s="488"/>
      <c r="G26" s="488"/>
      <c r="H26" s="503"/>
    </row>
    <row r="27" spans="1:8" ht="3" customHeight="1">
      <c r="A27" s="491"/>
      <c r="B27" s="491"/>
      <c r="C27" s="488"/>
      <c r="D27" s="488"/>
      <c r="E27" s="493"/>
      <c r="F27" s="488"/>
      <c r="G27" s="488"/>
      <c r="H27" s="503"/>
    </row>
    <row r="28" spans="1:8" ht="3" customHeight="1">
      <c r="A28" s="491"/>
      <c r="B28" s="491"/>
      <c r="C28" s="488"/>
      <c r="D28" s="488"/>
      <c r="E28" s="493"/>
      <c r="F28" s="488"/>
      <c r="G28" s="488"/>
      <c r="H28" s="503"/>
    </row>
    <row r="29" spans="1:8" ht="3" customHeight="1">
      <c r="A29" s="491"/>
      <c r="B29" s="491"/>
      <c r="C29" s="488"/>
      <c r="D29" s="488"/>
      <c r="E29" s="493"/>
      <c r="F29" s="488"/>
      <c r="G29" s="488"/>
      <c r="H29" s="503"/>
    </row>
    <row r="30" spans="1:8" ht="3" customHeight="1">
      <c r="A30" s="491"/>
      <c r="B30" s="491"/>
      <c r="C30" s="488"/>
      <c r="D30" s="487"/>
      <c r="E30" s="493"/>
      <c r="F30" s="488"/>
      <c r="G30" s="488"/>
      <c r="H30" s="503"/>
    </row>
    <row r="31" spans="1:8" ht="3" customHeight="1">
      <c r="A31" s="491"/>
      <c r="B31" s="491"/>
      <c r="C31" s="488"/>
      <c r="D31" s="488"/>
      <c r="E31" s="493"/>
      <c r="F31" s="488"/>
      <c r="G31" s="488"/>
      <c r="H31" s="503"/>
    </row>
    <row r="32" spans="1:8" ht="3" customHeight="1">
      <c r="A32" s="491"/>
      <c r="B32" s="491"/>
      <c r="C32" s="488"/>
      <c r="D32" s="488"/>
      <c r="E32" s="493"/>
      <c r="F32" s="488"/>
      <c r="G32" s="488"/>
      <c r="H32" s="503"/>
    </row>
    <row r="33" spans="1:8" ht="3" customHeight="1">
      <c r="A33" s="491"/>
      <c r="B33" s="491"/>
      <c r="C33" s="488"/>
      <c r="D33" s="488"/>
      <c r="E33" s="493"/>
      <c r="F33" s="488"/>
      <c r="G33" s="488"/>
      <c r="H33" s="503"/>
    </row>
    <row r="34" spans="1:8" ht="3" customHeight="1">
      <c r="A34" s="491"/>
      <c r="B34" s="491"/>
      <c r="C34" s="488"/>
      <c r="D34" s="488"/>
      <c r="E34" s="493"/>
      <c r="F34" s="488"/>
      <c r="G34" s="488"/>
      <c r="H34" s="503"/>
    </row>
    <row r="35" spans="1:8" ht="3" customHeight="1">
      <c r="A35" s="491"/>
      <c r="B35" s="491"/>
      <c r="C35" s="488"/>
      <c r="D35" s="488"/>
      <c r="E35" s="493"/>
      <c r="F35" s="488"/>
      <c r="G35" s="488"/>
      <c r="H35" s="503"/>
    </row>
    <row r="36" spans="1:8" ht="3" customHeight="1">
      <c r="A36" s="491"/>
      <c r="B36" s="491"/>
      <c r="C36" s="488"/>
      <c r="D36" s="488"/>
      <c r="E36" s="493"/>
      <c r="F36" s="488"/>
      <c r="G36" s="488"/>
      <c r="H36" s="503"/>
    </row>
    <row r="37" spans="1:8" ht="3" customHeight="1">
      <c r="A37" s="491"/>
      <c r="B37" s="491"/>
      <c r="C37" s="488"/>
      <c r="D37" s="488"/>
      <c r="E37" s="493"/>
      <c r="F37" s="488"/>
      <c r="G37" s="488"/>
      <c r="H37" s="503"/>
    </row>
    <row r="38" spans="1:8" ht="3" customHeight="1">
      <c r="A38" s="491"/>
      <c r="B38" s="491"/>
      <c r="C38" s="488"/>
      <c r="D38" s="488"/>
      <c r="E38" s="493"/>
      <c r="F38" s="488"/>
      <c r="G38" s="488"/>
      <c r="H38" s="503"/>
    </row>
    <row r="39" spans="1:8" ht="3" customHeight="1">
      <c r="A39" s="491"/>
      <c r="B39" s="491"/>
      <c r="C39" s="489"/>
      <c r="D39" s="488"/>
      <c r="E39" s="493"/>
      <c r="F39" s="488"/>
      <c r="G39" s="488"/>
      <c r="H39" s="503"/>
    </row>
    <row r="40" spans="1:8" ht="3" customHeight="1">
      <c r="A40" s="491"/>
      <c r="B40" s="491"/>
      <c r="C40" s="487"/>
      <c r="D40" s="487"/>
      <c r="E40" s="493"/>
      <c r="F40" s="488"/>
      <c r="G40" s="488"/>
      <c r="H40" s="503"/>
    </row>
    <row r="41" spans="1:8" ht="3" customHeight="1">
      <c r="A41" s="491"/>
      <c r="B41" s="491"/>
      <c r="C41" s="488"/>
      <c r="D41" s="488"/>
      <c r="E41" s="493"/>
      <c r="F41" s="488"/>
      <c r="G41" s="488"/>
      <c r="H41" s="503"/>
    </row>
    <row r="42" spans="1:8" ht="3" customHeight="1">
      <c r="A42" s="491"/>
      <c r="B42" s="491"/>
      <c r="C42" s="488"/>
      <c r="D42" s="488"/>
      <c r="E42" s="493"/>
      <c r="F42" s="488"/>
      <c r="G42" s="488"/>
      <c r="H42" s="503"/>
    </row>
    <row r="43" spans="1:8" ht="3" customHeight="1">
      <c r="A43" s="491"/>
      <c r="B43" s="491"/>
      <c r="C43" s="488"/>
      <c r="D43" s="488"/>
      <c r="E43" s="493"/>
      <c r="F43" s="488"/>
      <c r="G43" s="488"/>
      <c r="H43" s="503"/>
    </row>
    <row r="44" spans="1:8" ht="3" customHeight="1">
      <c r="A44" s="491"/>
      <c r="B44" s="491"/>
      <c r="C44" s="488"/>
      <c r="D44" s="488"/>
      <c r="E44" s="493"/>
      <c r="F44" s="488"/>
      <c r="G44" s="488"/>
      <c r="H44" s="503"/>
    </row>
    <row r="45" spans="1:8" ht="3" customHeight="1">
      <c r="A45" s="491"/>
      <c r="B45" s="491"/>
      <c r="C45" s="488"/>
      <c r="D45" s="488"/>
      <c r="E45" s="493"/>
      <c r="F45" s="488"/>
      <c r="G45" s="488"/>
      <c r="H45" s="503"/>
    </row>
    <row r="46" spans="1:8" ht="3" customHeight="1">
      <c r="A46" s="491"/>
      <c r="B46" s="491"/>
      <c r="C46" s="488"/>
      <c r="D46" s="488"/>
      <c r="E46" s="493"/>
      <c r="F46" s="488"/>
      <c r="G46" s="488"/>
      <c r="H46" s="503"/>
    </row>
    <row r="47" spans="1:8" ht="3" customHeight="1">
      <c r="A47" s="491"/>
      <c r="B47" s="491"/>
      <c r="C47" s="488"/>
      <c r="D47" s="488"/>
      <c r="E47" s="493"/>
      <c r="F47" s="488"/>
      <c r="G47" s="488"/>
      <c r="H47" s="503"/>
    </row>
    <row r="48" spans="1:8" ht="3" customHeight="1">
      <c r="A48" s="491"/>
      <c r="B48" s="491"/>
      <c r="C48" s="488"/>
      <c r="D48" s="488"/>
      <c r="E48" s="493"/>
      <c r="F48" s="488"/>
      <c r="G48" s="488"/>
      <c r="H48" s="503"/>
    </row>
    <row r="49" spans="1:8" ht="3" customHeight="1">
      <c r="A49" s="491"/>
      <c r="B49" s="491"/>
      <c r="C49" s="488"/>
      <c r="D49" s="488"/>
      <c r="E49" s="493"/>
      <c r="F49" s="488"/>
      <c r="G49" s="489"/>
      <c r="H49" s="503"/>
    </row>
    <row r="50" spans="1:8" ht="3" customHeight="1">
      <c r="A50" s="491"/>
      <c r="B50" s="491"/>
      <c r="C50" s="488"/>
      <c r="D50" s="487"/>
      <c r="E50" s="493"/>
      <c r="F50" s="488"/>
      <c r="G50" s="487"/>
      <c r="H50" s="503"/>
    </row>
    <row r="51" spans="1:8" ht="3" customHeight="1">
      <c r="A51" s="491"/>
      <c r="B51" s="491"/>
      <c r="C51" s="488"/>
      <c r="D51" s="488"/>
      <c r="E51" s="493"/>
      <c r="F51" s="488"/>
      <c r="G51" s="488"/>
      <c r="H51" s="503"/>
    </row>
    <row r="52" spans="1:8" ht="3" customHeight="1">
      <c r="A52" s="491"/>
      <c r="B52" s="491"/>
      <c r="C52" s="488"/>
      <c r="D52" s="488"/>
      <c r="E52" s="493"/>
      <c r="F52" s="488"/>
      <c r="G52" s="488"/>
      <c r="H52" s="503"/>
    </row>
    <row r="53" spans="1:8" ht="3" customHeight="1">
      <c r="A53" s="491"/>
      <c r="B53" s="491"/>
      <c r="C53" s="488"/>
      <c r="D53" s="488"/>
      <c r="E53" s="493"/>
      <c r="F53" s="488"/>
      <c r="G53" s="488"/>
      <c r="H53" s="503"/>
    </row>
    <row r="54" spans="1:8" ht="3" customHeight="1">
      <c r="A54" s="491"/>
      <c r="B54" s="491"/>
      <c r="C54" s="488"/>
      <c r="D54" s="488"/>
      <c r="E54" s="493"/>
      <c r="F54" s="488"/>
      <c r="G54" s="488"/>
      <c r="H54" s="503"/>
    </row>
    <row r="55" spans="1:8" ht="3" customHeight="1">
      <c r="A55" s="491"/>
      <c r="B55" s="491"/>
      <c r="C55" s="488"/>
      <c r="D55" s="488"/>
      <c r="E55" s="493"/>
      <c r="F55" s="488"/>
      <c r="G55" s="488"/>
      <c r="H55" s="503"/>
    </row>
    <row r="56" spans="1:8" ht="3" customHeight="1">
      <c r="A56" s="491"/>
      <c r="B56" s="491"/>
      <c r="C56" s="488"/>
      <c r="D56" s="488"/>
      <c r="E56" s="493"/>
      <c r="F56" s="488"/>
      <c r="G56" s="488"/>
      <c r="H56" s="503"/>
    </row>
    <row r="57" spans="1:8" ht="3" customHeight="1">
      <c r="A57" s="491"/>
      <c r="B57" s="491"/>
      <c r="C57" s="488"/>
      <c r="D57" s="488"/>
      <c r="E57" s="493"/>
      <c r="F57" s="488"/>
      <c r="G57" s="488"/>
      <c r="H57" s="503"/>
    </row>
    <row r="58" spans="1:8" ht="3" customHeight="1">
      <c r="A58" s="491"/>
      <c r="B58" s="491"/>
      <c r="C58" s="488"/>
      <c r="D58" s="488"/>
      <c r="E58" s="493"/>
      <c r="F58" s="488"/>
      <c r="G58" s="488"/>
      <c r="H58" s="503"/>
    </row>
    <row r="59" spans="1:8" ht="3" customHeight="1">
      <c r="A59" s="491"/>
      <c r="B59" s="491"/>
      <c r="C59" s="489"/>
      <c r="D59" s="488"/>
      <c r="E59" s="493"/>
      <c r="F59" s="488"/>
      <c r="G59" s="488"/>
      <c r="H59" s="503"/>
    </row>
    <row r="60" spans="1:8" ht="3" customHeight="1">
      <c r="A60" s="491"/>
      <c r="B60" s="491"/>
      <c r="C60" s="487"/>
      <c r="D60" s="487"/>
      <c r="E60" s="493"/>
      <c r="F60" s="488"/>
      <c r="G60" s="488"/>
      <c r="H60" s="503"/>
    </row>
    <row r="61" spans="1:8" ht="3" customHeight="1">
      <c r="A61" s="491"/>
      <c r="B61" s="491"/>
      <c r="C61" s="488"/>
      <c r="D61" s="488"/>
      <c r="E61" s="493"/>
      <c r="F61" s="488"/>
      <c r="G61" s="488"/>
      <c r="H61" s="503"/>
    </row>
    <row r="62" spans="1:8" ht="3" customHeight="1">
      <c r="A62" s="491"/>
      <c r="B62" s="491"/>
      <c r="C62" s="488"/>
      <c r="D62" s="488"/>
      <c r="E62" s="493"/>
      <c r="F62" s="488"/>
      <c r="G62" s="488"/>
      <c r="H62" s="503"/>
    </row>
    <row r="63" spans="1:8" ht="3" customHeight="1">
      <c r="A63" s="491"/>
      <c r="B63" s="491"/>
      <c r="C63" s="488"/>
      <c r="D63" s="488"/>
      <c r="E63" s="493"/>
      <c r="F63" s="488"/>
      <c r="G63" s="488"/>
      <c r="H63" s="503"/>
    </row>
    <row r="64" spans="1:8" ht="3" customHeight="1">
      <c r="A64" s="491"/>
      <c r="B64" s="491"/>
      <c r="C64" s="488"/>
      <c r="D64" s="488"/>
      <c r="E64" s="493"/>
      <c r="F64" s="488"/>
      <c r="G64" s="488"/>
      <c r="H64" s="503"/>
    </row>
    <row r="65" spans="1:8" ht="3" customHeight="1">
      <c r="A65" s="491"/>
      <c r="B65" s="491"/>
      <c r="C65" s="488"/>
      <c r="D65" s="488"/>
      <c r="E65" s="493"/>
      <c r="F65" s="488"/>
      <c r="G65" s="488"/>
      <c r="H65" s="503"/>
    </row>
    <row r="66" spans="1:8" ht="3" customHeight="1">
      <c r="A66" s="491"/>
      <c r="B66" s="491"/>
      <c r="C66" s="488"/>
      <c r="D66" s="488"/>
      <c r="E66" s="493"/>
      <c r="F66" s="488"/>
      <c r="G66" s="488"/>
      <c r="H66" s="503"/>
    </row>
    <row r="67" spans="1:8" ht="3" customHeight="1">
      <c r="A67" s="491"/>
      <c r="B67" s="491"/>
      <c r="C67" s="488"/>
      <c r="D67" s="488"/>
      <c r="E67" s="493"/>
      <c r="F67" s="488"/>
      <c r="G67" s="488"/>
      <c r="H67" s="503"/>
    </row>
    <row r="68" spans="1:8" ht="3" customHeight="1">
      <c r="A68" s="491"/>
      <c r="B68" s="491"/>
      <c r="C68" s="488"/>
      <c r="D68" s="488"/>
      <c r="E68" s="493"/>
      <c r="F68" s="488"/>
      <c r="G68" s="488"/>
      <c r="H68" s="503"/>
    </row>
    <row r="69" spans="1:8" ht="3" customHeight="1">
      <c r="A69" s="491"/>
      <c r="B69" s="491"/>
      <c r="C69" s="488"/>
      <c r="D69" s="488"/>
      <c r="E69" s="493"/>
      <c r="F69" s="488"/>
      <c r="G69" s="488"/>
      <c r="H69" s="503"/>
    </row>
    <row r="70" spans="1:8" ht="3" customHeight="1">
      <c r="A70" s="491"/>
      <c r="B70" s="491"/>
      <c r="C70" s="488"/>
      <c r="D70" s="487"/>
      <c r="E70" s="493"/>
      <c r="F70" s="488"/>
      <c r="G70" s="488"/>
      <c r="H70" s="503"/>
    </row>
    <row r="71" spans="1:8" ht="3" customHeight="1">
      <c r="A71" s="491"/>
      <c r="B71" s="491"/>
      <c r="C71" s="488"/>
      <c r="D71" s="488"/>
      <c r="E71" s="493"/>
      <c r="F71" s="488"/>
      <c r="G71" s="488"/>
      <c r="H71" s="503"/>
    </row>
    <row r="72" spans="1:8" ht="3" customHeight="1">
      <c r="A72" s="491"/>
      <c r="B72" s="491"/>
      <c r="C72" s="488"/>
      <c r="D72" s="488"/>
      <c r="E72" s="493"/>
      <c r="F72" s="488"/>
      <c r="G72" s="488"/>
      <c r="H72" s="503"/>
    </row>
    <row r="73" spans="1:8" ht="3" customHeight="1">
      <c r="A73" s="491"/>
      <c r="B73" s="491"/>
      <c r="C73" s="488"/>
      <c r="D73" s="488"/>
      <c r="E73" s="493"/>
      <c r="F73" s="488"/>
      <c r="G73" s="488"/>
      <c r="H73" s="503"/>
    </row>
    <row r="74" spans="1:8" ht="3" customHeight="1">
      <c r="A74" s="491"/>
      <c r="B74" s="491"/>
      <c r="C74" s="488"/>
      <c r="D74" s="488"/>
      <c r="E74" s="493"/>
      <c r="F74" s="488"/>
      <c r="G74" s="488"/>
      <c r="H74" s="503"/>
    </row>
    <row r="75" spans="1:8" ht="3" customHeight="1">
      <c r="A75" s="491"/>
      <c r="B75" s="491"/>
      <c r="C75" s="488"/>
      <c r="D75" s="488"/>
      <c r="E75" s="493"/>
      <c r="F75" s="488"/>
      <c r="G75" s="488"/>
      <c r="H75" s="503"/>
    </row>
    <row r="76" spans="1:8" ht="3" customHeight="1">
      <c r="A76" s="491"/>
      <c r="B76" s="491"/>
      <c r="C76" s="488"/>
      <c r="D76" s="488"/>
      <c r="E76" s="493"/>
      <c r="F76" s="488"/>
      <c r="G76" s="488"/>
      <c r="H76" s="503"/>
    </row>
    <row r="77" spans="1:8" ht="3" customHeight="1">
      <c r="A77" s="491"/>
      <c r="B77" s="491"/>
      <c r="C77" s="488"/>
      <c r="D77" s="488"/>
      <c r="E77" s="493"/>
      <c r="F77" s="488"/>
      <c r="G77" s="488"/>
      <c r="H77" s="503"/>
    </row>
    <row r="78" spans="1:8" ht="3" customHeight="1">
      <c r="A78" s="491"/>
      <c r="B78" s="491"/>
      <c r="C78" s="488"/>
      <c r="D78" s="488"/>
      <c r="E78" s="493"/>
      <c r="F78" s="488"/>
      <c r="G78" s="488"/>
      <c r="H78" s="503"/>
    </row>
    <row r="79" spans="1:8" ht="3" customHeight="1">
      <c r="A79" s="491"/>
      <c r="B79" s="492"/>
      <c r="C79" s="489"/>
      <c r="D79" s="488"/>
      <c r="E79" s="493"/>
      <c r="F79" s="489"/>
      <c r="G79" s="489"/>
      <c r="H79" s="504"/>
    </row>
    <row r="80" spans="1:8" ht="15" customHeight="1">
      <c r="A80" s="491"/>
      <c r="B80" s="490" t="s">
        <v>45</v>
      </c>
      <c r="C80" s="487"/>
      <c r="D80" s="487"/>
      <c r="E80" s="487"/>
      <c r="F80" s="487"/>
      <c r="G80" s="487"/>
      <c r="H80" s="502"/>
    </row>
    <row r="81" spans="1:8" ht="15" customHeight="1">
      <c r="A81" s="491"/>
      <c r="B81" s="491"/>
      <c r="C81" s="488"/>
      <c r="D81" s="488"/>
      <c r="E81" s="488"/>
      <c r="F81" s="488"/>
      <c r="G81" s="488"/>
      <c r="H81" s="503"/>
    </row>
    <row r="82" spans="1:8" ht="15" customHeight="1">
      <c r="A82" s="491"/>
      <c r="B82" s="491"/>
      <c r="C82" s="489"/>
      <c r="D82" s="488"/>
      <c r="E82" s="488"/>
      <c r="F82" s="488"/>
      <c r="G82" s="488"/>
      <c r="H82" s="503"/>
    </row>
    <row r="83" spans="1:8" ht="15" customHeight="1">
      <c r="A83" s="491"/>
      <c r="B83" s="491"/>
      <c r="C83" s="487"/>
      <c r="D83" s="489"/>
      <c r="E83" s="488"/>
      <c r="F83" s="488"/>
      <c r="G83" s="489"/>
      <c r="H83" s="503"/>
    </row>
    <row r="84" spans="1:8" ht="15" customHeight="1">
      <c r="A84" s="491"/>
      <c r="B84" s="491"/>
      <c r="C84" s="488"/>
      <c r="D84" s="487"/>
      <c r="E84" s="488"/>
      <c r="F84" s="488"/>
      <c r="G84" s="487"/>
      <c r="H84" s="503"/>
    </row>
    <row r="85" spans="1:8" ht="15" customHeight="1">
      <c r="A85" s="491"/>
      <c r="B85" s="491"/>
      <c r="C85" s="489"/>
      <c r="D85" s="488"/>
      <c r="E85" s="489"/>
      <c r="F85" s="489"/>
      <c r="G85" s="488"/>
      <c r="H85" s="503"/>
    </row>
    <row r="86" spans="1:8" ht="15" customHeight="1">
      <c r="A86" s="491"/>
      <c r="B86" s="491"/>
      <c r="C86" s="487"/>
      <c r="D86" s="488"/>
      <c r="E86" s="487"/>
      <c r="F86" s="487"/>
      <c r="G86" s="488"/>
      <c r="H86" s="503"/>
    </row>
    <row r="87" spans="1:8" ht="15" customHeight="1">
      <c r="A87" s="491"/>
      <c r="B87" s="491"/>
      <c r="C87" s="488"/>
      <c r="D87" s="489"/>
      <c r="E87" s="488"/>
      <c r="F87" s="488"/>
      <c r="G87" s="489"/>
      <c r="H87" s="503"/>
    </row>
    <row r="88" spans="1:8" ht="15" customHeight="1">
      <c r="A88" s="491"/>
      <c r="B88" s="491"/>
      <c r="C88" s="489"/>
      <c r="D88" s="487"/>
      <c r="E88" s="488"/>
      <c r="F88" s="488"/>
      <c r="G88" s="487"/>
      <c r="H88" s="503"/>
    </row>
    <row r="89" spans="1:8" ht="15" customHeight="1">
      <c r="A89" s="491"/>
      <c r="B89" s="491"/>
      <c r="C89" s="487"/>
      <c r="D89" s="488"/>
      <c r="E89" s="488"/>
      <c r="F89" s="488"/>
      <c r="G89" s="488"/>
      <c r="H89" s="503"/>
    </row>
    <row r="90" spans="1:8" ht="15" customHeight="1">
      <c r="A90" s="491"/>
      <c r="B90" s="491"/>
      <c r="C90" s="488"/>
      <c r="D90" s="488"/>
      <c r="E90" s="488"/>
      <c r="F90" s="488"/>
      <c r="G90" s="488"/>
      <c r="H90" s="503"/>
    </row>
    <row r="91" spans="1:8" ht="15" customHeight="1">
      <c r="A91" s="492"/>
      <c r="B91" s="492"/>
      <c r="C91" s="489"/>
      <c r="D91" s="489"/>
      <c r="E91" s="489"/>
      <c r="F91" s="489"/>
      <c r="G91" s="489"/>
      <c r="H91" s="504"/>
    </row>
    <row r="92" spans="1:8" ht="6" customHeight="1">
      <c r="A92" s="490" t="s">
        <v>139</v>
      </c>
      <c r="B92" s="490" t="s">
        <v>0</v>
      </c>
      <c r="C92" s="487"/>
      <c r="D92" s="487"/>
      <c r="E92" s="487"/>
      <c r="F92" s="487"/>
      <c r="G92" s="487"/>
      <c r="H92" s="502"/>
    </row>
    <row r="93" spans="1:8" ht="6" customHeight="1">
      <c r="A93" s="491"/>
      <c r="B93" s="491"/>
      <c r="C93" s="488"/>
      <c r="D93" s="488"/>
      <c r="E93" s="488"/>
      <c r="F93" s="488"/>
      <c r="G93" s="488"/>
      <c r="H93" s="503"/>
    </row>
    <row r="94" spans="1:8" ht="6" customHeight="1">
      <c r="A94" s="491"/>
      <c r="B94" s="491"/>
      <c r="C94" s="488"/>
      <c r="D94" s="488"/>
      <c r="E94" s="488"/>
      <c r="F94" s="488"/>
      <c r="G94" s="488"/>
      <c r="H94" s="503"/>
    </row>
    <row r="95" spans="1:8" ht="6" customHeight="1">
      <c r="A95" s="491"/>
      <c r="B95" s="491"/>
      <c r="C95" s="488"/>
      <c r="D95" s="488"/>
      <c r="E95" s="488"/>
      <c r="F95" s="488"/>
      <c r="G95" s="488"/>
      <c r="H95" s="503"/>
    </row>
    <row r="96" spans="1:8" ht="6" customHeight="1">
      <c r="A96" s="491"/>
      <c r="B96" s="491"/>
      <c r="C96" s="488"/>
      <c r="D96" s="488"/>
      <c r="E96" s="488"/>
      <c r="F96" s="488"/>
      <c r="G96" s="488"/>
      <c r="H96" s="503"/>
    </row>
    <row r="97" spans="1:8" ht="6" customHeight="1">
      <c r="A97" s="491"/>
      <c r="B97" s="491"/>
      <c r="C97" s="489"/>
      <c r="D97" s="488"/>
      <c r="E97" s="488"/>
      <c r="F97" s="488"/>
      <c r="G97" s="488"/>
      <c r="H97" s="503"/>
    </row>
    <row r="98" spans="1:8" ht="6" customHeight="1">
      <c r="A98" s="491"/>
      <c r="B98" s="491"/>
      <c r="C98" s="487"/>
      <c r="D98" s="488"/>
      <c r="E98" s="488"/>
      <c r="F98" s="488"/>
      <c r="G98" s="488"/>
      <c r="H98" s="503"/>
    </row>
    <row r="99" spans="1:8" ht="6" customHeight="1">
      <c r="A99" s="491"/>
      <c r="B99" s="491"/>
      <c r="C99" s="488"/>
      <c r="D99" s="488"/>
      <c r="E99" s="488"/>
      <c r="F99" s="488"/>
      <c r="G99" s="488"/>
      <c r="H99" s="503"/>
    </row>
    <row r="100" spans="1:8" ht="6" customHeight="1">
      <c r="A100" s="491"/>
      <c r="B100" s="491"/>
      <c r="C100" s="488"/>
      <c r="D100" s="488"/>
      <c r="E100" s="488"/>
      <c r="F100" s="488"/>
      <c r="G100" s="488"/>
      <c r="H100" s="503"/>
    </row>
    <row r="101" spans="1:8" ht="6" customHeight="1">
      <c r="A101" s="491"/>
      <c r="B101" s="491"/>
      <c r="C101" s="488"/>
      <c r="D101" s="489"/>
      <c r="E101" s="488"/>
      <c r="F101" s="488"/>
      <c r="G101" s="488"/>
      <c r="H101" s="503"/>
    </row>
    <row r="102" spans="1:8" ht="6" customHeight="1">
      <c r="A102" s="491"/>
      <c r="B102" s="491"/>
      <c r="C102" s="488"/>
      <c r="D102" s="487"/>
      <c r="E102" s="488"/>
      <c r="F102" s="488"/>
      <c r="G102" s="488"/>
      <c r="H102" s="503"/>
    </row>
    <row r="103" spans="1:8" ht="6" customHeight="1">
      <c r="A103" s="491"/>
      <c r="B103" s="491"/>
      <c r="C103" s="489"/>
      <c r="D103" s="488"/>
      <c r="E103" s="488"/>
      <c r="F103" s="488"/>
      <c r="G103" s="488"/>
      <c r="H103" s="503"/>
    </row>
    <row r="104" spans="1:8" ht="6" customHeight="1">
      <c r="A104" s="491"/>
      <c r="B104" s="491"/>
      <c r="C104" s="487"/>
      <c r="D104" s="488"/>
      <c r="E104" s="488"/>
      <c r="F104" s="488"/>
      <c r="G104" s="488"/>
      <c r="H104" s="503"/>
    </row>
    <row r="105" spans="1:8" ht="6" customHeight="1">
      <c r="A105" s="491"/>
      <c r="B105" s="491"/>
      <c r="C105" s="488"/>
      <c r="D105" s="488"/>
      <c r="E105" s="488"/>
      <c r="F105" s="488"/>
      <c r="G105" s="488"/>
      <c r="H105" s="503"/>
    </row>
    <row r="106" spans="1:8" ht="6" customHeight="1">
      <c r="A106" s="491"/>
      <c r="B106" s="491"/>
      <c r="C106" s="488"/>
      <c r="D106" s="488"/>
      <c r="E106" s="489"/>
      <c r="F106" s="489"/>
      <c r="G106" s="489"/>
      <c r="H106" s="503"/>
    </row>
    <row r="107" spans="1:8" ht="6" customHeight="1">
      <c r="A107" s="491"/>
      <c r="B107" s="491"/>
      <c r="C107" s="488"/>
      <c r="D107" s="488"/>
      <c r="E107" s="487"/>
      <c r="F107" s="487"/>
      <c r="G107" s="487"/>
      <c r="H107" s="503"/>
    </row>
    <row r="108" spans="1:8" ht="6" customHeight="1">
      <c r="A108" s="491"/>
      <c r="B108" s="491"/>
      <c r="C108" s="488"/>
      <c r="D108" s="488"/>
      <c r="E108" s="488"/>
      <c r="F108" s="488"/>
      <c r="G108" s="488"/>
      <c r="H108" s="503"/>
    </row>
    <row r="109" spans="1:8" ht="6" customHeight="1">
      <c r="A109" s="491"/>
      <c r="B109" s="491"/>
      <c r="C109" s="489"/>
      <c r="D109" s="488"/>
      <c r="E109" s="488"/>
      <c r="F109" s="488"/>
      <c r="G109" s="488"/>
      <c r="H109" s="503"/>
    </row>
    <row r="110" spans="1:8" ht="6" customHeight="1">
      <c r="A110" s="491"/>
      <c r="B110" s="491"/>
      <c r="C110" s="487"/>
      <c r="D110" s="488"/>
      <c r="E110" s="488"/>
      <c r="F110" s="488"/>
      <c r="G110" s="488"/>
      <c r="H110" s="503"/>
    </row>
    <row r="111" spans="1:8" ht="6" customHeight="1">
      <c r="A111" s="491"/>
      <c r="B111" s="491"/>
      <c r="C111" s="488"/>
      <c r="D111" s="489"/>
      <c r="E111" s="488"/>
      <c r="F111" s="488"/>
      <c r="G111" s="488"/>
      <c r="H111" s="503"/>
    </row>
    <row r="112" spans="1:8" ht="6" customHeight="1">
      <c r="A112" s="491"/>
      <c r="B112" s="491"/>
      <c r="C112" s="488"/>
      <c r="D112" s="487"/>
      <c r="E112" s="488"/>
      <c r="F112" s="488"/>
      <c r="G112" s="488"/>
      <c r="H112" s="503"/>
    </row>
    <row r="113" spans="1:8" ht="6" customHeight="1">
      <c r="A113" s="491"/>
      <c r="B113" s="491"/>
      <c r="C113" s="488"/>
      <c r="D113" s="488"/>
      <c r="E113" s="488"/>
      <c r="F113" s="488"/>
      <c r="G113" s="488"/>
      <c r="H113" s="503"/>
    </row>
    <row r="114" spans="1:8" ht="6" customHeight="1">
      <c r="A114" s="491"/>
      <c r="B114" s="491"/>
      <c r="C114" s="488"/>
      <c r="D114" s="488"/>
      <c r="E114" s="488"/>
      <c r="F114" s="488"/>
      <c r="G114" s="488"/>
      <c r="H114" s="503"/>
    </row>
    <row r="115" spans="1:8" ht="6" customHeight="1">
      <c r="A115" s="491"/>
      <c r="B115" s="491"/>
      <c r="C115" s="489"/>
      <c r="D115" s="488"/>
      <c r="E115" s="488"/>
      <c r="F115" s="488"/>
      <c r="G115" s="488"/>
      <c r="H115" s="503"/>
    </row>
    <row r="116" spans="1:8" ht="6" customHeight="1">
      <c r="A116" s="491"/>
      <c r="B116" s="491"/>
      <c r="C116" s="487"/>
      <c r="D116" s="488"/>
      <c r="E116" s="488"/>
      <c r="F116" s="488"/>
      <c r="G116" s="488"/>
      <c r="H116" s="503"/>
    </row>
    <row r="117" spans="1:8" ht="6" customHeight="1">
      <c r="A117" s="491"/>
      <c r="B117" s="491"/>
      <c r="C117" s="488"/>
      <c r="D117" s="488"/>
      <c r="E117" s="488"/>
      <c r="F117" s="488"/>
      <c r="G117" s="488"/>
      <c r="H117" s="503"/>
    </row>
    <row r="118" spans="1:8" ht="6" customHeight="1">
      <c r="A118" s="491"/>
      <c r="B118" s="491"/>
      <c r="C118" s="488"/>
      <c r="D118" s="488"/>
      <c r="E118" s="488"/>
      <c r="F118" s="488"/>
      <c r="G118" s="488"/>
      <c r="H118" s="503"/>
    </row>
    <row r="119" spans="1:8" ht="6" customHeight="1">
      <c r="A119" s="491"/>
      <c r="B119" s="491"/>
      <c r="C119" s="488"/>
      <c r="D119" s="488"/>
      <c r="E119" s="488"/>
      <c r="F119" s="488"/>
      <c r="G119" s="488"/>
      <c r="H119" s="503"/>
    </row>
    <row r="120" spans="1:8" ht="6" customHeight="1">
      <c r="A120" s="491"/>
      <c r="B120" s="491"/>
      <c r="C120" s="488"/>
      <c r="D120" s="488"/>
      <c r="E120" s="488"/>
      <c r="F120" s="488"/>
      <c r="G120" s="488"/>
      <c r="H120" s="503"/>
    </row>
    <row r="121" spans="1:8" ht="6" customHeight="1">
      <c r="A121" s="491"/>
      <c r="B121" s="491"/>
      <c r="C121" s="489"/>
      <c r="D121" s="489"/>
      <c r="E121" s="489"/>
      <c r="F121" s="489"/>
      <c r="G121" s="489"/>
      <c r="H121" s="504"/>
    </row>
    <row r="122" spans="1:8" ht="15" customHeight="1">
      <c r="A122" s="490" t="s">
        <v>140</v>
      </c>
      <c r="B122" s="490" t="s">
        <v>141</v>
      </c>
      <c r="C122" s="487"/>
      <c r="D122" s="487"/>
      <c r="E122" s="487"/>
      <c r="F122" s="487"/>
      <c r="G122" s="487"/>
      <c r="H122" s="502"/>
    </row>
    <row r="123" spans="1:8" ht="15" customHeight="1">
      <c r="A123" s="491"/>
      <c r="B123" s="491"/>
      <c r="C123" s="488"/>
      <c r="D123" s="488"/>
      <c r="E123" s="488"/>
      <c r="F123" s="488"/>
      <c r="G123" s="488"/>
      <c r="H123" s="503"/>
    </row>
    <row r="124" spans="1:8" ht="15" customHeight="1">
      <c r="A124" s="491"/>
      <c r="B124" s="491"/>
      <c r="C124" s="489"/>
      <c r="D124" s="489"/>
      <c r="E124" s="488"/>
      <c r="F124" s="488"/>
      <c r="G124" s="488"/>
      <c r="H124" s="503"/>
    </row>
    <row r="125" spans="1:8" ht="15" customHeight="1">
      <c r="A125" s="491"/>
      <c r="B125" s="491"/>
      <c r="C125" s="487"/>
      <c r="D125" s="487"/>
      <c r="E125" s="489"/>
      <c r="F125" s="488"/>
      <c r="G125" s="489"/>
      <c r="H125" s="503"/>
    </row>
    <row r="126" spans="1:8" ht="15" customHeight="1">
      <c r="A126" s="491"/>
      <c r="B126" s="491"/>
      <c r="C126" s="488"/>
      <c r="D126" s="488"/>
      <c r="E126" s="487"/>
      <c r="F126" s="488"/>
      <c r="G126" s="487"/>
      <c r="H126" s="503"/>
    </row>
    <row r="127" spans="1:8" ht="15" customHeight="1">
      <c r="A127" s="491"/>
      <c r="B127" s="491"/>
      <c r="C127" s="489"/>
      <c r="D127" s="489"/>
      <c r="E127" s="488"/>
      <c r="F127" s="489"/>
      <c r="G127" s="488"/>
      <c r="H127" s="503"/>
    </row>
    <row r="128" spans="1:8" ht="15" customHeight="1">
      <c r="A128" s="491"/>
      <c r="B128" s="491"/>
      <c r="C128" s="487"/>
      <c r="D128" s="487"/>
      <c r="E128" s="488"/>
      <c r="F128" s="487"/>
      <c r="G128" s="488"/>
      <c r="H128" s="503"/>
    </row>
    <row r="129" spans="1:8" ht="15" customHeight="1">
      <c r="A129" s="491"/>
      <c r="B129" s="491"/>
      <c r="C129" s="488"/>
      <c r="D129" s="488"/>
      <c r="E129" s="489"/>
      <c r="F129" s="488"/>
      <c r="G129" s="489"/>
      <c r="H129" s="503"/>
    </row>
    <row r="130" spans="1:8" ht="15" customHeight="1">
      <c r="A130" s="491"/>
      <c r="B130" s="491"/>
      <c r="C130" s="489"/>
      <c r="D130" s="489"/>
      <c r="E130" s="487"/>
      <c r="F130" s="488"/>
      <c r="G130" s="487"/>
      <c r="H130" s="503"/>
    </row>
    <row r="131" spans="1:8" ht="15" customHeight="1">
      <c r="A131" s="491"/>
      <c r="B131" s="491"/>
      <c r="C131" s="487"/>
      <c r="D131" s="487"/>
      <c r="E131" s="488"/>
      <c r="F131" s="488"/>
      <c r="G131" s="488"/>
      <c r="H131" s="503"/>
    </row>
    <row r="132" spans="1:8" ht="15" customHeight="1">
      <c r="A132" s="491"/>
      <c r="B132" s="491"/>
      <c r="C132" s="488"/>
      <c r="D132" s="488"/>
      <c r="E132" s="488"/>
      <c r="F132" s="488"/>
      <c r="G132" s="488"/>
      <c r="H132" s="503"/>
    </row>
    <row r="133" spans="1:8" ht="15" customHeight="1">
      <c r="A133" s="492"/>
      <c r="B133" s="492"/>
      <c r="C133" s="489"/>
      <c r="D133" s="489"/>
      <c r="E133" s="489"/>
      <c r="F133" s="489"/>
      <c r="G133" s="489"/>
      <c r="H133" s="504"/>
    </row>
    <row r="134" spans="1:8" ht="6" customHeight="1">
      <c r="A134" s="490" t="s">
        <v>142</v>
      </c>
      <c r="B134" s="490" t="s">
        <v>143</v>
      </c>
      <c r="C134" s="487"/>
      <c r="D134" s="487"/>
      <c r="E134" s="487"/>
      <c r="F134" s="487"/>
      <c r="G134" s="493"/>
      <c r="H134" s="505" t="s">
        <v>152</v>
      </c>
    </row>
    <row r="135" spans="1:8" ht="6" customHeight="1">
      <c r="A135" s="491"/>
      <c r="B135" s="491"/>
      <c r="C135" s="488"/>
      <c r="D135" s="488"/>
      <c r="E135" s="488"/>
      <c r="F135" s="488"/>
      <c r="G135" s="493"/>
      <c r="H135" s="506"/>
    </row>
    <row r="136" spans="1:8" ht="6" customHeight="1">
      <c r="A136" s="491"/>
      <c r="B136" s="491"/>
      <c r="C136" s="488"/>
      <c r="D136" s="488"/>
      <c r="E136" s="488"/>
      <c r="F136" s="488"/>
      <c r="G136" s="493"/>
      <c r="H136" s="506"/>
    </row>
    <row r="137" spans="1:8" ht="6" customHeight="1">
      <c r="A137" s="491"/>
      <c r="B137" s="491"/>
      <c r="C137" s="488"/>
      <c r="D137" s="488"/>
      <c r="E137" s="488"/>
      <c r="F137" s="488"/>
      <c r="G137" s="493"/>
      <c r="H137" s="506"/>
    </row>
    <row r="138" spans="1:8" ht="6" customHeight="1">
      <c r="A138" s="491"/>
      <c r="B138" s="491"/>
      <c r="C138" s="488"/>
      <c r="D138" s="488"/>
      <c r="E138" s="488"/>
      <c r="F138" s="488"/>
      <c r="G138" s="493"/>
      <c r="H138" s="506"/>
    </row>
    <row r="139" spans="1:8" ht="6" customHeight="1">
      <c r="A139" s="491"/>
      <c r="B139" s="491"/>
      <c r="C139" s="488"/>
      <c r="D139" s="489"/>
      <c r="E139" s="488"/>
      <c r="F139" s="488"/>
      <c r="G139" s="493"/>
      <c r="H139" s="506"/>
    </row>
    <row r="140" spans="1:8" ht="6" customHeight="1">
      <c r="A140" s="491"/>
      <c r="B140" s="491"/>
      <c r="C140" s="488"/>
      <c r="D140" s="487"/>
      <c r="E140" s="488"/>
      <c r="F140" s="488"/>
      <c r="G140" s="493"/>
      <c r="H140" s="506"/>
    </row>
    <row r="141" spans="1:8" ht="6" customHeight="1">
      <c r="A141" s="491"/>
      <c r="B141" s="491"/>
      <c r="C141" s="488"/>
      <c r="D141" s="488"/>
      <c r="E141" s="488"/>
      <c r="F141" s="488"/>
      <c r="G141" s="493"/>
      <c r="H141" s="506"/>
    </row>
    <row r="142" spans="1:8" ht="6" customHeight="1">
      <c r="A142" s="491"/>
      <c r="B142" s="491"/>
      <c r="C142" s="488"/>
      <c r="D142" s="488"/>
      <c r="E142" s="488"/>
      <c r="F142" s="488"/>
      <c r="G142" s="493"/>
      <c r="H142" s="506"/>
    </row>
    <row r="143" spans="1:8" ht="6" customHeight="1">
      <c r="A143" s="491"/>
      <c r="B143" s="491"/>
      <c r="C143" s="488"/>
      <c r="D143" s="488"/>
      <c r="E143" s="488"/>
      <c r="F143" s="488"/>
      <c r="G143" s="493"/>
      <c r="H143" s="506"/>
    </row>
    <row r="144" spans="1:8" ht="6" customHeight="1">
      <c r="A144" s="491"/>
      <c r="B144" s="491"/>
      <c r="C144" s="488"/>
      <c r="D144" s="488"/>
      <c r="E144" s="488"/>
      <c r="F144" s="488"/>
      <c r="G144" s="493"/>
      <c r="H144" s="506"/>
    </row>
    <row r="145" spans="1:8" ht="6" customHeight="1">
      <c r="A145" s="491"/>
      <c r="B145" s="491"/>
      <c r="C145" s="488"/>
      <c r="D145" s="489"/>
      <c r="E145" s="488"/>
      <c r="F145" s="488"/>
      <c r="G145" s="493"/>
      <c r="H145" s="506"/>
    </row>
    <row r="146" spans="1:8" ht="6" customHeight="1">
      <c r="A146" s="491"/>
      <c r="B146" s="491"/>
      <c r="C146" s="488"/>
      <c r="D146" s="487"/>
      <c r="E146" s="488"/>
      <c r="F146" s="488"/>
      <c r="G146" s="493"/>
      <c r="H146" s="506"/>
    </row>
    <row r="147" spans="1:8" ht="6" customHeight="1">
      <c r="A147" s="491"/>
      <c r="B147" s="491"/>
      <c r="C147" s="488"/>
      <c r="D147" s="488"/>
      <c r="E147" s="488"/>
      <c r="F147" s="488"/>
      <c r="G147" s="493"/>
      <c r="H147" s="506"/>
    </row>
    <row r="148" spans="1:8" ht="6" customHeight="1">
      <c r="A148" s="491"/>
      <c r="B148" s="491"/>
      <c r="C148" s="489"/>
      <c r="D148" s="488"/>
      <c r="E148" s="488"/>
      <c r="F148" s="488"/>
      <c r="G148" s="493"/>
      <c r="H148" s="506"/>
    </row>
    <row r="149" spans="1:8" ht="6" customHeight="1">
      <c r="A149" s="491"/>
      <c r="B149" s="491"/>
      <c r="C149" s="487"/>
      <c r="D149" s="488"/>
      <c r="E149" s="488"/>
      <c r="F149" s="488"/>
      <c r="G149" s="493"/>
      <c r="H149" s="506"/>
    </row>
    <row r="150" spans="1:8" ht="6" customHeight="1">
      <c r="A150" s="491"/>
      <c r="B150" s="491"/>
      <c r="C150" s="488"/>
      <c r="D150" s="488"/>
      <c r="E150" s="488"/>
      <c r="F150" s="488"/>
      <c r="G150" s="493"/>
      <c r="H150" s="506"/>
    </row>
    <row r="151" spans="1:8" ht="6" customHeight="1">
      <c r="A151" s="491"/>
      <c r="B151" s="491"/>
      <c r="C151" s="488"/>
      <c r="D151" s="489"/>
      <c r="E151" s="488"/>
      <c r="F151" s="488"/>
      <c r="G151" s="493"/>
      <c r="H151" s="506"/>
    </row>
    <row r="152" spans="1:8" ht="6" customHeight="1">
      <c r="A152" s="491"/>
      <c r="B152" s="491"/>
      <c r="C152" s="488"/>
      <c r="D152" s="487"/>
      <c r="E152" s="488"/>
      <c r="F152" s="488"/>
      <c r="G152" s="493"/>
      <c r="H152" s="506"/>
    </row>
    <row r="153" spans="1:8" ht="6" customHeight="1">
      <c r="A153" s="491"/>
      <c r="B153" s="491"/>
      <c r="C153" s="488"/>
      <c r="D153" s="488"/>
      <c r="E153" s="488"/>
      <c r="F153" s="488"/>
      <c r="G153" s="493"/>
      <c r="H153" s="506"/>
    </row>
    <row r="154" spans="1:8" ht="6" customHeight="1">
      <c r="A154" s="491"/>
      <c r="B154" s="491"/>
      <c r="C154" s="488"/>
      <c r="D154" s="488"/>
      <c r="E154" s="488"/>
      <c r="F154" s="488"/>
      <c r="G154" s="493"/>
      <c r="H154" s="506"/>
    </row>
    <row r="155" spans="1:8" ht="6" customHeight="1">
      <c r="A155" s="491"/>
      <c r="B155" s="491"/>
      <c r="C155" s="488"/>
      <c r="D155" s="488"/>
      <c r="E155" s="488"/>
      <c r="F155" s="488"/>
      <c r="G155" s="493"/>
      <c r="H155" s="506"/>
    </row>
    <row r="156" spans="1:8" ht="6" customHeight="1">
      <c r="A156" s="491"/>
      <c r="B156" s="491"/>
      <c r="C156" s="488"/>
      <c r="D156" s="488"/>
      <c r="E156" s="488"/>
      <c r="F156" s="488"/>
      <c r="G156" s="493"/>
      <c r="H156" s="506"/>
    </row>
    <row r="157" spans="1:8" ht="6" customHeight="1">
      <c r="A157" s="491"/>
      <c r="B157" s="491"/>
      <c r="C157" s="488"/>
      <c r="D157" s="489"/>
      <c r="E157" s="488"/>
      <c r="F157" s="488"/>
      <c r="G157" s="493"/>
      <c r="H157" s="506"/>
    </row>
    <row r="158" spans="1:8" ht="6" customHeight="1">
      <c r="A158" s="491"/>
      <c r="B158" s="491"/>
      <c r="C158" s="488"/>
      <c r="D158" s="487"/>
      <c r="E158" s="488"/>
      <c r="F158" s="488"/>
      <c r="G158" s="493"/>
      <c r="H158" s="506"/>
    </row>
    <row r="159" spans="1:8" ht="6" customHeight="1">
      <c r="A159" s="491"/>
      <c r="B159" s="491"/>
      <c r="C159" s="488"/>
      <c r="D159" s="488"/>
      <c r="E159" s="488"/>
      <c r="F159" s="488"/>
      <c r="G159" s="493"/>
      <c r="H159" s="506"/>
    </row>
    <row r="160" spans="1:8" ht="6" customHeight="1">
      <c r="A160" s="491"/>
      <c r="B160" s="491"/>
      <c r="C160" s="488"/>
      <c r="D160" s="488"/>
      <c r="E160" s="488"/>
      <c r="F160" s="488"/>
      <c r="G160" s="493"/>
      <c r="H160" s="506"/>
    </row>
    <row r="161" spans="1:8" ht="6" customHeight="1">
      <c r="A161" s="491"/>
      <c r="B161" s="491"/>
      <c r="C161" s="488"/>
      <c r="D161" s="488"/>
      <c r="E161" s="488"/>
      <c r="F161" s="488"/>
      <c r="G161" s="493"/>
      <c r="H161" s="506"/>
    </row>
    <row r="162" spans="1:8" ht="6" customHeight="1">
      <c r="A162" s="491"/>
      <c r="B162" s="491"/>
      <c r="C162" s="488"/>
      <c r="D162" s="488"/>
      <c r="E162" s="488"/>
      <c r="F162" s="488"/>
      <c r="G162" s="493"/>
      <c r="H162" s="506"/>
    </row>
    <row r="163" spans="1:8" ht="6" customHeight="1">
      <c r="A163" s="492"/>
      <c r="B163" s="492"/>
      <c r="C163" s="489"/>
      <c r="D163" s="489"/>
      <c r="E163" s="489"/>
      <c r="F163" s="489"/>
      <c r="G163" s="493"/>
      <c r="H163" s="507"/>
    </row>
    <row r="164" spans="1:8" ht="15" customHeight="1">
      <c r="A164" s="490" t="s">
        <v>144</v>
      </c>
      <c r="B164" s="490" t="s">
        <v>145</v>
      </c>
      <c r="C164" s="487"/>
      <c r="D164" s="487"/>
      <c r="E164" s="493"/>
      <c r="F164" s="487"/>
      <c r="G164" s="487"/>
      <c r="H164" s="487"/>
    </row>
    <row r="165" spans="1:8" ht="15" customHeight="1">
      <c r="A165" s="491"/>
      <c r="B165" s="491"/>
      <c r="C165" s="488"/>
      <c r="D165" s="488"/>
      <c r="E165" s="493"/>
      <c r="F165" s="488"/>
      <c r="G165" s="488"/>
      <c r="H165" s="488"/>
    </row>
    <row r="166" spans="1:8" ht="15" customHeight="1">
      <c r="A166" s="491"/>
      <c r="B166" s="491"/>
      <c r="C166" s="489"/>
      <c r="D166" s="488"/>
      <c r="E166" s="493"/>
      <c r="F166" s="488"/>
      <c r="G166" s="488"/>
      <c r="H166" s="488"/>
    </row>
    <row r="167" spans="1:8" ht="15" customHeight="1">
      <c r="A167" s="491"/>
      <c r="B167" s="491"/>
      <c r="C167" s="487"/>
      <c r="D167" s="488"/>
      <c r="E167" s="493"/>
      <c r="F167" s="488"/>
      <c r="G167" s="488"/>
      <c r="H167" s="488"/>
    </row>
    <row r="168" spans="1:8" ht="15" customHeight="1">
      <c r="A168" s="491"/>
      <c r="B168" s="491"/>
      <c r="C168" s="488"/>
      <c r="D168" s="488"/>
      <c r="E168" s="493"/>
      <c r="F168" s="488"/>
      <c r="G168" s="488"/>
      <c r="H168" s="488"/>
    </row>
    <row r="169" spans="1:8" ht="15" customHeight="1">
      <c r="A169" s="491"/>
      <c r="B169" s="491"/>
      <c r="C169" s="489"/>
      <c r="D169" s="488"/>
      <c r="E169" s="493"/>
      <c r="F169" s="488"/>
      <c r="G169" s="488"/>
      <c r="H169" s="488"/>
    </row>
    <row r="170" spans="1:8" ht="15" customHeight="1">
      <c r="A170" s="491"/>
      <c r="B170" s="491"/>
      <c r="C170" s="487"/>
      <c r="D170" s="488"/>
      <c r="E170" s="493"/>
      <c r="F170" s="487"/>
      <c r="G170" s="487"/>
      <c r="H170" s="488"/>
    </row>
    <row r="171" spans="1:8" ht="15" customHeight="1">
      <c r="A171" s="491"/>
      <c r="B171" s="491"/>
      <c r="C171" s="488"/>
      <c r="D171" s="488"/>
      <c r="E171" s="493"/>
      <c r="F171" s="488"/>
      <c r="G171" s="488"/>
      <c r="H171" s="488"/>
    </row>
    <row r="172" spans="1:8" ht="15" customHeight="1">
      <c r="A172" s="491"/>
      <c r="B172" s="491"/>
      <c r="C172" s="489"/>
      <c r="D172" s="488"/>
      <c r="E172" s="493"/>
      <c r="F172" s="488"/>
      <c r="G172" s="488"/>
      <c r="H172" s="488"/>
    </row>
    <row r="173" spans="1:8" ht="15" customHeight="1">
      <c r="A173" s="491"/>
      <c r="B173" s="491"/>
      <c r="C173" s="487"/>
      <c r="D173" s="488"/>
      <c r="E173" s="493"/>
      <c r="F173" s="488"/>
      <c r="G173" s="488"/>
      <c r="H173" s="488"/>
    </row>
    <row r="174" spans="1:8" ht="15" customHeight="1">
      <c r="A174" s="491"/>
      <c r="B174" s="491"/>
      <c r="C174" s="488"/>
      <c r="D174" s="488"/>
      <c r="E174" s="493"/>
      <c r="F174" s="488"/>
      <c r="G174" s="488"/>
      <c r="H174" s="488"/>
    </row>
    <row r="175" spans="1:8" ht="15" customHeight="1">
      <c r="A175" s="492"/>
      <c r="B175" s="492"/>
      <c r="C175" s="489"/>
      <c r="D175" s="489"/>
      <c r="E175" s="493"/>
      <c r="F175" s="488"/>
      <c r="G175" s="488"/>
      <c r="H175" s="489"/>
    </row>
    <row r="176" spans="1:8" ht="90" customHeight="1">
      <c r="A176" s="490" t="s">
        <v>146</v>
      </c>
      <c r="B176" s="490" t="s">
        <v>155</v>
      </c>
      <c r="C176" s="144"/>
      <c r="D176" s="144"/>
      <c r="E176" s="144"/>
      <c r="F176" s="487"/>
      <c r="G176" s="144"/>
      <c r="H176" s="487"/>
    </row>
    <row r="177" spans="1:8" ht="90" customHeight="1">
      <c r="A177" s="491"/>
      <c r="B177" s="491"/>
      <c r="C177" s="144"/>
      <c r="D177" s="144"/>
      <c r="E177" s="144"/>
      <c r="F177" s="489"/>
      <c r="G177" s="143"/>
      <c r="H177" s="488"/>
    </row>
    <row r="178" spans="1:8" ht="90" customHeight="1">
      <c r="A178" s="491"/>
      <c r="B178" s="490" t="s">
        <v>154</v>
      </c>
      <c r="C178" s="487"/>
      <c r="D178" s="487"/>
      <c r="E178" s="487"/>
      <c r="F178" s="487"/>
      <c r="G178" s="487"/>
      <c r="H178" s="487"/>
    </row>
    <row r="179" spans="1:8" ht="90" customHeight="1">
      <c r="A179" s="491"/>
      <c r="B179" s="491"/>
      <c r="C179" s="489"/>
      <c r="D179" s="489"/>
      <c r="E179" s="489"/>
      <c r="F179" s="489"/>
      <c r="G179" s="489"/>
      <c r="H179" s="488"/>
    </row>
    <row r="180" spans="1:8" ht="90" customHeight="1">
      <c r="A180" s="491"/>
      <c r="B180" s="490" t="s">
        <v>156</v>
      </c>
      <c r="C180" s="487"/>
      <c r="D180" s="487"/>
      <c r="E180" s="487"/>
      <c r="F180" s="487"/>
      <c r="G180" s="487"/>
      <c r="H180" s="487"/>
    </row>
    <row r="181" spans="1:8" ht="90" customHeight="1">
      <c r="A181" s="491"/>
      <c r="B181" s="491"/>
      <c r="C181" s="489"/>
      <c r="D181" s="489"/>
      <c r="E181" s="489"/>
      <c r="F181" s="489"/>
      <c r="G181" s="489"/>
      <c r="H181" s="488"/>
    </row>
    <row r="182" spans="1:8" ht="90" customHeight="1">
      <c r="A182" s="491"/>
      <c r="B182" s="490" t="s">
        <v>157</v>
      </c>
      <c r="C182" s="487"/>
      <c r="D182" s="487"/>
      <c r="E182" s="487"/>
      <c r="F182" s="487"/>
      <c r="G182" s="487"/>
      <c r="H182" s="487"/>
    </row>
    <row r="183" spans="1:8" ht="90" customHeight="1">
      <c r="A183" s="492"/>
      <c r="B183" s="491"/>
      <c r="C183" s="489"/>
      <c r="D183" s="489"/>
      <c r="E183" s="489"/>
      <c r="F183" s="489"/>
      <c r="G183" s="489"/>
      <c r="H183" s="488"/>
    </row>
    <row r="184" spans="1:8" ht="15" customHeight="1">
      <c r="A184" s="490" t="s">
        <v>147</v>
      </c>
      <c r="B184" s="490" t="s">
        <v>57</v>
      </c>
      <c r="C184" s="487"/>
      <c r="D184" s="487"/>
      <c r="E184" s="487"/>
      <c r="F184" s="487"/>
      <c r="G184" s="493"/>
      <c r="H184" s="487"/>
    </row>
    <row r="185" spans="1:8" ht="15" customHeight="1">
      <c r="A185" s="491"/>
      <c r="B185" s="491"/>
      <c r="C185" s="488"/>
      <c r="D185" s="488"/>
      <c r="E185" s="488"/>
      <c r="F185" s="488"/>
      <c r="G185" s="493"/>
      <c r="H185" s="488"/>
    </row>
    <row r="186" spans="1:8" ht="15" customHeight="1">
      <c r="A186" s="491"/>
      <c r="B186" s="491"/>
      <c r="C186" s="489"/>
      <c r="D186" s="489"/>
      <c r="E186" s="488"/>
      <c r="F186" s="488"/>
      <c r="G186" s="493"/>
      <c r="H186" s="488"/>
    </row>
    <row r="187" spans="1:8" ht="15" customHeight="1">
      <c r="A187" s="491"/>
      <c r="B187" s="491"/>
      <c r="C187" s="487"/>
      <c r="D187" s="487"/>
      <c r="E187" s="488"/>
      <c r="F187" s="488"/>
      <c r="G187" s="493"/>
      <c r="H187" s="488"/>
    </row>
    <row r="188" spans="1:8" ht="15" customHeight="1">
      <c r="A188" s="491"/>
      <c r="B188" s="491"/>
      <c r="C188" s="488"/>
      <c r="D188" s="488"/>
      <c r="E188" s="488"/>
      <c r="F188" s="488"/>
      <c r="G188" s="493"/>
      <c r="H188" s="488"/>
    </row>
    <row r="189" spans="1:8" ht="15" customHeight="1">
      <c r="A189" s="491"/>
      <c r="B189" s="491"/>
      <c r="C189" s="489"/>
      <c r="D189" s="489"/>
      <c r="E189" s="488"/>
      <c r="F189" s="488"/>
      <c r="G189" s="493"/>
      <c r="H189" s="488"/>
    </row>
    <row r="190" spans="1:8" ht="15" customHeight="1">
      <c r="A190" s="491"/>
      <c r="B190" s="491"/>
      <c r="C190" s="487"/>
      <c r="D190" s="487"/>
      <c r="E190" s="488"/>
      <c r="F190" s="488"/>
      <c r="G190" s="493"/>
      <c r="H190" s="488"/>
    </row>
    <row r="191" spans="1:8" ht="15" customHeight="1">
      <c r="A191" s="491"/>
      <c r="B191" s="491"/>
      <c r="C191" s="488"/>
      <c r="D191" s="488"/>
      <c r="E191" s="488"/>
      <c r="F191" s="488"/>
      <c r="G191" s="493"/>
      <c r="H191" s="488"/>
    </row>
    <row r="192" spans="1:8" ht="15" customHeight="1">
      <c r="A192" s="491"/>
      <c r="B192" s="491"/>
      <c r="C192" s="489"/>
      <c r="D192" s="489"/>
      <c r="E192" s="488"/>
      <c r="F192" s="488"/>
      <c r="G192" s="493"/>
      <c r="H192" s="488"/>
    </row>
    <row r="193" spans="1:8" ht="15" customHeight="1">
      <c r="A193" s="491"/>
      <c r="B193" s="491"/>
      <c r="C193" s="487"/>
      <c r="D193" s="487"/>
      <c r="E193" s="488"/>
      <c r="F193" s="488"/>
      <c r="G193" s="493"/>
      <c r="H193" s="488"/>
    </row>
    <row r="194" spans="1:8" ht="15" customHeight="1">
      <c r="A194" s="491"/>
      <c r="B194" s="491"/>
      <c r="C194" s="488"/>
      <c r="D194" s="488"/>
      <c r="E194" s="488"/>
      <c r="F194" s="488"/>
      <c r="G194" s="493"/>
      <c r="H194" s="488"/>
    </row>
    <row r="195" spans="1:8" ht="15" customHeight="1">
      <c r="A195" s="492"/>
      <c r="B195" s="492"/>
      <c r="C195" s="489"/>
      <c r="D195" s="489"/>
      <c r="E195" s="489"/>
      <c r="F195" s="489"/>
      <c r="G195" s="493"/>
      <c r="H195" s="489"/>
    </row>
  </sheetData>
  <mergeCells count="165">
    <mergeCell ref="B180:B181"/>
    <mergeCell ref="B164:B175"/>
    <mergeCell ref="C178:C179"/>
    <mergeCell ref="D178:D179"/>
    <mergeCell ref="D20:D29"/>
    <mergeCell ref="A176:A183"/>
    <mergeCell ref="B182:B183"/>
    <mergeCell ref="C182:C183"/>
    <mergeCell ref="D182:D183"/>
    <mergeCell ref="A20:A91"/>
    <mergeCell ref="A164:A175"/>
    <mergeCell ref="C128:C130"/>
    <mergeCell ref="C131:C133"/>
    <mergeCell ref="B20:B79"/>
    <mergeCell ref="C20:C39"/>
    <mergeCell ref="C40:C59"/>
    <mergeCell ref="C60:C79"/>
    <mergeCell ref="C164:C166"/>
    <mergeCell ref="D152:D157"/>
    <mergeCell ref="D122:D124"/>
    <mergeCell ref="D125:D127"/>
    <mergeCell ref="B80:B91"/>
    <mergeCell ref="D180:D181"/>
    <mergeCell ref="C167:C169"/>
    <mergeCell ref="E50:E64"/>
    <mergeCell ref="E65:E79"/>
    <mergeCell ref="C122:C124"/>
    <mergeCell ref="C125:C127"/>
    <mergeCell ref="D128:D130"/>
    <mergeCell ref="F20:F79"/>
    <mergeCell ref="G20:G49"/>
    <mergeCell ref="G50:G79"/>
    <mergeCell ref="F80:F85"/>
    <mergeCell ref="F86:F91"/>
    <mergeCell ref="E20:E34"/>
    <mergeCell ref="E35:E49"/>
    <mergeCell ref="D30:D39"/>
    <mergeCell ref="D40:D49"/>
    <mergeCell ref="D50:D59"/>
    <mergeCell ref="D60:D69"/>
    <mergeCell ref="D70:D79"/>
    <mergeCell ref="E80:E85"/>
    <mergeCell ref="E86:E91"/>
    <mergeCell ref="C89:C91"/>
    <mergeCell ref="C80:C82"/>
    <mergeCell ref="C83:C85"/>
    <mergeCell ref="C86:C88"/>
    <mergeCell ref="D80:D83"/>
    <mergeCell ref="E184:E195"/>
    <mergeCell ref="F184:F195"/>
    <mergeCell ref="E134:E163"/>
    <mergeCell ref="F134:F163"/>
    <mergeCell ref="F170:F175"/>
    <mergeCell ref="E92:E106"/>
    <mergeCell ref="E107:E121"/>
    <mergeCell ref="F92:F106"/>
    <mergeCell ref="G92:G106"/>
    <mergeCell ref="F107:F121"/>
    <mergeCell ref="G107:G121"/>
    <mergeCell ref="E122:E125"/>
    <mergeCell ref="E126:E129"/>
    <mergeCell ref="E130:E133"/>
    <mergeCell ref="G122:G125"/>
    <mergeCell ref="F122:F127"/>
    <mergeCell ref="F128:F133"/>
    <mergeCell ref="G154:G163"/>
    <mergeCell ref="E164:E167"/>
    <mergeCell ref="F176:F177"/>
    <mergeCell ref="F180:F181"/>
    <mergeCell ref="E180:E181"/>
    <mergeCell ref="E178:E179"/>
    <mergeCell ref="F178:F179"/>
    <mergeCell ref="H20:H79"/>
    <mergeCell ref="G184:G187"/>
    <mergeCell ref="G188:G191"/>
    <mergeCell ref="G192:G195"/>
    <mergeCell ref="G180:G181"/>
    <mergeCell ref="H182:H183"/>
    <mergeCell ref="H164:H175"/>
    <mergeCell ref="G164:G169"/>
    <mergeCell ref="G170:G175"/>
    <mergeCell ref="G134:G143"/>
    <mergeCell ref="G144:G153"/>
    <mergeCell ref="H176:H177"/>
    <mergeCell ref="H80:H91"/>
    <mergeCell ref="G80:G83"/>
    <mergeCell ref="G84:G87"/>
    <mergeCell ref="G88:G91"/>
    <mergeCell ref="H184:H195"/>
    <mergeCell ref="H122:H133"/>
    <mergeCell ref="H180:H181"/>
    <mergeCell ref="H92:H121"/>
    <mergeCell ref="G178:G179"/>
    <mergeCell ref="H178:H179"/>
    <mergeCell ref="G182:G183"/>
    <mergeCell ref="H134:H163"/>
    <mergeCell ref="A1:H1"/>
    <mergeCell ref="C6:G6"/>
    <mergeCell ref="B14:B19"/>
    <mergeCell ref="E14:E19"/>
    <mergeCell ref="F14:F19"/>
    <mergeCell ref="H14:H19"/>
    <mergeCell ref="A8:A19"/>
    <mergeCell ref="B8:B13"/>
    <mergeCell ref="H8:H13"/>
    <mergeCell ref="D8:D13"/>
    <mergeCell ref="E8:E13"/>
    <mergeCell ref="F8:F13"/>
    <mergeCell ref="G17:G19"/>
    <mergeCell ref="C18:C19"/>
    <mergeCell ref="C14:C15"/>
    <mergeCell ref="C16:C17"/>
    <mergeCell ref="G11:G13"/>
    <mergeCell ref="G8:G10"/>
    <mergeCell ref="C8:C9"/>
    <mergeCell ref="G14:G16"/>
    <mergeCell ref="C10:C11"/>
    <mergeCell ref="C12:C13"/>
    <mergeCell ref="D14:D19"/>
    <mergeCell ref="E182:E183"/>
    <mergeCell ref="F182:F183"/>
    <mergeCell ref="E168:E171"/>
    <mergeCell ref="E172:E175"/>
    <mergeCell ref="F164:F169"/>
    <mergeCell ref="D164:D175"/>
    <mergeCell ref="A184:A195"/>
    <mergeCell ref="B184:B195"/>
    <mergeCell ref="A134:A163"/>
    <mergeCell ref="B134:B163"/>
    <mergeCell ref="C187:C189"/>
    <mergeCell ref="C190:C192"/>
    <mergeCell ref="C193:C195"/>
    <mergeCell ref="B178:B179"/>
    <mergeCell ref="D187:D189"/>
    <mergeCell ref="D190:D192"/>
    <mergeCell ref="D193:D195"/>
    <mergeCell ref="D146:D151"/>
    <mergeCell ref="C184:C186"/>
    <mergeCell ref="C180:C181"/>
    <mergeCell ref="D134:D139"/>
    <mergeCell ref="D140:D145"/>
    <mergeCell ref="D184:D186"/>
    <mergeCell ref="D158:D163"/>
    <mergeCell ref="C170:C172"/>
    <mergeCell ref="C173:C175"/>
    <mergeCell ref="C134:C148"/>
    <mergeCell ref="C149:C163"/>
    <mergeCell ref="B176:B177"/>
    <mergeCell ref="A92:A121"/>
    <mergeCell ref="B92:B121"/>
    <mergeCell ref="D131:D133"/>
    <mergeCell ref="A122:A133"/>
    <mergeCell ref="B122:B133"/>
    <mergeCell ref="D84:D87"/>
    <mergeCell ref="D88:D91"/>
    <mergeCell ref="G126:G129"/>
    <mergeCell ref="G130:G133"/>
    <mergeCell ref="C92:C97"/>
    <mergeCell ref="C98:C103"/>
    <mergeCell ref="C104:C109"/>
    <mergeCell ref="C110:C115"/>
    <mergeCell ref="C116:C121"/>
    <mergeCell ref="D92:D101"/>
    <mergeCell ref="D102:D111"/>
    <mergeCell ref="D112:D121"/>
  </mergeCells>
  <phoneticPr fontId="3" type="noConversion"/>
  <pageMargins left="0.23622047244094491" right="0.23622047244094491" top="0.19685039370078741" bottom="0.39370078740157483" header="0.31496062992125984" footer="0.19685039370078741"/>
  <pageSetup paperSize="8" scale="47" orientation="portrait" r:id="rId1"/>
  <headerFooter scaleWithDoc="0" alignWithMargins="0">
    <oddFooter>&amp;F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pageSetUpPr fitToPage="1"/>
  </sheetPr>
  <dimension ref="A1:N54"/>
  <sheetViews>
    <sheetView zoomScaleNormal="100" zoomScaleSheetLayoutView="70" workbookViewId="0">
      <selection activeCell="J6" sqref="J6:M6"/>
    </sheetView>
  </sheetViews>
  <sheetFormatPr defaultColWidth="10.28515625" defaultRowHeight="15"/>
  <cols>
    <col min="1" max="1" width="14" style="56" customWidth="1"/>
    <col min="2" max="2" width="16" style="56" customWidth="1"/>
    <col min="3" max="3" width="8" style="56" customWidth="1"/>
    <col min="4" max="4" width="10" style="56" customWidth="1"/>
    <col min="5" max="5" width="10.7109375" style="56" customWidth="1"/>
    <col min="6" max="8" width="12.140625" style="56" customWidth="1"/>
    <col min="9" max="9" width="40" style="56" customWidth="1"/>
    <col min="10" max="12" width="12.140625" style="56" customWidth="1"/>
    <col min="13" max="13" width="87.7109375" style="56" customWidth="1"/>
    <col min="14" max="14" width="79.140625" style="56" customWidth="1"/>
    <col min="15" max="16384" width="10.28515625" style="56"/>
  </cols>
  <sheetData>
    <row r="1" spans="1:14" ht="33.75" customHeight="1">
      <c r="A1" s="466" t="s">
        <v>726</v>
      </c>
      <c r="B1" s="466"/>
      <c r="C1" s="466"/>
      <c r="D1" s="466"/>
      <c r="E1" s="466"/>
      <c r="F1" s="466"/>
      <c r="G1" s="466"/>
      <c r="H1" s="466"/>
      <c r="I1" s="466"/>
      <c r="J1" s="466"/>
      <c r="K1" s="466"/>
      <c r="L1" s="466"/>
      <c r="M1" s="466"/>
    </row>
    <row r="2" spans="1:14" ht="5.25" customHeight="1">
      <c r="A2" s="57"/>
      <c r="B2" s="57"/>
      <c r="C2" s="57"/>
      <c r="D2" s="57"/>
      <c r="E2" s="57"/>
      <c r="F2" s="57"/>
      <c r="G2" s="57"/>
      <c r="H2" s="57"/>
      <c r="I2" s="57"/>
      <c r="J2" s="57"/>
      <c r="K2" s="57"/>
      <c r="L2" s="57"/>
      <c r="M2" s="57"/>
    </row>
    <row r="3" spans="1:14" ht="5.25" customHeight="1">
      <c r="A3" s="57"/>
      <c r="B3" s="57"/>
      <c r="C3" s="57"/>
      <c r="D3" s="57"/>
      <c r="E3" s="57"/>
      <c r="F3" s="57"/>
      <c r="G3" s="57"/>
      <c r="H3" s="57"/>
      <c r="I3" s="57"/>
      <c r="J3" s="57"/>
      <c r="K3" s="57"/>
      <c r="L3" s="57"/>
      <c r="M3" s="57"/>
    </row>
    <row r="4" spans="1:14" ht="28.5" customHeight="1">
      <c r="A4" s="471" t="s">
        <v>28</v>
      </c>
      <c r="B4" s="469"/>
      <c r="C4" s="178" t="s">
        <v>23</v>
      </c>
      <c r="D4" s="177" t="s">
        <v>492</v>
      </c>
      <c r="E4" s="177" t="s">
        <v>493</v>
      </c>
      <c r="F4" s="467" t="s">
        <v>438</v>
      </c>
      <c r="G4" s="468"/>
      <c r="H4" s="468"/>
      <c r="I4" s="469"/>
      <c r="J4" s="467" t="s">
        <v>12</v>
      </c>
      <c r="K4" s="468"/>
      <c r="L4" s="468"/>
      <c r="M4" s="469"/>
    </row>
    <row r="5" spans="1:14" ht="54" customHeight="1">
      <c r="A5" s="508" t="s">
        <v>56</v>
      </c>
      <c r="B5" s="266" t="s">
        <v>33</v>
      </c>
      <c r="C5" s="184" t="s">
        <v>450</v>
      </c>
      <c r="D5" s="184"/>
      <c r="E5" s="181"/>
      <c r="F5" s="536" t="s">
        <v>442</v>
      </c>
      <c r="G5" s="536"/>
      <c r="H5" s="536"/>
      <c r="I5" s="536"/>
      <c r="J5" s="457"/>
      <c r="K5" s="458"/>
      <c r="L5" s="458"/>
      <c r="M5" s="459"/>
    </row>
    <row r="6" spans="1:14" ht="54" customHeight="1">
      <c r="A6" s="509"/>
      <c r="B6" s="508" t="s">
        <v>24</v>
      </c>
      <c r="C6" s="185" t="s">
        <v>467</v>
      </c>
      <c r="D6" s="185"/>
      <c r="E6" s="182"/>
      <c r="F6" s="464" t="s">
        <v>444</v>
      </c>
      <c r="G6" s="458"/>
      <c r="H6" s="458"/>
      <c r="I6" s="459"/>
      <c r="J6" s="457"/>
      <c r="K6" s="458"/>
      <c r="L6" s="458"/>
      <c r="M6" s="459"/>
      <c r="N6" s="179" t="s">
        <v>443</v>
      </c>
    </row>
    <row r="7" spans="1:14" ht="54" customHeight="1">
      <c r="A7" s="509"/>
      <c r="B7" s="509"/>
      <c r="C7" s="185" t="s">
        <v>452</v>
      </c>
      <c r="D7" s="185"/>
      <c r="E7" s="182"/>
      <c r="F7" s="520" t="s">
        <v>489</v>
      </c>
      <c r="G7" s="521"/>
      <c r="H7" s="521"/>
      <c r="I7" s="522"/>
      <c r="J7" s="457"/>
      <c r="K7" s="458"/>
      <c r="L7" s="458"/>
      <c r="M7" s="459"/>
      <c r="N7" s="179"/>
    </row>
    <row r="8" spans="1:14" ht="54" customHeight="1">
      <c r="A8" s="509"/>
      <c r="B8" s="509"/>
      <c r="C8" s="185" t="s">
        <v>450</v>
      </c>
      <c r="D8" s="185"/>
      <c r="E8" s="182"/>
      <c r="F8" s="464" t="s">
        <v>453</v>
      </c>
      <c r="G8" s="458"/>
      <c r="H8" s="458"/>
      <c r="I8" s="459"/>
      <c r="J8" s="457"/>
      <c r="K8" s="458"/>
      <c r="L8" s="458"/>
      <c r="M8" s="459"/>
      <c r="N8" s="180" t="s">
        <v>445</v>
      </c>
    </row>
    <row r="9" spans="1:14" ht="54" customHeight="1">
      <c r="A9" s="510"/>
      <c r="B9" s="510"/>
      <c r="C9" s="185" t="s">
        <v>454</v>
      </c>
      <c r="D9" s="185"/>
      <c r="E9" s="182"/>
      <c r="F9" s="464" t="s">
        <v>490</v>
      </c>
      <c r="G9" s="458"/>
      <c r="H9" s="458"/>
      <c r="I9" s="459"/>
      <c r="J9" s="263"/>
      <c r="K9" s="264"/>
      <c r="L9" s="264"/>
      <c r="M9" s="265"/>
      <c r="N9" s="180"/>
    </row>
    <row r="10" spans="1:14" ht="54" customHeight="1">
      <c r="A10" s="508" t="s">
        <v>1</v>
      </c>
      <c r="B10" s="508" t="s">
        <v>69</v>
      </c>
      <c r="C10" s="185" t="s">
        <v>455</v>
      </c>
      <c r="D10" s="185"/>
      <c r="E10" s="182"/>
      <c r="F10" s="460" t="s">
        <v>456</v>
      </c>
      <c r="G10" s="455"/>
      <c r="H10" s="455"/>
      <c r="I10" s="456"/>
      <c r="J10" s="457"/>
      <c r="K10" s="458"/>
      <c r="L10" s="458"/>
      <c r="M10" s="459"/>
    </row>
    <row r="11" spans="1:14" ht="54" customHeight="1">
      <c r="A11" s="509"/>
      <c r="B11" s="509"/>
      <c r="C11" s="185" t="s">
        <v>474</v>
      </c>
      <c r="D11" s="185"/>
      <c r="E11" s="182"/>
      <c r="F11" s="523" t="s">
        <v>724</v>
      </c>
      <c r="G11" s="524"/>
      <c r="H11" s="524"/>
      <c r="I11" s="525"/>
      <c r="J11" s="263"/>
      <c r="K11" s="264"/>
      <c r="L11" s="264"/>
      <c r="M11" s="265"/>
    </row>
    <row r="12" spans="1:14" ht="54" customHeight="1">
      <c r="A12" s="509"/>
      <c r="B12" s="509"/>
      <c r="C12" s="185" t="s">
        <v>723</v>
      </c>
      <c r="D12" s="185"/>
      <c r="E12" s="182"/>
      <c r="F12" s="526" t="s">
        <v>725</v>
      </c>
      <c r="G12" s="527"/>
      <c r="H12" s="527"/>
      <c r="I12" s="528"/>
      <c r="J12" s="263"/>
      <c r="K12" s="264"/>
      <c r="L12" s="264"/>
      <c r="M12" s="265"/>
    </row>
    <row r="13" spans="1:14" ht="54" customHeight="1">
      <c r="A13" s="509"/>
      <c r="B13" s="509"/>
      <c r="C13" s="185" t="s">
        <v>457</v>
      </c>
      <c r="D13" s="185"/>
      <c r="E13" s="182"/>
      <c r="F13" s="460" t="s">
        <v>491</v>
      </c>
      <c r="G13" s="455"/>
      <c r="H13" s="455"/>
      <c r="I13" s="456"/>
      <c r="J13" s="263"/>
      <c r="K13" s="264"/>
      <c r="L13" s="264"/>
      <c r="M13" s="265"/>
    </row>
    <row r="14" spans="1:14" ht="54" customHeight="1">
      <c r="A14" s="509"/>
      <c r="B14" s="509"/>
      <c r="C14" s="185" t="s">
        <v>450</v>
      </c>
      <c r="D14" s="185"/>
      <c r="E14" s="182"/>
      <c r="F14" s="460" t="s">
        <v>458</v>
      </c>
      <c r="G14" s="455"/>
      <c r="H14" s="455"/>
      <c r="I14" s="456"/>
      <c r="J14" s="263"/>
      <c r="K14" s="264"/>
      <c r="L14" s="264"/>
      <c r="M14" s="265"/>
    </row>
    <row r="15" spans="1:14" ht="54" customHeight="1">
      <c r="A15" s="509"/>
      <c r="B15" s="509"/>
      <c r="C15" s="185" t="s">
        <v>454</v>
      </c>
      <c r="D15" s="185"/>
      <c r="E15" s="182"/>
      <c r="F15" s="460" t="s">
        <v>459</v>
      </c>
      <c r="G15" s="455"/>
      <c r="H15" s="455"/>
      <c r="I15" s="456"/>
      <c r="J15" s="263"/>
      <c r="K15" s="264"/>
      <c r="L15" s="264"/>
      <c r="M15" s="265"/>
    </row>
    <row r="16" spans="1:14" ht="54" customHeight="1">
      <c r="A16" s="509"/>
      <c r="B16" s="510"/>
      <c r="C16" s="185" t="s">
        <v>477</v>
      </c>
      <c r="D16" s="185"/>
      <c r="E16" s="182"/>
      <c r="F16" s="460" t="s">
        <v>460</v>
      </c>
      <c r="G16" s="455"/>
      <c r="H16" s="455"/>
      <c r="I16" s="456"/>
      <c r="J16" s="263"/>
      <c r="K16" s="264"/>
      <c r="L16" s="264"/>
      <c r="M16" s="265"/>
    </row>
    <row r="17" spans="1:14" ht="54" customHeight="1">
      <c r="A17" s="509"/>
      <c r="B17" s="508" t="s">
        <v>45</v>
      </c>
      <c r="C17" s="185" t="s">
        <v>462</v>
      </c>
      <c r="D17" s="185"/>
      <c r="E17" s="182"/>
      <c r="F17" s="513" t="s">
        <v>461</v>
      </c>
      <c r="G17" s="514"/>
      <c r="H17" s="514"/>
      <c r="I17" s="515"/>
      <c r="J17" s="263"/>
      <c r="K17" s="264"/>
      <c r="L17" s="264"/>
      <c r="M17" s="265"/>
    </row>
    <row r="18" spans="1:14" ht="54" customHeight="1">
      <c r="A18" s="509"/>
      <c r="B18" s="509"/>
      <c r="C18" s="185" t="s">
        <v>450</v>
      </c>
      <c r="D18" s="185"/>
      <c r="E18" s="182"/>
      <c r="F18" s="513" t="s">
        <v>463</v>
      </c>
      <c r="G18" s="514"/>
      <c r="H18" s="514"/>
      <c r="I18" s="515"/>
      <c r="J18" s="263"/>
      <c r="K18" s="264"/>
      <c r="L18" s="264"/>
      <c r="M18" s="265"/>
    </row>
    <row r="19" spans="1:14" ht="54" customHeight="1">
      <c r="A19" s="510"/>
      <c r="B19" s="510"/>
      <c r="C19" s="185" t="s">
        <v>465</v>
      </c>
      <c r="D19" s="185"/>
      <c r="E19" s="182"/>
      <c r="F19" s="460" t="s">
        <v>464</v>
      </c>
      <c r="G19" s="455"/>
      <c r="H19" s="455"/>
      <c r="I19" s="456"/>
      <c r="J19" s="457"/>
      <c r="K19" s="458"/>
      <c r="L19" s="458"/>
      <c r="M19" s="459"/>
    </row>
    <row r="20" spans="1:14" ht="54" customHeight="1">
      <c r="A20" s="516" t="s">
        <v>25</v>
      </c>
      <c r="B20" s="517"/>
      <c r="C20" s="185" t="s">
        <v>467</v>
      </c>
      <c r="D20" s="185"/>
      <c r="E20" s="182"/>
      <c r="F20" s="533" t="s">
        <v>656</v>
      </c>
      <c r="G20" s="534"/>
      <c r="H20" s="534"/>
      <c r="I20" s="535"/>
      <c r="J20" s="457"/>
      <c r="K20" s="458"/>
      <c r="L20" s="458"/>
      <c r="M20" s="459"/>
    </row>
    <row r="21" spans="1:14" ht="54" customHeight="1">
      <c r="A21" s="529"/>
      <c r="B21" s="530"/>
      <c r="C21" s="185" t="s">
        <v>451</v>
      </c>
      <c r="D21" s="185"/>
      <c r="E21" s="182"/>
      <c r="F21" s="513" t="s">
        <v>466</v>
      </c>
      <c r="G21" s="514"/>
      <c r="H21" s="514"/>
      <c r="I21" s="515"/>
      <c r="J21" s="263"/>
      <c r="K21" s="264"/>
      <c r="L21" s="264"/>
      <c r="M21" s="265"/>
    </row>
    <row r="22" spans="1:14" ht="54" customHeight="1">
      <c r="A22" s="529"/>
      <c r="B22" s="530"/>
      <c r="C22" s="186" t="s">
        <v>472</v>
      </c>
      <c r="D22" s="186"/>
      <c r="E22" s="182"/>
      <c r="F22" s="513" t="s">
        <v>468</v>
      </c>
      <c r="G22" s="514"/>
      <c r="H22" s="514"/>
      <c r="I22" s="515"/>
      <c r="J22" s="457"/>
      <c r="K22" s="458"/>
      <c r="L22" s="458"/>
      <c r="M22" s="459"/>
    </row>
    <row r="23" spans="1:14" ht="54" customHeight="1">
      <c r="A23" s="518"/>
      <c r="B23" s="519"/>
      <c r="C23" s="187" t="s">
        <v>465</v>
      </c>
      <c r="D23" s="187"/>
      <c r="E23" s="183"/>
      <c r="F23" s="460" t="s">
        <v>469</v>
      </c>
      <c r="G23" s="455"/>
      <c r="H23" s="455"/>
      <c r="I23" s="456"/>
      <c r="J23" s="457"/>
      <c r="K23" s="458"/>
      <c r="L23" s="458"/>
      <c r="M23" s="459"/>
      <c r="N23" s="179" t="s">
        <v>446</v>
      </c>
    </row>
    <row r="24" spans="1:14" ht="54" customHeight="1">
      <c r="A24" s="531" t="s">
        <v>27</v>
      </c>
      <c r="B24" s="532"/>
      <c r="C24" s="188" t="s">
        <v>471</v>
      </c>
      <c r="D24" s="188"/>
      <c r="E24" s="183"/>
      <c r="F24" s="460" t="s">
        <v>470</v>
      </c>
      <c r="G24" s="455"/>
      <c r="H24" s="455"/>
      <c r="I24" s="456"/>
      <c r="J24" s="457"/>
      <c r="K24" s="458"/>
      <c r="L24" s="458"/>
      <c r="M24" s="459"/>
    </row>
    <row r="25" spans="1:14" ht="54" customHeight="1">
      <c r="A25" s="516" t="s">
        <v>70</v>
      </c>
      <c r="B25" s="517"/>
      <c r="C25" s="188" t="s">
        <v>472</v>
      </c>
      <c r="D25" s="188"/>
      <c r="E25" s="183"/>
      <c r="F25" s="457" t="s">
        <v>439</v>
      </c>
      <c r="G25" s="458"/>
      <c r="H25" s="458"/>
      <c r="I25" s="459"/>
      <c r="J25" s="457"/>
      <c r="K25" s="458"/>
      <c r="L25" s="458"/>
      <c r="M25" s="459"/>
    </row>
    <row r="26" spans="1:14" ht="54" customHeight="1">
      <c r="A26" s="529"/>
      <c r="B26" s="530"/>
      <c r="C26" s="188" t="s">
        <v>455</v>
      </c>
      <c r="D26" s="188"/>
      <c r="E26" s="183"/>
      <c r="F26" s="457" t="s">
        <v>405</v>
      </c>
      <c r="G26" s="458"/>
      <c r="H26" s="458"/>
      <c r="I26" s="459"/>
      <c r="J26" s="457"/>
      <c r="K26" s="458"/>
      <c r="L26" s="458"/>
      <c r="M26" s="459"/>
    </row>
    <row r="27" spans="1:14" ht="54" customHeight="1">
      <c r="A27" s="529"/>
      <c r="B27" s="530"/>
      <c r="C27" s="188" t="s">
        <v>474</v>
      </c>
      <c r="D27" s="188"/>
      <c r="E27" s="183"/>
      <c r="F27" s="457" t="s">
        <v>473</v>
      </c>
      <c r="G27" s="458"/>
      <c r="H27" s="458"/>
      <c r="I27" s="459"/>
      <c r="J27" s="457"/>
      <c r="K27" s="458"/>
      <c r="L27" s="458"/>
      <c r="M27" s="459"/>
    </row>
    <row r="28" spans="1:14" ht="54" customHeight="1">
      <c r="A28" s="529"/>
      <c r="B28" s="530"/>
      <c r="C28" s="188" t="s">
        <v>450</v>
      </c>
      <c r="D28" s="188"/>
      <c r="E28" s="183"/>
      <c r="F28" s="457" t="s">
        <v>475</v>
      </c>
      <c r="G28" s="458"/>
      <c r="H28" s="458"/>
      <c r="I28" s="459"/>
      <c r="J28" s="457"/>
      <c r="K28" s="458"/>
      <c r="L28" s="458"/>
      <c r="M28" s="459"/>
    </row>
    <row r="29" spans="1:14" ht="54" customHeight="1">
      <c r="A29" s="529"/>
      <c r="B29" s="530"/>
      <c r="C29" s="188" t="s">
        <v>454</v>
      </c>
      <c r="D29" s="188"/>
      <c r="E29" s="183"/>
      <c r="F29" s="457" t="s">
        <v>440</v>
      </c>
      <c r="G29" s="458"/>
      <c r="H29" s="458"/>
      <c r="I29" s="459"/>
      <c r="J29" s="457"/>
      <c r="K29" s="458"/>
      <c r="L29" s="458"/>
      <c r="M29" s="459"/>
    </row>
    <row r="30" spans="1:14" ht="54" customHeight="1">
      <c r="A30" s="529"/>
      <c r="B30" s="530"/>
      <c r="C30" s="188" t="s">
        <v>477</v>
      </c>
      <c r="D30" s="188"/>
      <c r="E30" s="183"/>
      <c r="F30" s="513" t="s">
        <v>441</v>
      </c>
      <c r="G30" s="514"/>
      <c r="H30" s="514"/>
      <c r="I30" s="515"/>
      <c r="J30" s="457"/>
      <c r="K30" s="458"/>
      <c r="L30" s="458"/>
      <c r="M30" s="459"/>
    </row>
    <row r="31" spans="1:14" ht="54" customHeight="1">
      <c r="A31" s="529"/>
      <c r="B31" s="530"/>
      <c r="C31" s="188" t="s">
        <v>478</v>
      </c>
      <c r="D31" s="188"/>
      <c r="E31" s="183"/>
      <c r="F31" s="457" t="s">
        <v>476</v>
      </c>
      <c r="G31" s="458"/>
      <c r="H31" s="458"/>
      <c r="I31" s="459"/>
      <c r="J31" s="457"/>
      <c r="K31" s="458"/>
      <c r="L31" s="458"/>
      <c r="M31" s="459"/>
    </row>
    <row r="32" spans="1:14" ht="54" customHeight="1">
      <c r="A32" s="516" t="s">
        <v>43</v>
      </c>
      <c r="B32" s="517"/>
      <c r="C32" s="188" t="s">
        <v>467</v>
      </c>
      <c r="D32" s="188"/>
      <c r="E32" s="183"/>
      <c r="F32" s="454" t="s">
        <v>479</v>
      </c>
      <c r="G32" s="455"/>
      <c r="H32" s="455"/>
      <c r="I32" s="456"/>
      <c r="J32" s="457"/>
      <c r="K32" s="458"/>
      <c r="L32" s="458"/>
      <c r="M32" s="459"/>
      <c r="N32" s="179"/>
    </row>
    <row r="33" spans="1:14" ht="54" customHeight="1">
      <c r="A33" s="518"/>
      <c r="B33" s="519"/>
      <c r="C33" s="188" t="s">
        <v>450</v>
      </c>
      <c r="D33" s="188"/>
      <c r="E33" s="183"/>
      <c r="F33" s="520" t="s">
        <v>481</v>
      </c>
      <c r="G33" s="521"/>
      <c r="H33" s="521"/>
      <c r="I33" s="522"/>
      <c r="J33" s="263"/>
      <c r="K33" s="264"/>
      <c r="L33" s="264"/>
      <c r="M33" s="265"/>
      <c r="N33" s="179"/>
    </row>
    <row r="34" spans="1:14" ht="54" customHeight="1">
      <c r="A34" s="511" t="s">
        <v>58</v>
      </c>
      <c r="B34" s="511" t="s">
        <v>155</v>
      </c>
      <c r="C34" s="188" t="s">
        <v>451</v>
      </c>
      <c r="D34" s="188"/>
      <c r="E34" s="183"/>
      <c r="F34" s="460" t="s">
        <v>447</v>
      </c>
      <c r="G34" s="455"/>
      <c r="H34" s="455"/>
      <c r="I34" s="456"/>
      <c r="J34" s="457"/>
      <c r="K34" s="458"/>
      <c r="L34" s="458"/>
      <c r="M34" s="459"/>
      <c r="N34" s="179"/>
    </row>
    <row r="35" spans="1:14" ht="54" customHeight="1">
      <c r="A35" s="511"/>
      <c r="B35" s="511"/>
      <c r="C35" s="188" t="s">
        <v>450</v>
      </c>
      <c r="D35" s="188"/>
      <c r="E35" s="183"/>
      <c r="F35" s="513" t="s">
        <v>482</v>
      </c>
      <c r="G35" s="514"/>
      <c r="H35" s="514"/>
      <c r="I35" s="515"/>
      <c r="J35" s="263"/>
      <c r="K35" s="264"/>
      <c r="L35" s="264"/>
      <c r="M35" s="265"/>
      <c r="N35" s="179"/>
    </row>
    <row r="36" spans="1:14" ht="54" customHeight="1">
      <c r="A36" s="511"/>
      <c r="B36" s="511"/>
      <c r="C36" s="188" t="s">
        <v>454</v>
      </c>
      <c r="D36" s="188"/>
      <c r="E36" s="183"/>
      <c r="F36" s="513" t="s">
        <v>483</v>
      </c>
      <c r="G36" s="514"/>
      <c r="H36" s="514"/>
      <c r="I36" s="515"/>
      <c r="J36" s="263"/>
      <c r="K36" s="264"/>
      <c r="L36" s="264"/>
      <c r="M36" s="265"/>
      <c r="N36" s="179"/>
    </row>
    <row r="37" spans="1:14" ht="54" customHeight="1">
      <c r="A37" s="511"/>
      <c r="B37" s="508" t="s">
        <v>154</v>
      </c>
      <c r="C37" s="188" t="s">
        <v>467</v>
      </c>
      <c r="D37" s="188"/>
      <c r="E37" s="183"/>
      <c r="F37" s="513" t="s">
        <v>484</v>
      </c>
      <c r="G37" s="514"/>
      <c r="H37" s="514"/>
      <c r="I37" s="515"/>
      <c r="J37" s="263"/>
      <c r="K37" s="264"/>
      <c r="L37" s="264"/>
      <c r="M37" s="265"/>
      <c r="N37" s="179"/>
    </row>
    <row r="38" spans="1:14" ht="54" customHeight="1">
      <c r="A38" s="511"/>
      <c r="B38" s="509"/>
      <c r="C38" s="188" t="s">
        <v>450</v>
      </c>
      <c r="D38" s="188"/>
      <c r="E38" s="183"/>
      <c r="F38" s="513" t="s">
        <v>485</v>
      </c>
      <c r="G38" s="514"/>
      <c r="H38" s="514"/>
      <c r="I38" s="515"/>
      <c r="J38" s="263"/>
      <c r="K38" s="264"/>
      <c r="L38" s="264"/>
      <c r="M38" s="265"/>
      <c r="N38" s="179"/>
    </row>
    <row r="39" spans="1:14" ht="54" customHeight="1">
      <c r="A39" s="511"/>
      <c r="B39" s="510"/>
      <c r="C39" s="188" t="s">
        <v>454</v>
      </c>
      <c r="D39" s="188"/>
      <c r="E39" s="183"/>
      <c r="F39" s="513" t="s">
        <v>486</v>
      </c>
      <c r="G39" s="514"/>
      <c r="H39" s="514"/>
      <c r="I39" s="515"/>
      <c r="J39" s="263"/>
      <c r="K39" s="264"/>
      <c r="L39" s="264"/>
      <c r="M39" s="265"/>
      <c r="N39" s="179"/>
    </row>
    <row r="40" spans="1:14" ht="54" customHeight="1">
      <c r="A40" s="511"/>
      <c r="B40" s="508" t="s">
        <v>156</v>
      </c>
      <c r="C40" s="188" t="s">
        <v>467</v>
      </c>
      <c r="D40" s="188"/>
      <c r="E40" s="183"/>
      <c r="F40" s="454" t="s">
        <v>448</v>
      </c>
      <c r="G40" s="455"/>
      <c r="H40" s="455"/>
      <c r="I40" s="456"/>
      <c r="J40" s="457"/>
      <c r="K40" s="458"/>
      <c r="L40" s="458"/>
      <c r="M40" s="459"/>
      <c r="N40" s="179"/>
    </row>
    <row r="41" spans="1:14" ht="54" customHeight="1">
      <c r="A41" s="511"/>
      <c r="B41" s="510"/>
      <c r="C41" s="188" t="s">
        <v>450</v>
      </c>
      <c r="D41" s="188"/>
      <c r="E41" s="183"/>
      <c r="F41" s="460" t="s">
        <v>487</v>
      </c>
      <c r="G41" s="455"/>
      <c r="H41" s="455"/>
      <c r="I41" s="456"/>
      <c r="J41" s="457"/>
      <c r="K41" s="458"/>
      <c r="L41" s="458"/>
      <c r="M41" s="459"/>
      <c r="N41" s="179"/>
    </row>
    <row r="42" spans="1:14" ht="54" customHeight="1">
      <c r="A42" s="511"/>
      <c r="B42" s="267" t="s">
        <v>157</v>
      </c>
      <c r="C42" s="188" t="s">
        <v>450</v>
      </c>
      <c r="D42" s="188"/>
      <c r="E42" s="183"/>
      <c r="F42" s="513" t="s">
        <v>113</v>
      </c>
      <c r="G42" s="514"/>
      <c r="H42" s="514"/>
      <c r="I42" s="515"/>
      <c r="J42" s="457" t="s">
        <v>449</v>
      </c>
      <c r="K42" s="458"/>
      <c r="L42" s="458"/>
      <c r="M42" s="459"/>
      <c r="N42" s="179"/>
    </row>
    <row r="43" spans="1:14" ht="54" customHeight="1">
      <c r="A43" s="511" t="s">
        <v>57</v>
      </c>
      <c r="B43" s="511"/>
      <c r="C43" s="188" t="s">
        <v>477</v>
      </c>
      <c r="D43" s="188"/>
      <c r="E43" s="183"/>
      <c r="F43" s="512" t="s">
        <v>105</v>
      </c>
      <c r="G43" s="512"/>
      <c r="H43" s="512"/>
      <c r="I43" s="512"/>
      <c r="J43" s="457"/>
      <c r="K43" s="458"/>
      <c r="L43" s="458"/>
      <c r="M43" s="459"/>
      <c r="N43" s="179"/>
    </row>
    <row r="44" spans="1:14" ht="54" customHeight="1">
      <c r="A44" s="511"/>
      <c r="B44" s="511"/>
      <c r="C44" s="188" t="s">
        <v>478</v>
      </c>
      <c r="D44" s="188"/>
      <c r="E44" s="183"/>
      <c r="F44" s="512" t="s">
        <v>488</v>
      </c>
      <c r="G44" s="512"/>
      <c r="H44" s="512"/>
      <c r="I44" s="512"/>
      <c r="J44" s="513"/>
      <c r="K44" s="514"/>
      <c r="L44" s="514"/>
      <c r="M44" s="515"/>
      <c r="N44" s="179"/>
    </row>
    <row r="45" spans="1:14">
      <c r="B45" s="79"/>
      <c r="C45" s="79"/>
      <c r="D45" s="79"/>
      <c r="E45" s="79"/>
    </row>
    <row r="46" spans="1:14">
      <c r="B46" s="79"/>
      <c r="C46" s="79"/>
      <c r="D46" s="79"/>
      <c r="E46" s="79"/>
    </row>
    <row r="47" spans="1:14">
      <c r="B47" s="79"/>
      <c r="C47" s="79"/>
      <c r="D47" s="79"/>
      <c r="E47" s="79"/>
    </row>
    <row r="48" spans="1:14">
      <c r="B48" s="79"/>
      <c r="C48" s="79"/>
      <c r="D48" s="79"/>
      <c r="E48" s="79"/>
    </row>
    <row r="49" spans="1:5">
      <c r="B49" s="79"/>
      <c r="C49" s="79"/>
      <c r="D49" s="79"/>
      <c r="E49" s="79"/>
    </row>
    <row r="50" spans="1:5" ht="15.75">
      <c r="A50" s="80"/>
      <c r="B50" s="79"/>
      <c r="C50" s="79"/>
      <c r="D50" s="79"/>
      <c r="E50" s="79"/>
    </row>
    <row r="51" spans="1:5">
      <c r="B51" s="79"/>
      <c r="C51" s="79"/>
      <c r="D51" s="79"/>
      <c r="E51" s="79"/>
    </row>
    <row r="52" spans="1:5">
      <c r="B52" s="79"/>
      <c r="C52" s="79"/>
      <c r="D52" s="79"/>
      <c r="E52" s="79"/>
    </row>
    <row r="53" spans="1:5">
      <c r="B53" s="79"/>
      <c r="C53" s="79"/>
      <c r="D53" s="79"/>
      <c r="E53" s="79"/>
    </row>
    <row r="54" spans="1:5">
      <c r="B54" s="79"/>
      <c r="C54" s="79"/>
      <c r="D54" s="79"/>
      <c r="E54" s="79"/>
    </row>
  </sheetData>
  <mergeCells count="82">
    <mergeCell ref="J8:M8"/>
    <mergeCell ref="J5:M5"/>
    <mergeCell ref="A1:M1"/>
    <mergeCell ref="A4:B4"/>
    <mergeCell ref="F4:I4"/>
    <mergeCell ref="J4:M4"/>
    <mergeCell ref="F6:I6"/>
    <mergeCell ref="J6:M6"/>
    <mergeCell ref="J7:M7"/>
    <mergeCell ref="A5:A9"/>
    <mergeCell ref="F5:I5"/>
    <mergeCell ref="A20:B23"/>
    <mergeCell ref="A24:B24"/>
    <mergeCell ref="F25:I25"/>
    <mergeCell ref="F30:I30"/>
    <mergeCell ref="F23:I23"/>
    <mergeCell ref="F20:I20"/>
    <mergeCell ref="A25:B31"/>
    <mergeCell ref="F26:I26"/>
    <mergeCell ref="F27:I27"/>
    <mergeCell ref="F28:I28"/>
    <mergeCell ref="F29:I29"/>
    <mergeCell ref="F21:I21"/>
    <mergeCell ref="F34:I34"/>
    <mergeCell ref="F40:I40"/>
    <mergeCell ref="F41:I41"/>
    <mergeCell ref="J32:M32"/>
    <mergeCell ref="J28:M28"/>
    <mergeCell ref="J29:M29"/>
    <mergeCell ref="J30:M30"/>
    <mergeCell ref="J31:M31"/>
    <mergeCell ref="J40:M40"/>
    <mergeCell ref="J41:M41"/>
    <mergeCell ref="J25:M25"/>
    <mergeCell ref="J26:M26"/>
    <mergeCell ref="J24:M24"/>
    <mergeCell ref="J27:M27"/>
    <mergeCell ref="F32:I32"/>
    <mergeCell ref="F24:I24"/>
    <mergeCell ref="J10:M10"/>
    <mergeCell ref="J19:M19"/>
    <mergeCell ref="J23:M23"/>
    <mergeCell ref="F14:I14"/>
    <mergeCell ref="F15:I15"/>
    <mergeCell ref="F16:I16"/>
    <mergeCell ref="J20:M20"/>
    <mergeCell ref="J22:M22"/>
    <mergeCell ref="F22:I22"/>
    <mergeCell ref="B17:B19"/>
    <mergeCell ref="F17:I17"/>
    <mergeCell ref="F18:I18"/>
    <mergeCell ref="F9:I9"/>
    <mergeCell ref="B6:B9"/>
    <mergeCell ref="B10:B16"/>
    <mergeCell ref="F13:I13"/>
    <mergeCell ref="F7:I7"/>
    <mergeCell ref="F8:I8"/>
    <mergeCell ref="F11:I11"/>
    <mergeCell ref="F12:I12"/>
    <mergeCell ref="A10:A19"/>
    <mergeCell ref="F10:I10"/>
    <mergeCell ref="F19:I19"/>
    <mergeCell ref="J43:M43"/>
    <mergeCell ref="J44:M44"/>
    <mergeCell ref="F31:I31"/>
    <mergeCell ref="A32:B33"/>
    <mergeCell ref="F33:I33"/>
    <mergeCell ref="F35:I35"/>
    <mergeCell ref="F36:I36"/>
    <mergeCell ref="A34:A42"/>
    <mergeCell ref="B34:B36"/>
    <mergeCell ref="F37:I37"/>
    <mergeCell ref="F38:I38"/>
    <mergeCell ref="F39:I39"/>
    <mergeCell ref="J34:M34"/>
    <mergeCell ref="J42:M42"/>
    <mergeCell ref="B37:B39"/>
    <mergeCell ref="B40:B41"/>
    <mergeCell ref="A43:B44"/>
    <mergeCell ref="F43:I43"/>
    <mergeCell ref="F44:I44"/>
    <mergeCell ref="F42:I42"/>
  </mergeCells>
  <printOptions horizontalCentered="1"/>
  <pageMargins left="0.19685039370078741" right="0.19685039370078741" top="0.19685039370078741" bottom="0.19685039370078741" header="0" footer="0"/>
  <pageSetup paperSize="8" scale="53" orientation="portrait" r:id="rId1"/>
  <headerFooter alignWithMargins="0">
    <oddFooter>&amp;F</oddFooter>
  </headerFooter>
  <colBreaks count="1" manualBreakCount="1">
    <brk id="13"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showGridLines="0" zoomScale="85" workbookViewId="0">
      <selection activeCell="A23" sqref="A23"/>
    </sheetView>
  </sheetViews>
  <sheetFormatPr defaultColWidth="9.140625" defaultRowHeight="12.75"/>
  <cols>
    <col min="1" max="1" width="16.28515625" style="14" customWidth="1"/>
    <col min="2" max="2" width="30.42578125" style="14" customWidth="1"/>
    <col min="3" max="3" width="75.85546875" style="14" customWidth="1"/>
    <col min="4" max="16384" width="9.140625" style="14"/>
  </cols>
  <sheetData>
    <row r="1" spans="1:3" ht="15.75">
      <c r="A1" s="537" t="s">
        <v>30</v>
      </c>
      <c r="B1" s="537"/>
      <c r="C1" s="537"/>
    </row>
    <row r="2" spans="1:3" ht="8.25" customHeight="1"/>
    <row r="3" spans="1:3">
      <c r="A3" s="274"/>
      <c r="B3" s="274"/>
    </row>
    <row r="4" spans="1:3">
      <c r="A4" s="275"/>
      <c r="B4" s="275"/>
    </row>
    <row r="5" spans="1:3" ht="6" customHeight="1"/>
    <row r="6" spans="1:3">
      <c r="A6" s="15" t="s">
        <v>23</v>
      </c>
      <c r="B6" s="15" t="s">
        <v>728</v>
      </c>
      <c r="C6" s="15" t="s">
        <v>729</v>
      </c>
    </row>
    <row r="7" spans="1:3">
      <c r="A7" s="16"/>
      <c r="B7" s="16"/>
      <c r="C7" s="16"/>
    </row>
    <row r="8" spans="1:3">
      <c r="A8" s="16"/>
      <c r="B8" s="17"/>
      <c r="C8" s="16"/>
    </row>
    <row r="9" spans="1:3">
      <c r="A9" s="16"/>
      <c r="B9" s="16"/>
      <c r="C9" s="18"/>
    </row>
    <row r="10" spans="1:3">
      <c r="A10" s="16"/>
      <c r="B10" s="16"/>
      <c r="C10" s="16"/>
    </row>
    <row r="11" spans="1:3">
      <c r="A11" s="16"/>
      <c r="B11" s="16"/>
      <c r="C11" s="16"/>
    </row>
    <row r="12" spans="1:3">
      <c r="A12" s="16"/>
      <c r="B12" s="16"/>
      <c r="C12" s="16"/>
    </row>
    <row r="13" spans="1:3">
      <c r="A13" s="16"/>
      <c r="B13" s="16"/>
      <c r="C13" s="16"/>
    </row>
    <row r="14" spans="1:3">
      <c r="A14" s="16"/>
      <c r="B14" s="16"/>
      <c r="C14" s="16"/>
    </row>
    <row r="15" spans="1:3">
      <c r="A15" s="19"/>
      <c r="B15" s="19"/>
      <c r="C15" s="19"/>
    </row>
    <row r="16" spans="1:3">
      <c r="A16" s="16"/>
      <c r="B16" s="16"/>
      <c r="C16" s="16"/>
    </row>
    <row r="17" spans="1:3">
      <c r="A17" s="16"/>
      <c r="B17" s="16"/>
      <c r="C17" s="16"/>
    </row>
  </sheetData>
  <mergeCells count="1">
    <mergeCell ref="A1:C1"/>
  </mergeCells>
  <phoneticPr fontId="3" type="noConversion"/>
  <pageMargins left="0.23622047244094491" right="0.23622047244094491" top="0.19685039370078741" bottom="0.39370078740157483" header="0.31496062992125984" footer="0.19685039370078741"/>
  <pageSetup paperSize="8" orientation="landscape" r:id="rId1"/>
  <headerFooter scaleWithDoc="0" alignWithMargins="0">
    <oddFooter>&amp;F</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111"/>
  <sheetViews>
    <sheetView showGridLines="0" topLeftCell="A16" workbookViewId="0">
      <selection activeCell="B27" sqref="B27"/>
    </sheetView>
  </sheetViews>
  <sheetFormatPr defaultColWidth="9.140625" defaultRowHeight="12.75"/>
  <cols>
    <col min="2" max="2" width="159.85546875" customWidth="1"/>
  </cols>
  <sheetData>
    <row r="3" spans="2:15">
      <c r="B3" s="166" t="s">
        <v>343</v>
      </c>
      <c r="E3" s="164"/>
    </row>
    <row r="5" spans="2:15" ht="27.75" customHeight="1">
      <c r="B5" s="171" t="s">
        <v>375</v>
      </c>
    </row>
    <row r="6" spans="2:15">
      <c r="B6" s="164" t="s">
        <v>367</v>
      </c>
    </row>
    <row r="7" spans="2:15">
      <c r="B7" s="165" t="s">
        <v>373</v>
      </c>
    </row>
    <row r="8" spans="2:15" ht="25.5">
      <c r="B8" s="171" t="s">
        <v>374</v>
      </c>
    </row>
    <row r="10" spans="2:15">
      <c r="B10" s="166" t="s">
        <v>344</v>
      </c>
    </row>
    <row r="12" spans="2:15" ht="38.25">
      <c r="B12" s="171" t="s">
        <v>376</v>
      </c>
    </row>
    <row r="13" spans="2:15">
      <c r="B13" s="538" t="s">
        <v>368</v>
      </c>
      <c r="C13" s="538"/>
      <c r="D13" s="538"/>
      <c r="E13" s="538"/>
      <c r="F13" s="538"/>
      <c r="G13" s="538"/>
      <c r="H13" s="538"/>
      <c r="I13" s="538"/>
      <c r="J13" s="538"/>
      <c r="K13" s="538"/>
      <c r="L13" s="538"/>
      <c r="M13" s="538"/>
      <c r="N13" s="538"/>
      <c r="O13" s="538"/>
    </row>
    <row r="14" spans="2:15">
      <c r="B14" s="538"/>
      <c r="C14" s="538"/>
      <c r="D14" s="538"/>
      <c r="E14" s="538"/>
      <c r="F14" s="538"/>
      <c r="G14" s="538"/>
      <c r="H14" s="538"/>
      <c r="I14" s="538"/>
      <c r="J14" s="538"/>
      <c r="K14" s="538"/>
      <c r="L14" s="538"/>
      <c r="M14" s="538"/>
      <c r="N14" s="538"/>
      <c r="O14" s="538"/>
    </row>
    <row r="15" spans="2:15" ht="25.5">
      <c r="B15" s="171" t="s">
        <v>369</v>
      </c>
    </row>
    <row r="16" spans="2:15" ht="25.5">
      <c r="B16" s="171" t="s">
        <v>370</v>
      </c>
    </row>
    <row r="18" spans="2:2">
      <c r="B18" s="166" t="s">
        <v>345</v>
      </c>
    </row>
    <row r="20" spans="2:2" ht="25.5">
      <c r="B20" s="171" t="s">
        <v>371</v>
      </c>
    </row>
    <row r="22" spans="2:2">
      <c r="B22" s="166" t="s">
        <v>346</v>
      </c>
    </row>
    <row r="24" spans="2:2" ht="38.25">
      <c r="B24" s="171" t="s">
        <v>372</v>
      </c>
    </row>
    <row r="25" spans="2:2">
      <c r="B25" s="164" t="s">
        <v>632</v>
      </c>
    </row>
    <row r="27" spans="2:2" ht="15.75">
      <c r="B27" s="189" t="s">
        <v>495</v>
      </c>
    </row>
    <row r="28" spans="2:2" ht="15.75">
      <c r="B28" s="190" t="s">
        <v>496</v>
      </c>
    </row>
    <row r="29" spans="2:2" ht="15.75">
      <c r="B29" s="191" t="s">
        <v>497</v>
      </c>
    </row>
    <row r="30" spans="2:2" ht="15.75">
      <c r="B30" s="192" t="s">
        <v>498</v>
      </c>
    </row>
    <row r="31" spans="2:2" ht="15.75">
      <c r="B31" s="191" t="s">
        <v>499</v>
      </c>
    </row>
    <row r="32" spans="2:2" ht="15.75">
      <c r="B32" s="191"/>
    </row>
    <row r="33" spans="2:2" ht="15.75">
      <c r="B33" s="190" t="s">
        <v>500</v>
      </c>
    </row>
    <row r="34" spans="2:2" ht="15.75">
      <c r="B34" s="191" t="s">
        <v>501</v>
      </c>
    </row>
    <row r="35" spans="2:2" ht="15.75">
      <c r="B35" s="189" t="s">
        <v>502</v>
      </c>
    </row>
    <row r="36" spans="2:2" ht="15.75">
      <c r="B36" s="190" t="s">
        <v>503</v>
      </c>
    </row>
    <row r="37" spans="2:2" ht="15.75">
      <c r="B37" s="191" t="s">
        <v>504</v>
      </c>
    </row>
    <row r="38" spans="2:2" ht="15.75">
      <c r="B38" s="191" t="s">
        <v>505</v>
      </c>
    </row>
    <row r="39" spans="2:2" ht="15.75">
      <c r="B39" s="191" t="s">
        <v>506</v>
      </c>
    </row>
    <row r="40" spans="2:2" ht="15.75">
      <c r="B40" s="191" t="s">
        <v>507</v>
      </c>
    </row>
    <row r="41" spans="2:2" ht="15.75">
      <c r="B41" s="192" t="s">
        <v>508</v>
      </c>
    </row>
    <row r="42" spans="2:2" ht="15.75">
      <c r="B42" s="192" t="s">
        <v>509</v>
      </c>
    </row>
    <row r="43" spans="2:2" ht="15.75">
      <c r="B43" s="192" t="s">
        <v>510</v>
      </c>
    </row>
    <row r="44" spans="2:2" ht="15.75">
      <c r="B44" s="191" t="s">
        <v>511</v>
      </c>
    </row>
    <row r="45" spans="2:2" ht="15.75">
      <c r="B45" s="192" t="s">
        <v>512</v>
      </c>
    </row>
    <row r="46" spans="2:2" ht="15.75">
      <c r="B46" s="190" t="s">
        <v>513</v>
      </c>
    </row>
    <row r="47" spans="2:2" ht="15.75">
      <c r="B47" s="191" t="s">
        <v>514</v>
      </c>
    </row>
    <row r="48" spans="2:2" ht="15.75">
      <c r="B48" s="191" t="s">
        <v>515</v>
      </c>
    </row>
    <row r="49" spans="2:2" ht="15.75">
      <c r="B49" s="189" t="s">
        <v>516</v>
      </c>
    </row>
    <row r="50" spans="2:2" ht="15.75">
      <c r="B50" s="190" t="s">
        <v>517</v>
      </c>
    </row>
    <row r="51" spans="2:2" ht="15.75">
      <c r="B51" s="190" t="s">
        <v>518</v>
      </c>
    </row>
    <row r="52" spans="2:2" ht="15.75">
      <c r="B52" s="190" t="s">
        <v>519</v>
      </c>
    </row>
    <row r="53" spans="2:2" ht="15.75">
      <c r="B53" s="190" t="s">
        <v>520</v>
      </c>
    </row>
    <row r="54" spans="2:2" ht="15.75">
      <c r="B54" s="190" t="s">
        <v>521</v>
      </c>
    </row>
    <row r="55" spans="2:2" ht="15.75">
      <c r="B55" s="190" t="s">
        <v>522</v>
      </c>
    </row>
    <row r="56" spans="2:2" ht="15.75">
      <c r="B56" s="191" t="s">
        <v>523</v>
      </c>
    </row>
    <row r="57" spans="2:2" ht="15.75">
      <c r="B57" s="190" t="s">
        <v>524</v>
      </c>
    </row>
    <row r="58" spans="2:2" ht="15.75">
      <c r="B58" s="190" t="s">
        <v>525</v>
      </c>
    </row>
    <row r="59" spans="2:2" ht="15.75">
      <c r="B59" s="190" t="s">
        <v>526</v>
      </c>
    </row>
    <row r="60" spans="2:2" ht="15.75">
      <c r="B60" s="189" t="s">
        <v>527</v>
      </c>
    </row>
    <row r="61" spans="2:2" ht="15.75">
      <c r="B61" s="190" t="s">
        <v>528</v>
      </c>
    </row>
    <row r="62" spans="2:2" ht="15.75">
      <c r="B62" s="190" t="s">
        <v>529</v>
      </c>
    </row>
    <row r="63" spans="2:2" ht="15.75">
      <c r="B63" s="190" t="s">
        <v>530</v>
      </c>
    </row>
    <row r="64" spans="2:2" ht="15.75">
      <c r="B64" s="189" t="s">
        <v>531</v>
      </c>
    </row>
    <row r="65" spans="2:2" ht="15.75">
      <c r="B65" s="190" t="s">
        <v>532</v>
      </c>
    </row>
    <row r="66" spans="2:2" ht="15.75">
      <c r="B66" s="190" t="s">
        <v>533</v>
      </c>
    </row>
    <row r="67" spans="2:2" ht="15.75">
      <c r="B67" s="190" t="s">
        <v>534</v>
      </c>
    </row>
    <row r="68" spans="2:2" ht="15.75">
      <c r="B68" s="190" t="s">
        <v>535</v>
      </c>
    </row>
    <row r="69" spans="2:2" ht="15.75">
      <c r="B69" s="189" t="s">
        <v>536</v>
      </c>
    </row>
    <row r="70" spans="2:2" ht="15.75">
      <c r="B70" s="190" t="s">
        <v>575</v>
      </c>
    </row>
    <row r="71" spans="2:2" ht="15.75">
      <c r="B71" s="190" t="s">
        <v>537</v>
      </c>
    </row>
    <row r="72" spans="2:2" ht="15.75">
      <c r="B72" s="190" t="s">
        <v>538</v>
      </c>
    </row>
    <row r="73" spans="2:2" ht="15.75">
      <c r="B73" s="190" t="s">
        <v>539</v>
      </c>
    </row>
    <row r="74" spans="2:2" ht="15.75">
      <c r="B74" s="191" t="s">
        <v>540</v>
      </c>
    </row>
    <row r="75" spans="2:2" ht="15.75">
      <c r="B75" s="191" t="s">
        <v>541</v>
      </c>
    </row>
    <row r="76" spans="2:2" ht="15.75">
      <c r="B76" s="191"/>
    </row>
    <row r="77" spans="2:2" ht="15.75">
      <c r="B77" s="190" t="s">
        <v>542</v>
      </c>
    </row>
    <row r="78" spans="2:2" ht="15.75">
      <c r="B78" s="189" t="s">
        <v>543</v>
      </c>
    </row>
    <row r="79" spans="2:2" ht="15.75">
      <c r="B79" s="190" t="s">
        <v>544</v>
      </c>
    </row>
    <row r="80" spans="2:2" ht="15.75">
      <c r="B80" s="191" t="s">
        <v>545</v>
      </c>
    </row>
    <row r="81" spans="2:2" ht="15.75">
      <c r="B81" s="193" t="s">
        <v>546</v>
      </c>
    </row>
    <row r="82" spans="2:2" ht="15.75">
      <c r="B82" s="190" t="s">
        <v>547</v>
      </c>
    </row>
    <row r="83" spans="2:2" ht="15.75">
      <c r="B83" s="191" t="s">
        <v>548</v>
      </c>
    </row>
    <row r="84" spans="2:2" ht="15.75">
      <c r="B84" s="191" t="s">
        <v>549</v>
      </c>
    </row>
    <row r="85" spans="2:2" ht="15.75">
      <c r="B85" s="191" t="s">
        <v>550</v>
      </c>
    </row>
    <row r="86" spans="2:2" ht="15.75">
      <c r="B86" s="191" t="s">
        <v>551</v>
      </c>
    </row>
    <row r="87" spans="2:2" ht="15.75">
      <c r="B87" s="191" t="s">
        <v>552</v>
      </c>
    </row>
    <row r="88" spans="2:2" ht="15.75">
      <c r="B88" s="190" t="s">
        <v>553</v>
      </c>
    </row>
    <row r="89" spans="2:2" ht="15.75">
      <c r="B89" s="191" t="s">
        <v>554</v>
      </c>
    </row>
    <row r="90" spans="2:2" ht="15.75">
      <c r="B90" s="191" t="s">
        <v>555</v>
      </c>
    </row>
    <row r="91" spans="2:2" ht="15.75">
      <c r="B91" s="190" t="s">
        <v>556</v>
      </c>
    </row>
    <row r="92" spans="2:2" ht="15.75">
      <c r="B92" s="191" t="s">
        <v>557</v>
      </c>
    </row>
    <row r="93" spans="2:2" ht="15.75">
      <c r="B93" s="191" t="s">
        <v>558</v>
      </c>
    </row>
    <row r="94" spans="2:2" ht="15.75">
      <c r="B94" s="191" t="s">
        <v>559</v>
      </c>
    </row>
    <row r="95" spans="2:2" ht="15.75">
      <c r="B95" s="191" t="s">
        <v>560</v>
      </c>
    </row>
    <row r="96" spans="2:2" ht="15.75">
      <c r="B96" s="189" t="s">
        <v>561</v>
      </c>
    </row>
    <row r="97" spans="2:2" ht="15.75">
      <c r="B97" s="190" t="s">
        <v>562</v>
      </c>
    </row>
    <row r="98" spans="2:2" ht="15.75">
      <c r="B98" s="190" t="s">
        <v>563</v>
      </c>
    </row>
    <row r="99" spans="2:2" ht="15.75">
      <c r="B99" s="190" t="s">
        <v>564</v>
      </c>
    </row>
    <row r="100" spans="2:2" ht="15.75">
      <c r="B100" s="189" t="s">
        <v>565</v>
      </c>
    </row>
    <row r="101" spans="2:2" ht="15.75">
      <c r="B101" s="190" t="s">
        <v>566</v>
      </c>
    </row>
    <row r="102" spans="2:2" ht="15.75">
      <c r="B102" s="191" t="s">
        <v>567</v>
      </c>
    </row>
    <row r="103" spans="2:2" ht="15.75">
      <c r="B103" s="191" t="s">
        <v>568</v>
      </c>
    </row>
    <row r="104" spans="2:2" ht="15.75">
      <c r="B104" s="191"/>
    </row>
    <row r="105" spans="2:2" ht="15.75">
      <c r="B105" s="190" t="s">
        <v>569</v>
      </c>
    </row>
    <row r="106" spans="2:2" ht="15.75">
      <c r="B106" s="189" t="s">
        <v>570</v>
      </c>
    </row>
    <row r="107" spans="2:2" ht="15.75">
      <c r="B107" s="190" t="s">
        <v>571</v>
      </c>
    </row>
    <row r="108" spans="2:2" ht="15.75">
      <c r="B108" s="191" t="s">
        <v>572</v>
      </c>
    </row>
    <row r="109" spans="2:2" ht="15.75">
      <c r="B109" s="190" t="s">
        <v>573</v>
      </c>
    </row>
    <row r="110" spans="2:2" ht="15.75">
      <c r="B110" s="191">
        <v>2</v>
      </c>
    </row>
    <row r="111" spans="2:2" ht="15.75">
      <c r="B111" s="190" t="s">
        <v>574</v>
      </c>
    </row>
  </sheetData>
  <mergeCells count="1">
    <mergeCell ref="B13:O1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I45"/>
  <sheetViews>
    <sheetView topLeftCell="A7" zoomScale="70" zoomScaleNormal="70" zoomScaleSheetLayoutView="85" workbookViewId="0">
      <selection activeCell="BJ19" sqref="BJ19"/>
    </sheetView>
  </sheetViews>
  <sheetFormatPr defaultColWidth="2.7109375" defaultRowHeight="12.75"/>
  <cols>
    <col min="1" max="16384" width="2.7109375" style="1"/>
  </cols>
  <sheetData>
    <row r="1" spans="1:64" ht="13.5" customHeight="1" thickTop="1">
      <c r="A1" s="20"/>
      <c r="B1" s="21"/>
      <c r="C1" s="21"/>
      <c r="D1" s="21"/>
      <c r="E1" s="21"/>
      <c r="F1" s="21"/>
      <c r="G1" s="21"/>
      <c r="H1" s="319" t="s">
        <v>709</v>
      </c>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21"/>
      <c r="BG1" s="21"/>
      <c r="BH1" s="21"/>
      <c r="BI1" s="21"/>
      <c r="BJ1" s="21"/>
      <c r="BK1" s="21"/>
      <c r="BL1" s="22"/>
    </row>
    <row r="2" spans="1:64" ht="12.75" customHeight="1">
      <c r="A2" s="23"/>
      <c r="B2" s="24"/>
      <c r="C2" s="24"/>
      <c r="D2" s="24"/>
      <c r="E2" s="24"/>
      <c r="F2" s="24"/>
      <c r="G2" s="24"/>
      <c r="H2" s="320"/>
      <c r="I2" s="320"/>
      <c r="J2" s="320"/>
      <c r="K2" s="320"/>
      <c r="L2" s="320"/>
      <c r="M2" s="320"/>
      <c r="N2" s="320"/>
      <c r="O2" s="320"/>
      <c r="P2" s="320"/>
      <c r="Q2" s="320"/>
      <c r="R2" s="320"/>
      <c r="S2" s="320"/>
      <c r="T2" s="320"/>
      <c r="U2" s="320"/>
      <c r="V2" s="320"/>
      <c r="W2" s="320"/>
      <c r="X2" s="320"/>
      <c r="Y2" s="320"/>
      <c r="Z2" s="320"/>
      <c r="AA2" s="320"/>
      <c r="AB2" s="320"/>
      <c r="AC2" s="320"/>
      <c r="AD2" s="320"/>
      <c r="AE2" s="320"/>
      <c r="AF2" s="320"/>
      <c r="AG2" s="320"/>
      <c r="AH2" s="320"/>
      <c r="AI2" s="320"/>
      <c r="AJ2" s="320"/>
      <c r="AK2" s="320"/>
      <c r="AL2" s="320"/>
      <c r="AM2" s="320"/>
      <c r="AN2" s="320"/>
      <c r="AO2" s="320"/>
      <c r="AP2" s="320"/>
      <c r="AQ2" s="320"/>
      <c r="AR2" s="320"/>
      <c r="AS2" s="320"/>
      <c r="AT2" s="320"/>
      <c r="AU2" s="320"/>
      <c r="AV2" s="320"/>
      <c r="AW2" s="320"/>
      <c r="AX2" s="320"/>
      <c r="AY2" s="320"/>
      <c r="AZ2" s="320"/>
      <c r="BA2" s="320"/>
      <c r="BB2" s="320"/>
      <c r="BC2" s="320"/>
      <c r="BD2" s="320"/>
      <c r="BE2" s="320"/>
      <c r="BF2" s="24"/>
      <c r="BG2" s="24"/>
      <c r="BH2" s="24"/>
      <c r="BI2" s="24"/>
      <c r="BJ2" s="24"/>
      <c r="BK2" s="24"/>
      <c r="BL2" s="25"/>
    </row>
    <row r="3" spans="1:64" ht="12.75" customHeight="1">
      <c r="A3" s="23"/>
      <c r="B3" s="24"/>
      <c r="C3" s="24"/>
      <c r="D3" s="24"/>
      <c r="E3" s="24"/>
      <c r="F3" s="24"/>
      <c r="G3" s="24"/>
      <c r="H3" s="320"/>
      <c r="I3" s="320"/>
      <c r="J3" s="320"/>
      <c r="K3" s="320"/>
      <c r="L3" s="320"/>
      <c r="M3" s="320"/>
      <c r="N3" s="320"/>
      <c r="O3" s="320"/>
      <c r="P3" s="320"/>
      <c r="Q3" s="320"/>
      <c r="R3" s="320"/>
      <c r="S3" s="320"/>
      <c r="T3" s="320"/>
      <c r="U3" s="320"/>
      <c r="V3" s="320"/>
      <c r="W3" s="320"/>
      <c r="X3" s="320"/>
      <c r="Y3" s="320"/>
      <c r="Z3" s="320"/>
      <c r="AA3" s="320"/>
      <c r="AB3" s="320"/>
      <c r="AC3" s="320"/>
      <c r="AD3" s="320"/>
      <c r="AE3" s="320"/>
      <c r="AF3" s="320"/>
      <c r="AG3" s="320"/>
      <c r="AH3" s="320"/>
      <c r="AI3" s="320"/>
      <c r="AJ3" s="320"/>
      <c r="AK3" s="320"/>
      <c r="AL3" s="320"/>
      <c r="AM3" s="320"/>
      <c r="AN3" s="320"/>
      <c r="AO3" s="320"/>
      <c r="AP3" s="320"/>
      <c r="AQ3" s="320"/>
      <c r="AR3" s="320"/>
      <c r="AS3" s="320"/>
      <c r="AT3" s="320"/>
      <c r="AU3" s="320"/>
      <c r="AV3" s="320"/>
      <c r="AW3" s="320"/>
      <c r="AX3" s="320"/>
      <c r="AY3" s="320"/>
      <c r="AZ3" s="320"/>
      <c r="BA3" s="320"/>
      <c r="BB3" s="320"/>
      <c r="BC3" s="320"/>
      <c r="BD3" s="320"/>
      <c r="BE3" s="320"/>
      <c r="BF3" s="24"/>
      <c r="BG3" s="24"/>
      <c r="BH3" s="24"/>
      <c r="BI3" s="24"/>
      <c r="BJ3" s="24"/>
      <c r="BK3" s="24"/>
      <c r="BL3" s="25"/>
    </row>
    <row r="4" spans="1:64" ht="12.75" customHeight="1">
      <c r="A4" s="23"/>
      <c r="B4" s="24"/>
      <c r="C4" s="24"/>
      <c r="D4" s="24"/>
      <c r="E4" s="24"/>
      <c r="F4" s="24"/>
      <c r="G4" s="24"/>
      <c r="H4" s="320"/>
      <c r="I4" s="320"/>
      <c r="J4" s="320"/>
      <c r="K4" s="320"/>
      <c r="L4" s="320"/>
      <c r="M4" s="320"/>
      <c r="N4" s="320"/>
      <c r="O4" s="320"/>
      <c r="P4" s="320"/>
      <c r="Q4" s="320"/>
      <c r="R4" s="320"/>
      <c r="S4" s="320"/>
      <c r="T4" s="320"/>
      <c r="U4" s="320"/>
      <c r="V4" s="320"/>
      <c r="W4" s="320"/>
      <c r="X4" s="320"/>
      <c r="Y4" s="320"/>
      <c r="Z4" s="320"/>
      <c r="AA4" s="320"/>
      <c r="AB4" s="320"/>
      <c r="AC4" s="320"/>
      <c r="AD4" s="320"/>
      <c r="AE4" s="320"/>
      <c r="AF4" s="320"/>
      <c r="AG4" s="320"/>
      <c r="AH4" s="320"/>
      <c r="AI4" s="320"/>
      <c r="AJ4" s="320"/>
      <c r="AK4" s="320"/>
      <c r="AL4" s="320"/>
      <c r="AM4" s="320"/>
      <c r="AN4" s="320"/>
      <c r="AO4" s="320"/>
      <c r="AP4" s="320"/>
      <c r="AQ4" s="320"/>
      <c r="AR4" s="320"/>
      <c r="AS4" s="320"/>
      <c r="AT4" s="320"/>
      <c r="AU4" s="320"/>
      <c r="AV4" s="320"/>
      <c r="AW4" s="320"/>
      <c r="AX4" s="320"/>
      <c r="AY4" s="320"/>
      <c r="AZ4" s="320"/>
      <c r="BA4" s="320"/>
      <c r="BB4" s="320"/>
      <c r="BC4" s="320"/>
      <c r="BD4" s="320"/>
      <c r="BE4" s="320"/>
      <c r="BF4" s="24"/>
      <c r="BG4" s="24"/>
      <c r="BH4" s="24"/>
      <c r="BI4" s="24"/>
      <c r="BJ4" s="24"/>
      <c r="BK4" s="24"/>
      <c r="BL4" s="25"/>
    </row>
    <row r="5" spans="1:64" ht="12.75" customHeight="1">
      <c r="A5" s="23"/>
      <c r="B5" s="24"/>
      <c r="C5" s="24"/>
      <c r="D5" s="24"/>
      <c r="E5" s="24"/>
      <c r="F5" s="24"/>
      <c r="G5" s="24"/>
      <c r="H5" s="320"/>
      <c r="I5" s="320"/>
      <c r="J5" s="320"/>
      <c r="K5" s="320"/>
      <c r="L5" s="320"/>
      <c r="M5" s="320"/>
      <c r="N5" s="320"/>
      <c r="O5" s="320"/>
      <c r="P5" s="320"/>
      <c r="Q5" s="320"/>
      <c r="R5" s="320"/>
      <c r="S5" s="320"/>
      <c r="T5" s="320"/>
      <c r="U5" s="320"/>
      <c r="V5" s="320"/>
      <c r="W5" s="320"/>
      <c r="X5" s="320"/>
      <c r="Y5" s="320"/>
      <c r="Z5" s="320"/>
      <c r="AA5" s="320"/>
      <c r="AB5" s="320"/>
      <c r="AC5" s="320"/>
      <c r="AD5" s="320"/>
      <c r="AE5" s="320"/>
      <c r="AF5" s="320"/>
      <c r="AG5" s="320"/>
      <c r="AH5" s="320"/>
      <c r="AI5" s="320"/>
      <c r="AJ5" s="320"/>
      <c r="AK5" s="320"/>
      <c r="AL5" s="320"/>
      <c r="AM5" s="320"/>
      <c r="AN5" s="320"/>
      <c r="AO5" s="320"/>
      <c r="AP5" s="320"/>
      <c r="AQ5" s="320"/>
      <c r="AR5" s="320"/>
      <c r="AS5" s="320"/>
      <c r="AT5" s="320"/>
      <c r="AU5" s="320"/>
      <c r="AV5" s="320"/>
      <c r="AW5" s="320"/>
      <c r="AX5" s="320"/>
      <c r="AY5" s="320"/>
      <c r="AZ5" s="320"/>
      <c r="BA5" s="320"/>
      <c r="BB5" s="320"/>
      <c r="BC5" s="320"/>
      <c r="BD5" s="320"/>
      <c r="BE5" s="320"/>
      <c r="BF5" s="24"/>
      <c r="BG5" s="24"/>
      <c r="BH5" s="24"/>
      <c r="BI5" s="24"/>
      <c r="BJ5" s="24"/>
      <c r="BK5" s="24"/>
      <c r="BL5" s="25"/>
    </row>
    <row r="6" spans="1:64">
      <c r="A6" s="2"/>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4"/>
    </row>
    <row r="7" spans="1:64">
      <c r="A7" s="2"/>
      <c r="B7" s="3"/>
      <c r="C7" s="3"/>
      <c r="D7" s="3"/>
      <c r="E7" s="3"/>
      <c r="F7" s="3"/>
      <c r="G7" s="3"/>
      <c r="H7" s="3"/>
      <c r="I7" s="3"/>
      <c r="J7" s="3"/>
      <c r="K7" s="3"/>
      <c r="L7" s="3"/>
      <c r="M7" s="3"/>
      <c r="N7" s="3"/>
      <c r="O7" s="3"/>
      <c r="P7" s="3"/>
      <c r="Q7" s="10"/>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4"/>
    </row>
    <row r="8" spans="1:64">
      <c r="A8" s="2"/>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4"/>
    </row>
    <row r="9" spans="1:64">
      <c r="A9" s="2"/>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4"/>
    </row>
    <row r="10" spans="1:64" ht="28.5" customHeight="1">
      <c r="A10" s="2"/>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5"/>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4"/>
    </row>
    <row r="11" spans="1:64" ht="28.5" customHeight="1">
      <c r="A11" s="2"/>
      <c r="B11" s="3"/>
      <c r="C11" s="10"/>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5"/>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4"/>
    </row>
    <row r="12" spans="1:64" ht="28.5" customHeight="1">
      <c r="A12" s="2"/>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5"/>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4"/>
    </row>
    <row r="13" spans="1:64" ht="28.5" customHeight="1">
      <c r="A13" s="2"/>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5"/>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4"/>
    </row>
    <row r="14" spans="1:64" ht="28.5" customHeight="1">
      <c r="A14" s="2"/>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5"/>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4"/>
    </row>
    <row r="15" spans="1:64" ht="28.5" customHeight="1">
      <c r="A15" s="2"/>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5"/>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4"/>
    </row>
    <row r="16" spans="1:64" ht="28.5" customHeight="1">
      <c r="A16" s="2"/>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5"/>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4"/>
    </row>
    <row r="17" spans="1:113" ht="28.5" customHeight="1">
      <c r="A17" s="2"/>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5"/>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4"/>
    </row>
    <row r="18" spans="1:113" ht="28.5" customHeight="1">
      <c r="A18" s="2"/>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5"/>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4"/>
      <c r="CG18" s="321"/>
      <c r="CH18" s="321"/>
      <c r="CI18" s="321"/>
      <c r="CJ18" s="321"/>
      <c r="CK18" s="321"/>
      <c r="CL18" s="321"/>
      <c r="CM18" s="321"/>
      <c r="CN18" s="321"/>
      <c r="CO18" s="321"/>
      <c r="CP18" s="321"/>
      <c r="CQ18" s="321"/>
      <c r="CR18" s="321"/>
      <c r="CS18" s="321"/>
      <c r="CT18" s="321"/>
      <c r="CU18" s="321"/>
      <c r="CV18" s="321"/>
      <c r="CW18" s="321"/>
      <c r="CX18" s="321"/>
      <c r="CY18" s="321"/>
      <c r="CZ18" s="321"/>
      <c r="DA18" s="321"/>
      <c r="DB18" s="321"/>
      <c r="DC18" s="321"/>
      <c r="DD18" s="321"/>
      <c r="DE18" s="321"/>
      <c r="DF18" s="321"/>
      <c r="DG18" s="321"/>
      <c r="DH18" s="321"/>
      <c r="DI18" s="321"/>
    </row>
    <row r="19" spans="1:113">
      <c r="A19" s="2"/>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4"/>
      <c r="CG19" s="321"/>
      <c r="CH19" s="321"/>
      <c r="CI19" s="321"/>
      <c r="CJ19" s="321"/>
      <c r="CK19" s="321"/>
      <c r="CL19" s="321"/>
      <c r="CM19" s="321"/>
      <c r="CN19" s="321"/>
      <c r="CO19" s="321"/>
      <c r="CP19" s="321"/>
      <c r="CQ19" s="321"/>
      <c r="CR19" s="321"/>
      <c r="CS19" s="321"/>
      <c r="CT19" s="321"/>
      <c r="CU19" s="321"/>
      <c r="CV19" s="321"/>
      <c r="CW19" s="321"/>
      <c r="CX19" s="321"/>
      <c r="CY19" s="321"/>
      <c r="CZ19" s="321"/>
      <c r="DA19" s="321"/>
      <c r="DB19" s="321"/>
      <c r="DC19" s="321"/>
      <c r="DD19" s="321"/>
      <c r="DE19" s="321"/>
      <c r="DF19" s="321"/>
      <c r="DG19" s="321"/>
      <c r="DH19" s="321"/>
      <c r="DI19" s="321"/>
    </row>
    <row r="20" spans="1:113">
      <c r="A20" s="2"/>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4"/>
      <c r="CG20" s="321"/>
      <c r="CH20" s="321"/>
      <c r="CI20" s="321"/>
      <c r="CJ20" s="321"/>
      <c r="CK20" s="321"/>
      <c r="CL20" s="321"/>
      <c r="CM20" s="321"/>
      <c r="CN20" s="321"/>
      <c r="CO20" s="321"/>
      <c r="CP20" s="321"/>
      <c r="CQ20" s="321"/>
      <c r="CR20" s="321"/>
      <c r="CS20" s="321"/>
      <c r="CT20" s="321"/>
      <c r="CU20" s="321"/>
      <c r="CV20" s="321"/>
      <c r="CW20" s="321"/>
      <c r="CX20" s="321"/>
      <c r="CY20" s="321"/>
      <c r="CZ20" s="321"/>
      <c r="DA20" s="321"/>
      <c r="DB20" s="321"/>
      <c r="DC20" s="321"/>
      <c r="DD20" s="321"/>
      <c r="DE20" s="321"/>
      <c r="DF20" s="321"/>
      <c r="DG20" s="321"/>
      <c r="DH20" s="321"/>
      <c r="DI20" s="321"/>
    </row>
    <row r="21" spans="1:113">
      <c r="A21" s="2"/>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4"/>
      <c r="CG21" s="321"/>
      <c r="CH21" s="321"/>
      <c r="CI21" s="321"/>
      <c r="CJ21" s="321"/>
      <c r="CK21" s="321"/>
      <c r="CL21" s="321"/>
      <c r="CM21" s="321"/>
      <c r="CN21" s="321"/>
      <c r="CO21" s="321"/>
      <c r="CP21" s="321"/>
      <c r="CQ21" s="321"/>
      <c r="CR21" s="321"/>
      <c r="CS21" s="321"/>
      <c r="CT21" s="321"/>
      <c r="CU21" s="321"/>
      <c r="CV21" s="321"/>
      <c r="CW21" s="321"/>
      <c r="CX21" s="321"/>
      <c r="CY21" s="321"/>
      <c r="CZ21" s="321"/>
      <c r="DA21" s="321"/>
      <c r="DB21" s="321"/>
      <c r="DC21" s="321"/>
      <c r="DD21" s="321"/>
      <c r="DE21" s="321"/>
      <c r="DF21" s="321"/>
      <c r="DG21" s="321"/>
      <c r="DH21" s="321"/>
      <c r="DI21" s="321"/>
    </row>
    <row r="22" spans="1:113">
      <c r="A22" s="2"/>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4"/>
      <c r="CG22" s="321"/>
      <c r="CH22" s="321"/>
      <c r="CI22" s="321"/>
      <c r="CJ22" s="321"/>
      <c r="CK22" s="321"/>
      <c r="CL22" s="321"/>
      <c r="CM22" s="321"/>
      <c r="CN22" s="321"/>
      <c r="CO22" s="321"/>
      <c r="CP22" s="321"/>
      <c r="CQ22" s="321"/>
      <c r="CR22" s="321"/>
      <c r="CS22" s="321"/>
      <c r="CT22" s="321"/>
      <c r="CU22" s="321"/>
      <c r="CV22" s="321"/>
      <c r="CW22" s="321"/>
      <c r="CX22" s="321"/>
      <c r="CY22" s="321"/>
      <c r="CZ22" s="321"/>
      <c r="DA22" s="321"/>
      <c r="DB22" s="321"/>
      <c r="DC22" s="321"/>
      <c r="DD22" s="321"/>
      <c r="DE22" s="321"/>
      <c r="DF22" s="321"/>
      <c r="DG22" s="321"/>
      <c r="DH22" s="321"/>
      <c r="DI22" s="321"/>
    </row>
    <row r="23" spans="1:113">
      <c r="A23" s="2"/>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4"/>
      <c r="CG23" s="321"/>
      <c r="CH23" s="321"/>
      <c r="CI23" s="321"/>
      <c r="CJ23" s="321"/>
      <c r="CK23" s="321"/>
      <c r="CL23" s="321"/>
      <c r="CM23" s="321"/>
      <c r="CN23" s="321"/>
      <c r="CO23" s="321"/>
      <c r="CP23" s="321"/>
      <c r="CQ23" s="321"/>
      <c r="CR23" s="321"/>
      <c r="CS23" s="321"/>
      <c r="CT23" s="321"/>
      <c r="CU23" s="321"/>
      <c r="CV23" s="321"/>
      <c r="CW23" s="321"/>
      <c r="CX23" s="321"/>
      <c r="CY23" s="321"/>
      <c r="CZ23" s="321"/>
      <c r="DA23" s="321"/>
      <c r="DB23" s="321"/>
      <c r="DC23" s="321"/>
      <c r="DD23" s="321"/>
      <c r="DE23" s="321"/>
      <c r="DF23" s="321"/>
      <c r="DG23" s="321"/>
      <c r="DH23" s="321"/>
      <c r="DI23" s="321"/>
    </row>
    <row r="24" spans="1:113">
      <c r="A24" s="2"/>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4"/>
    </row>
    <row r="25" spans="1:113">
      <c r="A25" s="2"/>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4"/>
    </row>
    <row r="26" spans="1:113">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4"/>
    </row>
    <row r="27" spans="1:113">
      <c r="A27" s="253"/>
      <c r="B27" s="254"/>
      <c r="C27" s="254"/>
      <c r="D27" s="254"/>
      <c r="E27" s="254"/>
      <c r="F27" s="254"/>
      <c r="G27" s="254"/>
      <c r="H27" s="254"/>
      <c r="I27" s="254"/>
      <c r="J27" s="254"/>
      <c r="K27" s="254"/>
      <c r="L27" s="254"/>
      <c r="M27" s="254"/>
      <c r="N27" s="254"/>
      <c r="O27" s="254"/>
      <c r="P27" s="254"/>
      <c r="Q27" s="254"/>
      <c r="R27" s="254"/>
      <c r="S27" s="254"/>
      <c r="T27" s="254"/>
      <c r="U27" s="254"/>
      <c r="V27" s="254"/>
      <c r="W27" s="254"/>
      <c r="X27" s="254"/>
      <c r="Y27" s="254"/>
      <c r="Z27" s="254"/>
      <c r="AA27" s="254"/>
      <c r="AB27" s="254"/>
      <c r="AC27" s="254"/>
      <c r="AD27" s="254"/>
      <c r="AE27" s="254"/>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4"/>
    </row>
    <row r="28" spans="1:113">
      <c r="A28" s="253"/>
      <c r="B28" s="254"/>
      <c r="C28" s="254"/>
      <c r="D28" s="254"/>
      <c r="E28" s="254"/>
      <c r="F28" s="254"/>
      <c r="G28" s="254"/>
      <c r="H28" s="254"/>
      <c r="I28" s="254"/>
      <c r="J28" s="254"/>
      <c r="K28" s="254"/>
      <c r="L28" s="254"/>
      <c r="M28" s="254"/>
      <c r="N28" s="254"/>
      <c r="O28" s="254"/>
      <c r="P28" s="254"/>
      <c r="Q28" s="254"/>
      <c r="R28" s="254"/>
      <c r="S28" s="254"/>
      <c r="T28" s="254"/>
      <c r="U28" s="254"/>
      <c r="V28" s="254"/>
      <c r="W28" s="254"/>
      <c r="X28" s="254"/>
      <c r="Y28" s="254"/>
      <c r="Z28" s="254"/>
      <c r="AA28" s="254"/>
      <c r="AB28" s="254"/>
      <c r="AC28" s="254"/>
      <c r="AD28" s="254"/>
      <c r="AE28" s="254"/>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4"/>
    </row>
    <row r="29" spans="1:113" ht="12.75" customHeight="1">
      <c r="A29" s="253"/>
      <c r="B29" s="255"/>
      <c r="C29" s="255"/>
      <c r="D29" s="255"/>
      <c r="E29" s="255"/>
      <c r="F29" s="255"/>
      <c r="G29" s="255"/>
      <c r="H29" s="255"/>
      <c r="I29" s="255"/>
      <c r="J29" s="255"/>
      <c r="K29" s="255"/>
      <c r="L29" s="255"/>
      <c r="M29" s="255"/>
      <c r="N29" s="255"/>
      <c r="O29" s="255"/>
      <c r="P29" s="255"/>
      <c r="Q29" s="255"/>
      <c r="R29" s="255"/>
      <c r="S29" s="255"/>
      <c r="T29" s="255"/>
      <c r="U29" s="255"/>
      <c r="V29" s="255"/>
      <c r="W29" s="255"/>
      <c r="X29" s="255"/>
      <c r="Y29" s="255"/>
      <c r="Z29" s="255"/>
      <c r="AA29" s="255"/>
      <c r="AB29" s="255"/>
      <c r="AC29" s="255"/>
      <c r="AD29" s="255"/>
      <c r="AE29" s="254"/>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4"/>
    </row>
    <row r="30" spans="1:113" ht="12.75" customHeight="1">
      <c r="A30" s="253"/>
      <c r="B30" s="255"/>
      <c r="C30" s="255"/>
      <c r="D30" s="255"/>
      <c r="E30" s="255"/>
      <c r="F30" s="255"/>
      <c r="G30" s="255"/>
      <c r="H30" s="255"/>
      <c r="I30" s="255"/>
      <c r="J30" s="255"/>
      <c r="K30" s="255"/>
      <c r="L30" s="255"/>
      <c r="M30" s="255"/>
      <c r="N30" s="255"/>
      <c r="O30" s="255"/>
      <c r="P30" s="255"/>
      <c r="Q30" s="255"/>
      <c r="R30" s="255"/>
      <c r="S30" s="255"/>
      <c r="T30" s="255"/>
      <c r="U30" s="255"/>
      <c r="V30" s="255"/>
      <c r="W30" s="255"/>
      <c r="X30" s="255"/>
      <c r="Y30" s="255"/>
      <c r="Z30" s="255"/>
      <c r="AA30" s="255"/>
      <c r="AB30" s="255"/>
      <c r="AC30" s="255"/>
      <c r="AD30" s="255"/>
      <c r="AE30" s="254"/>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4"/>
    </row>
    <row r="31" spans="1:113">
      <c r="A31" s="253"/>
      <c r="B31" s="255"/>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255"/>
      <c r="AB31" s="255"/>
      <c r="AC31" s="255"/>
      <c r="AD31" s="255"/>
      <c r="AE31" s="254"/>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4"/>
    </row>
    <row r="32" spans="1:113">
      <c r="A32" s="253"/>
      <c r="B32" s="255"/>
      <c r="C32" s="255"/>
      <c r="D32" s="255"/>
      <c r="E32" s="255"/>
      <c r="F32" s="255"/>
      <c r="G32" s="255"/>
      <c r="H32" s="255"/>
      <c r="I32" s="255"/>
      <c r="J32" s="255"/>
      <c r="K32" s="255"/>
      <c r="L32" s="255"/>
      <c r="M32" s="255"/>
      <c r="N32" s="255"/>
      <c r="O32" s="255"/>
      <c r="P32" s="255"/>
      <c r="Q32" s="255"/>
      <c r="R32" s="255"/>
      <c r="S32" s="255"/>
      <c r="T32" s="255"/>
      <c r="U32" s="255"/>
      <c r="V32" s="255"/>
      <c r="W32" s="255"/>
      <c r="X32" s="255"/>
      <c r="Y32" s="255"/>
      <c r="Z32" s="255"/>
      <c r="AA32" s="255"/>
      <c r="AB32" s="255"/>
      <c r="AC32" s="255"/>
      <c r="AD32" s="255"/>
      <c r="AE32" s="254"/>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4"/>
    </row>
    <row r="33" spans="1:97">
      <c r="A33" s="253"/>
      <c r="B33" s="255"/>
      <c r="C33" s="255"/>
      <c r="D33" s="255"/>
      <c r="E33" s="255"/>
      <c r="F33" s="255"/>
      <c r="G33" s="255"/>
      <c r="H33" s="255"/>
      <c r="I33" s="255"/>
      <c r="J33" s="255"/>
      <c r="K33" s="255"/>
      <c r="L33" s="255"/>
      <c r="M33" s="255"/>
      <c r="N33" s="255"/>
      <c r="O33" s="255"/>
      <c r="P33" s="255"/>
      <c r="Q33" s="255"/>
      <c r="R33" s="255"/>
      <c r="S33" s="255"/>
      <c r="T33" s="255"/>
      <c r="U33" s="255"/>
      <c r="V33" s="255"/>
      <c r="W33" s="255"/>
      <c r="X33" s="255"/>
      <c r="Y33" s="255"/>
      <c r="Z33" s="255"/>
      <c r="AA33" s="255"/>
      <c r="AB33" s="255"/>
      <c r="AC33" s="255"/>
      <c r="AD33" s="255"/>
      <c r="AE33" s="254"/>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4"/>
    </row>
    <row r="34" spans="1:97">
      <c r="A34" s="253"/>
      <c r="B34" s="255"/>
      <c r="C34" s="255"/>
      <c r="D34" s="255"/>
      <c r="E34" s="255"/>
      <c r="F34" s="255"/>
      <c r="G34" s="255"/>
      <c r="H34" s="255"/>
      <c r="I34" s="255"/>
      <c r="J34" s="255"/>
      <c r="K34" s="255"/>
      <c r="L34" s="255"/>
      <c r="M34" s="255"/>
      <c r="N34" s="255"/>
      <c r="O34" s="255"/>
      <c r="P34" s="255"/>
      <c r="Q34" s="255"/>
      <c r="R34" s="255"/>
      <c r="S34" s="255"/>
      <c r="T34" s="255"/>
      <c r="U34" s="255"/>
      <c r="V34" s="255"/>
      <c r="W34" s="255"/>
      <c r="X34" s="255"/>
      <c r="Y34" s="255"/>
      <c r="Z34" s="255"/>
      <c r="AA34" s="255"/>
      <c r="AB34" s="255"/>
      <c r="AC34" s="255"/>
      <c r="AD34" s="255"/>
      <c r="AE34" s="254"/>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4"/>
    </row>
    <row r="35" spans="1:97" ht="12.75" customHeight="1">
      <c r="A35" s="2"/>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4"/>
    </row>
    <row r="36" spans="1:97" ht="12.75" customHeight="1">
      <c r="A36" s="2"/>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4"/>
      <c r="CS36" s="282"/>
    </row>
    <row r="37" spans="1:97" ht="12.75" customHeight="1">
      <c r="A37" s="2"/>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4"/>
    </row>
    <row r="38" spans="1:97">
      <c r="A38" s="2"/>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4"/>
    </row>
    <row r="39" spans="1:97">
      <c r="A39" s="2"/>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4"/>
    </row>
    <row r="40" spans="1:97">
      <c r="A40" s="2"/>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4"/>
    </row>
    <row r="41" spans="1:97">
      <c r="A41" s="2"/>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4"/>
    </row>
    <row r="42" spans="1:97" s="8" customFormat="1" ht="15.75" thickBot="1">
      <c r="A42" s="6"/>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9"/>
      <c r="AZ42" s="7"/>
      <c r="BA42" s="7"/>
      <c r="BB42" s="7"/>
      <c r="BC42" s="7"/>
      <c r="BD42" s="7"/>
      <c r="BE42" s="7"/>
      <c r="BF42" s="7"/>
      <c r="BG42" s="7"/>
      <c r="BH42" s="7"/>
      <c r="BI42" s="7"/>
      <c r="BJ42" s="7"/>
      <c r="BK42" s="7"/>
      <c r="BL42" s="12"/>
    </row>
    <row r="43" spans="1:97" ht="13.5" thickTop="1"/>
    <row r="45" spans="1:97">
      <c r="J45" s="13"/>
    </row>
  </sheetData>
  <mergeCells count="2">
    <mergeCell ref="H1:BE5"/>
    <mergeCell ref="CG18:DI23"/>
  </mergeCells>
  <phoneticPr fontId="3" type="noConversion"/>
  <printOptions horizontalCentered="1" verticalCentered="1"/>
  <pageMargins left="0.23622047244094491" right="0.23622047244094491" top="0.74803149606299213" bottom="0.74803149606299213" header="0.31496062992125984" footer="0.31496062992125984"/>
  <pageSetup paperSize="8" scale="110" orientation="landscape" r:id="rId1"/>
  <headerFooter scaleWithDoc="0" alignWithMargins="0">
    <oddFooter>&amp;F</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pageSetUpPr fitToPage="1"/>
  </sheetPr>
  <dimension ref="B2:N288"/>
  <sheetViews>
    <sheetView showGridLines="0" tabSelected="1" view="pageLayout" topLeftCell="F1" zoomScale="73" zoomScaleNormal="115" zoomScaleSheetLayoutView="85" zoomScalePageLayoutView="73" workbookViewId="0">
      <selection activeCell="P9" sqref="P9"/>
    </sheetView>
  </sheetViews>
  <sheetFormatPr defaultColWidth="10.28515625" defaultRowHeight="12.75"/>
  <cols>
    <col min="1" max="1" width="5.7109375" style="96" customWidth="1"/>
    <col min="2" max="2" width="15.5703125" style="95" customWidth="1"/>
    <col min="3" max="3" width="3.140625" style="95" bestFit="1" customWidth="1"/>
    <col min="4" max="7" width="2.7109375" style="95" customWidth="1"/>
    <col min="8" max="8" width="60.7109375" style="95" customWidth="1"/>
    <col min="9" max="9" width="57.85546875" style="158" customWidth="1"/>
    <col min="10" max="13" width="2.5703125" style="95" customWidth="1"/>
    <col min="14" max="14" width="79.28515625" style="158" customWidth="1"/>
    <col min="15" max="16384" width="10.28515625" style="96"/>
  </cols>
  <sheetData>
    <row r="2" spans="2:14" ht="18" customHeight="1">
      <c r="B2" s="37" t="s">
        <v>712</v>
      </c>
      <c r="C2" s="38"/>
      <c r="D2" s="38"/>
      <c r="E2" s="38"/>
      <c r="F2" s="38"/>
      <c r="G2" s="38"/>
      <c r="H2" s="112"/>
      <c r="I2" s="335" t="s">
        <v>151</v>
      </c>
      <c r="J2" s="336"/>
      <c r="K2" s="336"/>
      <c r="L2" s="336"/>
      <c r="M2" s="336"/>
      <c r="N2" s="337"/>
    </row>
    <row r="3" spans="2:14" ht="18" customHeight="1">
      <c r="B3" s="349" t="s">
        <v>689</v>
      </c>
      <c r="C3" s="350"/>
      <c r="D3" s="350"/>
      <c r="E3" s="350"/>
      <c r="F3" s="350"/>
      <c r="G3" s="350"/>
      <c r="H3" s="351"/>
      <c r="I3" s="338"/>
      <c r="J3" s="339"/>
      <c r="K3" s="339"/>
      <c r="L3" s="339"/>
      <c r="M3" s="339"/>
      <c r="N3" s="340"/>
    </row>
    <row r="4" spans="2:14" ht="15" customHeight="1">
      <c r="B4" s="349"/>
      <c r="C4" s="350"/>
      <c r="D4" s="350"/>
      <c r="E4" s="350"/>
      <c r="F4" s="350"/>
      <c r="G4" s="350"/>
      <c r="H4" s="351"/>
      <c r="I4" s="338"/>
      <c r="J4" s="339"/>
      <c r="K4" s="339"/>
      <c r="L4" s="339"/>
      <c r="M4" s="339"/>
      <c r="N4" s="340"/>
    </row>
    <row r="5" spans="2:14" ht="13.5" customHeight="1">
      <c r="B5" s="113"/>
      <c r="C5" s="114"/>
      <c r="D5" s="114"/>
      <c r="E5" s="114"/>
      <c r="F5" s="114"/>
      <c r="G5" s="114"/>
      <c r="H5" s="115"/>
      <c r="I5" s="341"/>
      <c r="J5" s="342"/>
      <c r="K5" s="342"/>
      <c r="L5" s="342"/>
      <c r="M5" s="342"/>
      <c r="N5" s="343"/>
    </row>
    <row r="6" spans="2:14" s="44" customFormat="1" ht="15" customHeight="1">
      <c r="B6" s="353" t="s">
        <v>29</v>
      </c>
      <c r="C6" s="352" t="s">
        <v>23</v>
      </c>
      <c r="D6" s="352"/>
      <c r="E6" s="352"/>
      <c r="F6" s="352"/>
      <c r="G6" s="352"/>
      <c r="H6" s="355" t="s">
        <v>40</v>
      </c>
      <c r="I6" s="344" t="s">
        <v>239</v>
      </c>
      <c r="J6" s="346" t="s">
        <v>34</v>
      </c>
      <c r="K6" s="347"/>
      <c r="L6" s="347"/>
      <c r="M6" s="348"/>
      <c r="N6" s="344" t="s">
        <v>90</v>
      </c>
    </row>
    <row r="7" spans="2:14" s="44" customFormat="1" ht="15" customHeight="1">
      <c r="B7" s="354"/>
      <c r="C7" s="45">
        <v>1</v>
      </c>
      <c r="D7" s="45">
        <v>2</v>
      </c>
      <c r="E7" s="45">
        <v>3</v>
      </c>
      <c r="F7" s="45">
        <v>4</v>
      </c>
      <c r="G7" s="45">
        <v>5</v>
      </c>
      <c r="H7" s="356"/>
      <c r="I7" s="345"/>
      <c r="J7" s="116" t="s">
        <v>31</v>
      </c>
      <c r="K7" s="117" t="s">
        <v>38</v>
      </c>
      <c r="L7" s="117" t="s">
        <v>3</v>
      </c>
      <c r="M7" s="117" t="s">
        <v>4</v>
      </c>
      <c r="N7" s="345"/>
    </row>
    <row r="8" spans="2:14" s="44" customFormat="1" ht="63.75">
      <c r="B8" s="328" t="s">
        <v>33</v>
      </c>
      <c r="C8" s="108">
        <v>1</v>
      </c>
      <c r="D8" s="107"/>
      <c r="E8" s="107"/>
      <c r="F8" s="107"/>
      <c r="G8" s="81"/>
      <c r="H8" s="286" t="s">
        <v>153</v>
      </c>
      <c r="I8" s="287" t="s">
        <v>263</v>
      </c>
      <c r="J8" s="288" t="s">
        <v>3</v>
      </c>
      <c r="K8" s="288" t="s">
        <v>3</v>
      </c>
      <c r="L8" s="288"/>
      <c r="M8" s="289"/>
      <c r="N8" s="85" t="s">
        <v>655</v>
      </c>
    </row>
    <row r="9" spans="2:14" s="44" customFormat="1" ht="39.75" customHeight="1">
      <c r="B9" s="329"/>
      <c r="C9" s="108">
        <v>1</v>
      </c>
      <c r="E9" s="118"/>
      <c r="F9" s="118"/>
      <c r="G9" s="119"/>
      <c r="H9" s="286" t="s">
        <v>36</v>
      </c>
      <c r="I9" s="287" t="s">
        <v>747</v>
      </c>
      <c r="J9" s="288"/>
      <c r="K9" s="288" t="s">
        <v>3</v>
      </c>
      <c r="L9" s="288"/>
      <c r="M9" s="289"/>
      <c r="N9" s="85" t="s">
        <v>748</v>
      </c>
    </row>
    <row r="10" spans="2:14" s="44" customFormat="1" ht="69" customHeight="1">
      <c r="B10" s="329"/>
      <c r="C10" s="134"/>
      <c r="D10" s="108">
        <v>1</v>
      </c>
      <c r="E10" s="107"/>
      <c r="F10" s="107"/>
      <c r="G10" s="81"/>
      <c r="H10" s="286" t="s">
        <v>751</v>
      </c>
      <c r="I10" s="287" t="s">
        <v>264</v>
      </c>
      <c r="J10" s="288" t="s">
        <v>3</v>
      </c>
      <c r="K10" s="288" t="s">
        <v>3</v>
      </c>
      <c r="L10" s="288"/>
      <c r="M10" s="289"/>
      <c r="N10" s="85" t="s">
        <v>749</v>
      </c>
    </row>
    <row r="11" spans="2:14" s="44" customFormat="1" ht="51">
      <c r="B11" s="329"/>
      <c r="C11" s="120"/>
      <c r="D11" s="108">
        <v>1</v>
      </c>
      <c r="E11" s="120"/>
      <c r="F11" s="120"/>
      <c r="G11" s="121"/>
      <c r="H11" s="286" t="s">
        <v>752</v>
      </c>
      <c r="I11" s="287" t="s">
        <v>221</v>
      </c>
      <c r="J11" s="288" t="s">
        <v>3</v>
      </c>
      <c r="K11" s="288" t="s">
        <v>3</v>
      </c>
      <c r="L11" s="288"/>
      <c r="M11" s="289"/>
      <c r="N11" s="85" t="s">
        <v>222</v>
      </c>
    </row>
    <row r="12" spans="2:14" s="44" customFormat="1" ht="63.75">
      <c r="B12" s="329"/>
      <c r="C12" s="107"/>
      <c r="D12" s="107"/>
      <c r="E12" s="108"/>
      <c r="F12" s="107"/>
      <c r="G12" s="81"/>
      <c r="H12" s="276" t="s">
        <v>753</v>
      </c>
      <c r="I12" s="311" t="s">
        <v>732</v>
      </c>
      <c r="J12" s="312" t="s">
        <v>3</v>
      </c>
      <c r="K12" s="312" t="s">
        <v>3</v>
      </c>
      <c r="L12" s="312"/>
      <c r="M12" s="313"/>
      <c r="N12" s="85" t="s">
        <v>740</v>
      </c>
    </row>
    <row r="13" spans="2:14" s="44" customFormat="1" ht="51">
      <c r="B13" s="329"/>
      <c r="C13" s="107"/>
      <c r="D13" s="107"/>
      <c r="E13" s="107"/>
      <c r="F13" s="108"/>
      <c r="G13" s="81"/>
      <c r="H13" s="89" t="s">
        <v>37</v>
      </c>
      <c r="I13" s="283" t="s">
        <v>750</v>
      </c>
      <c r="J13" s="87" t="s">
        <v>3</v>
      </c>
      <c r="K13" s="87" t="s">
        <v>3</v>
      </c>
      <c r="L13" s="87"/>
      <c r="M13" s="268" t="s">
        <v>3</v>
      </c>
      <c r="N13" s="85" t="s">
        <v>754</v>
      </c>
    </row>
    <row r="14" spans="2:14" s="44" customFormat="1" ht="45.75" customHeight="1">
      <c r="B14" s="329"/>
      <c r="C14" s="81"/>
      <c r="D14" s="81"/>
      <c r="E14" s="81"/>
      <c r="F14" s="81"/>
      <c r="G14" s="108"/>
      <c r="H14" s="85" t="s">
        <v>755</v>
      </c>
      <c r="I14" s="163" t="s">
        <v>223</v>
      </c>
      <c r="J14" s="87" t="s">
        <v>3</v>
      </c>
      <c r="K14" s="87" t="s">
        <v>3</v>
      </c>
      <c r="L14" s="87"/>
      <c r="M14" s="88"/>
      <c r="N14" s="85" t="s">
        <v>733</v>
      </c>
    </row>
    <row r="15" spans="2:14" s="44" customFormat="1" ht="38.25">
      <c r="B15" s="330"/>
      <c r="C15" s="81"/>
      <c r="D15" s="81"/>
      <c r="E15" s="81"/>
      <c r="F15" s="81"/>
      <c r="G15" s="108"/>
      <c r="H15" s="85" t="s">
        <v>336</v>
      </c>
      <c r="I15" s="163" t="s">
        <v>224</v>
      </c>
      <c r="J15" s="87" t="s">
        <v>3</v>
      </c>
      <c r="K15" s="87" t="s">
        <v>3</v>
      </c>
      <c r="L15" s="87"/>
      <c r="M15" s="88"/>
      <c r="N15" s="85" t="s">
        <v>225</v>
      </c>
    </row>
    <row r="16" spans="2:14" s="44" customFormat="1" ht="30" customHeight="1">
      <c r="B16" s="84" t="s">
        <v>89</v>
      </c>
      <c r="C16" s="372">
        <f>H110</f>
        <v>2</v>
      </c>
      <c r="D16" s="373"/>
      <c r="E16" s="373"/>
      <c r="F16" s="373"/>
      <c r="G16" s="374"/>
      <c r="H16" s="325"/>
      <c r="I16" s="326"/>
      <c r="J16" s="326"/>
      <c r="K16" s="326"/>
      <c r="L16" s="326"/>
      <c r="M16" s="326"/>
      <c r="N16" s="327"/>
    </row>
    <row r="17" spans="2:14" ht="37.5" customHeight="1">
      <c r="B17" s="328" t="s">
        <v>727</v>
      </c>
      <c r="C17" s="122">
        <v>1</v>
      </c>
      <c r="D17" s="120"/>
      <c r="E17" s="120"/>
      <c r="F17" s="120"/>
      <c r="G17" s="121"/>
      <c r="H17" s="290" t="s">
        <v>746</v>
      </c>
      <c r="I17" s="291" t="s">
        <v>226</v>
      </c>
      <c r="J17" s="90" t="s">
        <v>3</v>
      </c>
      <c r="K17" s="90" t="s">
        <v>3</v>
      </c>
      <c r="L17" s="90" t="s">
        <v>3</v>
      </c>
      <c r="M17" s="90"/>
      <c r="N17" s="91" t="s">
        <v>232</v>
      </c>
    </row>
    <row r="18" spans="2:14" ht="38.25">
      <c r="B18" s="329"/>
      <c r="C18" s="122">
        <v>1</v>
      </c>
      <c r="D18" s="120"/>
      <c r="E18" s="120"/>
      <c r="F18" s="120"/>
      <c r="G18" s="121"/>
      <c r="H18" s="290" t="s">
        <v>149</v>
      </c>
      <c r="I18" s="291" t="s">
        <v>234</v>
      </c>
      <c r="J18" s="90" t="s">
        <v>3</v>
      </c>
      <c r="K18" s="90" t="s">
        <v>3</v>
      </c>
      <c r="L18" s="90" t="s">
        <v>3</v>
      </c>
      <c r="M18" s="90"/>
      <c r="N18" s="91" t="s">
        <v>235</v>
      </c>
    </row>
    <row r="19" spans="2:14" ht="25.5">
      <c r="B19" s="329"/>
      <c r="C19" s="108">
        <v>1</v>
      </c>
      <c r="D19" s="118"/>
      <c r="E19" s="118"/>
      <c r="F19" s="118"/>
      <c r="G19" s="119"/>
      <c r="H19" s="290" t="s">
        <v>150</v>
      </c>
      <c r="I19" s="292" t="s">
        <v>233</v>
      </c>
      <c r="J19" s="90" t="s">
        <v>3</v>
      </c>
      <c r="K19" s="90" t="s">
        <v>3</v>
      </c>
      <c r="L19" s="90"/>
      <c r="M19" s="90"/>
      <c r="N19" s="85" t="s">
        <v>236</v>
      </c>
    </row>
    <row r="20" spans="2:14" ht="25.5">
      <c r="B20" s="329"/>
      <c r="C20" s="132"/>
      <c r="D20" s="108">
        <v>1</v>
      </c>
      <c r="E20" s="132"/>
      <c r="F20" s="132"/>
      <c r="G20" s="132"/>
      <c r="H20" s="292" t="s">
        <v>494</v>
      </c>
      <c r="I20" s="291" t="s">
        <v>228</v>
      </c>
      <c r="J20" s="90"/>
      <c r="K20" s="90"/>
      <c r="L20" s="90" t="s">
        <v>3</v>
      </c>
      <c r="M20" s="269" t="s">
        <v>3</v>
      </c>
      <c r="N20" s="91" t="s">
        <v>650</v>
      </c>
    </row>
    <row r="21" spans="2:14" ht="51">
      <c r="B21" s="329"/>
      <c r="C21" s="107"/>
      <c r="D21" s="107"/>
      <c r="E21" s="108">
        <v>1</v>
      </c>
      <c r="F21" s="107"/>
      <c r="G21" s="81"/>
      <c r="H21" s="292" t="s">
        <v>200</v>
      </c>
      <c r="I21" s="291" t="s">
        <v>230</v>
      </c>
      <c r="J21" s="90"/>
      <c r="K21" s="90" t="s">
        <v>3</v>
      </c>
      <c r="L21" s="90"/>
      <c r="M21" s="269" t="s">
        <v>3</v>
      </c>
      <c r="N21" s="91" t="s">
        <v>237</v>
      </c>
    </row>
    <row r="22" spans="2:14" ht="38.25">
      <c r="B22" s="329"/>
      <c r="C22" s="107"/>
      <c r="D22" s="107"/>
      <c r="E22" s="107"/>
      <c r="F22" s="108"/>
      <c r="G22" s="81"/>
      <c r="H22" s="86" t="s">
        <v>39</v>
      </c>
      <c r="I22" s="159" t="s">
        <v>227</v>
      </c>
      <c r="J22" s="90"/>
      <c r="K22" s="90" t="s">
        <v>3</v>
      </c>
      <c r="L22" s="90"/>
      <c r="M22" s="269" t="s">
        <v>3</v>
      </c>
      <c r="N22" s="91" t="s">
        <v>238</v>
      </c>
    </row>
    <row r="23" spans="2:14" ht="50.25" customHeight="1">
      <c r="B23" s="329"/>
      <c r="C23" s="120"/>
      <c r="D23" s="120"/>
      <c r="E23" s="120"/>
      <c r="F23" s="120"/>
      <c r="G23" s="108"/>
      <c r="H23" s="86" t="s">
        <v>756</v>
      </c>
      <c r="I23" s="157" t="s">
        <v>229</v>
      </c>
      <c r="J23" s="90" t="s">
        <v>3</v>
      </c>
      <c r="K23" s="90" t="s">
        <v>3</v>
      </c>
      <c r="L23" s="90"/>
      <c r="M23" s="269" t="s">
        <v>3</v>
      </c>
      <c r="N23" s="91" t="s">
        <v>757</v>
      </c>
    </row>
    <row r="24" spans="2:14" ht="50.25" customHeight="1">
      <c r="B24" s="330"/>
      <c r="C24" s="120"/>
      <c r="D24" s="120"/>
      <c r="E24" s="120"/>
      <c r="F24" s="120"/>
      <c r="G24" s="108"/>
      <c r="H24" s="86" t="s">
        <v>201</v>
      </c>
      <c r="I24" s="157" t="s">
        <v>231</v>
      </c>
      <c r="J24" s="90" t="s">
        <v>3</v>
      </c>
      <c r="K24" s="90" t="s">
        <v>3</v>
      </c>
      <c r="L24" s="90"/>
      <c r="M24" s="168"/>
      <c r="N24" s="91" t="s">
        <v>758</v>
      </c>
    </row>
    <row r="25" spans="2:14" s="44" customFormat="1" ht="30">
      <c r="B25" s="84" t="s">
        <v>89</v>
      </c>
      <c r="C25" s="372">
        <f>H111</f>
        <v>3</v>
      </c>
      <c r="D25" s="373"/>
      <c r="E25" s="373"/>
      <c r="F25" s="373"/>
      <c r="G25" s="374"/>
      <c r="H25" s="322"/>
      <c r="I25" s="323"/>
      <c r="J25" s="323"/>
      <c r="K25" s="323"/>
      <c r="L25" s="323"/>
      <c r="M25" s="323"/>
      <c r="N25" s="324"/>
    </row>
    <row r="26" spans="2:14" s="44" customFormat="1" ht="15.75" customHeight="1">
      <c r="B26" s="357" t="s">
        <v>87</v>
      </c>
      <c r="C26" s="358"/>
      <c r="D26" s="358"/>
      <c r="E26" s="358"/>
      <c r="F26" s="358"/>
      <c r="G26" s="359"/>
      <c r="H26" s="360" t="s">
        <v>60</v>
      </c>
      <c r="I26" s="361"/>
      <c r="J26" s="366" t="s">
        <v>46</v>
      </c>
      <c r="K26" s="366"/>
      <c r="L26" s="366"/>
      <c r="M26" s="366"/>
      <c r="N26" s="367"/>
    </row>
    <row r="27" spans="2:14" ht="12.75" customHeight="1">
      <c r="B27" s="83" t="s">
        <v>85</v>
      </c>
      <c r="C27" s="81" t="s">
        <v>83</v>
      </c>
      <c r="D27" s="81" t="s">
        <v>15</v>
      </c>
      <c r="E27" s="81" t="s">
        <v>15</v>
      </c>
      <c r="F27" s="81" t="s">
        <v>15</v>
      </c>
      <c r="G27" s="81" t="s">
        <v>77</v>
      </c>
      <c r="H27" s="362"/>
      <c r="I27" s="363"/>
      <c r="J27" s="368"/>
      <c r="K27" s="368"/>
      <c r="L27" s="368"/>
      <c r="M27" s="368"/>
      <c r="N27" s="369"/>
    </row>
    <row r="28" spans="2:14">
      <c r="B28" s="83" t="s">
        <v>86</v>
      </c>
      <c r="C28" s="121">
        <f>C107</f>
        <v>5</v>
      </c>
      <c r="D28" s="121">
        <f>D107</f>
        <v>1</v>
      </c>
      <c r="E28" s="121">
        <f t="shared" ref="E28:G28" si="0">E107</f>
        <v>1</v>
      </c>
      <c r="F28" s="121">
        <f t="shared" si="0"/>
        <v>0</v>
      </c>
      <c r="G28" s="121">
        <f t="shared" si="0"/>
        <v>0</v>
      </c>
      <c r="H28" s="362"/>
      <c r="I28" s="363"/>
      <c r="J28" s="368"/>
      <c r="K28" s="368"/>
      <c r="L28" s="368"/>
      <c r="M28" s="368"/>
      <c r="N28" s="369"/>
    </row>
    <row r="29" spans="2:14">
      <c r="B29" s="83" t="s">
        <v>13</v>
      </c>
      <c r="C29" s="48">
        <f>C28/5</f>
        <v>1</v>
      </c>
      <c r="D29" s="48">
        <f>D28/2</f>
        <v>0.5</v>
      </c>
      <c r="E29" s="48">
        <f>E28/2</f>
        <v>0.5</v>
      </c>
      <c r="F29" s="48">
        <f>F28/2</f>
        <v>0</v>
      </c>
      <c r="G29" s="48">
        <f>G28/4</f>
        <v>0</v>
      </c>
      <c r="H29" s="362"/>
      <c r="I29" s="363"/>
      <c r="J29" s="368"/>
      <c r="K29" s="368"/>
      <c r="L29" s="368"/>
      <c r="M29" s="368"/>
      <c r="N29" s="369"/>
    </row>
    <row r="30" spans="2:14">
      <c r="B30" s="83" t="s">
        <v>88</v>
      </c>
      <c r="C30" s="332">
        <f>SUM(C29:G29)</f>
        <v>2</v>
      </c>
      <c r="D30" s="333"/>
      <c r="E30" s="333"/>
      <c r="F30" s="333"/>
      <c r="G30" s="334"/>
      <c r="H30" s="364"/>
      <c r="I30" s="365"/>
      <c r="J30" s="370"/>
      <c r="K30" s="370"/>
      <c r="L30" s="370"/>
      <c r="M30" s="370"/>
      <c r="N30" s="371"/>
    </row>
    <row r="31" spans="2:14">
      <c r="B31" s="123"/>
      <c r="C31" s="123"/>
      <c r="D31" s="123"/>
      <c r="E31" s="123"/>
      <c r="F31" s="123"/>
      <c r="G31" s="123"/>
      <c r="H31" s="123"/>
      <c r="I31" s="172"/>
      <c r="J31" s="172"/>
      <c r="K31" s="172"/>
      <c r="L31" s="172"/>
      <c r="M31" s="172"/>
      <c r="N31" s="172"/>
    </row>
    <row r="32" spans="2:14">
      <c r="B32" s="124"/>
      <c r="C32" s="124"/>
      <c r="D32" s="124"/>
      <c r="E32" s="124"/>
      <c r="F32" s="124"/>
      <c r="G32" s="124"/>
      <c r="H32" s="124"/>
      <c r="I32" s="173"/>
      <c r="J32" s="173"/>
      <c r="K32" s="173"/>
      <c r="L32" s="173"/>
      <c r="M32" s="173"/>
      <c r="N32" s="173"/>
    </row>
    <row r="33" spans="9:14">
      <c r="I33" s="174"/>
      <c r="J33" s="175"/>
      <c r="K33" s="175"/>
      <c r="L33" s="175"/>
      <c r="M33" s="175"/>
      <c r="N33" s="174"/>
    </row>
    <row r="34" spans="9:14">
      <c r="I34" s="174"/>
      <c r="J34" s="175"/>
      <c r="K34" s="175"/>
      <c r="L34" s="175"/>
      <c r="M34" s="175"/>
      <c r="N34" s="174"/>
    </row>
    <row r="35" spans="9:14">
      <c r="I35" s="174"/>
      <c r="J35" s="175"/>
      <c r="K35" s="175"/>
      <c r="L35" s="175"/>
      <c r="M35" s="175"/>
      <c r="N35" s="174"/>
    </row>
    <row r="36" spans="9:14">
      <c r="I36" s="174"/>
      <c r="J36" s="175"/>
      <c r="K36" s="175"/>
      <c r="L36" s="175"/>
      <c r="M36" s="175"/>
      <c r="N36" s="174"/>
    </row>
    <row r="37" spans="9:14">
      <c r="I37" s="174"/>
      <c r="J37" s="175"/>
      <c r="K37" s="175"/>
      <c r="L37" s="175"/>
      <c r="M37" s="175"/>
      <c r="N37" s="174"/>
    </row>
    <row r="38" spans="9:14">
      <c r="I38" s="174"/>
      <c r="J38" s="175"/>
      <c r="K38" s="175"/>
      <c r="L38" s="175"/>
      <c r="M38" s="175"/>
      <c r="N38" s="174"/>
    </row>
    <row r="39" spans="9:14">
      <c r="I39" s="174"/>
      <c r="J39" s="175"/>
      <c r="K39" s="175"/>
      <c r="L39" s="175"/>
      <c r="M39" s="175"/>
      <c r="N39" s="174"/>
    </row>
    <row r="40" spans="9:14">
      <c r="I40" s="174"/>
      <c r="J40" s="175"/>
      <c r="K40" s="175"/>
      <c r="L40" s="175"/>
      <c r="M40" s="175"/>
      <c r="N40" s="174"/>
    </row>
    <row r="41" spans="9:14">
      <c r="I41" s="174"/>
      <c r="J41" s="175"/>
      <c r="K41" s="175"/>
      <c r="L41" s="175"/>
      <c r="M41" s="175"/>
      <c r="N41" s="174"/>
    </row>
    <row r="42" spans="9:14">
      <c r="I42" s="174"/>
      <c r="J42" s="175"/>
      <c r="K42" s="175"/>
      <c r="L42" s="175"/>
      <c r="M42" s="175"/>
      <c r="N42" s="174"/>
    </row>
    <row r="43" spans="9:14">
      <c r="I43" s="174"/>
      <c r="J43" s="175"/>
      <c r="K43" s="175"/>
      <c r="L43" s="175"/>
      <c r="M43" s="175"/>
      <c r="N43" s="174"/>
    </row>
    <row r="44" spans="9:14">
      <c r="I44" s="174"/>
      <c r="J44" s="175"/>
      <c r="K44" s="175"/>
      <c r="L44" s="175"/>
      <c r="M44" s="175"/>
      <c r="N44" s="174"/>
    </row>
    <row r="45" spans="9:14">
      <c r="I45" s="174"/>
      <c r="J45" s="175"/>
      <c r="K45" s="175"/>
      <c r="L45" s="175"/>
      <c r="M45" s="175"/>
      <c r="N45" s="174"/>
    </row>
    <row r="46" spans="9:14">
      <c r="I46" s="174"/>
      <c r="J46" s="175"/>
      <c r="K46" s="175"/>
      <c r="L46" s="175"/>
      <c r="M46" s="175"/>
      <c r="N46" s="174"/>
    </row>
    <row r="47" spans="9:14">
      <c r="I47" s="174"/>
      <c r="J47" s="175"/>
      <c r="K47" s="175"/>
      <c r="L47" s="175"/>
      <c r="M47" s="175"/>
      <c r="N47" s="174"/>
    </row>
    <row r="48" spans="9:14">
      <c r="I48" s="174"/>
      <c r="J48" s="175"/>
      <c r="K48" s="175"/>
      <c r="L48" s="175"/>
      <c r="M48" s="175"/>
      <c r="N48" s="174"/>
    </row>
    <row r="49" spans="9:14">
      <c r="I49" s="174"/>
      <c r="J49" s="175"/>
      <c r="K49" s="175"/>
      <c r="L49" s="175"/>
      <c r="M49" s="175"/>
      <c r="N49" s="174"/>
    </row>
    <row r="50" spans="9:14">
      <c r="I50" s="174"/>
      <c r="J50" s="175"/>
      <c r="K50" s="175"/>
      <c r="L50" s="175"/>
      <c r="M50" s="175"/>
      <c r="N50" s="174"/>
    </row>
    <row r="51" spans="9:14">
      <c r="I51" s="174"/>
      <c r="J51" s="175"/>
      <c r="K51" s="175"/>
      <c r="L51" s="175"/>
      <c r="M51" s="175"/>
      <c r="N51" s="174"/>
    </row>
    <row r="52" spans="9:14">
      <c r="I52" s="174"/>
      <c r="J52" s="175"/>
      <c r="K52" s="175"/>
      <c r="L52" s="175"/>
      <c r="M52" s="175"/>
      <c r="N52" s="174"/>
    </row>
    <row r="53" spans="9:14">
      <c r="I53" s="174"/>
      <c r="J53" s="175"/>
      <c r="K53" s="175"/>
      <c r="L53" s="175"/>
      <c r="M53" s="175"/>
      <c r="N53" s="174"/>
    </row>
    <row r="54" spans="9:14">
      <c r="I54" s="174"/>
      <c r="J54" s="175"/>
      <c r="K54" s="175"/>
      <c r="L54" s="175"/>
      <c r="M54" s="175"/>
      <c r="N54" s="174"/>
    </row>
    <row r="55" spans="9:14">
      <c r="I55" s="174"/>
      <c r="J55" s="175"/>
      <c r="K55" s="175"/>
      <c r="L55" s="175"/>
      <c r="M55" s="175"/>
      <c r="N55" s="174"/>
    </row>
    <row r="56" spans="9:14">
      <c r="I56" s="174"/>
      <c r="J56" s="175"/>
      <c r="K56" s="175"/>
      <c r="L56" s="175"/>
      <c r="M56" s="175"/>
      <c r="N56" s="174"/>
    </row>
    <row r="57" spans="9:14">
      <c r="I57" s="174"/>
      <c r="J57" s="175"/>
      <c r="K57" s="175"/>
      <c r="L57" s="175"/>
      <c r="M57" s="175"/>
      <c r="N57" s="174"/>
    </row>
    <row r="58" spans="9:14">
      <c r="I58" s="174"/>
      <c r="J58" s="175"/>
      <c r="K58" s="175"/>
      <c r="L58" s="175"/>
      <c r="M58" s="175"/>
      <c r="N58" s="174"/>
    </row>
    <row r="59" spans="9:14">
      <c r="I59" s="174"/>
      <c r="J59" s="175"/>
      <c r="K59" s="175"/>
      <c r="L59" s="175"/>
      <c r="M59" s="175"/>
      <c r="N59" s="174"/>
    </row>
    <row r="60" spans="9:14">
      <c r="I60" s="174"/>
      <c r="J60" s="175"/>
      <c r="K60" s="175"/>
      <c r="L60" s="175"/>
      <c r="M60" s="175"/>
      <c r="N60" s="174"/>
    </row>
    <row r="61" spans="9:14">
      <c r="I61" s="174"/>
      <c r="J61" s="175"/>
      <c r="K61" s="175"/>
      <c r="L61" s="175"/>
      <c r="M61" s="175"/>
      <c r="N61" s="174"/>
    </row>
    <row r="62" spans="9:14">
      <c r="I62" s="174"/>
      <c r="J62" s="175"/>
      <c r="K62" s="175"/>
      <c r="L62" s="175"/>
      <c r="M62" s="175"/>
      <c r="N62" s="174"/>
    </row>
    <row r="63" spans="9:14">
      <c r="I63" s="174"/>
      <c r="J63" s="175"/>
      <c r="K63" s="175"/>
      <c r="L63" s="175"/>
      <c r="M63" s="175"/>
      <c r="N63" s="174"/>
    </row>
    <row r="64" spans="9:14">
      <c r="I64" s="174"/>
      <c r="J64" s="175"/>
      <c r="K64" s="175"/>
      <c r="L64" s="175"/>
      <c r="M64" s="175"/>
      <c r="N64" s="174"/>
    </row>
    <row r="65" spans="9:14">
      <c r="I65" s="174"/>
      <c r="J65" s="175"/>
      <c r="K65" s="175"/>
      <c r="L65" s="175"/>
      <c r="M65" s="175"/>
      <c r="N65" s="174"/>
    </row>
    <row r="66" spans="9:14">
      <c r="I66" s="174"/>
      <c r="J66" s="175"/>
      <c r="K66" s="175"/>
      <c r="L66" s="175"/>
      <c r="M66" s="175"/>
      <c r="N66" s="174"/>
    </row>
    <row r="67" spans="9:14">
      <c r="I67" s="174"/>
      <c r="J67" s="175"/>
      <c r="K67" s="175"/>
      <c r="L67" s="175"/>
      <c r="M67" s="175"/>
      <c r="N67" s="174"/>
    </row>
    <row r="68" spans="9:14">
      <c r="I68" s="174"/>
      <c r="J68" s="175"/>
      <c r="K68" s="175"/>
      <c r="L68" s="175"/>
      <c r="M68" s="175"/>
      <c r="N68" s="174"/>
    </row>
    <row r="69" spans="9:14">
      <c r="I69" s="174"/>
      <c r="J69" s="175"/>
      <c r="K69" s="175"/>
      <c r="L69" s="175"/>
      <c r="M69" s="175"/>
      <c r="N69" s="174"/>
    </row>
    <row r="70" spans="9:14">
      <c r="I70" s="174"/>
      <c r="J70" s="175"/>
      <c r="K70" s="175"/>
      <c r="L70" s="175"/>
      <c r="M70" s="175"/>
      <c r="N70" s="174"/>
    </row>
    <row r="71" spans="9:14">
      <c r="I71" s="174"/>
      <c r="J71" s="175"/>
      <c r="K71" s="175"/>
      <c r="L71" s="175"/>
      <c r="M71" s="175"/>
      <c r="N71" s="174"/>
    </row>
    <row r="72" spans="9:14">
      <c r="I72" s="174"/>
      <c r="J72" s="175"/>
      <c r="K72" s="175"/>
      <c r="L72" s="175"/>
      <c r="M72" s="175"/>
      <c r="N72" s="174"/>
    </row>
    <row r="73" spans="9:14">
      <c r="I73" s="174"/>
      <c r="J73" s="175"/>
      <c r="K73" s="175"/>
      <c r="L73" s="175"/>
      <c r="M73" s="175"/>
      <c r="N73" s="174"/>
    </row>
    <row r="74" spans="9:14">
      <c r="I74" s="174"/>
      <c r="J74" s="175"/>
      <c r="K74" s="175"/>
      <c r="L74" s="175"/>
      <c r="M74" s="175"/>
      <c r="N74" s="174"/>
    </row>
    <row r="75" spans="9:14">
      <c r="I75" s="174"/>
      <c r="J75" s="175"/>
      <c r="K75" s="175"/>
      <c r="L75" s="175"/>
      <c r="M75" s="175"/>
      <c r="N75" s="174"/>
    </row>
    <row r="76" spans="9:14">
      <c r="I76" s="174"/>
      <c r="J76" s="175"/>
      <c r="K76" s="175"/>
      <c r="L76" s="175"/>
      <c r="M76" s="175"/>
      <c r="N76" s="174"/>
    </row>
    <row r="77" spans="9:14">
      <c r="I77" s="174"/>
      <c r="J77" s="175"/>
      <c r="K77" s="175"/>
      <c r="L77" s="175"/>
      <c r="M77" s="175"/>
      <c r="N77" s="174"/>
    </row>
    <row r="78" spans="9:14">
      <c r="I78" s="174"/>
      <c r="J78" s="175"/>
      <c r="K78" s="175"/>
      <c r="L78" s="175"/>
      <c r="M78" s="175"/>
      <c r="N78" s="174"/>
    </row>
    <row r="79" spans="9:14">
      <c r="I79" s="174"/>
      <c r="J79" s="175"/>
      <c r="K79" s="175"/>
      <c r="L79" s="175"/>
      <c r="M79" s="175"/>
      <c r="N79" s="174"/>
    </row>
    <row r="80" spans="9:14">
      <c r="I80" s="174"/>
      <c r="J80" s="175"/>
      <c r="K80" s="175"/>
      <c r="L80" s="175"/>
      <c r="M80" s="175"/>
      <c r="N80" s="174"/>
    </row>
    <row r="81" spans="9:14">
      <c r="I81" s="174"/>
      <c r="J81" s="175"/>
      <c r="K81" s="175"/>
      <c r="L81" s="175"/>
      <c r="M81" s="175"/>
      <c r="N81" s="174"/>
    </row>
    <row r="82" spans="9:14">
      <c r="I82" s="174"/>
      <c r="J82" s="175"/>
      <c r="K82" s="175"/>
      <c r="L82" s="175"/>
      <c r="M82" s="175"/>
      <c r="N82" s="174"/>
    </row>
    <row r="83" spans="9:14">
      <c r="I83" s="174"/>
      <c r="J83" s="175"/>
      <c r="K83" s="175"/>
      <c r="L83" s="175"/>
      <c r="M83" s="175"/>
      <c r="N83" s="174"/>
    </row>
    <row r="84" spans="9:14">
      <c r="I84" s="174"/>
      <c r="J84" s="175"/>
      <c r="K84" s="175"/>
      <c r="L84" s="175"/>
      <c r="M84" s="175"/>
      <c r="N84" s="174"/>
    </row>
    <row r="85" spans="9:14">
      <c r="I85" s="174"/>
      <c r="J85" s="175"/>
      <c r="K85" s="175"/>
      <c r="L85" s="175"/>
      <c r="M85" s="175"/>
      <c r="N85" s="174"/>
    </row>
    <row r="86" spans="9:14">
      <c r="I86" s="174"/>
      <c r="J86" s="175"/>
      <c r="K86" s="175"/>
      <c r="L86" s="175"/>
      <c r="M86" s="175"/>
      <c r="N86" s="174"/>
    </row>
    <row r="87" spans="9:14">
      <c r="I87" s="174"/>
      <c r="J87" s="175"/>
      <c r="K87" s="175"/>
      <c r="L87" s="175"/>
      <c r="M87" s="175"/>
      <c r="N87" s="174"/>
    </row>
    <row r="88" spans="9:14">
      <c r="I88" s="174"/>
      <c r="J88" s="175"/>
      <c r="K88" s="175"/>
      <c r="L88" s="175"/>
      <c r="M88" s="175"/>
      <c r="N88" s="174"/>
    </row>
    <row r="89" spans="9:14">
      <c r="I89" s="174"/>
      <c r="J89" s="175"/>
      <c r="K89" s="175"/>
      <c r="L89" s="175"/>
      <c r="M89" s="175"/>
      <c r="N89" s="174"/>
    </row>
    <row r="90" spans="9:14">
      <c r="I90" s="174"/>
      <c r="J90" s="175"/>
      <c r="K90" s="175"/>
      <c r="L90" s="175"/>
      <c r="M90" s="175"/>
      <c r="N90" s="174"/>
    </row>
    <row r="91" spans="9:14">
      <c r="I91" s="174"/>
      <c r="J91" s="175"/>
      <c r="K91" s="175"/>
      <c r="L91" s="175"/>
      <c r="M91" s="175"/>
      <c r="N91" s="174"/>
    </row>
    <row r="92" spans="9:14">
      <c r="I92" s="174"/>
      <c r="J92" s="175"/>
      <c r="K92" s="175"/>
      <c r="L92" s="175"/>
      <c r="M92" s="175"/>
      <c r="N92" s="174"/>
    </row>
    <row r="93" spans="9:14">
      <c r="I93" s="174"/>
      <c r="J93" s="175"/>
      <c r="K93" s="175"/>
      <c r="L93" s="175"/>
      <c r="M93" s="175"/>
      <c r="N93" s="174"/>
    </row>
    <row r="94" spans="9:14">
      <c r="I94" s="174"/>
      <c r="J94" s="175"/>
      <c r="K94" s="175"/>
      <c r="L94" s="175"/>
      <c r="M94" s="175"/>
      <c r="N94" s="174"/>
    </row>
    <row r="95" spans="9:14">
      <c r="I95" s="174"/>
      <c r="J95" s="175"/>
      <c r="K95" s="175"/>
      <c r="L95" s="175"/>
      <c r="M95" s="175"/>
      <c r="N95" s="174"/>
    </row>
    <row r="96" spans="9:14">
      <c r="I96" s="174"/>
      <c r="J96" s="175"/>
      <c r="K96" s="175"/>
      <c r="L96" s="175"/>
      <c r="M96" s="175"/>
      <c r="N96" s="174"/>
    </row>
    <row r="97" spans="2:14">
      <c r="I97" s="174"/>
      <c r="J97" s="175"/>
      <c r="K97" s="175"/>
      <c r="L97" s="175"/>
      <c r="M97" s="175"/>
      <c r="N97" s="174"/>
    </row>
    <row r="98" spans="2:14">
      <c r="I98" s="174"/>
      <c r="J98" s="175"/>
      <c r="K98" s="175"/>
      <c r="L98" s="175"/>
      <c r="M98" s="175"/>
      <c r="N98" s="174"/>
    </row>
    <row r="99" spans="2:14">
      <c r="I99" s="174"/>
      <c r="J99" s="175"/>
      <c r="K99" s="175"/>
      <c r="L99" s="175"/>
      <c r="M99" s="175"/>
      <c r="N99" s="174"/>
    </row>
    <row r="100" spans="2:14">
      <c r="I100" s="174"/>
      <c r="J100" s="175"/>
      <c r="K100" s="175"/>
      <c r="L100" s="175"/>
      <c r="M100" s="175"/>
      <c r="N100" s="174"/>
    </row>
    <row r="101" spans="2:14">
      <c r="I101" s="174"/>
      <c r="J101" s="175"/>
      <c r="K101" s="175"/>
      <c r="L101" s="175"/>
      <c r="M101" s="175"/>
      <c r="N101" s="174"/>
    </row>
    <row r="102" spans="2:14">
      <c r="I102" s="174"/>
      <c r="J102" s="175"/>
      <c r="K102" s="175"/>
      <c r="L102" s="175"/>
      <c r="M102" s="175"/>
      <c r="N102" s="174"/>
    </row>
    <row r="103" spans="2:14">
      <c r="I103" s="174"/>
      <c r="J103" s="175"/>
      <c r="K103" s="175"/>
      <c r="L103" s="175"/>
      <c r="M103" s="175"/>
      <c r="N103" s="174"/>
    </row>
    <row r="104" spans="2:14">
      <c r="B104" s="331" t="s">
        <v>79</v>
      </c>
      <c r="C104" s="331"/>
      <c r="D104" s="331"/>
      <c r="E104" s="331"/>
      <c r="F104" s="331"/>
      <c r="G104" s="331"/>
      <c r="I104" s="174"/>
      <c r="J104" s="175"/>
      <c r="K104" s="175"/>
      <c r="L104" s="175"/>
      <c r="M104" s="175"/>
      <c r="N104" s="174"/>
    </row>
    <row r="105" spans="2:14">
      <c r="B105" s="95" t="s">
        <v>33</v>
      </c>
      <c r="C105" s="95">
        <f>SUM(C8:C10)</f>
        <v>2</v>
      </c>
      <c r="D105" s="95">
        <f>IF(C105=3, SUM(D11), 0)</f>
        <v>0</v>
      </c>
      <c r="E105" s="95">
        <f>IF(D105=1, E12, 0)</f>
        <v>0</v>
      </c>
      <c r="F105" s="95">
        <f>IF(E105=1, F13, 0)</f>
        <v>0</v>
      </c>
      <c r="G105" s="95">
        <f>IF(F105=1, SUM(G14:G15), 0)</f>
        <v>0</v>
      </c>
      <c r="I105" s="174"/>
      <c r="J105" s="175"/>
      <c r="K105" s="175"/>
      <c r="L105" s="175"/>
      <c r="M105" s="175"/>
      <c r="N105" s="174"/>
    </row>
    <row r="106" spans="2:14">
      <c r="B106" s="95" t="s">
        <v>78</v>
      </c>
      <c r="C106" s="95">
        <f>SUM(C17:C19)</f>
        <v>3</v>
      </c>
      <c r="D106" s="95">
        <f>IF(C106=3, SUM(D20), 0)</f>
        <v>1</v>
      </c>
      <c r="E106" s="95">
        <f>IF(D106=1, E21, 0)</f>
        <v>1</v>
      </c>
      <c r="F106" s="95">
        <f>IF(E106=1, F22, 0)</f>
        <v>0</v>
      </c>
      <c r="G106" s="95">
        <f>IF(F106=1, SUM(G23:G24), 0)</f>
        <v>0</v>
      </c>
      <c r="I106" s="174"/>
      <c r="J106" s="175"/>
      <c r="K106" s="175"/>
      <c r="L106" s="175"/>
      <c r="M106" s="175"/>
      <c r="N106" s="174"/>
    </row>
    <row r="107" spans="2:14">
      <c r="B107" s="95" t="s">
        <v>2</v>
      </c>
      <c r="C107" s="95">
        <f>SUM(C105:C106)</f>
        <v>5</v>
      </c>
      <c r="D107" s="95">
        <f>SUM(D105:D106)</f>
        <v>1</v>
      </c>
      <c r="E107" s="95">
        <f t="shared" ref="E107:F107" si="1">SUM(E105:E106)</f>
        <v>1</v>
      </c>
      <c r="F107" s="95">
        <f t="shared" si="1"/>
        <v>0</v>
      </c>
      <c r="G107" s="95">
        <f>SUM(G105:G106)</f>
        <v>0</v>
      </c>
      <c r="I107" s="174"/>
      <c r="J107" s="175"/>
      <c r="K107" s="175"/>
      <c r="L107" s="175"/>
      <c r="M107" s="175"/>
      <c r="N107" s="174"/>
    </row>
    <row r="108" spans="2:14">
      <c r="I108" s="174"/>
      <c r="J108" s="175"/>
      <c r="K108" s="175"/>
      <c r="L108" s="175"/>
      <c r="M108" s="175"/>
      <c r="N108" s="174"/>
    </row>
    <row r="109" spans="2:14">
      <c r="B109" s="331" t="s">
        <v>80</v>
      </c>
      <c r="C109" s="331"/>
      <c r="D109" s="331"/>
      <c r="E109" s="331"/>
      <c r="F109" s="331"/>
      <c r="G109" s="331"/>
      <c r="I109" s="174"/>
      <c r="J109" s="175"/>
      <c r="K109" s="175"/>
      <c r="L109" s="175"/>
      <c r="M109" s="175"/>
      <c r="N109" s="174"/>
    </row>
    <row r="110" spans="2:14">
      <c r="B110" s="95" t="s">
        <v>33</v>
      </c>
      <c r="C110" s="176">
        <v>1</v>
      </c>
      <c r="D110" s="176">
        <v>1</v>
      </c>
      <c r="E110" s="176">
        <f>E105/1</f>
        <v>0</v>
      </c>
      <c r="F110" s="176">
        <f t="shared" ref="E110:F111" si="2">F105/1</f>
        <v>0</v>
      </c>
      <c r="G110" s="176">
        <f>G105/2</f>
        <v>0</v>
      </c>
      <c r="H110" s="125">
        <f>SUM(C110:G110)</f>
        <v>2</v>
      </c>
      <c r="I110" s="174"/>
      <c r="J110" s="175"/>
      <c r="K110" s="175"/>
      <c r="L110" s="175"/>
      <c r="M110" s="175"/>
      <c r="N110" s="174"/>
    </row>
    <row r="111" spans="2:14">
      <c r="B111" s="95" t="s">
        <v>78</v>
      </c>
      <c r="C111" s="176">
        <f>C106/3</f>
        <v>1</v>
      </c>
      <c r="D111" s="176">
        <f>D106/1</f>
        <v>1</v>
      </c>
      <c r="E111" s="176">
        <f t="shared" si="2"/>
        <v>1</v>
      </c>
      <c r="F111" s="176">
        <f t="shared" si="2"/>
        <v>0</v>
      </c>
      <c r="G111" s="176">
        <f>G106/2</f>
        <v>0</v>
      </c>
      <c r="H111" s="125">
        <f>SUM(C111:G111)</f>
        <v>3</v>
      </c>
      <c r="I111" s="174"/>
      <c r="J111" s="175"/>
      <c r="K111" s="175"/>
      <c r="L111" s="175"/>
      <c r="M111" s="175"/>
      <c r="N111" s="174"/>
    </row>
    <row r="112" spans="2:14">
      <c r="I112" s="174"/>
      <c r="J112" s="175"/>
      <c r="K112" s="175"/>
      <c r="L112" s="175"/>
      <c r="M112" s="175"/>
      <c r="N112" s="174"/>
    </row>
    <row r="113" spans="9:14">
      <c r="I113" s="174"/>
      <c r="J113" s="175"/>
      <c r="K113" s="175"/>
      <c r="L113" s="175"/>
      <c r="M113" s="175"/>
      <c r="N113" s="174"/>
    </row>
    <row r="114" spans="9:14">
      <c r="I114" s="174"/>
      <c r="J114" s="175"/>
      <c r="K114" s="175"/>
      <c r="L114" s="175"/>
      <c r="M114" s="175"/>
      <c r="N114" s="174"/>
    </row>
    <row r="115" spans="9:14">
      <c r="I115" s="174"/>
      <c r="J115" s="175"/>
      <c r="K115" s="175"/>
      <c r="L115" s="175"/>
      <c r="M115" s="175"/>
      <c r="N115" s="174"/>
    </row>
    <row r="116" spans="9:14">
      <c r="I116" s="174"/>
      <c r="J116" s="175"/>
      <c r="K116" s="175"/>
      <c r="L116" s="175"/>
      <c r="M116" s="175"/>
      <c r="N116" s="174"/>
    </row>
    <row r="117" spans="9:14">
      <c r="I117" s="174"/>
      <c r="J117" s="175"/>
      <c r="K117" s="175"/>
      <c r="L117" s="175"/>
      <c r="M117" s="175"/>
      <c r="N117" s="174"/>
    </row>
    <row r="118" spans="9:14">
      <c r="I118" s="174"/>
      <c r="J118" s="175"/>
      <c r="K118" s="175"/>
      <c r="L118" s="175"/>
      <c r="M118" s="175"/>
      <c r="N118" s="174"/>
    </row>
    <row r="119" spans="9:14">
      <c r="I119" s="174"/>
      <c r="J119" s="175"/>
      <c r="K119" s="175"/>
      <c r="L119" s="175"/>
      <c r="M119" s="175"/>
      <c r="N119" s="174"/>
    </row>
    <row r="120" spans="9:14">
      <c r="I120" s="174"/>
      <c r="J120" s="175"/>
      <c r="K120" s="175"/>
      <c r="L120" s="175"/>
      <c r="M120" s="175"/>
      <c r="N120" s="174"/>
    </row>
    <row r="121" spans="9:14">
      <c r="I121" s="174"/>
      <c r="J121" s="175"/>
      <c r="K121" s="175"/>
      <c r="L121" s="175"/>
      <c r="M121" s="175"/>
      <c r="N121" s="174"/>
    </row>
    <row r="122" spans="9:14">
      <c r="I122" s="174"/>
      <c r="J122" s="175"/>
      <c r="K122" s="175"/>
      <c r="L122" s="175"/>
      <c r="M122" s="175"/>
      <c r="N122" s="174"/>
    </row>
    <row r="123" spans="9:14">
      <c r="I123" s="174"/>
      <c r="J123" s="175"/>
      <c r="K123" s="175"/>
      <c r="L123" s="175"/>
      <c r="M123" s="175"/>
      <c r="N123" s="174"/>
    </row>
    <row r="124" spans="9:14">
      <c r="I124" s="174"/>
      <c r="J124" s="175"/>
      <c r="K124" s="175"/>
      <c r="L124" s="175"/>
      <c r="M124" s="175"/>
      <c r="N124" s="174"/>
    </row>
    <row r="125" spans="9:14">
      <c r="I125" s="174"/>
      <c r="J125" s="175"/>
      <c r="K125" s="175"/>
      <c r="L125" s="175"/>
      <c r="M125" s="175"/>
      <c r="N125" s="174"/>
    </row>
    <row r="126" spans="9:14">
      <c r="I126" s="174"/>
      <c r="J126" s="175"/>
      <c r="K126" s="175"/>
      <c r="L126" s="175"/>
      <c r="M126" s="175"/>
      <c r="N126" s="174"/>
    </row>
    <row r="127" spans="9:14">
      <c r="I127" s="174"/>
      <c r="J127" s="175"/>
      <c r="K127" s="175"/>
      <c r="L127" s="175"/>
      <c r="M127" s="175"/>
      <c r="N127" s="174"/>
    </row>
    <row r="128" spans="9:14">
      <c r="I128" s="174"/>
      <c r="J128" s="175"/>
      <c r="K128" s="175"/>
      <c r="L128" s="175"/>
      <c r="M128" s="175"/>
      <c r="N128" s="174"/>
    </row>
    <row r="129" spans="9:14">
      <c r="I129" s="174"/>
      <c r="J129" s="175"/>
      <c r="K129" s="175"/>
      <c r="L129" s="175"/>
      <c r="M129" s="175"/>
      <c r="N129" s="174"/>
    </row>
    <row r="130" spans="9:14">
      <c r="I130" s="174"/>
      <c r="J130" s="175"/>
      <c r="K130" s="175"/>
      <c r="L130" s="175"/>
      <c r="M130" s="175"/>
      <c r="N130" s="174"/>
    </row>
    <row r="131" spans="9:14">
      <c r="I131" s="174"/>
      <c r="J131" s="175"/>
      <c r="K131" s="175"/>
      <c r="L131" s="175"/>
      <c r="M131" s="175"/>
      <c r="N131" s="174"/>
    </row>
    <row r="132" spans="9:14">
      <c r="I132" s="174"/>
      <c r="J132" s="175"/>
      <c r="K132" s="175"/>
      <c r="L132" s="175"/>
      <c r="M132" s="175"/>
      <c r="N132" s="174"/>
    </row>
    <row r="133" spans="9:14">
      <c r="I133" s="174"/>
      <c r="J133" s="175"/>
      <c r="K133" s="175"/>
      <c r="L133" s="175"/>
      <c r="M133" s="175"/>
      <c r="N133" s="174"/>
    </row>
    <row r="134" spans="9:14">
      <c r="I134" s="174"/>
      <c r="J134" s="175"/>
      <c r="K134" s="175"/>
      <c r="L134" s="175"/>
      <c r="M134" s="175"/>
      <c r="N134" s="174"/>
    </row>
    <row r="135" spans="9:14">
      <c r="I135" s="174"/>
      <c r="J135" s="175"/>
      <c r="K135" s="175"/>
      <c r="L135" s="175"/>
      <c r="M135" s="175"/>
      <c r="N135" s="174"/>
    </row>
    <row r="136" spans="9:14">
      <c r="I136" s="174"/>
      <c r="J136" s="175"/>
      <c r="K136" s="175"/>
      <c r="L136" s="175"/>
      <c r="M136" s="175"/>
      <c r="N136" s="174"/>
    </row>
    <row r="137" spans="9:14">
      <c r="I137" s="174"/>
      <c r="J137" s="175"/>
      <c r="K137" s="175"/>
      <c r="L137" s="175"/>
      <c r="M137" s="175"/>
      <c r="N137" s="174"/>
    </row>
    <row r="138" spans="9:14">
      <c r="I138" s="174"/>
      <c r="J138" s="175"/>
      <c r="K138" s="175"/>
      <c r="L138" s="175"/>
      <c r="M138" s="175"/>
      <c r="N138" s="174"/>
    </row>
    <row r="139" spans="9:14">
      <c r="I139" s="174"/>
      <c r="J139" s="175"/>
      <c r="K139" s="175"/>
      <c r="L139" s="175"/>
      <c r="M139" s="175"/>
      <c r="N139" s="174"/>
    </row>
    <row r="140" spans="9:14">
      <c r="I140" s="174"/>
      <c r="J140" s="175"/>
      <c r="K140" s="175"/>
      <c r="L140" s="175"/>
      <c r="M140" s="175"/>
      <c r="N140" s="174"/>
    </row>
    <row r="141" spans="9:14">
      <c r="I141" s="174"/>
      <c r="J141" s="175"/>
      <c r="K141" s="175"/>
      <c r="L141" s="175"/>
      <c r="M141" s="175"/>
      <c r="N141" s="174"/>
    </row>
    <row r="142" spans="9:14">
      <c r="I142" s="174"/>
      <c r="J142" s="175"/>
      <c r="K142" s="175"/>
      <c r="L142" s="175"/>
      <c r="M142" s="175"/>
      <c r="N142" s="174"/>
    </row>
    <row r="143" spans="9:14">
      <c r="I143" s="174"/>
      <c r="J143" s="175"/>
      <c r="K143" s="175"/>
      <c r="L143" s="175"/>
      <c r="M143" s="175"/>
      <c r="N143" s="174"/>
    </row>
    <row r="144" spans="9:14">
      <c r="I144" s="174"/>
      <c r="J144" s="175"/>
      <c r="K144" s="175"/>
      <c r="L144" s="175"/>
      <c r="M144" s="175"/>
      <c r="N144" s="174"/>
    </row>
    <row r="145" spans="9:14">
      <c r="I145" s="174"/>
      <c r="J145" s="175"/>
      <c r="K145" s="175"/>
      <c r="L145" s="175"/>
      <c r="M145" s="175"/>
      <c r="N145" s="174"/>
    </row>
    <row r="146" spans="9:14">
      <c r="I146" s="174"/>
      <c r="J146" s="175"/>
      <c r="K146" s="175"/>
      <c r="L146" s="175"/>
      <c r="M146" s="175"/>
      <c r="N146" s="174"/>
    </row>
    <row r="147" spans="9:14">
      <c r="I147" s="174"/>
      <c r="J147" s="175"/>
      <c r="K147" s="175"/>
      <c r="L147" s="175"/>
      <c r="M147" s="175"/>
      <c r="N147" s="174"/>
    </row>
    <row r="148" spans="9:14">
      <c r="I148" s="174"/>
      <c r="J148" s="175"/>
      <c r="K148" s="175"/>
      <c r="L148" s="175"/>
      <c r="M148" s="175"/>
      <c r="N148" s="174"/>
    </row>
    <row r="149" spans="9:14">
      <c r="I149" s="174"/>
      <c r="J149" s="175"/>
      <c r="K149" s="175"/>
      <c r="L149" s="175"/>
      <c r="M149" s="175"/>
      <c r="N149" s="174"/>
    </row>
    <row r="150" spans="9:14">
      <c r="I150" s="174"/>
      <c r="J150" s="175"/>
      <c r="K150" s="175"/>
      <c r="L150" s="175"/>
      <c r="M150" s="175"/>
      <c r="N150" s="174"/>
    </row>
    <row r="151" spans="9:14">
      <c r="I151" s="174"/>
      <c r="J151" s="175"/>
      <c r="K151" s="175"/>
      <c r="L151" s="175"/>
      <c r="M151" s="175"/>
      <c r="N151" s="174"/>
    </row>
    <row r="152" spans="9:14">
      <c r="I152" s="174"/>
      <c r="J152" s="175"/>
      <c r="K152" s="175"/>
      <c r="L152" s="175"/>
      <c r="M152" s="175"/>
      <c r="N152" s="174"/>
    </row>
    <row r="153" spans="9:14">
      <c r="I153" s="174"/>
      <c r="J153" s="175"/>
      <c r="K153" s="175"/>
      <c r="L153" s="175"/>
      <c r="M153" s="175"/>
      <c r="N153" s="174"/>
    </row>
    <row r="154" spans="9:14">
      <c r="I154" s="174"/>
      <c r="J154" s="175"/>
      <c r="K154" s="175"/>
      <c r="L154" s="175"/>
      <c r="M154" s="175"/>
      <c r="N154" s="174"/>
    </row>
    <row r="155" spans="9:14">
      <c r="I155" s="174"/>
      <c r="J155" s="175"/>
      <c r="K155" s="175"/>
      <c r="L155" s="175"/>
      <c r="M155" s="175"/>
      <c r="N155" s="174"/>
    </row>
    <row r="156" spans="9:14">
      <c r="I156" s="174"/>
      <c r="J156" s="175"/>
      <c r="K156" s="175"/>
      <c r="L156" s="175"/>
      <c r="M156" s="175"/>
      <c r="N156" s="174"/>
    </row>
    <row r="157" spans="9:14">
      <c r="I157" s="174"/>
      <c r="J157" s="175"/>
      <c r="K157" s="175"/>
      <c r="L157" s="175"/>
      <c r="M157" s="175"/>
      <c r="N157" s="174"/>
    </row>
    <row r="158" spans="9:14">
      <c r="I158" s="174"/>
      <c r="J158" s="175"/>
      <c r="K158" s="175"/>
      <c r="L158" s="175"/>
      <c r="M158" s="175"/>
      <c r="N158" s="174"/>
    </row>
    <row r="159" spans="9:14">
      <c r="I159" s="174"/>
      <c r="J159" s="175"/>
      <c r="K159" s="175"/>
      <c r="L159" s="175"/>
      <c r="M159" s="175"/>
      <c r="N159" s="174"/>
    </row>
    <row r="160" spans="9:14">
      <c r="I160" s="174"/>
      <c r="J160" s="175"/>
      <c r="K160" s="175"/>
      <c r="L160" s="175"/>
      <c r="M160" s="175"/>
      <c r="N160" s="174"/>
    </row>
    <row r="161" spans="9:14">
      <c r="I161" s="174"/>
      <c r="J161" s="175"/>
      <c r="K161" s="175"/>
      <c r="L161" s="175"/>
      <c r="M161" s="175"/>
      <c r="N161" s="174"/>
    </row>
    <row r="162" spans="9:14">
      <c r="I162" s="174"/>
      <c r="J162" s="175"/>
      <c r="K162" s="175"/>
      <c r="L162" s="175"/>
      <c r="M162" s="175"/>
      <c r="N162" s="174"/>
    </row>
    <row r="163" spans="9:14">
      <c r="I163" s="174"/>
      <c r="J163" s="175"/>
      <c r="K163" s="175"/>
      <c r="L163" s="175"/>
      <c r="M163" s="175"/>
      <c r="N163" s="174"/>
    </row>
    <row r="164" spans="9:14">
      <c r="I164" s="174"/>
      <c r="J164" s="175"/>
      <c r="K164" s="175"/>
      <c r="L164" s="175"/>
      <c r="M164" s="175"/>
      <c r="N164" s="174"/>
    </row>
    <row r="165" spans="9:14">
      <c r="I165" s="174"/>
      <c r="J165" s="175"/>
      <c r="K165" s="175"/>
      <c r="L165" s="175"/>
      <c r="M165" s="175"/>
      <c r="N165" s="174"/>
    </row>
    <row r="166" spans="9:14">
      <c r="I166" s="174"/>
      <c r="J166" s="175"/>
      <c r="K166" s="175"/>
      <c r="L166" s="175"/>
      <c r="M166" s="175"/>
      <c r="N166" s="174"/>
    </row>
    <row r="167" spans="9:14">
      <c r="I167" s="174"/>
      <c r="J167" s="175"/>
      <c r="K167" s="175"/>
      <c r="L167" s="175"/>
      <c r="M167" s="175"/>
      <c r="N167" s="174"/>
    </row>
    <row r="168" spans="9:14">
      <c r="I168" s="174"/>
      <c r="J168" s="175"/>
      <c r="K168" s="175"/>
      <c r="L168" s="175"/>
      <c r="M168" s="175"/>
      <c r="N168" s="174"/>
    </row>
    <row r="169" spans="9:14">
      <c r="I169" s="174"/>
      <c r="J169" s="175"/>
      <c r="K169" s="175"/>
      <c r="L169" s="175"/>
      <c r="M169" s="175"/>
      <c r="N169" s="174"/>
    </row>
    <row r="170" spans="9:14">
      <c r="I170" s="174"/>
      <c r="J170" s="175"/>
      <c r="K170" s="175"/>
      <c r="L170" s="175"/>
      <c r="M170" s="175"/>
      <c r="N170" s="174"/>
    </row>
    <row r="171" spans="9:14">
      <c r="I171" s="174"/>
      <c r="J171" s="175"/>
      <c r="K171" s="175"/>
      <c r="L171" s="175"/>
      <c r="M171" s="175"/>
      <c r="N171" s="174"/>
    </row>
    <row r="172" spans="9:14">
      <c r="I172" s="174"/>
      <c r="J172" s="175"/>
      <c r="K172" s="175"/>
      <c r="L172" s="175"/>
      <c r="M172" s="175"/>
      <c r="N172" s="174"/>
    </row>
    <row r="173" spans="9:14">
      <c r="I173" s="174"/>
      <c r="J173" s="175"/>
      <c r="K173" s="175"/>
      <c r="L173" s="175"/>
      <c r="M173" s="175"/>
      <c r="N173" s="174"/>
    </row>
    <row r="174" spans="9:14">
      <c r="I174" s="174"/>
      <c r="J174" s="175"/>
      <c r="K174" s="175"/>
      <c r="L174" s="175"/>
      <c r="M174" s="175"/>
      <c r="N174" s="174"/>
    </row>
    <row r="175" spans="9:14">
      <c r="I175" s="174"/>
      <c r="J175" s="175"/>
      <c r="K175" s="175"/>
      <c r="L175" s="175"/>
      <c r="M175" s="175"/>
      <c r="N175" s="174"/>
    </row>
    <row r="176" spans="9:14">
      <c r="I176" s="174"/>
      <c r="J176" s="175"/>
      <c r="K176" s="175"/>
      <c r="L176" s="175"/>
      <c r="M176" s="175"/>
      <c r="N176" s="174"/>
    </row>
    <row r="177" spans="9:14">
      <c r="I177" s="174"/>
      <c r="J177" s="175"/>
      <c r="K177" s="175"/>
      <c r="L177" s="175"/>
      <c r="M177" s="175"/>
      <c r="N177" s="174"/>
    </row>
    <row r="178" spans="9:14">
      <c r="I178" s="174"/>
      <c r="J178" s="175"/>
      <c r="K178" s="175"/>
      <c r="L178" s="175"/>
      <c r="M178" s="175"/>
      <c r="N178" s="174"/>
    </row>
    <row r="179" spans="9:14">
      <c r="I179" s="174"/>
      <c r="J179" s="175"/>
      <c r="K179" s="175"/>
      <c r="L179" s="175"/>
      <c r="M179" s="175"/>
      <c r="N179" s="174"/>
    </row>
    <row r="180" spans="9:14">
      <c r="I180" s="174"/>
      <c r="J180" s="175"/>
      <c r="K180" s="175"/>
      <c r="L180" s="175"/>
      <c r="M180" s="175"/>
      <c r="N180" s="174"/>
    </row>
    <row r="181" spans="9:14">
      <c r="I181" s="174"/>
      <c r="J181" s="175"/>
      <c r="K181" s="175"/>
      <c r="L181" s="175"/>
      <c r="M181" s="175"/>
      <c r="N181" s="174"/>
    </row>
    <row r="182" spans="9:14">
      <c r="I182" s="174"/>
      <c r="J182" s="175"/>
      <c r="K182" s="175"/>
      <c r="L182" s="175"/>
      <c r="M182" s="175"/>
      <c r="N182" s="174"/>
    </row>
    <row r="183" spans="9:14">
      <c r="I183" s="174"/>
      <c r="J183" s="175"/>
      <c r="K183" s="175"/>
      <c r="L183" s="175"/>
      <c r="M183" s="175"/>
      <c r="N183" s="174"/>
    </row>
    <row r="184" spans="9:14">
      <c r="I184" s="174"/>
      <c r="J184" s="175"/>
      <c r="K184" s="175"/>
      <c r="L184" s="175"/>
      <c r="M184" s="175"/>
      <c r="N184" s="174"/>
    </row>
    <row r="185" spans="9:14">
      <c r="I185" s="174"/>
      <c r="J185" s="175"/>
      <c r="K185" s="175"/>
      <c r="L185" s="175"/>
      <c r="M185" s="175"/>
      <c r="N185" s="174"/>
    </row>
    <row r="186" spans="9:14">
      <c r="I186" s="174"/>
      <c r="J186" s="175"/>
      <c r="K186" s="175"/>
      <c r="L186" s="175"/>
      <c r="M186" s="175"/>
      <c r="N186" s="174"/>
    </row>
    <row r="187" spans="9:14">
      <c r="I187" s="174"/>
      <c r="J187" s="175"/>
      <c r="K187" s="175"/>
      <c r="L187" s="175"/>
      <c r="M187" s="175"/>
      <c r="N187" s="174"/>
    </row>
    <row r="188" spans="9:14">
      <c r="I188" s="174"/>
      <c r="J188" s="175"/>
      <c r="K188" s="175"/>
      <c r="L188" s="175"/>
      <c r="M188" s="175"/>
      <c r="N188" s="174"/>
    </row>
    <row r="189" spans="9:14">
      <c r="I189" s="174"/>
      <c r="J189" s="175"/>
      <c r="K189" s="175"/>
      <c r="L189" s="175"/>
      <c r="M189" s="175"/>
      <c r="N189" s="174"/>
    </row>
    <row r="190" spans="9:14">
      <c r="I190" s="174"/>
      <c r="J190" s="175"/>
      <c r="K190" s="175"/>
      <c r="L190" s="175"/>
      <c r="M190" s="175"/>
      <c r="N190" s="174"/>
    </row>
    <row r="191" spans="9:14">
      <c r="I191" s="174"/>
      <c r="J191" s="175"/>
      <c r="K191" s="175"/>
      <c r="L191" s="175"/>
      <c r="M191" s="175"/>
      <c r="N191" s="174"/>
    </row>
    <row r="192" spans="9:14">
      <c r="I192" s="174"/>
      <c r="J192" s="175"/>
      <c r="K192" s="175"/>
      <c r="L192" s="175"/>
      <c r="M192" s="175"/>
      <c r="N192" s="174"/>
    </row>
    <row r="193" spans="9:14">
      <c r="I193" s="174"/>
      <c r="J193" s="175"/>
      <c r="K193" s="175"/>
      <c r="L193" s="175"/>
      <c r="M193" s="175"/>
      <c r="N193" s="174"/>
    </row>
    <row r="194" spans="9:14">
      <c r="I194" s="174"/>
      <c r="J194" s="175"/>
      <c r="K194" s="175"/>
      <c r="L194" s="175"/>
      <c r="M194" s="175"/>
      <c r="N194" s="174"/>
    </row>
    <row r="195" spans="9:14">
      <c r="I195" s="174"/>
      <c r="J195" s="175"/>
      <c r="K195" s="175"/>
      <c r="L195" s="175"/>
      <c r="M195" s="175"/>
      <c r="N195" s="174"/>
    </row>
    <row r="196" spans="9:14">
      <c r="I196" s="174"/>
      <c r="J196" s="175"/>
      <c r="K196" s="175"/>
      <c r="L196" s="175"/>
      <c r="M196" s="175"/>
      <c r="N196" s="174"/>
    </row>
    <row r="197" spans="9:14">
      <c r="I197" s="174"/>
      <c r="J197" s="175"/>
      <c r="K197" s="175"/>
      <c r="L197" s="175"/>
      <c r="M197" s="175"/>
      <c r="N197" s="174"/>
    </row>
    <row r="198" spans="9:14">
      <c r="I198" s="174"/>
      <c r="J198" s="175"/>
      <c r="K198" s="175"/>
      <c r="L198" s="175"/>
      <c r="M198" s="175"/>
      <c r="N198" s="174"/>
    </row>
    <row r="199" spans="9:14">
      <c r="I199" s="174"/>
      <c r="J199" s="175"/>
      <c r="K199" s="175"/>
      <c r="L199" s="175"/>
      <c r="M199" s="175"/>
      <c r="N199" s="174"/>
    </row>
    <row r="200" spans="9:14">
      <c r="I200" s="174"/>
      <c r="J200" s="175"/>
      <c r="K200" s="175"/>
      <c r="L200" s="175"/>
      <c r="M200" s="175"/>
      <c r="N200" s="174"/>
    </row>
    <row r="201" spans="9:14">
      <c r="I201" s="174"/>
      <c r="J201" s="175"/>
      <c r="K201" s="175"/>
      <c r="L201" s="175"/>
      <c r="M201" s="175"/>
      <c r="N201" s="174"/>
    </row>
    <row r="202" spans="9:14">
      <c r="I202" s="174"/>
      <c r="J202" s="175"/>
      <c r="K202" s="175"/>
      <c r="L202" s="175"/>
      <c r="M202" s="175"/>
      <c r="N202" s="174"/>
    </row>
    <row r="203" spans="9:14">
      <c r="I203" s="174"/>
      <c r="J203" s="175"/>
      <c r="K203" s="175"/>
      <c r="L203" s="175"/>
      <c r="M203" s="175"/>
      <c r="N203" s="174"/>
    </row>
    <row r="204" spans="9:14">
      <c r="I204" s="174"/>
      <c r="J204" s="175"/>
      <c r="K204" s="175"/>
      <c r="L204" s="175"/>
      <c r="M204" s="175"/>
      <c r="N204" s="174"/>
    </row>
    <row r="205" spans="9:14">
      <c r="I205" s="174"/>
      <c r="J205" s="175"/>
      <c r="K205" s="175"/>
      <c r="L205" s="175"/>
      <c r="M205" s="175"/>
      <c r="N205" s="174"/>
    </row>
    <row r="206" spans="9:14">
      <c r="I206" s="174"/>
      <c r="J206" s="175"/>
      <c r="K206" s="175"/>
      <c r="L206" s="175"/>
      <c r="M206" s="175"/>
      <c r="N206" s="174"/>
    </row>
    <row r="207" spans="9:14">
      <c r="I207" s="174"/>
      <c r="J207" s="175"/>
      <c r="K207" s="175"/>
      <c r="L207" s="175"/>
      <c r="M207" s="175"/>
      <c r="N207" s="174"/>
    </row>
    <row r="208" spans="9:14">
      <c r="I208" s="174"/>
      <c r="J208" s="175"/>
      <c r="K208" s="175"/>
      <c r="L208" s="175"/>
      <c r="M208" s="175"/>
      <c r="N208" s="174"/>
    </row>
    <row r="209" spans="9:14">
      <c r="I209" s="174"/>
      <c r="J209" s="175"/>
      <c r="K209" s="175"/>
      <c r="L209" s="175"/>
      <c r="M209" s="175"/>
      <c r="N209" s="174"/>
    </row>
    <row r="210" spans="9:14">
      <c r="I210" s="174"/>
      <c r="J210" s="175"/>
      <c r="K210" s="175"/>
      <c r="L210" s="175"/>
      <c r="M210" s="175"/>
      <c r="N210" s="174"/>
    </row>
    <row r="211" spans="9:14">
      <c r="I211" s="174"/>
      <c r="J211" s="175"/>
      <c r="K211" s="175"/>
      <c r="L211" s="175"/>
      <c r="M211" s="175"/>
      <c r="N211" s="174"/>
    </row>
    <row r="212" spans="9:14">
      <c r="I212" s="174"/>
      <c r="J212" s="175"/>
      <c r="K212" s="175"/>
      <c r="L212" s="175"/>
      <c r="M212" s="175"/>
      <c r="N212" s="174"/>
    </row>
    <row r="213" spans="9:14">
      <c r="I213" s="174"/>
      <c r="J213" s="175"/>
      <c r="K213" s="175"/>
      <c r="L213" s="175"/>
      <c r="M213" s="175"/>
      <c r="N213" s="174"/>
    </row>
    <row r="214" spans="9:14">
      <c r="I214" s="174"/>
      <c r="J214" s="175"/>
      <c r="K214" s="175"/>
      <c r="L214" s="175"/>
      <c r="M214" s="175"/>
      <c r="N214" s="174"/>
    </row>
    <row r="215" spans="9:14">
      <c r="I215" s="174"/>
      <c r="J215" s="175"/>
      <c r="K215" s="175"/>
      <c r="L215" s="175"/>
      <c r="M215" s="175"/>
      <c r="N215" s="174"/>
    </row>
    <row r="216" spans="9:14">
      <c r="I216" s="174"/>
      <c r="J216" s="175"/>
      <c r="K216" s="175"/>
      <c r="L216" s="175"/>
      <c r="M216" s="175"/>
      <c r="N216" s="174"/>
    </row>
    <row r="217" spans="9:14">
      <c r="I217" s="174"/>
      <c r="J217" s="175"/>
      <c r="K217" s="175"/>
      <c r="L217" s="175"/>
      <c r="M217" s="175"/>
      <c r="N217" s="174"/>
    </row>
    <row r="218" spans="9:14">
      <c r="I218" s="174"/>
      <c r="J218" s="175"/>
      <c r="K218" s="175"/>
      <c r="L218" s="175"/>
      <c r="M218" s="175"/>
      <c r="N218" s="174"/>
    </row>
    <row r="219" spans="9:14">
      <c r="I219" s="174"/>
      <c r="J219" s="175"/>
      <c r="K219" s="175"/>
      <c r="L219" s="175"/>
      <c r="M219" s="175"/>
      <c r="N219" s="174"/>
    </row>
    <row r="220" spans="9:14">
      <c r="I220" s="174"/>
      <c r="J220" s="175"/>
      <c r="K220" s="175"/>
      <c r="L220" s="175"/>
      <c r="M220" s="175"/>
      <c r="N220" s="174"/>
    </row>
    <row r="221" spans="9:14">
      <c r="I221" s="174"/>
      <c r="J221" s="175"/>
      <c r="K221" s="175"/>
      <c r="L221" s="175"/>
      <c r="M221" s="175"/>
      <c r="N221" s="174"/>
    </row>
    <row r="222" spans="9:14">
      <c r="I222" s="174"/>
      <c r="J222" s="175"/>
      <c r="K222" s="175"/>
      <c r="L222" s="175"/>
      <c r="M222" s="175"/>
      <c r="N222" s="174"/>
    </row>
    <row r="223" spans="9:14">
      <c r="I223" s="174"/>
      <c r="J223" s="175"/>
      <c r="K223" s="175"/>
      <c r="L223" s="175"/>
      <c r="M223" s="175"/>
      <c r="N223" s="174"/>
    </row>
    <row r="224" spans="9:14">
      <c r="I224" s="174"/>
      <c r="J224" s="175"/>
      <c r="K224" s="175"/>
      <c r="L224" s="175"/>
      <c r="M224" s="175"/>
      <c r="N224" s="174"/>
    </row>
    <row r="225" spans="9:14">
      <c r="I225" s="174"/>
      <c r="J225" s="175"/>
      <c r="K225" s="175"/>
      <c r="L225" s="175"/>
      <c r="M225" s="175"/>
      <c r="N225" s="174"/>
    </row>
    <row r="226" spans="9:14">
      <c r="I226" s="174"/>
      <c r="J226" s="175"/>
      <c r="K226" s="175"/>
      <c r="L226" s="175"/>
      <c r="M226" s="175"/>
      <c r="N226" s="174"/>
    </row>
    <row r="227" spans="9:14">
      <c r="I227" s="174"/>
      <c r="J227" s="175"/>
      <c r="K227" s="175"/>
      <c r="L227" s="175"/>
      <c r="M227" s="175"/>
      <c r="N227" s="174"/>
    </row>
    <row r="228" spans="9:14">
      <c r="I228" s="174"/>
      <c r="J228" s="175"/>
      <c r="K228" s="175"/>
      <c r="L228" s="175"/>
      <c r="M228" s="175"/>
      <c r="N228" s="174"/>
    </row>
    <row r="229" spans="9:14">
      <c r="I229" s="174"/>
      <c r="J229" s="175"/>
      <c r="K229" s="175"/>
      <c r="L229" s="175"/>
      <c r="M229" s="175"/>
      <c r="N229" s="174"/>
    </row>
    <row r="230" spans="9:14">
      <c r="I230" s="174"/>
      <c r="J230" s="175"/>
      <c r="K230" s="175"/>
      <c r="L230" s="175"/>
      <c r="M230" s="175"/>
      <c r="N230" s="174"/>
    </row>
    <row r="231" spans="9:14">
      <c r="I231" s="174"/>
      <c r="J231" s="175"/>
      <c r="K231" s="175"/>
      <c r="L231" s="175"/>
      <c r="M231" s="175"/>
      <c r="N231" s="174"/>
    </row>
    <row r="232" spans="9:14">
      <c r="I232" s="174"/>
      <c r="J232" s="175"/>
      <c r="K232" s="175"/>
      <c r="L232" s="175"/>
      <c r="M232" s="175"/>
      <c r="N232" s="174"/>
    </row>
    <row r="233" spans="9:14">
      <c r="I233" s="174"/>
      <c r="J233" s="175"/>
      <c r="K233" s="175"/>
      <c r="L233" s="175"/>
      <c r="M233" s="175"/>
      <c r="N233" s="174"/>
    </row>
    <row r="234" spans="9:14">
      <c r="I234" s="174"/>
      <c r="J234" s="175"/>
      <c r="K234" s="175"/>
      <c r="L234" s="175"/>
      <c r="M234" s="175"/>
      <c r="N234" s="174"/>
    </row>
    <row r="235" spans="9:14">
      <c r="I235" s="174"/>
      <c r="J235" s="175"/>
      <c r="K235" s="175"/>
      <c r="L235" s="175"/>
      <c r="M235" s="175"/>
      <c r="N235" s="174"/>
    </row>
    <row r="236" spans="9:14">
      <c r="I236" s="174"/>
      <c r="J236" s="175"/>
      <c r="K236" s="175"/>
      <c r="L236" s="175"/>
      <c r="M236" s="175"/>
      <c r="N236" s="174"/>
    </row>
    <row r="237" spans="9:14">
      <c r="I237" s="174"/>
      <c r="J237" s="175"/>
      <c r="K237" s="175"/>
      <c r="L237" s="175"/>
      <c r="M237" s="175"/>
      <c r="N237" s="174"/>
    </row>
    <row r="238" spans="9:14">
      <c r="I238" s="174"/>
      <c r="J238" s="175"/>
      <c r="K238" s="175"/>
      <c r="L238" s="175"/>
      <c r="M238" s="175"/>
      <c r="N238" s="174"/>
    </row>
    <row r="239" spans="9:14">
      <c r="I239" s="174"/>
      <c r="J239" s="175"/>
      <c r="K239" s="175"/>
      <c r="L239" s="175"/>
      <c r="M239" s="175"/>
      <c r="N239" s="174"/>
    </row>
    <row r="240" spans="9:14">
      <c r="I240" s="174"/>
      <c r="J240" s="175"/>
      <c r="K240" s="175"/>
      <c r="L240" s="175"/>
      <c r="M240" s="175"/>
      <c r="N240" s="174"/>
    </row>
    <row r="241" spans="9:14">
      <c r="I241" s="174"/>
      <c r="J241" s="175"/>
      <c r="K241" s="175"/>
      <c r="L241" s="175"/>
      <c r="M241" s="175"/>
      <c r="N241" s="174"/>
    </row>
    <row r="242" spans="9:14">
      <c r="I242" s="174"/>
      <c r="J242" s="175"/>
      <c r="K242" s="175"/>
      <c r="L242" s="175"/>
      <c r="M242" s="175"/>
      <c r="N242" s="174"/>
    </row>
    <row r="243" spans="9:14">
      <c r="I243" s="174"/>
      <c r="J243" s="175"/>
      <c r="K243" s="175"/>
      <c r="L243" s="175"/>
      <c r="M243" s="175"/>
      <c r="N243" s="174"/>
    </row>
    <row r="244" spans="9:14">
      <c r="I244" s="174"/>
      <c r="J244" s="175"/>
      <c r="K244" s="175"/>
      <c r="L244" s="175"/>
      <c r="M244" s="175"/>
      <c r="N244" s="174"/>
    </row>
    <row r="245" spans="9:14">
      <c r="I245" s="174"/>
      <c r="J245" s="175"/>
      <c r="K245" s="175"/>
      <c r="L245" s="175"/>
      <c r="M245" s="175"/>
      <c r="N245" s="174"/>
    </row>
    <row r="246" spans="9:14">
      <c r="I246" s="174"/>
      <c r="J246" s="175"/>
      <c r="K246" s="175"/>
      <c r="L246" s="175"/>
      <c r="M246" s="175"/>
      <c r="N246" s="174"/>
    </row>
    <row r="247" spans="9:14">
      <c r="I247" s="174"/>
      <c r="J247" s="175"/>
      <c r="K247" s="175"/>
      <c r="L247" s="175"/>
      <c r="M247" s="175"/>
      <c r="N247" s="174"/>
    </row>
    <row r="248" spans="9:14">
      <c r="I248" s="174"/>
      <c r="J248" s="175"/>
      <c r="K248" s="175"/>
      <c r="L248" s="175"/>
      <c r="M248" s="175"/>
      <c r="N248" s="174"/>
    </row>
    <row r="249" spans="9:14">
      <c r="I249" s="174"/>
      <c r="J249" s="175"/>
      <c r="K249" s="175"/>
      <c r="L249" s="175"/>
      <c r="M249" s="175"/>
      <c r="N249" s="174"/>
    </row>
    <row r="250" spans="9:14">
      <c r="I250" s="174"/>
      <c r="J250" s="175"/>
      <c r="K250" s="175"/>
      <c r="L250" s="175"/>
      <c r="M250" s="175"/>
      <c r="N250" s="174"/>
    </row>
    <row r="251" spans="9:14">
      <c r="I251" s="174"/>
      <c r="J251" s="175"/>
      <c r="K251" s="175"/>
      <c r="L251" s="175"/>
      <c r="M251" s="175"/>
      <c r="N251" s="174"/>
    </row>
    <row r="252" spans="9:14">
      <c r="I252" s="174"/>
      <c r="J252" s="175"/>
      <c r="K252" s="175"/>
      <c r="L252" s="175"/>
      <c r="M252" s="175"/>
      <c r="N252" s="174"/>
    </row>
    <row r="253" spans="9:14">
      <c r="I253" s="174"/>
      <c r="J253" s="175"/>
      <c r="K253" s="175"/>
      <c r="L253" s="175"/>
      <c r="M253" s="175"/>
      <c r="N253" s="174"/>
    </row>
    <row r="254" spans="9:14">
      <c r="I254" s="174"/>
      <c r="J254" s="175"/>
      <c r="K254" s="175"/>
      <c r="L254" s="175"/>
      <c r="M254" s="175"/>
      <c r="N254" s="174"/>
    </row>
    <row r="255" spans="9:14">
      <c r="I255" s="174"/>
      <c r="J255" s="175"/>
      <c r="K255" s="175"/>
      <c r="L255" s="175"/>
      <c r="M255" s="175"/>
      <c r="N255" s="174"/>
    </row>
    <row r="256" spans="9:14">
      <c r="I256" s="174"/>
      <c r="J256" s="175"/>
      <c r="K256" s="175"/>
      <c r="L256" s="175"/>
      <c r="M256" s="175"/>
      <c r="N256" s="174"/>
    </row>
    <row r="257" spans="9:14">
      <c r="I257" s="174"/>
      <c r="J257" s="175"/>
      <c r="K257" s="175"/>
      <c r="L257" s="175"/>
      <c r="M257" s="175"/>
      <c r="N257" s="174"/>
    </row>
    <row r="258" spans="9:14">
      <c r="I258" s="174"/>
      <c r="J258" s="175"/>
      <c r="K258" s="175"/>
      <c r="L258" s="175"/>
      <c r="M258" s="175"/>
      <c r="N258" s="174"/>
    </row>
    <row r="259" spans="9:14">
      <c r="I259" s="174"/>
      <c r="J259" s="175"/>
      <c r="K259" s="175"/>
      <c r="L259" s="175"/>
      <c r="M259" s="175"/>
      <c r="N259" s="174"/>
    </row>
    <row r="260" spans="9:14">
      <c r="I260" s="174"/>
      <c r="J260" s="175"/>
      <c r="K260" s="175"/>
      <c r="L260" s="175"/>
      <c r="M260" s="175"/>
      <c r="N260" s="174"/>
    </row>
    <row r="261" spans="9:14">
      <c r="I261" s="174"/>
      <c r="J261" s="175"/>
      <c r="K261" s="175"/>
      <c r="L261" s="175"/>
      <c r="M261" s="175"/>
      <c r="N261" s="174"/>
    </row>
    <row r="262" spans="9:14">
      <c r="I262" s="174"/>
      <c r="J262" s="175"/>
      <c r="K262" s="175"/>
      <c r="L262" s="175"/>
      <c r="M262" s="175"/>
      <c r="N262" s="174"/>
    </row>
    <row r="263" spans="9:14">
      <c r="I263" s="174"/>
      <c r="J263" s="175"/>
      <c r="K263" s="175"/>
      <c r="L263" s="175"/>
      <c r="M263" s="175"/>
      <c r="N263" s="174"/>
    </row>
    <row r="264" spans="9:14">
      <c r="I264" s="174"/>
      <c r="J264" s="175"/>
      <c r="K264" s="175"/>
      <c r="L264" s="175"/>
      <c r="M264" s="175"/>
      <c r="N264" s="174"/>
    </row>
    <row r="265" spans="9:14">
      <c r="I265" s="174"/>
      <c r="J265" s="175"/>
      <c r="K265" s="175"/>
      <c r="L265" s="175"/>
      <c r="M265" s="175"/>
      <c r="N265" s="174"/>
    </row>
    <row r="266" spans="9:14">
      <c r="I266" s="174"/>
      <c r="J266" s="175"/>
      <c r="K266" s="175"/>
      <c r="L266" s="175"/>
      <c r="M266" s="175"/>
      <c r="N266" s="174"/>
    </row>
    <row r="267" spans="9:14">
      <c r="I267" s="174"/>
      <c r="J267" s="175"/>
      <c r="K267" s="175"/>
      <c r="L267" s="175"/>
      <c r="M267" s="175"/>
      <c r="N267" s="174"/>
    </row>
    <row r="268" spans="9:14">
      <c r="I268" s="174"/>
      <c r="J268" s="175"/>
      <c r="K268" s="175"/>
      <c r="L268" s="175"/>
      <c r="M268" s="175"/>
      <c r="N268" s="174"/>
    </row>
    <row r="269" spans="9:14">
      <c r="I269" s="174"/>
      <c r="J269" s="175"/>
      <c r="K269" s="175"/>
      <c r="L269" s="175"/>
      <c r="M269" s="175"/>
      <c r="N269" s="174"/>
    </row>
    <row r="270" spans="9:14">
      <c r="I270" s="174"/>
      <c r="J270" s="175"/>
      <c r="K270" s="175"/>
      <c r="L270" s="175"/>
      <c r="M270" s="175"/>
      <c r="N270" s="174"/>
    </row>
    <row r="271" spans="9:14">
      <c r="I271" s="174"/>
      <c r="J271" s="175"/>
      <c r="K271" s="175"/>
      <c r="L271" s="175"/>
      <c r="M271" s="175"/>
      <c r="N271" s="174"/>
    </row>
    <row r="272" spans="9:14">
      <c r="I272" s="174"/>
      <c r="J272" s="175"/>
      <c r="K272" s="175"/>
      <c r="L272" s="175"/>
      <c r="M272" s="175"/>
      <c r="N272" s="174"/>
    </row>
    <row r="273" spans="9:14">
      <c r="I273" s="174"/>
      <c r="J273" s="175"/>
      <c r="K273" s="175"/>
      <c r="L273" s="175"/>
      <c r="M273" s="175"/>
      <c r="N273" s="174"/>
    </row>
    <row r="274" spans="9:14">
      <c r="I274" s="174"/>
      <c r="J274" s="175"/>
      <c r="K274" s="175"/>
      <c r="L274" s="175"/>
      <c r="M274" s="175"/>
      <c r="N274" s="174"/>
    </row>
    <row r="275" spans="9:14">
      <c r="I275" s="174"/>
      <c r="J275" s="175"/>
      <c r="K275" s="175"/>
      <c r="L275" s="175"/>
      <c r="M275" s="175"/>
      <c r="N275" s="174"/>
    </row>
    <row r="276" spans="9:14">
      <c r="I276" s="174"/>
      <c r="J276" s="175"/>
      <c r="K276" s="175"/>
      <c r="L276" s="175"/>
      <c r="M276" s="175"/>
      <c r="N276" s="174"/>
    </row>
    <row r="277" spans="9:14">
      <c r="I277" s="174"/>
      <c r="J277" s="175"/>
      <c r="K277" s="175"/>
      <c r="L277" s="175"/>
      <c r="M277" s="175"/>
      <c r="N277" s="174"/>
    </row>
    <row r="278" spans="9:14">
      <c r="I278" s="174"/>
      <c r="J278" s="175"/>
      <c r="K278" s="175"/>
      <c r="L278" s="175"/>
      <c r="M278" s="175"/>
      <c r="N278" s="174"/>
    </row>
    <row r="279" spans="9:14">
      <c r="I279" s="174"/>
      <c r="J279" s="175"/>
      <c r="K279" s="175"/>
      <c r="L279" s="175"/>
      <c r="M279" s="175"/>
      <c r="N279" s="174"/>
    </row>
    <row r="280" spans="9:14">
      <c r="I280" s="174"/>
      <c r="J280" s="175"/>
      <c r="K280" s="175"/>
      <c r="L280" s="175"/>
      <c r="M280" s="175"/>
      <c r="N280" s="174"/>
    </row>
    <row r="281" spans="9:14">
      <c r="I281" s="174"/>
      <c r="J281" s="175"/>
      <c r="K281" s="175"/>
      <c r="L281" s="175"/>
      <c r="M281" s="175"/>
      <c r="N281" s="174"/>
    </row>
    <row r="282" spans="9:14">
      <c r="I282" s="174"/>
      <c r="J282" s="175"/>
      <c r="K282" s="175"/>
      <c r="L282" s="175"/>
      <c r="M282" s="175"/>
      <c r="N282" s="174"/>
    </row>
    <row r="283" spans="9:14">
      <c r="I283" s="174"/>
      <c r="J283" s="175"/>
      <c r="K283" s="175"/>
      <c r="L283" s="175"/>
      <c r="M283" s="175"/>
      <c r="N283" s="174"/>
    </row>
    <row r="284" spans="9:14">
      <c r="I284" s="174"/>
      <c r="J284" s="175"/>
      <c r="K284" s="175"/>
      <c r="L284" s="175"/>
      <c r="M284" s="175"/>
      <c r="N284" s="174"/>
    </row>
    <row r="285" spans="9:14">
      <c r="I285" s="174"/>
      <c r="J285" s="175"/>
      <c r="K285" s="175"/>
      <c r="L285" s="175"/>
      <c r="M285" s="175"/>
      <c r="N285" s="174"/>
    </row>
    <row r="286" spans="9:14">
      <c r="I286" s="174"/>
      <c r="J286" s="175"/>
      <c r="K286" s="175"/>
      <c r="L286" s="175"/>
      <c r="M286" s="175"/>
      <c r="N286" s="174"/>
    </row>
    <row r="287" spans="9:14">
      <c r="I287" s="174"/>
      <c r="J287" s="175"/>
      <c r="K287" s="175"/>
      <c r="L287" s="175"/>
      <c r="M287" s="175"/>
      <c r="N287" s="174"/>
    </row>
    <row r="288" spans="9:14">
      <c r="I288" s="174"/>
      <c r="J288" s="175"/>
      <c r="K288" s="175"/>
      <c r="L288" s="175"/>
      <c r="M288" s="175"/>
      <c r="N288" s="174"/>
    </row>
  </sheetData>
  <mergeCells count="20">
    <mergeCell ref="B8:B15"/>
    <mergeCell ref="B26:G26"/>
    <mergeCell ref="H26:I30"/>
    <mergeCell ref="J26:N30"/>
    <mergeCell ref="I6:I7"/>
    <mergeCell ref="C16:G16"/>
    <mergeCell ref="C25:G25"/>
    <mergeCell ref="I2:N5"/>
    <mergeCell ref="N6:N7"/>
    <mergeCell ref="J6:M6"/>
    <mergeCell ref="B3:H4"/>
    <mergeCell ref="C6:G6"/>
    <mergeCell ref="B6:B7"/>
    <mergeCell ref="H6:H7"/>
    <mergeCell ref="H25:N25"/>
    <mergeCell ref="H16:N16"/>
    <mergeCell ref="B17:B24"/>
    <mergeCell ref="B104:G104"/>
    <mergeCell ref="B109:G109"/>
    <mergeCell ref="C30:G30"/>
  </mergeCells>
  <phoneticPr fontId="6"/>
  <conditionalFormatting sqref="C28:G28">
    <cfRule type="cellIs" dxfId="7" priority="1" stopIfTrue="1" operator="equal">
      <formula>0</formula>
    </cfRule>
  </conditionalFormatting>
  <dataValidations disablePrompts="1" count="1">
    <dataValidation type="list" allowBlank="1" showInputMessage="1" showErrorMessage="1" sqref="E12 G23:G24 E21 F22 F13 C17:C19 G14:G15 D20 C8:C10 D10:D11">
      <formula1>"0,1"</formula1>
    </dataValidation>
  </dataValidations>
  <printOptions horizontalCentered="1" verticalCentered="1"/>
  <pageMargins left="0.23622047244094491" right="0.23622047244094491" top="0.74803149606299213" bottom="0.74803149606299213" header="0.31496062992125984" footer="0.31496062992125984"/>
  <pageSetup paperSize="8" scale="77" orientation="landscape" r:id="rId1"/>
  <headerFooter scaleWithDoc="0" alignWithMargins="0">
    <oddFooter>&amp;F</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2:N137"/>
  <sheetViews>
    <sheetView showGridLines="0" topLeftCell="A30" zoomScale="115" zoomScaleNormal="115" zoomScaleSheetLayoutView="85" workbookViewId="0">
      <selection activeCell="H32" sqref="H32:I32"/>
    </sheetView>
  </sheetViews>
  <sheetFormatPr defaultColWidth="10.28515625" defaultRowHeight="12.75" outlineLevelCol="1"/>
  <cols>
    <col min="1" max="1" width="2.7109375" style="96" customWidth="1"/>
    <col min="2" max="2" width="15.5703125" style="95" customWidth="1"/>
    <col min="3" max="7" width="2.7109375" style="95" customWidth="1"/>
    <col min="8" max="8" width="60.7109375" style="95" customWidth="1"/>
    <col min="9" max="9" width="60.7109375" style="155" customWidth="1"/>
    <col min="10" max="13" width="2.5703125" style="95" customWidth="1" outlineLevel="1"/>
    <col min="14" max="14" width="60.7109375" style="95" customWidth="1"/>
    <col min="15" max="16384" width="10.28515625" style="96"/>
  </cols>
  <sheetData>
    <row r="2" spans="2:14" ht="18" customHeight="1">
      <c r="B2" s="37" t="s">
        <v>713</v>
      </c>
      <c r="C2" s="38"/>
      <c r="D2" s="38"/>
      <c r="E2" s="38"/>
      <c r="F2" s="38"/>
      <c r="G2" s="38"/>
      <c r="H2" s="112"/>
      <c r="I2" s="386" t="s">
        <v>694</v>
      </c>
      <c r="J2" s="387"/>
      <c r="K2" s="387"/>
      <c r="L2" s="387"/>
      <c r="M2" s="387"/>
      <c r="N2" s="387"/>
    </row>
    <row r="3" spans="2:14" ht="18" customHeight="1">
      <c r="B3" s="349" t="s">
        <v>179</v>
      </c>
      <c r="C3" s="350"/>
      <c r="D3" s="350"/>
      <c r="E3" s="350"/>
      <c r="F3" s="350"/>
      <c r="G3" s="350"/>
      <c r="H3" s="351"/>
      <c r="I3" s="388"/>
      <c r="J3" s="389"/>
      <c r="K3" s="389"/>
      <c r="L3" s="389"/>
      <c r="M3" s="389"/>
      <c r="N3" s="389"/>
    </row>
    <row r="4" spans="2:14" ht="15" customHeight="1">
      <c r="B4" s="349"/>
      <c r="C4" s="350"/>
      <c r="D4" s="350"/>
      <c r="E4" s="350"/>
      <c r="F4" s="350"/>
      <c r="G4" s="350"/>
      <c r="H4" s="351"/>
      <c r="I4" s="388"/>
      <c r="J4" s="389"/>
      <c r="K4" s="389"/>
      <c r="L4" s="389"/>
      <c r="M4" s="389"/>
      <c r="N4" s="389"/>
    </row>
    <row r="5" spans="2:14" ht="13.5" customHeight="1">
      <c r="B5" s="113"/>
      <c r="C5" s="114"/>
      <c r="D5" s="114"/>
      <c r="E5" s="114"/>
      <c r="F5" s="114"/>
      <c r="G5" s="114"/>
      <c r="H5" s="115"/>
      <c r="I5" s="390"/>
      <c r="J5" s="391"/>
      <c r="K5" s="391"/>
      <c r="L5" s="391"/>
      <c r="M5" s="391"/>
      <c r="N5" s="391"/>
    </row>
    <row r="6" spans="2:14" s="44" customFormat="1" ht="15" customHeight="1">
      <c r="B6" s="353" t="s">
        <v>29</v>
      </c>
      <c r="C6" s="352" t="s">
        <v>23</v>
      </c>
      <c r="D6" s="352"/>
      <c r="E6" s="352"/>
      <c r="F6" s="352"/>
      <c r="G6" s="352"/>
      <c r="H6" s="355" t="s">
        <v>40</v>
      </c>
      <c r="I6" s="384" t="s">
        <v>239</v>
      </c>
      <c r="J6" s="346" t="s">
        <v>34</v>
      </c>
      <c r="K6" s="347"/>
      <c r="L6" s="347"/>
      <c r="M6" s="348"/>
      <c r="N6" s="344" t="s">
        <v>90</v>
      </c>
    </row>
    <row r="7" spans="2:14" s="44" customFormat="1" ht="15" customHeight="1">
      <c r="B7" s="354"/>
      <c r="C7" s="45">
        <v>1</v>
      </c>
      <c r="D7" s="45">
        <v>2</v>
      </c>
      <c r="E7" s="45">
        <v>3</v>
      </c>
      <c r="F7" s="45">
        <v>4</v>
      </c>
      <c r="G7" s="45">
        <v>5</v>
      </c>
      <c r="H7" s="356"/>
      <c r="I7" s="385"/>
      <c r="J7" s="116" t="s">
        <v>31</v>
      </c>
      <c r="K7" s="117" t="s">
        <v>38</v>
      </c>
      <c r="L7" s="117" t="s">
        <v>3</v>
      </c>
      <c r="M7" s="117" t="s">
        <v>4</v>
      </c>
      <c r="N7" s="345"/>
    </row>
    <row r="8" spans="2:14" s="44" customFormat="1" ht="50.1" customHeight="1">
      <c r="B8" s="383" t="s">
        <v>194</v>
      </c>
      <c r="C8" s="127">
        <v>1</v>
      </c>
      <c r="D8" s="107"/>
      <c r="E8" s="118"/>
      <c r="F8" s="118"/>
      <c r="G8" s="119"/>
      <c r="H8" s="293" t="s">
        <v>202</v>
      </c>
      <c r="I8" s="294" t="s">
        <v>240</v>
      </c>
      <c r="J8" s="194" t="s">
        <v>3</v>
      </c>
      <c r="K8" s="194" t="s">
        <v>3</v>
      </c>
      <c r="L8" s="194"/>
      <c r="M8" s="194"/>
      <c r="N8" s="195" t="s">
        <v>250</v>
      </c>
    </row>
    <row r="9" spans="2:14" s="44" customFormat="1" ht="50.1" customHeight="1">
      <c r="B9" s="383"/>
      <c r="C9" s="127">
        <v>1</v>
      </c>
      <c r="D9" s="107"/>
      <c r="E9" s="118"/>
      <c r="F9" s="118"/>
      <c r="G9" s="119"/>
      <c r="H9" s="293" t="s">
        <v>761</v>
      </c>
      <c r="I9" s="294" t="s">
        <v>265</v>
      </c>
      <c r="J9" s="194" t="s">
        <v>3</v>
      </c>
      <c r="K9" s="194" t="s">
        <v>3</v>
      </c>
      <c r="L9" s="194"/>
      <c r="M9" s="194"/>
      <c r="N9" s="195" t="s">
        <v>251</v>
      </c>
    </row>
    <row r="10" spans="2:14" s="44" customFormat="1" ht="50.1" customHeight="1">
      <c r="B10" s="383"/>
      <c r="C10" s="127">
        <v>1</v>
      </c>
      <c r="D10" s="107"/>
      <c r="E10" s="118"/>
      <c r="F10" s="118"/>
      <c r="G10" s="119"/>
      <c r="H10" s="293" t="s">
        <v>241</v>
      </c>
      <c r="I10" s="295" t="s">
        <v>242</v>
      </c>
      <c r="J10" s="194"/>
      <c r="K10" s="194" t="s">
        <v>3</v>
      </c>
      <c r="L10" s="194"/>
      <c r="M10" s="194"/>
      <c r="N10" s="196" t="s">
        <v>759</v>
      </c>
    </row>
    <row r="11" spans="2:14" s="126" customFormat="1" ht="54" customHeight="1">
      <c r="B11" s="383"/>
      <c r="C11" s="128"/>
      <c r="D11" s="108">
        <v>1</v>
      </c>
      <c r="E11" s="128"/>
      <c r="F11" s="128"/>
      <c r="G11" s="129"/>
      <c r="H11" s="293" t="s">
        <v>160</v>
      </c>
      <c r="I11" s="294" t="s">
        <v>243</v>
      </c>
      <c r="J11" s="197"/>
      <c r="K11" s="194" t="s">
        <v>3</v>
      </c>
      <c r="L11" s="197"/>
      <c r="M11" s="197"/>
      <c r="N11" s="196" t="s">
        <v>637</v>
      </c>
    </row>
    <row r="12" spans="2:14" s="126" customFormat="1" ht="50.1" customHeight="1">
      <c r="B12" s="383"/>
      <c r="C12" s="128"/>
      <c r="D12" s="108">
        <v>1</v>
      </c>
      <c r="E12" s="128"/>
      <c r="F12" s="128"/>
      <c r="G12" s="129"/>
      <c r="H12" s="293" t="s">
        <v>162</v>
      </c>
      <c r="I12" s="294" t="s">
        <v>245</v>
      </c>
      <c r="J12" s="197"/>
      <c r="K12" s="194" t="s">
        <v>3</v>
      </c>
      <c r="L12" s="197"/>
      <c r="M12" s="197"/>
      <c r="N12" s="196" t="s">
        <v>252</v>
      </c>
    </row>
    <row r="13" spans="2:14" s="44" customFormat="1" ht="50.1" customHeight="1">
      <c r="B13" s="383"/>
      <c r="C13" s="118"/>
      <c r="D13" s="108">
        <v>1</v>
      </c>
      <c r="E13" s="118"/>
      <c r="F13" s="118"/>
      <c r="G13" s="119"/>
      <c r="H13" s="293" t="s">
        <v>760</v>
      </c>
      <c r="I13" s="295" t="s">
        <v>244</v>
      </c>
      <c r="J13" s="194" t="s">
        <v>3</v>
      </c>
      <c r="K13" s="194" t="s">
        <v>3</v>
      </c>
      <c r="L13" s="194"/>
      <c r="M13" s="194"/>
      <c r="N13" s="196" t="s">
        <v>690</v>
      </c>
    </row>
    <row r="14" spans="2:14" s="44" customFormat="1" ht="50.1" customHeight="1">
      <c r="B14" s="383"/>
      <c r="C14" s="118"/>
      <c r="D14" s="108">
        <v>1</v>
      </c>
      <c r="E14" s="118"/>
      <c r="F14" s="118"/>
      <c r="G14" s="119"/>
      <c r="H14" s="296" t="s">
        <v>161</v>
      </c>
      <c r="I14" s="297" t="s">
        <v>246</v>
      </c>
      <c r="J14" s="194"/>
      <c r="K14" s="194"/>
      <c r="L14" s="194"/>
      <c r="M14" s="270" t="s">
        <v>3</v>
      </c>
      <c r="N14" s="196" t="s">
        <v>253</v>
      </c>
    </row>
    <row r="15" spans="2:14" s="44" customFormat="1" ht="50.1" customHeight="1">
      <c r="B15" s="383"/>
      <c r="C15" s="107"/>
      <c r="D15" s="108">
        <v>1</v>
      </c>
      <c r="E15" s="107"/>
      <c r="F15" s="107"/>
      <c r="G15" s="81"/>
      <c r="H15" s="293" t="s">
        <v>762</v>
      </c>
      <c r="I15" s="298" t="s">
        <v>254</v>
      </c>
      <c r="J15" s="194" t="s">
        <v>3</v>
      </c>
      <c r="K15" s="194" t="s">
        <v>3</v>
      </c>
      <c r="L15" s="194"/>
      <c r="M15" s="271" t="s">
        <v>3</v>
      </c>
      <c r="N15" s="196" t="s">
        <v>255</v>
      </c>
    </row>
    <row r="16" spans="2:14" s="44" customFormat="1" ht="50.1" customHeight="1">
      <c r="B16" s="383"/>
      <c r="C16" s="107"/>
      <c r="D16" s="108">
        <v>1</v>
      </c>
      <c r="E16" s="107"/>
      <c r="F16" s="107"/>
      <c r="G16" s="81"/>
      <c r="H16" s="290" t="s">
        <v>693</v>
      </c>
      <c r="I16" s="299" t="s">
        <v>692</v>
      </c>
      <c r="J16" s="194"/>
      <c r="K16" s="194"/>
      <c r="L16" s="194"/>
      <c r="M16" s="271" t="s">
        <v>3</v>
      </c>
      <c r="N16" s="276" t="s">
        <v>763</v>
      </c>
    </row>
    <row r="17" spans="2:14" ht="50.1" customHeight="1">
      <c r="B17" s="383"/>
      <c r="C17" s="107"/>
      <c r="D17" s="107"/>
      <c r="E17" s="108">
        <v>1</v>
      </c>
      <c r="F17" s="107"/>
      <c r="G17" s="81"/>
      <c r="H17" s="296" t="s">
        <v>764</v>
      </c>
      <c r="I17" s="300" t="s">
        <v>258</v>
      </c>
      <c r="J17" s="194" t="s">
        <v>3</v>
      </c>
      <c r="K17" s="194" t="s">
        <v>3</v>
      </c>
      <c r="L17" s="194"/>
      <c r="M17" s="194"/>
      <c r="N17" s="200" t="s">
        <v>638</v>
      </c>
    </row>
    <row r="18" spans="2:14" s="44" customFormat="1" ht="25.5">
      <c r="B18" s="383"/>
      <c r="C18" s="118"/>
      <c r="D18" s="273"/>
      <c r="E18" s="108"/>
      <c r="F18" s="118"/>
      <c r="G18" s="119"/>
      <c r="H18" s="301" t="s">
        <v>256</v>
      </c>
      <c r="I18" s="302" t="s">
        <v>257</v>
      </c>
      <c r="J18" s="202"/>
      <c r="K18" s="202" t="s">
        <v>3</v>
      </c>
      <c r="L18" s="224"/>
      <c r="M18" s="272" t="s">
        <v>3</v>
      </c>
      <c r="N18" s="200" t="s">
        <v>741</v>
      </c>
    </row>
    <row r="19" spans="2:14" s="44" customFormat="1" ht="50.1" customHeight="1">
      <c r="B19" s="383"/>
      <c r="C19" s="107"/>
      <c r="D19" s="107"/>
      <c r="E19" s="108"/>
      <c r="F19" s="107"/>
      <c r="G19" s="81"/>
      <c r="H19" s="296" t="s">
        <v>180</v>
      </c>
      <c r="I19" s="297" t="s">
        <v>247</v>
      </c>
      <c r="J19" s="194" t="s">
        <v>3</v>
      </c>
      <c r="K19" s="194" t="s">
        <v>3</v>
      </c>
      <c r="L19" s="194"/>
      <c r="M19" s="270"/>
      <c r="N19" s="204" t="s">
        <v>259</v>
      </c>
    </row>
    <row r="20" spans="2:14" s="44" customFormat="1" ht="55.5" customHeight="1">
      <c r="B20" s="383"/>
      <c r="C20" s="107"/>
      <c r="D20" s="107"/>
      <c r="E20" s="108"/>
      <c r="F20" s="107"/>
      <c r="G20" s="81"/>
      <c r="H20" s="296" t="s">
        <v>181</v>
      </c>
      <c r="I20" s="297" t="s">
        <v>765</v>
      </c>
      <c r="J20" s="194" t="s">
        <v>3</v>
      </c>
      <c r="K20" s="194" t="s">
        <v>3</v>
      </c>
      <c r="L20" s="194"/>
      <c r="M20" s="270"/>
      <c r="N20" s="204" t="s">
        <v>260</v>
      </c>
    </row>
    <row r="21" spans="2:14" s="44" customFormat="1" ht="111" customHeight="1">
      <c r="B21" s="383"/>
      <c r="C21" s="107"/>
      <c r="D21" s="107"/>
      <c r="E21" s="82"/>
      <c r="F21" s="108"/>
      <c r="G21" s="273"/>
      <c r="H21" s="205" t="s">
        <v>577</v>
      </c>
      <c r="I21" s="206" t="s">
        <v>767</v>
      </c>
      <c r="J21" s="202"/>
      <c r="K21" s="202" t="s">
        <v>3</v>
      </c>
      <c r="L21" s="202"/>
      <c r="M21" s="272" t="s">
        <v>3</v>
      </c>
      <c r="N21" s="201" t="s">
        <v>766</v>
      </c>
    </row>
    <row r="22" spans="2:14" s="44" customFormat="1" ht="50.1" customHeight="1">
      <c r="B22" s="383"/>
      <c r="C22" s="107"/>
      <c r="D22" s="107"/>
      <c r="E22" s="82"/>
      <c r="F22" s="107"/>
      <c r="G22" s="108"/>
      <c r="H22" s="205" t="s">
        <v>578</v>
      </c>
      <c r="I22" s="206" t="s">
        <v>248</v>
      </c>
      <c r="J22" s="202"/>
      <c r="K22" s="202" t="s">
        <v>3</v>
      </c>
      <c r="L22" s="202"/>
      <c r="M22" s="272" t="s">
        <v>3</v>
      </c>
      <c r="N22" s="201" t="s">
        <v>261</v>
      </c>
    </row>
    <row r="23" spans="2:14" s="44" customFormat="1" ht="50.1" customHeight="1">
      <c r="B23" s="383"/>
      <c r="C23" s="107"/>
      <c r="D23" s="107"/>
      <c r="E23" s="82"/>
      <c r="F23" s="107"/>
      <c r="G23" s="108"/>
      <c r="H23" s="205" t="s">
        <v>691</v>
      </c>
      <c r="I23" s="206" t="s">
        <v>249</v>
      </c>
      <c r="J23" s="202"/>
      <c r="K23" s="202" t="s">
        <v>3</v>
      </c>
      <c r="L23" s="202"/>
      <c r="M23" s="272" t="s">
        <v>3</v>
      </c>
      <c r="N23" s="201" t="s">
        <v>579</v>
      </c>
    </row>
    <row r="24" spans="2:14" s="44" customFormat="1" ht="50.1" customHeight="1">
      <c r="B24" s="84" t="s">
        <v>89</v>
      </c>
      <c r="C24" s="372">
        <f>H117</f>
        <v>2.25</v>
      </c>
      <c r="D24" s="373"/>
      <c r="E24" s="373"/>
      <c r="F24" s="373"/>
      <c r="G24" s="374"/>
      <c r="H24" s="381"/>
      <c r="I24" s="382"/>
      <c r="J24" s="382"/>
      <c r="K24" s="382"/>
      <c r="L24" s="382"/>
      <c r="M24" s="382"/>
      <c r="N24" s="382"/>
    </row>
    <row r="25" spans="2:14" s="44" customFormat="1" ht="50.1" customHeight="1">
      <c r="B25" s="383" t="s">
        <v>629</v>
      </c>
      <c r="C25" s="108">
        <v>1</v>
      </c>
      <c r="D25" s="107"/>
      <c r="E25" s="107"/>
      <c r="F25" s="107"/>
      <c r="G25" s="81"/>
      <c r="H25" s="296" t="s">
        <v>674</v>
      </c>
      <c r="I25" s="298" t="s">
        <v>266</v>
      </c>
      <c r="J25" s="194"/>
      <c r="K25" s="194" t="s">
        <v>3</v>
      </c>
      <c r="L25" s="194"/>
      <c r="M25" s="194"/>
      <c r="N25" s="196" t="s">
        <v>271</v>
      </c>
    </row>
    <row r="26" spans="2:14" ht="60" customHeight="1">
      <c r="B26" s="383"/>
      <c r="C26" s="108">
        <v>1</v>
      </c>
      <c r="D26" s="107"/>
      <c r="E26" s="107"/>
      <c r="F26" s="107"/>
      <c r="G26" s="81"/>
      <c r="H26" s="296" t="s">
        <v>273</v>
      </c>
      <c r="I26" s="297" t="s">
        <v>267</v>
      </c>
      <c r="J26" s="194"/>
      <c r="K26" s="194" t="s">
        <v>3</v>
      </c>
      <c r="L26" s="194"/>
      <c r="M26" s="194"/>
      <c r="N26" s="195" t="s">
        <v>377</v>
      </c>
    </row>
    <row r="27" spans="2:14" ht="67.5" customHeight="1">
      <c r="B27" s="383"/>
      <c r="C27" s="108">
        <v>1</v>
      </c>
      <c r="D27" s="107"/>
      <c r="E27" s="107"/>
      <c r="F27" s="107"/>
      <c r="G27" s="81"/>
      <c r="H27" s="296" t="s">
        <v>204</v>
      </c>
      <c r="I27" s="297" t="s">
        <v>268</v>
      </c>
      <c r="J27" s="194"/>
      <c r="K27" s="194" t="s">
        <v>3</v>
      </c>
      <c r="L27" s="194"/>
      <c r="M27" s="194"/>
      <c r="N27" s="196" t="s">
        <v>378</v>
      </c>
    </row>
    <row r="28" spans="2:14" ht="50.1" customHeight="1">
      <c r="B28" s="383"/>
      <c r="C28" s="108">
        <v>1</v>
      </c>
      <c r="D28" s="107"/>
      <c r="E28" s="107"/>
      <c r="F28" s="107"/>
      <c r="G28" s="81"/>
      <c r="H28" s="296" t="s">
        <v>576</v>
      </c>
      <c r="I28" s="297" t="s">
        <v>675</v>
      </c>
      <c r="J28" s="194" t="s">
        <v>3</v>
      </c>
      <c r="K28" s="194" t="s">
        <v>3</v>
      </c>
      <c r="L28" s="194"/>
      <c r="M28" s="198" t="s">
        <v>3</v>
      </c>
      <c r="N28" s="195" t="s">
        <v>262</v>
      </c>
    </row>
    <row r="29" spans="2:14" s="44" customFormat="1" ht="50.1" customHeight="1">
      <c r="B29" s="383"/>
      <c r="C29" s="107"/>
      <c r="D29" s="108">
        <v>1</v>
      </c>
      <c r="E29" s="107"/>
      <c r="F29" s="107"/>
      <c r="G29" s="81"/>
      <c r="H29" s="296" t="s">
        <v>158</v>
      </c>
      <c r="I29" s="298" t="s">
        <v>731</v>
      </c>
      <c r="J29" s="284" t="s">
        <v>3</v>
      </c>
      <c r="K29" s="194" t="s">
        <v>3</v>
      </c>
      <c r="L29" s="194"/>
      <c r="M29" s="224"/>
      <c r="N29" s="195" t="s">
        <v>379</v>
      </c>
    </row>
    <row r="30" spans="2:14" ht="89.25" customHeight="1">
      <c r="B30" s="383"/>
      <c r="C30" s="107"/>
      <c r="D30" s="108">
        <v>1</v>
      </c>
      <c r="E30" s="107"/>
      <c r="F30" s="107"/>
      <c r="G30" s="81"/>
      <c r="H30" s="303" t="s">
        <v>159</v>
      </c>
      <c r="I30" s="304" t="s">
        <v>347</v>
      </c>
      <c r="J30" s="194"/>
      <c r="K30" s="194" t="s">
        <v>3</v>
      </c>
      <c r="L30" s="194"/>
      <c r="M30" s="194"/>
      <c r="N30" s="196" t="s">
        <v>580</v>
      </c>
    </row>
    <row r="31" spans="2:14" ht="50.1" customHeight="1">
      <c r="B31" s="383"/>
      <c r="C31" s="107"/>
      <c r="D31" s="108">
        <v>1</v>
      </c>
      <c r="E31" s="107"/>
      <c r="F31" s="107"/>
      <c r="G31" s="81"/>
      <c r="H31" s="296" t="s">
        <v>203</v>
      </c>
      <c r="I31" s="298" t="s">
        <v>676</v>
      </c>
      <c r="J31" s="194"/>
      <c r="K31" s="194" t="s">
        <v>3</v>
      </c>
      <c r="L31" s="194"/>
      <c r="M31" s="194"/>
      <c r="N31" s="195" t="s">
        <v>380</v>
      </c>
    </row>
    <row r="32" spans="2:14" s="44" customFormat="1" ht="69.75" customHeight="1">
      <c r="B32" s="383"/>
      <c r="C32" s="107"/>
      <c r="D32" s="107"/>
      <c r="E32" s="108"/>
      <c r="F32" s="107"/>
      <c r="G32" s="81"/>
      <c r="H32" s="93" t="s">
        <v>182</v>
      </c>
      <c r="I32" s="207" t="s">
        <v>736</v>
      </c>
      <c r="J32" s="194"/>
      <c r="K32" s="194" t="s">
        <v>3</v>
      </c>
      <c r="L32" s="194"/>
      <c r="M32" s="194"/>
      <c r="N32" s="195" t="s">
        <v>742</v>
      </c>
    </row>
    <row r="33" spans="2:14" ht="70.5" customHeight="1">
      <c r="B33" s="383"/>
      <c r="C33" s="107"/>
      <c r="D33" s="107"/>
      <c r="E33" s="108"/>
      <c r="F33" s="107"/>
      <c r="G33" s="81"/>
      <c r="H33" s="199" t="s">
        <v>270</v>
      </c>
      <c r="I33" s="208" t="s">
        <v>734</v>
      </c>
      <c r="J33" s="194"/>
      <c r="K33" s="194" t="s">
        <v>3</v>
      </c>
      <c r="L33" s="194"/>
      <c r="M33" s="194"/>
      <c r="N33" s="195" t="s">
        <v>743</v>
      </c>
    </row>
    <row r="34" spans="2:14" s="44" customFormat="1" ht="67.5" customHeight="1">
      <c r="B34" s="383"/>
      <c r="C34" s="107"/>
      <c r="D34" s="107"/>
      <c r="E34" s="107"/>
      <c r="F34" s="108"/>
      <c r="G34" s="81"/>
      <c r="H34" s="93" t="s">
        <v>770</v>
      </c>
      <c r="I34" s="207" t="s">
        <v>735</v>
      </c>
      <c r="J34" s="194"/>
      <c r="K34" s="194" t="s">
        <v>3</v>
      </c>
      <c r="L34" s="194"/>
      <c r="M34" s="198" t="s">
        <v>3</v>
      </c>
      <c r="N34" s="195" t="s">
        <v>768</v>
      </c>
    </row>
    <row r="35" spans="2:14" ht="92.25" customHeight="1">
      <c r="B35" s="383"/>
      <c r="C35" s="107"/>
      <c r="D35" s="107"/>
      <c r="E35" s="107"/>
      <c r="F35" s="108"/>
      <c r="G35" s="81"/>
      <c r="H35" s="209" t="s">
        <v>769</v>
      </c>
      <c r="I35" s="208" t="s">
        <v>739</v>
      </c>
      <c r="J35" s="194"/>
      <c r="K35" s="194" t="s">
        <v>3</v>
      </c>
      <c r="L35" s="194" t="s">
        <v>3</v>
      </c>
      <c r="M35" s="198" t="s">
        <v>3</v>
      </c>
      <c r="N35" s="210" t="s">
        <v>738</v>
      </c>
    </row>
    <row r="36" spans="2:14" ht="50.1" customHeight="1">
      <c r="B36" s="383"/>
      <c r="C36" s="107"/>
      <c r="D36" s="107"/>
      <c r="E36" s="107"/>
      <c r="F36" s="107"/>
      <c r="G36" s="108"/>
      <c r="H36" s="285" t="s">
        <v>771</v>
      </c>
      <c r="I36" s="212" t="s">
        <v>269</v>
      </c>
      <c r="J36" s="213"/>
      <c r="K36" s="213" t="s">
        <v>3</v>
      </c>
      <c r="L36" s="213"/>
      <c r="M36" s="213"/>
      <c r="N36" s="214" t="s">
        <v>772</v>
      </c>
    </row>
    <row r="37" spans="2:14" ht="50.1" customHeight="1">
      <c r="B37" s="383"/>
      <c r="C37" s="107"/>
      <c r="D37" s="107"/>
      <c r="E37" s="107"/>
      <c r="F37" s="107"/>
      <c r="G37" s="108"/>
      <c r="H37" s="211" t="s">
        <v>643</v>
      </c>
      <c r="I37" s="212" t="s">
        <v>581</v>
      </c>
      <c r="J37" s="213" t="s">
        <v>3</v>
      </c>
      <c r="K37" s="213" t="s">
        <v>3</v>
      </c>
      <c r="L37" s="213"/>
      <c r="M37" s="213"/>
      <c r="N37" s="214" t="s">
        <v>644</v>
      </c>
    </row>
    <row r="38" spans="2:14" s="44" customFormat="1" ht="50.1" customHeight="1">
      <c r="B38" s="383"/>
      <c r="C38" s="107"/>
      <c r="D38" s="107"/>
      <c r="E38" s="82"/>
      <c r="F38" s="107"/>
      <c r="G38" s="108"/>
      <c r="H38" s="216" t="s">
        <v>773</v>
      </c>
      <c r="I38" s="217" t="s">
        <v>272</v>
      </c>
      <c r="J38" s="213" t="s">
        <v>3</v>
      </c>
      <c r="K38" s="213" t="s">
        <v>3</v>
      </c>
      <c r="L38" s="218"/>
      <c r="M38" s="218"/>
      <c r="N38" s="219" t="s">
        <v>774</v>
      </c>
    </row>
    <row r="39" spans="2:14" s="44" customFormat="1" ht="30">
      <c r="B39" s="84" t="s">
        <v>89</v>
      </c>
      <c r="C39" s="372">
        <f>H118</f>
        <v>2</v>
      </c>
      <c r="D39" s="373"/>
      <c r="E39" s="373"/>
      <c r="F39" s="373"/>
      <c r="G39" s="374"/>
      <c r="H39" s="375"/>
      <c r="I39" s="376"/>
      <c r="J39" s="376"/>
      <c r="K39" s="376"/>
      <c r="L39" s="376"/>
      <c r="M39" s="376"/>
      <c r="N39" s="377"/>
    </row>
    <row r="40" spans="2:14" s="44" customFormat="1" ht="15.75" customHeight="1">
      <c r="B40" s="357" t="s">
        <v>87</v>
      </c>
      <c r="C40" s="358"/>
      <c r="D40" s="358"/>
      <c r="E40" s="358"/>
      <c r="F40" s="358"/>
      <c r="G40" s="359"/>
      <c r="H40" s="360" t="s">
        <v>60</v>
      </c>
      <c r="I40" s="361"/>
      <c r="J40" s="378" t="s">
        <v>46</v>
      </c>
      <c r="K40" s="366"/>
      <c r="L40" s="366"/>
      <c r="M40" s="366"/>
      <c r="N40" s="367"/>
    </row>
    <row r="41" spans="2:14" ht="12.75" customHeight="1">
      <c r="B41" s="83" t="s">
        <v>85</v>
      </c>
      <c r="C41" s="130" t="s">
        <v>436</v>
      </c>
      <c r="D41" s="81" t="s">
        <v>720</v>
      </c>
      <c r="E41" s="81" t="s">
        <v>82</v>
      </c>
      <c r="F41" s="81" t="s">
        <v>76</v>
      </c>
      <c r="G41" s="81" t="s">
        <v>83</v>
      </c>
      <c r="H41" s="362"/>
      <c r="I41" s="363"/>
      <c r="J41" s="379"/>
      <c r="K41" s="368"/>
      <c r="L41" s="368"/>
      <c r="M41" s="368"/>
      <c r="N41" s="369"/>
    </row>
    <row r="42" spans="2:14">
      <c r="B42" s="83" t="s">
        <v>86</v>
      </c>
      <c r="C42" s="121">
        <f>C114</f>
        <v>7</v>
      </c>
      <c r="D42" s="121">
        <f t="shared" ref="D42:G42" si="0">D114</f>
        <v>9</v>
      </c>
      <c r="E42" s="121">
        <f t="shared" si="0"/>
        <v>1</v>
      </c>
      <c r="F42" s="121">
        <f t="shared" si="0"/>
        <v>0</v>
      </c>
      <c r="G42" s="121">
        <f t="shared" si="0"/>
        <v>0</v>
      </c>
      <c r="H42" s="362"/>
      <c r="I42" s="363"/>
      <c r="J42" s="379"/>
      <c r="K42" s="368"/>
      <c r="L42" s="368"/>
      <c r="M42" s="368"/>
      <c r="N42" s="369"/>
    </row>
    <row r="43" spans="2:14">
      <c r="B43" s="83" t="s">
        <v>13</v>
      </c>
      <c r="C43" s="48">
        <f>C42/7</f>
        <v>1</v>
      </c>
      <c r="D43" s="48">
        <f>D42/9</f>
        <v>1</v>
      </c>
      <c r="E43" s="48">
        <f>E42/6</f>
        <v>0.16666666666666666</v>
      </c>
      <c r="F43" s="48">
        <f>F42/3</f>
        <v>0</v>
      </c>
      <c r="G43" s="48">
        <f>G42/5</f>
        <v>0</v>
      </c>
      <c r="H43" s="362"/>
      <c r="I43" s="363"/>
      <c r="J43" s="379"/>
      <c r="K43" s="368"/>
      <c r="L43" s="368"/>
      <c r="M43" s="368"/>
      <c r="N43" s="369"/>
    </row>
    <row r="44" spans="2:14">
      <c r="B44" s="83" t="s">
        <v>88</v>
      </c>
      <c r="C44" s="332">
        <f>SUM(C43:G43)</f>
        <v>2.1666666666666665</v>
      </c>
      <c r="D44" s="333"/>
      <c r="E44" s="333"/>
      <c r="F44" s="333"/>
      <c r="G44" s="334"/>
      <c r="H44" s="364"/>
      <c r="I44" s="365"/>
      <c r="J44" s="380"/>
      <c r="K44" s="370"/>
      <c r="L44" s="370"/>
      <c r="M44" s="370"/>
      <c r="N44" s="371"/>
    </row>
    <row r="45" spans="2:14">
      <c r="B45" s="123"/>
      <c r="C45" s="123"/>
      <c r="D45" s="123"/>
      <c r="E45" s="123"/>
      <c r="F45" s="123"/>
      <c r="G45" s="123"/>
      <c r="H45" s="123"/>
      <c r="I45" s="156"/>
      <c r="J45" s="50"/>
      <c r="K45" s="50"/>
      <c r="L45" s="50"/>
      <c r="M45" s="50"/>
      <c r="N45" s="50"/>
    </row>
    <row r="46" spans="2:14">
      <c r="B46" s="124"/>
      <c r="C46" s="124"/>
      <c r="D46" s="124"/>
      <c r="E46" s="124"/>
      <c r="F46" s="124"/>
      <c r="G46" s="124"/>
      <c r="H46" s="124"/>
      <c r="I46" s="154"/>
      <c r="J46" s="52"/>
      <c r="K46" s="52"/>
      <c r="L46" s="52"/>
      <c r="M46" s="52"/>
      <c r="N46" s="52"/>
    </row>
    <row r="93" spans="10:14">
      <c r="J93" s="96"/>
      <c r="K93" s="96"/>
      <c r="L93" s="96"/>
      <c r="M93" s="96"/>
      <c r="N93" s="96"/>
    </row>
    <row r="94" spans="10:14">
      <c r="J94" s="96"/>
      <c r="K94" s="96"/>
      <c r="L94" s="96"/>
      <c r="M94" s="96"/>
      <c r="N94" s="96"/>
    </row>
    <row r="95" spans="10:14">
      <c r="J95" s="96"/>
      <c r="K95" s="96"/>
      <c r="L95" s="96"/>
      <c r="M95" s="96"/>
      <c r="N95" s="96"/>
    </row>
    <row r="96" spans="10:14">
      <c r="J96" s="96"/>
      <c r="K96" s="96"/>
      <c r="L96" s="96"/>
      <c r="M96" s="96"/>
      <c r="N96" s="96"/>
    </row>
    <row r="97" spans="2:14">
      <c r="J97" s="96"/>
      <c r="K97" s="96"/>
      <c r="L97" s="96"/>
      <c r="M97" s="96"/>
      <c r="N97" s="96"/>
    </row>
    <row r="98" spans="2:14">
      <c r="J98" s="96"/>
      <c r="K98" s="96"/>
      <c r="L98" s="96"/>
      <c r="M98" s="96"/>
      <c r="N98" s="96"/>
    </row>
    <row r="99" spans="2:14">
      <c r="J99" s="96"/>
      <c r="K99" s="96"/>
      <c r="L99" s="96"/>
      <c r="M99" s="96"/>
      <c r="N99" s="96"/>
    </row>
    <row r="100" spans="2:14">
      <c r="J100" s="96"/>
      <c r="K100" s="96"/>
      <c r="L100" s="96"/>
      <c r="M100" s="96"/>
      <c r="N100" s="96"/>
    </row>
    <row r="101" spans="2:14">
      <c r="J101" s="96"/>
      <c r="K101" s="96"/>
      <c r="L101" s="96"/>
      <c r="M101" s="96"/>
      <c r="N101" s="96"/>
    </row>
    <row r="102" spans="2:14">
      <c r="J102" s="96"/>
      <c r="K102" s="96"/>
      <c r="L102" s="96"/>
      <c r="M102" s="96"/>
      <c r="N102" s="96"/>
    </row>
    <row r="103" spans="2:14">
      <c r="J103" s="96"/>
      <c r="K103" s="96"/>
      <c r="L103" s="96"/>
      <c r="M103" s="96"/>
      <c r="N103" s="96"/>
    </row>
    <row r="104" spans="2:14">
      <c r="J104" s="96"/>
      <c r="K104" s="96"/>
      <c r="L104" s="96"/>
      <c r="M104" s="96"/>
      <c r="N104" s="96"/>
    </row>
    <row r="105" spans="2:14">
      <c r="J105" s="96"/>
      <c r="K105" s="96"/>
      <c r="L105" s="96"/>
      <c r="M105" s="96"/>
      <c r="N105" s="96"/>
    </row>
    <row r="106" spans="2:14">
      <c r="J106" s="96"/>
      <c r="K106" s="96"/>
      <c r="L106" s="96"/>
      <c r="M106" s="96"/>
      <c r="N106" s="96"/>
    </row>
    <row r="107" spans="2:14">
      <c r="J107" s="96"/>
      <c r="K107" s="96"/>
      <c r="L107" s="96"/>
      <c r="M107" s="96"/>
      <c r="N107" s="96"/>
    </row>
    <row r="108" spans="2:14">
      <c r="J108" s="96"/>
      <c r="K108" s="96"/>
      <c r="L108" s="96"/>
      <c r="M108" s="96"/>
      <c r="N108" s="96"/>
    </row>
    <row r="109" spans="2:14">
      <c r="J109" s="96"/>
      <c r="K109" s="96"/>
      <c r="L109" s="96"/>
      <c r="M109" s="96"/>
      <c r="N109" s="96"/>
    </row>
    <row r="110" spans="2:14">
      <c r="J110" s="96"/>
      <c r="K110" s="96"/>
      <c r="L110" s="96"/>
      <c r="M110" s="96"/>
      <c r="N110" s="96"/>
    </row>
    <row r="111" spans="2:14">
      <c r="B111" s="331" t="s">
        <v>79</v>
      </c>
      <c r="C111" s="331"/>
      <c r="D111" s="331"/>
      <c r="E111" s="331"/>
      <c r="F111" s="331"/>
      <c r="G111" s="331"/>
      <c r="J111" s="96"/>
      <c r="K111" s="96"/>
      <c r="L111" s="96"/>
      <c r="M111" s="96"/>
      <c r="N111" s="96"/>
    </row>
    <row r="112" spans="2:14">
      <c r="B112" s="95" t="s">
        <v>26</v>
      </c>
      <c r="C112" s="95">
        <f>SUM(C8:C10)</f>
        <v>3</v>
      </c>
      <c r="D112" s="95">
        <f>IF(C112=3, SUM(D11:D16), 0)</f>
        <v>6</v>
      </c>
      <c r="E112" s="95">
        <f>IF(D112=6,SUM(E17:E20), 0)</f>
        <v>1</v>
      </c>
      <c r="F112" s="95">
        <f>IF(E112=4,F21, 0)</f>
        <v>0</v>
      </c>
      <c r="G112" s="95">
        <f>IF(F112=1, SUM(G22:G23), 0)</f>
        <v>0</v>
      </c>
      <c r="J112" s="96"/>
      <c r="K112" s="96"/>
      <c r="L112" s="96"/>
      <c r="M112" s="96"/>
      <c r="N112" s="96"/>
    </row>
    <row r="113" spans="2:14">
      <c r="B113" s="95" t="s">
        <v>81</v>
      </c>
      <c r="C113" s="95">
        <f>SUM(C25:C28)</f>
        <v>4</v>
      </c>
      <c r="D113" s="95">
        <f>IF(C113=4, SUM(D29:D31), 0)</f>
        <v>3</v>
      </c>
      <c r="E113" s="95">
        <f>IF(D113=3, SUM(E32:E33), 0)</f>
        <v>0</v>
      </c>
      <c r="F113" s="95">
        <f>IF(E113=2, SUM(F34:F35), 0)</f>
        <v>0</v>
      </c>
      <c r="G113" s="95">
        <f>IF(F113=2,SUM(G36:G38), 0)</f>
        <v>0</v>
      </c>
      <c r="J113" s="96"/>
      <c r="K113" s="96"/>
      <c r="L113" s="96"/>
      <c r="M113" s="96"/>
      <c r="N113" s="96"/>
    </row>
    <row r="114" spans="2:14">
      <c r="B114" s="95" t="s">
        <v>2</v>
      </c>
      <c r="C114" s="95">
        <f>SUM(C112:C113)</f>
        <v>7</v>
      </c>
      <c r="D114" s="95">
        <f>SUM(D112:D113)</f>
        <v>9</v>
      </c>
      <c r="E114" s="95">
        <f t="shared" ref="E114:G114" si="1">SUM(E112:E113)</f>
        <v>1</v>
      </c>
      <c r="F114" s="95">
        <f t="shared" si="1"/>
        <v>0</v>
      </c>
      <c r="G114" s="95">
        <f t="shared" si="1"/>
        <v>0</v>
      </c>
      <c r="J114" s="96"/>
      <c r="K114" s="96"/>
      <c r="L114" s="96"/>
      <c r="M114" s="96"/>
      <c r="N114" s="96"/>
    </row>
    <row r="115" spans="2:14">
      <c r="J115" s="96"/>
      <c r="K115" s="96"/>
      <c r="L115" s="96"/>
      <c r="M115" s="96"/>
      <c r="N115" s="96"/>
    </row>
    <row r="116" spans="2:14">
      <c r="B116" s="331" t="s">
        <v>80</v>
      </c>
      <c r="C116" s="331"/>
      <c r="D116" s="331"/>
      <c r="E116" s="331"/>
      <c r="F116" s="331"/>
      <c r="G116" s="331"/>
      <c r="J116" s="96"/>
      <c r="K116" s="96"/>
      <c r="L116" s="96"/>
      <c r="M116" s="96"/>
      <c r="N116" s="96"/>
    </row>
    <row r="117" spans="2:14">
      <c r="B117" s="95" t="s">
        <v>26</v>
      </c>
      <c r="C117" s="176">
        <f>C112/3</f>
        <v>1</v>
      </c>
      <c r="D117" s="176">
        <f>D112/6</f>
        <v>1</v>
      </c>
      <c r="E117" s="176">
        <f>E112/4</f>
        <v>0.25</v>
      </c>
      <c r="F117" s="176">
        <f>F112/1</f>
        <v>0</v>
      </c>
      <c r="G117" s="176">
        <f>G112/2</f>
        <v>0</v>
      </c>
      <c r="H117" s="125">
        <f>SUM(C117:G117)</f>
        <v>2.25</v>
      </c>
      <c r="I117" s="125"/>
      <c r="J117" s="96"/>
      <c r="K117" s="96"/>
      <c r="L117" s="96"/>
      <c r="M117" s="96"/>
      <c r="N117" s="96"/>
    </row>
    <row r="118" spans="2:14">
      <c r="B118" s="95" t="s">
        <v>81</v>
      </c>
      <c r="C118" s="176">
        <f>C113/4</f>
        <v>1</v>
      </c>
      <c r="D118" s="176">
        <f>D113/3</f>
        <v>1</v>
      </c>
      <c r="E118" s="176">
        <f>E113/2</f>
        <v>0</v>
      </c>
      <c r="F118" s="176">
        <f>F113/2</f>
        <v>0</v>
      </c>
      <c r="G118" s="176">
        <f>G113/3</f>
        <v>0</v>
      </c>
      <c r="H118" s="125">
        <f>SUM(C118:G118)</f>
        <v>2</v>
      </c>
      <c r="I118" s="125"/>
      <c r="J118" s="96"/>
      <c r="K118" s="96"/>
      <c r="L118" s="96"/>
      <c r="M118" s="96"/>
      <c r="N118" s="96"/>
    </row>
    <row r="119" spans="2:14">
      <c r="J119" s="96"/>
      <c r="K119" s="96"/>
      <c r="L119" s="96"/>
      <c r="M119" s="96"/>
      <c r="N119" s="96"/>
    </row>
    <row r="120" spans="2:14">
      <c r="J120" s="96"/>
      <c r="K120" s="96"/>
      <c r="L120" s="96"/>
      <c r="M120" s="96"/>
      <c r="N120" s="96"/>
    </row>
    <row r="121" spans="2:14">
      <c r="J121" s="96"/>
      <c r="K121" s="96"/>
      <c r="L121" s="96"/>
      <c r="M121" s="96"/>
      <c r="N121" s="96"/>
    </row>
    <row r="122" spans="2:14">
      <c r="J122" s="96"/>
      <c r="K122" s="96"/>
      <c r="L122" s="96"/>
      <c r="M122" s="96"/>
      <c r="N122" s="96"/>
    </row>
    <row r="123" spans="2:14">
      <c r="J123" s="96"/>
      <c r="K123" s="96"/>
      <c r="L123" s="96"/>
      <c r="M123" s="96"/>
      <c r="N123" s="96"/>
    </row>
    <row r="124" spans="2:14">
      <c r="J124" s="96"/>
      <c r="K124" s="96"/>
      <c r="L124" s="96"/>
      <c r="M124" s="96"/>
      <c r="N124" s="96"/>
    </row>
    <row r="125" spans="2:14">
      <c r="J125" s="96"/>
      <c r="K125" s="96"/>
      <c r="L125" s="96"/>
      <c r="M125" s="96"/>
      <c r="N125" s="96"/>
    </row>
    <row r="126" spans="2:14">
      <c r="J126" s="96"/>
      <c r="K126" s="96"/>
      <c r="L126" s="96"/>
      <c r="M126" s="96"/>
      <c r="N126" s="96"/>
    </row>
    <row r="127" spans="2:14">
      <c r="J127" s="96"/>
      <c r="K127" s="96"/>
      <c r="L127" s="96"/>
      <c r="M127" s="96"/>
      <c r="N127" s="96"/>
    </row>
    <row r="128" spans="2:14">
      <c r="J128" s="96"/>
      <c r="K128" s="96"/>
      <c r="L128" s="96"/>
      <c r="M128" s="96"/>
      <c r="N128" s="96"/>
    </row>
    <row r="129" spans="10:14">
      <c r="J129" s="96"/>
      <c r="K129" s="96"/>
      <c r="L129" s="96"/>
      <c r="M129" s="96"/>
      <c r="N129" s="96"/>
    </row>
    <row r="130" spans="10:14">
      <c r="J130" s="96"/>
      <c r="K130" s="96"/>
      <c r="L130" s="96"/>
      <c r="M130" s="96"/>
      <c r="N130" s="96"/>
    </row>
    <row r="131" spans="10:14">
      <c r="J131" s="96"/>
      <c r="K131" s="96"/>
      <c r="L131" s="96"/>
      <c r="M131" s="96"/>
      <c r="N131" s="96"/>
    </row>
    <row r="132" spans="10:14">
      <c r="J132" s="96"/>
      <c r="K132" s="96"/>
      <c r="L132" s="96"/>
      <c r="M132" s="96"/>
      <c r="N132" s="96"/>
    </row>
    <row r="133" spans="10:14">
      <c r="J133" s="96"/>
      <c r="K133" s="96"/>
      <c r="L133" s="96"/>
      <c r="M133" s="96"/>
      <c r="N133" s="96"/>
    </row>
    <row r="134" spans="10:14">
      <c r="J134" s="96"/>
      <c r="K134" s="96"/>
      <c r="L134" s="96"/>
      <c r="M134" s="96"/>
      <c r="N134" s="96"/>
    </row>
    <row r="135" spans="10:14">
      <c r="J135" s="96"/>
      <c r="K135" s="96"/>
      <c r="L135" s="96"/>
      <c r="M135" s="96"/>
      <c r="N135" s="96"/>
    </row>
    <row r="136" spans="10:14">
      <c r="J136" s="96"/>
      <c r="K136" s="96"/>
      <c r="L136" s="96"/>
      <c r="M136" s="96"/>
      <c r="N136" s="96"/>
    </row>
    <row r="137" spans="10:14">
      <c r="J137" s="96"/>
      <c r="K137" s="96"/>
      <c r="L137" s="96"/>
      <c r="M137" s="96"/>
      <c r="N137" s="96"/>
    </row>
  </sheetData>
  <mergeCells count="20">
    <mergeCell ref="C24:G24"/>
    <mergeCell ref="H24:N24"/>
    <mergeCell ref="B25:B38"/>
    <mergeCell ref="B8:B23"/>
    <mergeCell ref="B3:H4"/>
    <mergeCell ref="B6:B7"/>
    <mergeCell ref="C6:G6"/>
    <mergeCell ref="H6:H7"/>
    <mergeCell ref="J6:M6"/>
    <mergeCell ref="I6:I7"/>
    <mergeCell ref="I2:N5"/>
    <mergeCell ref="N6:N7"/>
    <mergeCell ref="B111:G111"/>
    <mergeCell ref="B116:G116"/>
    <mergeCell ref="C44:G44"/>
    <mergeCell ref="H39:N39"/>
    <mergeCell ref="C39:G39"/>
    <mergeCell ref="B40:G40"/>
    <mergeCell ref="J40:N44"/>
    <mergeCell ref="H40:I44"/>
  </mergeCells>
  <conditionalFormatting sqref="C42:G42">
    <cfRule type="cellIs" dxfId="6" priority="1" stopIfTrue="1" operator="equal">
      <formula>0</formula>
    </cfRule>
  </conditionalFormatting>
  <dataValidations count="3">
    <dataValidation type="list" allowBlank="1" showInputMessage="1" showErrorMessage="1" sqref="C31">
      <formula1>"0,0.5,1"</formula1>
    </dataValidation>
    <dataValidation type="whole" allowBlank="1" showInputMessage="1" showErrorMessage="1" sqref="C18 C29:C30 E34:E35 D32:D33 C11:C14">
      <formula1>0</formula1>
      <formula2>1</formula2>
    </dataValidation>
    <dataValidation type="list" allowBlank="1" showInputMessage="1" showErrorMessage="1" sqref="F21 G22:G23 E32:E33 F34:F35 D29:D31 G36:G38 C8:C10 C25:C28 E17:E20 D11:D16">
      <formula1>"0,1"</formula1>
    </dataValidation>
  </dataValidations>
  <pageMargins left="0.23622047244094491" right="0.23622047244094491" top="0.19685039370078741" bottom="0.39370078740157483" header="0.31496062992125984" footer="0.19685039370078741"/>
  <pageSetup paperSize="8" scale="63" orientation="portrait" r:id="rId1"/>
  <headerFooter scaleWithDoc="0" alignWithMargins="0">
    <oddFooter>&amp;F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N28"/>
  <sheetViews>
    <sheetView showGridLines="0" topLeftCell="A17" zoomScale="115" zoomScaleNormal="115" zoomScaleSheetLayoutView="85" workbookViewId="0">
      <selection activeCell="H17" sqref="H17"/>
    </sheetView>
  </sheetViews>
  <sheetFormatPr defaultColWidth="10.28515625" defaultRowHeight="12.75"/>
  <cols>
    <col min="1" max="1" width="5.7109375" style="96" customWidth="1"/>
    <col min="2" max="2" width="15.5703125" style="95" customWidth="1"/>
    <col min="3" max="7" width="2.7109375" style="95" customWidth="1"/>
    <col min="8" max="8" width="60.7109375" style="95" customWidth="1"/>
    <col min="9" max="9" width="43.140625" style="95" customWidth="1"/>
    <col min="10" max="13" width="2.5703125" style="95" customWidth="1"/>
    <col min="14" max="14" width="52.140625" style="95" customWidth="1"/>
    <col min="15" max="16384" width="10.28515625" style="96"/>
  </cols>
  <sheetData>
    <row r="2" spans="2:14" ht="18" customHeight="1">
      <c r="B2" s="37" t="s">
        <v>714</v>
      </c>
      <c r="C2" s="38"/>
      <c r="D2" s="38"/>
      <c r="E2" s="38"/>
      <c r="F2" s="38"/>
      <c r="G2" s="38"/>
      <c r="H2" s="112"/>
      <c r="I2" s="393" t="s">
        <v>628</v>
      </c>
      <c r="J2" s="393"/>
      <c r="K2" s="393"/>
      <c r="L2" s="393"/>
      <c r="M2" s="393"/>
      <c r="N2" s="394"/>
    </row>
    <row r="3" spans="2:14" ht="15" customHeight="1">
      <c r="B3" s="349" t="s">
        <v>183</v>
      </c>
      <c r="C3" s="350"/>
      <c r="D3" s="350"/>
      <c r="E3" s="350"/>
      <c r="F3" s="350"/>
      <c r="G3" s="350"/>
      <c r="H3" s="351"/>
      <c r="I3" s="395"/>
      <c r="J3" s="395"/>
      <c r="K3" s="395"/>
      <c r="L3" s="395"/>
      <c r="M3" s="395"/>
      <c r="N3" s="396"/>
    </row>
    <row r="4" spans="2:14" ht="15" customHeight="1">
      <c r="B4" s="349"/>
      <c r="C4" s="350"/>
      <c r="D4" s="350"/>
      <c r="E4" s="350"/>
      <c r="F4" s="350"/>
      <c r="G4" s="350"/>
      <c r="H4" s="351"/>
      <c r="I4" s="395"/>
      <c r="J4" s="395"/>
      <c r="K4" s="395"/>
      <c r="L4" s="395"/>
      <c r="M4" s="395"/>
      <c r="N4" s="396"/>
    </row>
    <row r="5" spans="2:14" ht="13.5" customHeight="1">
      <c r="B5" s="113"/>
      <c r="C5" s="114"/>
      <c r="D5" s="114"/>
      <c r="E5" s="114"/>
      <c r="F5" s="114"/>
      <c r="G5" s="114"/>
      <c r="H5" s="115"/>
      <c r="I5" s="397"/>
      <c r="J5" s="397"/>
      <c r="K5" s="397"/>
      <c r="L5" s="397"/>
      <c r="M5" s="397"/>
      <c r="N5" s="398"/>
    </row>
    <row r="6" spans="2:14" s="44" customFormat="1" ht="15" customHeight="1">
      <c r="B6" s="353" t="s">
        <v>29</v>
      </c>
      <c r="C6" s="352" t="s">
        <v>23</v>
      </c>
      <c r="D6" s="352"/>
      <c r="E6" s="352"/>
      <c r="F6" s="352"/>
      <c r="G6" s="352"/>
      <c r="H6" s="355" t="s">
        <v>40</v>
      </c>
      <c r="I6" s="355" t="s">
        <v>239</v>
      </c>
      <c r="J6" s="346" t="s">
        <v>34</v>
      </c>
      <c r="K6" s="347"/>
      <c r="L6" s="347"/>
      <c r="M6" s="348"/>
      <c r="N6" s="344" t="s">
        <v>90</v>
      </c>
    </row>
    <row r="7" spans="2:14" s="44" customFormat="1" ht="15" customHeight="1">
      <c r="B7" s="354"/>
      <c r="C7" s="45">
        <v>1</v>
      </c>
      <c r="D7" s="45">
        <v>2</v>
      </c>
      <c r="E7" s="45">
        <v>3</v>
      </c>
      <c r="F7" s="45">
        <v>4</v>
      </c>
      <c r="G7" s="45">
        <v>5</v>
      </c>
      <c r="H7" s="356"/>
      <c r="I7" s="356"/>
      <c r="J7" s="116" t="s">
        <v>31</v>
      </c>
      <c r="K7" s="117" t="s">
        <v>38</v>
      </c>
      <c r="L7" s="117" t="s">
        <v>3</v>
      </c>
      <c r="M7" s="117" t="s">
        <v>4</v>
      </c>
      <c r="N7" s="345"/>
    </row>
    <row r="8" spans="2:14" s="44" customFormat="1" ht="89.25">
      <c r="B8" s="328" t="s">
        <v>25</v>
      </c>
      <c r="C8" s="108">
        <v>1</v>
      </c>
      <c r="D8" s="107"/>
      <c r="E8" s="107"/>
      <c r="F8" s="107"/>
      <c r="G8" s="81"/>
      <c r="H8" s="290" t="s">
        <v>381</v>
      </c>
      <c r="I8" s="296" t="s">
        <v>382</v>
      </c>
      <c r="J8" s="194" t="s">
        <v>3</v>
      </c>
      <c r="K8" s="194" t="s">
        <v>3</v>
      </c>
      <c r="L8" s="194"/>
      <c r="M8" s="194"/>
      <c r="N8" s="220" t="s">
        <v>384</v>
      </c>
    </row>
    <row r="9" spans="2:14" s="44" customFormat="1" ht="74.25" customHeight="1">
      <c r="B9" s="329"/>
      <c r="C9" s="108">
        <v>1</v>
      </c>
      <c r="D9" s="131"/>
      <c r="E9" s="131"/>
      <c r="F9" s="131"/>
      <c r="G9" s="131"/>
      <c r="H9" s="286" t="s">
        <v>184</v>
      </c>
      <c r="I9" s="296" t="s">
        <v>280</v>
      </c>
      <c r="J9" s="221" t="s">
        <v>3</v>
      </c>
      <c r="K9" s="221" t="s">
        <v>3</v>
      </c>
      <c r="L9" s="221"/>
      <c r="M9" s="221"/>
      <c r="N9" s="220" t="s">
        <v>383</v>
      </c>
    </row>
    <row r="10" spans="2:14" s="44" customFormat="1" ht="54" customHeight="1">
      <c r="B10" s="329"/>
      <c r="C10" s="108">
        <v>1</v>
      </c>
      <c r="D10" s="131"/>
      <c r="E10" s="131"/>
      <c r="F10" s="131"/>
      <c r="G10" s="131"/>
      <c r="H10" s="305" t="s">
        <v>91</v>
      </c>
      <c r="I10" s="296" t="s">
        <v>275</v>
      </c>
      <c r="J10" s="194"/>
      <c r="K10" s="194" t="s">
        <v>3</v>
      </c>
      <c r="L10" s="194"/>
      <c r="M10" s="194"/>
      <c r="N10" s="93" t="s">
        <v>385</v>
      </c>
    </row>
    <row r="11" spans="2:14" s="44" customFormat="1" ht="51" customHeight="1">
      <c r="B11" s="329"/>
      <c r="C11" s="108">
        <v>1</v>
      </c>
      <c r="D11" s="131"/>
      <c r="E11" s="132"/>
      <c r="F11" s="132"/>
      <c r="G11" s="132"/>
      <c r="H11" s="286" t="s">
        <v>92</v>
      </c>
      <c r="I11" s="296" t="s">
        <v>348</v>
      </c>
      <c r="J11" s="222"/>
      <c r="K11" s="222" t="s">
        <v>3</v>
      </c>
      <c r="L11" s="222"/>
      <c r="M11" s="222"/>
      <c r="N11" s="196" t="s">
        <v>639</v>
      </c>
    </row>
    <row r="12" spans="2:14" s="44" customFormat="1" ht="51" customHeight="1">
      <c r="B12" s="329"/>
      <c r="C12" s="108">
        <v>1</v>
      </c>
      <c r="D12" s="131"/>
      <c r="E12" s="132"/>
      <c r="F12" s="132"/>
      <c r="G12" s="132"/>
      <c r="H12" s="286" t="s">
        <v>96</v>
      </c>
      <c r="I12" s="296" t="s">
        <v>277</v>
      </c>
      <c r="J12" s="222"/>
      <c r="K12" s="222" t="s">
        <v>3</v>
      </c>
      <c r="L12" s="222"/>
      <c r="M12" s="222"/>
      <c r="N12" s="196" t="s">
        <v>386</v>
      </c>
    </row>
    <row r="13" spans="2:14" s="44" customFormat="1" ht="66.75" customHeight="1">
      <c r="B13" s="329"/>
      <c r="C13" s="107"/>
      <c r="D13" s="108">
        <v>1</v>
      </c>
      <c r="E13" s="132"/>
      <c r="F13" s="132"/>
      <c r="G13" s="132"/>
      <c r="H13" s="286" t="s">
        <v>721</v>
      </c>
      <c r="I13" s="296" t="s">
        <v>640</v>
      </c>
      <c r="J13" s="277"/>
      <c r="K13" s="277" t="s">
        <v>3</v>
      </c>
      <c r="L13" s="277"/>
      <c r="M13" s="277" t="s">
        <v>3</v>
      </c>
      <c r="N13" s="215" t="s">
        <v>744</v>
      </c>
    </row>
    <row r="14" spans="2:14" s="44" customFormat="1" ht="84" customHeight="1">
      <c r="B14" s="329"/>
      <c r="C14" s="107"/>
      <c r="D14" s="108">
        <v>1</v>
      </c>
      <c r="E14" s="132"/>
      <c r="F14" s="132"/>
      <c r="G14" s="132"/>
      <c r="H14" s="286" t="s">
        <v>641</v>
      </c>
      <c r="I14" s="296" t="s">
        <v>276</v>
      </c>
      <c r="J14" s="223"/>
      <c r="K14" s="194" t="s">
        <v>3</v>
      </c>
      <c r="L14" s="194"/>
      <c r="M14" s="198" t="s">
        <v>3</v>
      </c>
      <c r="N14" s="196" t="s">
        <v>281</v>
      </c>
    </row>
    <row r="15" spans="2:14" s="44" customFormat="1" ht="52.5" customHeight="1">
      <c r="B15" s="329"/>
      <c r="C15" s="107"/>
      <c r="D15" s="108">
        <v>1</v>
      </c>
      <c r="E15" s="132"/>
      <c r="F15" s="132"/>
      <c r="G15" s="132"/>
      <c r="H15" s="305" t="s">
        <v>642</v>
      </c>
      <c r="I15" s="296" t="s">
        <v>276</v>
      </c>
      <c r="J15" s="224"/>
      <c r="K15" s="221" t="s">
        <v>3</v>
      </c>
      <c r="L15" s="194"/>
      <c r="M15" s="198" t="s">
        <v>3</v>
      </c>
      <c r="N15" s="196" t="s">
        <v>349</v>
      </c>
    </row>
    <row r="16" spans="2:14" s="44" customFormat="1" ht="69" customHeight="1">
      <c r="B16" s="329"/>
      <c r="C16" s="81"/>
      <c r="D16" s="132"/>
      <c r="E16" s="108">
        <v>1</v>
      </c>
      <c r="F16" s="132"/>
      <c r="G16" s="132"/>
      <c r="H16" s="305" t="s">
        <v>205</v>
      </c>
      <c r="I16" s="296" t="s">
        <v>673</v>
      </c>
      <c r="J16" s="194" t="s">
        <v>3</v>
      </c>
      <c r="K16" s="194" t="s">
        <v>3</v>
      </c>
      <c r="L16" s="194"/>
      <c r="M16" s="213"/>
      <c r="N16" s="196" t="s">
        <v>745</v>
      </c>
    </row>
    <row r="17" spans="2:14" s="44" customFormat="1" ht="39.75" customHeight="1">
      <c r="B17" s="329"/>
      <c r="C17" s="81"/>
      <c r="D17" s="132"/>
      <c r="E17" s="108">
        <v>1</v>
      </c>
      <c r="F17" s="132"/>
      <c r="G17" s="132"/>
      <c r="H17" s="290" t="s">
        <v>185</v>
      </c>
      <c r="I17" s="296" t="s">
        <v>278</v>
      </c>
      <c r="J17" s="194"/>
      <c r="K17" s="194" t="s">
        <v>3</v>
      </c>
      <c r="L17" s="194"/>
      <c r="M17" s="194"/>
      <c r="N17" s="196" t="s">
        <v>350</v>
      </c>
    </row>
    <row r="18" spans="2:14" ht="38.25">
      <c r="B18" s="329"/>
      <c r="C18" s="131"/>
      <c r="D18" s="131"/>
      <c r="E18" s="131"/>
      <c r="F18" s="108"/>
      <c r="G18" s="131"/>
      <c r="H18" s="89" t="s">
        <v>93</v>
      </c>
      <c r="I18" s="93" t="s">
        <v>351</v>
      </c>
      <c r="J18" s="194"/>
      <c r="K18" s="194" t="s">
        <v>3</v>
      </c>
      <c r="L18" s="194" t="s">
        <v>3</v>
      </c>
      <c r="M18" s="194"/>
      <c r="N18" s="196" t="s">
        <v>387</v>
      </c>
    </row>
    <row r="19" spans="2:14" ht="38.25">
      <c r="B19" s="329"/>
      <c r="C19" s="133"/>
      <c r="D19" s="133"/>
      <c r="E19" s="133"/>
      <c r="F19" s="108"/>
      <c r="G19" s="133"/>
      <c r="H19" s="86" t="s">
        <v>44</v>
      </c>
      <c r="I19" s="167" t="s">
        <v>352</v>
      </c>
      <c r="J19" s="225"/>
      <c r="K19" s="194" t="s">
        <v>3</v>
      </c>
      <c r="L19" s="194"/>
      <c r="M19" s="198" t="s">
        <v>3</v>
      </c>
      <c r="N19" s="196" t="s">
        <v>389</v>
      </c>
    </row>
    <row r="20" spans="2:14" ht="38.25">
      <c r="B20" s="329"/>
      <c r="C20" s="107"/>
      <c r="D20" s="132"/>
      <c r="E20" s="132"/>
      <c r="F20" s="132"/>
      <c r="G20" s="108"/>
      <c r="H20" s="86" t="s">
        <v>645</v>
      </c>
      <c r="I20" s="196" t="s">
        <v>274</v>
      </c>
      <c r="J20" s="201"/>
      <c r="K20" s="194" t="s">
        <v>3</v>
      </c>
      <c r="L20" s="194"/>
      <c r="M20" s="194"/>
      <c r="N20" s="196" t="s">
        <v>388</v>
      </c>
    </row>
    <row r="21" spans="2:14" ht="25.5">
      <c r="B21" s="330"/>
      <c r="C21" s="107"/>
      <c r="D21" s="132"/>
      <c r="E21" s="132"/>
      <c r="F21" s="131"/>
      <c r="G21" s="108"/>
      <c r="H21" s="86" t="s">
        <v>94</v>
      </c>
      <c r="I21" s="226" t="s">
        <v>279</v>
      </c>
      <c r="J21" s="227"/>
      <c r="K21" s="221" t="s">
        <v>3</v>
      </c>
      <c r="L21" s="221"/>
      <c r="M21" s="221"/>
      <c r="N21" s="196" t="s">
        <v>282</v>
      </c>
    </row>
    <row r="22" spans="2:14" s="44" customFormat="1" ht="15.75" customHeight="1">
      <c r="B22" s="357" t="s">
        <v>87</v>
      </c>
      <c r="C22" s="358"/>
      <c r="D22" s="358"/>
      <c r="E22" s="358"/>
      <c r="F22" s="358"/>
      <c r="G22" s="359"/>
      <c r="H22" s="392" t="s">
        <v>60</v>
      </c>
      <c r="I22" s="392"/>
      <c r="J22" s="392"/>
      <c r="K22" s="392"/>
      <c r="L22" s="392"/>
      <c r="M22" s="392"/>
      <c r="N22" s="392"/>
    </row>
    <row r="23" spans="2:14" ht="12.75" customHeight="1">
      <c r="B23" s="83" t="s">
        <v>85</v>
      </c>
      <c r="C23" s="81" t="s">
        <v>83</v>
      </c>
      <c r="D23" s="81" t="s">
        <v>76</v>
      </c>
      <c r="E23" s="81" t="s">
        <v>15</v>
      </c>
      <c r="F23" s="81" t="s">
        <v>15</v>
      </c>
      <c r="G23" s="81" t="s">
        <v>15</v>
      </c>
      <c r="H23" s="392"/>
      <c r="I23" s="392"/>
      <c r="J23" s="392"/>
      <c r="K23" s="392"/>
      <c r="L23" s="392"/>
      <c r="M23" s="392"/>
      <c r="N23" s="392"/>
    </row>
    <row r="24" spans="2:14">
      <c r="B24" s="83" t="s">
        <v>86</v>
      </c>
      <c r="C24" s="121">
        <f>SUM(C8:C12)</f>
        <v>5</v>
      </c>
      <c r="D24" s="121">
        <f>IF(C24=5, SUM(D13:D15),0)</f>
        <v>3</v>
      </c>
      <c r="E24" s="121">
        <f>IF(D24=3,SUM(E16:E17),0)</f>
        <v>2</v>
      </c>
      <c r="F24" s="121">
        <f>IF(E24=2,SUM(F18:F19),0)</f>
        <v>0</v>
      </c>
      <c r="G24" s="121">
        <f>IF(F24=2,SUM(G20:G21),0)</f>
        <v>0</v>
      </c>
      <c r="H24" s="392"/>
      <c r="I24" s="392"/>
      <c r="J24" s="392"/>
      <c r="K24" s="392"/>
      <c r="L24" s="392"/>
      <c r="M24" s="392"/>
      <c r="N24" s="392"/>
    </row>
    <row r="25" spans="2:14">
      <c r="B25" s="83" t="s">
        <v>13</v>
      </c>
      <c r="C25" s="48">
        <f>C24/5</f>
        <v>1</v>
      </c>
      <c r="D25" s="48">
        <f>D24/3</f>
        <v>1</v>
      </c>
      <c r="E25" s="48">
        <f>E24/2</f>
        <v>1</v>
      </c>
      <c r="F25" s="48">
        <f>F24/2</f>
        <v>0</v>
      </c>
      <c r="G25" s="48">
        <f>G24/2</f>
        <v>0</v>
      </c>
      <c r="H25" s="392"/>
      <c r="I25" s="392"/>
      <c r="J25" s="392"/>
      <c r="K25" s="392"/>
      <c r="L25" s="392"/>
      <c r="M25" s="392"/>
      <c r="N25" s="392"/>
    </row>
    <row r="26" spans="2:14">
      <c r="B26" s="83" t="s">
        <v>88</v>
      </c>
      <c r="C26" s="332">
        <f>SUM(C25:G25)</f>
        <v>3</v>
      </c>
      <c r="D26" s="333"/>
      <c r="E26" s="333"/>
      <c r="F26" s="333"/>
      <c r="G26" s="334"/>
      <c r="H26" s="392"/>
      <c r="I26" s="392"/>
      <c r="J26" s="392"/>
      <c r="K26" s="392"/>
      <c r="L26" s="392"/>
      <c r="M26" s="392"/>
      <c r="N26" s="392"/>
    </row>
    <row r="27" spans="2:14">
      <c r="B27" s="123"/>
      <c r="C27" s="123"/>
      <c r="D27" s="123"/>
      <c r="E27" s="123"/>
      <c r="F27" s="123"/>
      <c r="G27" s="123"/>
      <c r="H27" s="123"/>
      <c r="I27" s="123"/>
      <c r="J27" s="50"/>
      <c r="K27" s="50"/>
      <c r="L27" s="50"/>
      <c r="M27" s="50"/>
      <c r="N27" s="123"/>
    </row>
    <row r="28" spans="2:14">
      <c r="B28" s="124"/>
      <c r="C28" s="124"/>
      <c r="D28" s="124"/>
      <c r="E28" s="124"/>
      <c r="F28" s="124"/>
      <c r="G28" s="124"/>
      <c r="H28" s="124"/>
      <c r="I28" s="124"/>
      <c r="J28" s="52"/>
      <c r="K28" s="52"/>
      <c r="L28" s="52"/>
      <c r="M28" s="52"/>
      <c r="N28" s="124"/>
    </row>
  </sheetData>
  <mergeCells count="12">
    <mergeCell ref="N6:N7"/>
    <mergeCell ref="B3:H4"/>
    <mergeCell ref="B8:B21"/>
    <mergeCell ref="C26:G26"/>
    <mergeCell ref="B6:B7"/>
    <mergeCell ref="C6:G6"/>
    <mergeCell ref="H6:H7"/>
    <mergeCell ref="I6:I7"/>
    <mergeCell ref="B22:G22"/>
    <mergeCell ref="H22:N26"/>
    <mergeCell ref="J6:M6"/>
    <mergeCell ref="I2:N5"/>
  </mergeCells>
  <conditionalFormatting sqref="C24:G24">
    <cfRule type="cellIs" dxfId="5" priority="1" stopIfTrue="1" operator="equal">
      <formula>0</formula>
    </cfRule>
  </conditionalFormatting>
  <dataValidations count="3">
    <dataValidation type="whole" allowBlank="1" showInputMessage="1" showErrorMessage="1" sqref="F14:F15 C18 E11:E13 D10 G17 E20 F21">
      <formula1>0</formula1>
      <formula2>1</formula2>
    </dataValidation>
    <dataValidation type="list" allowBlank="1" showInputMessage="1" showErrorMessage="1" sqref="G16 C19 D9">
      <formula1>"0,0.5,1"</formula1>
    </dataValidation>
    <dataValidation type="list" allowBlank="1" showInputMessage="1" showErrorMessage="1" sqref="G20:G21 D13:D15 E16:E17 F18:F19 C8:C12">
      <formula1>"0,1"</formula1>
    </dataValidation>
  </dataValidations>
  <printOptions horizontalCentered="1" verticalCentered="1"/>
  <pageMargins left="0.25" right="0.25" top="0.75" bottom="0.75" header="0.3" footer="0.3"/>
  <pageSetup paperSize="8" scale="74" orientation="landscape" r:id="rId1"/>
  <headerFooter scaleWithDoc="0" alignWithMargins="0">
    <oddFooter>&amp;F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2:O32"/>
  <sheetViews>
    <sheetView showGridLines="0" topLeftCell="A22" zoomScale="115" zoomScaleNormal="115" zoomScaleSheetLayoutView="85" workbookViewId="0">
      <selection activeCell="E18" sqref="E18"/>
    </sheetView>
  </sheetViews>
  <sheetFormatPr defaultColWidth="10.28515625" defaultRowHeight="12.75"/>
  <cols>
    <col min="1" max="1" width="10.28515625" style="96"/>
    <col min="2" max="2" width="15.5703125" style="95" customWidth="1"/>
    <col min="3" max="7" width="2.7109375" style="95" customWidth="1"/>
    <col min="8" max="8" width="60.7109375" style="95" customWidth="1"/>
    <col min="9" max="9" width="60.85546875" style="95" customWidth="1"/>
    <col min="10" max="10" width="57.85546875" style="96" hidden="1" customWidth="1"/>
    <col min="11" max="14" width="2.5703125" style="95" customWidth="1"/>
    <col min="15" max="15" width="57.85546875" style="96" customWidth="1"/>
    <col min="16" max="16384" width="10.28515625" style="96"/>
  </cols>
  <sheetData>
    <row r="2" spans="2:15" ht="18" customHeight="1">
      <c r="B2" s="37" t="s">
        <v>715</v>
      </c>
      <c r="C2" s="38"/>
      <c r="D2" s="38"/>
      <c r="E2" s="38"/>
      <c r="F2" s="38"/>
      <c r="G2" s="38"/>
      <c r="H2" s="112"/>
      <c r="I2" s="386" t="s">
        <v>186</v>
      </c>
      <c r="J2" s="387"/>
      <c r="K2" s="387"/>
      <c r="L2" s="387"/>
      <c r="M2" s="387"/>
      <c r="N2" s="387"/>
      <c r="O2" s="399"/>
    </row>
    <row r="3" spans="2:15" ht="15" customHeight="1">
      <c r="B3" s="349" t="s">
        <v>627</v>
      </c>
      <c r="C3" s="350"/>
      <c r="D3" s="350"/>
      <c r="E3" s="350"/>
      <c r="F3" s="350"/>
      <c r="G3" s="350"/>
      <c r="H3" s="351"/>
      <c r="I3" s="388"/>
      <c r="J3" s="389"/>
      <c r="K3" s="389"/>
      <c r="L3" s="389"/>
      <c r="M3" s="389"/>
      <c r="N3" s="389"/>
      <c r="O3" s="400"/>
    </row>
    <row r="4" spans="2:15" ht="15" customHeight="1">
      <c r="B4" s="349"/>
      <c r="C4" s="350"/>
      <c r="D4" s="350"/>
      <c r="E4" s="350"/>
      <c r="F4" s="350"/>
      <c r="G4" s="350"/>
      <c r="H4" s="351"/>
      <c r="I4" s="388"/>
      <c r="J4" s="389"/>
      <c r="K4" s="389"/>
      <c r="L4" s="389"/>
      <c r="M4" s="389"/>
      <c r="N4" s="389"/>
      <c r="O4" s="400"/>
    </row>
    <row r="5" spans="2:15" ht="13.5" customHeight="1">
      <c r="B5" s="113"/>
      <c r="C5" s="114"/>
      <c r="D5" s="114"/>
      <c r="E5" s="114"/>
      <c r="F5" s="114"/>
      <c r="G5" s="114"/>
      <c r="H5" s="115"/>
      <c r="I5" s="390"/>
      <c r="J5" s="391"/>
      <c r="K5" s="391"/>
      <c r="L5" s="391"/>
      <c r="M5" s="391"/>
      <c r="N5" s="391"/>
      <c r="O5" s="401"/>
    </row>
    <row r="6" spans="2:15" s="44" customFormat="1" ht="15" customHeight="1">
      <c r="B6" s="353" t="s">
        <v>29</v>
      </c>
      <c r="C6" s="352" t="s">
        <v>23</v>
      </c>
      <c r="D6" s="352"/>
      <c r="E6" s="352"/>
      <c r="F6" s="352"/>
      <c r="G6" s="352"/>
      <c r="H6" s="355" t="s">
        <v>40</v>
      </c>
      <c r="I6" s="344" t="s">
        <v>239</v>
      </c>
      <c r="J6" s="344" t="s">
        <v>35</v>
      </c>
      <c r="K6" s="346" t="s">
        <v>34</v>
      </c>
      <c r="L6" s="347"/>
      <c r="M6" s="347"/>
      <c r="N6" s="348"/>
      <c r="O6" s="344" t="s">
        <v>90</v>
      </c>
    </row>
    <row r="7" spans="2:15" s="44" customFormat="1" ht="15" customHeight="1">
      <c r="B7" s="354"/>
      <c r="C7" s="45">
        <v>1</v>
      </c>
      <c r="D7" s="45">
        <v>2</v>
      </c>
      <c r="E7" s="45">
        <v>3</v>
      </c>
      <c r="F7" s="45">
        <v>4</v>
      </c>
      <c r="G7" s="45">
        <v>5</v>
      </c>
      <c r="H7" s="356"/>
      <c r="I7" s="345"/>
      <c r="J7" s="345"/>
      <c r="K7" s="116" t="s">
        <v>31</v>
      </c>
      <c r="L7" s="117" t="s">
        <v>38</v>
      </c>
      <c r="M7" s="117" t="s">
        <v>3</v>
      </c>
      <c r="N7" s="117" t="s">
        <v>4</v>
      </c>
      <c r="O7" s="345"/>
    </row>
    <row r="8" spans="2:15" s="44" customFormat="1" ht="51">
      <c r="B8" s="402" t="s">
        <v>27</v>
      </c>
      <c r="C8" s="108">
        <v>1</v>
      </c>
      <c r="D8" s="107"/>
      <c r="E8" s="107"/>
      <c r="F8" s="107"/>
      <c r="G8" s="81"/>
      <c r="H8" s="296" t="s">
        <v>120</v>
      </c>
      <c r="I8" s="307" t="s">
        <v>283</v>
      </c>
      <c r="J8" s="229"/>
      <c r="K8" s="194"/>
      <c r="L8" s="194" t="s">
        <v>3</v>
      </c>
      <c r="M8" s="194"/>
      <c r="N8" s="194"/>
      <c r="O8" s="196" t="s">
        <v>582</v>
      </c>
    </row>
    <row r="9" spans="2:15" s="44" customFormat="1" ht="55.5" customHeight="1">
      <c r="B9" s="403"/>
      <c r="C9" s="108">
        <v>1</v>
      </c>
      <c r="D9" s="120"/>
      <c r="E9" s="120"/>
      <c r="F9" s="120"/>
      <c r="G9" s="121"/>
      <c r="H9" s="293" t="s">
        <v>48</v>
      </c>
      <c r="I9" s="308" t="s">
        <v>284</v>
      </c>
      <c r="J9" s="230" t="s">
        <v>583</v>
      </c>
      <c r="K9" s="194"/>
      <c r="L9" s="194" t="s">
        <v>3</v>
      </c>
      <c r="M9" s="194"/>
      <c r="N9" s="198" t="s">
        <v>3</v>
      </c>
      <c r="O9" s="196" t="s">
        <v>390</v>
      </c>
    </row>
    <row r="10" spans="2:15" s="44" customFormat="1" ht="76.5">
      <c r="B10" s="403"/>
      <c r="C10" s="108">
        <v>1</v>
      </c>
      <c r="D10" s="131"/>
      <c r="E10" s="131"/>
      <c r="F10" s="131"/>
      <c r="G10" s="131"/>
      <c r="H10" s="293" t="s">
        <v>646</v>
      </c>
      <c r="I10" s="308" t="s">
        <v>678</v>
      </c>
      <c r="J10" s="229" t="s">
        <v>584</v>
      </c>
      <c r="K10" s="194"/>
      <c r="L10" s="194" t="s">
        <v>3</v>
      </c>
      <c r="M10" s="194"/>
      <c r="N10" s="194"/>
      <c r="O10" s="196" t="s">
        <v>633</v>
      </c>
    </row>
    <row r="11" spans="2:15" s="44" customFormat="1" ht="52.5" customHeight="1">
      <c r="B11" s="403"/>
      <c r="C11" s="108">
        <v>1</v>
      </c>
      <c r="D11" s="131"/>
      <c r="E11" s="131"/>
      <c r="F11" s="131"/>
      <c r="G11" s="131"/>
      <c r="H11" s="293" t="s">
        <v>206</v>
      </c>
      <c r="I11" s="308" t="s">
        <v>286</v>
      </c>
      <c r="J11" s="229"/>
      <c r="K11" s="194"/>
      <c r="L11" s="194" t="s">
        <v>3</v>
      </c>
      <c r="M11" s="194"/>
      <c r="N11" s="194"/>
      <c r="O11" s="196" t="s">
        <v>391</v>
      </c>
    </row>
    <row r="12" spans="2:15" s="44" customFormat="1" ht="54" customHeight="1">
      <c r="B12" s="403"/>
      <c r="C12" s="131"/>
      <c r="D12" s="108">
        <v>1</v>
      </c>
      <c r="E12" s="131"/>
      <c r="F12" s="131"/>
      <c r="G12" s="131"/>
      <c r="H12" s="293" t="s">
        <v>47</v>
      </c>
      <c r="I12" s="308" t="s">
        <v>287</v>
      </c>
      <c r="J12" s="229"/>
      <c r="K12" s="194"/>
      <c r="L12" s="194" t="s">
        <v>3</v>
      </c>
      <c r="M12" s="194"/>
      <c r="N12" s="194"/>
      <c r="O12" s="196" t="s">
        <v>392</v>
      </c>
    </row>
    <row r="13" spans="2:15" s="44" customFormat="1" ht="51">
      <c r="B13" s="403"/>
      <c r="C13" s="107"/>
      <c r="D13" s="108">
        <v>1</v>
      </c>
      <c r="E13" s="132"/>
      <c r="F13" s="132"/>
      <c r="G13" s="132"/>
      <c r="H13" s="296" t="s">
        <v>393</v>
      </c>
      <c r="I13" s="307" t="s">
        <v>395</v>
      </c>
      <c r="J13" s="229" t="s">
        <v>585</v>
      </c>
      <c r="K13" s="194"/>
      <c r="L13" s="194" t="s">
        <v>3</v>
      </c>
      <c r="M13" s="194"/>
      <c r="N13" s="194"/>
      <c r="O13" s="196" t="s">
        <v>394</v>
      </c>
    </row>
    <row r="14" spans="2:15" s="44" customFormat="1" ht="51">
      <c r="B14" s="403"/>
      <c r="C14" s="107"/>
      <c r="D14" s="108">
        <v>1</v>
      </c>
      <c r="E14" s="132"/>
      <c r="F14" s="132"/>
      <c r="G14" s="132"/>
      <c r="H14" s="296" t="s">
        <v>208</v>
      </c>
      <c r="I14" s="309" t="s">
        <v>289</v>
      </c>
      <c r="J14" s="231" t="s">
        <v>586</v>
      </c>
      <c r="K14" s="194" t="s">
        <v>3</v>
      </c>
      <c r="L14" s="203"/>
      <c r="M14" s="194" t="s">
        <v>3</v>
      </c>
      <c r="N14" s="194"/>
      <c r="O14" s="232" t="s">
        <v>290</v>
      </c>
    </row>
    <row r="15" spans="2:15" s="147" customFormat="1" ht="41.25" customHeight="1">
      <c r="B15" s="403"/>
      <c r="C15" s="148"/>
      <c r="D15" s="108">
        <v>1</v>
      </c>
      <c r="E15" s="145"/>
      <c r="F15" s="145"/>
      <c r="G15" s="146"/>
      <c r="H15" s="296" t="s">
        <v>207</v>
      </c>
      <c r="I15" s="309" t="s">
        <v>647</v>
      </c>
      <c r="J15" s="231" t="s">
        <v>209</v>
      </c>
      <c r="K15" s="194"/>
      <c r="L15" s="194" t="s">
        <v>3</v>
      </c>
      <c r="M15" s="194"/>
      <c r="N15" s="194"/>
      <c r="O15" s="232" t="s">
        <v>291</v>
      </c>
    </row>
    <row r="16" spans="2:15" s="44" customFormat="1" ht="39.75" customHeight="1">
      <c r="B16" s="403"/>
      <c r="C16" s="81"/>
      <c r="D16" s="132"/>
      <c r="E16" s="108">
        <v>1</v>
      </c>
      <c r="F16" s="132"/>
      <c r="G16" s="133"/>
      <c r="H16" s="296" t="s">
        <v>121</v>
      </c>
      <c r="I16" s="307" t="s">
        <v>353</v>
      </c>
      <c r="J16" s="231"/>
      <c r="K16" s="194"/>
      <c r="L16" s="194" t="s">
        <v>3</v>
      </c>
      <c r="M16" s="194"/>
      <c r="N16" s="194"/>
      <c r="O16" s="196" t="s">
        <v>354</v>
      </c>
    </row>
    <row r="17" spans="2:15" s="44" customFormat="1" ht="51">
      <c r="B17" s="403"/>
      <c r="C17" s="81"/>
      <c r="D17" s="132"/>
      <c r="E17" s="108">
        <v>1</v>
      </c>
      <c r="F17" s="132"/>
      <c r="G17" s="133"/>
      <c r="H17" s="296" t="s">
        <v>49</v>
      </c>
      <c r="I17" s="307" t="s">
        <v>366</v>
      </c>
      <c r="J17" s="229" t="s">
        <v>587</v>
      </c>
      <c r="K17" s="194" t="s">
        <v>3</v>
      </c>
      <c r="L17" s="194" t="s">
        <v>3</v>
      </c>
      <c r="M17" s="194"/>
      <c r="N17" s="194"/>
      <c r="O17" s="196" t="s">
        <v>396</v>
      </c>
    </row>
    <row r="18" spans="2:15" s="44" customFormat="1" ht="45.75" customHeight="1">
      <c r="B18" s="403"/>
      <c r="C18" s="81"/>
      <c r="D18" s="132"/>
      <c r="E18" s="127">
        <v>1</v>
      </c>
      <c r="F18" s="132"/>
      <c r="G18" s="133"/>
      <c r="H18" s="296" t="s">
        <v>634</v>
      </c>
      <c r="I18" s="292" t="s">
        <v>635</v>
      </c>
      <c r="J18" s="229"/>
      <c r="K18" s="194" t="s">
        <v>3</v>
      </c>
      <c r="L18" s="194"/>
      <c r="M18" s="194"/>
      <c r="N18" s="194"/>
      <c r="O18" s="196" t="s">
        <v>636</v>
      </c>
    </row>
    <row r="19" spans="2:15" ht="39" customHeight="1">
      <c r="B19" s="403"/>
      <c r="C19" s="132"/>
      <c r="D19" s="132"/>
      <c r="E19" s="133"/>
      <c r="F19" s="108">
        <v>1</v>
      </c>
      <c r="G19" s="133"/>
      <c r="H19" s="296" t="s">
        <v>292</v>
      </c>
      <c r="I19" s="307" t="s">
        <v>285</v>
      </c>
      <c r="J19" s="229" t="s">
        <v>588</v>
      </c>
      <c r="K19" s="194"/>
      <c r="L19" s="194" t="s">
        <v>3</v>
      </c>
      <c r="M19" s="194"/>
      <c r="N19" s="194"/>
      <c r="O19" s="196" t="s">
        <v>397</v>
      </c>
    </row>
    <row r="20" spans="2:15" ht="44.25" customHeight="1">
      <c r="B20" s="403"/>
      <c r="C20" s="107"/>
      <c r="D20" s="132"/>
      <c r="E20" s="132"/>
      <c r="F20" s="108"/>
      <c r="G20" s="132"/>
      <c r="H20" s="211" t="s">
        <v>198</v>
      </c>
      <c r="I20" s="314" t="s">
        <v>285</v>
      </c>
      <c r="J20" s="229" t="s">
        <v>589</v>
      </c>
      <c r="K20" s="194"/>
      <c r="L20" s="194" t="s">
        <v>3</v>
      </c>
      <c r="M20" s="194"/>
      <c r="N20" s="194"/>
      <c r="O20" s="196" t="s">
        <v>398</v>
      </c>
    </row>
    <row r="21" spans="2:15" ht="44.25" customHeight="1">
      <c r="B21" s="403"/>
      <c r="C21" s="107"/>
      <c r="D21" s="132"/>
      <c r="E21" s="131"/>
      <c r="F21" s="132"/>
      <c r="G21" s="108"/>
      <c r="H21" s="93" t="s">
        <v>97</v>
      </c>
      <c r="I21" s="228" t="s">
        <v>285</v>
      </c>
      <c r="J21" s="229" t="s">
        <v>588</v>
      </c>
      <c r="K21" s="194"/>
      <c r="L21" s="194" t="s">
        <v>3</v>
      </c>
      <c r="M21" s="194"/>
      <c r="N21" s="194"/>
      <c r="O21" s="196" t="s">
        <v>98</v>
      </c>
    </row>
    <row r="22" spans="2:15" ht="44.25" customHeight="1">
      <c r="B22" s="403"/>
      <c r="C22" s="107"/>
      <c r="D22" s="132"/>
      <c r="E22" s="131"/>
      <c r="F22" s="131"/>
      <c r="G22" s="108"/>
      <c r="H22" s="229" t="s">
        <v>50</v>
      </c>
      <c r="I22" s="233" t="s">
        <v>288</v>
      </c>
      <c r="J22" s="233" t="s">
        <v>590</v>
      </c>
      <c r="K22" s="221"/>
      <c r="L22" s="221" t="s">
        <v>3</v>
      </c>
      <c r="M22" s="221"/>
      <c r="N22" s="221"/>
      <c r="O22" s="226" t="s">
        <v>99</v>
      </c>
    </row>
    <row r="23" spans="2:15" ht="46.5" customHeight="1">
      <c r="B23" s="404"/>
      <c r="C23" s="107"/>
      <c r="D23" s="132"/>
      <c r="E23" s="132"/>
      <c r="F23" s="131"/>
      <c r="G23" s="108"/>
      <c r="H23" s="256" t="s">
        <v>683</v>
      </c>
      <c r="I23" s="278" t="s">
        <v>681</v>
      </c>
      <c r="J23" s="279"/>
      <c r="K23" s="279"/>
      <c r="L23" s="280" t="s">
        <v>3</v>
      </c>
      <c r="M23" s="279"/>
      <c r="N23" s="279"/>
      <c r="O23" s="281" t="s">
        <v>682</v>
      </c>
    </row>
    <row r="24" spans="2:15" s="44" customFormat="1" ht="15.75" customHeight="1">
      <c r="B24" s="357" t="s">
        <v>87</v>
      </c>
      <c r="C24" s="358"/>
      <c r="D24" s="358"/>
      <c r="E24" s="358"/>
      <c r="F24" s="358"/>
      <c r="G24" s="359"/>
      <c r="H24" s="414" t="s">
        <v>591</v>
      </c>
      <c r="I24" s="415"/>
      <c r="J24" s="416"/>
      <c r="K24" s="405" t="s">
        <v>592</v>
      </c>
      <c r="L24" s="406"/>
      <c r="M24" s="406"/>
      <c r="N24" s="406"/>
      <c r="O24" s="407"/>
    </row>
    <row r="25" spans="2:15">
      <c r="B25" s="83" t="s">
        <v>85</v>
      </c>
      <c r="C25" s="81" t="s">
        <v>77</v>
      </c>
      <c r="D25" s="81" t="s">
        <v>77</v>
      </c>
      <c r="E25" s="81" t="s">
        <v>76</v>
      </c>
      <c r="F25" s="81" t="s">
        <v>15</v>
      </c>
      <c r="G25" s="81" t="s">
        <v>76</v>
      </c>
      <c r="H25" s="417"/>
      <c r="I25" s="418"/>
      <c r="J25" s="419"/>
      <c r="K25" s="408"/>
      <c r="L25" s="409"/>
      <c r="M25" s="409"/>
      <c r="N25" s="409"/>
      <c r="O25" s="410"/>
    </row>
    <row r="26" spans="2:15">
      <c r="B26" s="83" t="s">
        <v>86</v>
      </c>
      <c r="C26" s="121">
        <f>SUM(C8:C11)</f>
        <v>4</v>
      </c>
      <c r="D26" s="121">
        <f>IF(C26=4,SUM(D12:D15),0)</f>
        <v>4</v>
      </c>
      <c r="E26" s="121">
        <f>IF(D26=4,SUM(E16:E18),0)</f>
        <v>3</v>
      </c>
      <c r="F26" s="121">
        <f>IF(E26=3,SUM(F19:F20),0)</f>
        <v>1</v>
      </c>
      <c r="G26" s="121">
        <f>IF(F26=2,SUM(G21:G23),0)</f>
        <v>0</v>
      </c>
      <c r="H26" s="417"/>
      <c r="I26" s="418"/>
      <c r="J26" s="419"/>
      <c r="K26" s="408"/>
      <c r="L26" s="409"/>
      <c r="M26" s="409"/>
      <c r="N26" s="409"/>
      <c r="O26" s="410"/>
    </row>
    <row r="27" spans="2:15">
      <c r="B27" s="83" t="s">
        <v>13</v>
      </c>
      <c r="C27" s="48">
        <f>C26/4</f>
        <v>1</v>
      </c>
      <c r="D27" s="48">
        <f>D26/4</f>
        <v>1</v>
      </c>
      <c r="E27" s="48">
        <f>E26/3</f>
        <v>1</v>
      </c>
      <c r="F27" s="48">
        <f>F26/2</f>
        <v>0.5</v>
      </c>
      <c r="G27" s="48">
        <f>G26/3</f>
        <v>0</v>
      </c>
      <c r="H27" s="417"/>
      <c r="I27" s="418"/>
      <c r="J27" s="419"/>
      <c r="K27" s="408"/>
      <c r="L27" s="409"/>
      <c r="M27" s="409"/>
      <c r="N27" s="409"/>
      <c r="O27" s="410"/>
    </row>
    <row r="28" spans="2:15">
      <c r="B28" s="83" t="s">
        <v>88</v>
      </c>
      <c r="C28" s="332">
        <f>SUM(C27:G27)</f>
        <v>3.5</v>
      </c>
      <c r="D28" s="333"/>
      <c r="E28" s="333"/>
      <c r="F28" s="333"/>
      <c r="G28" s="334"/>
      <c r="H28" s="420"/>
      <c r="I28" s="421"/>
      <c r="J28" s="422"/>
      <c r="K28" s="411"/>
      <c r="L28" s="412"/>
      <c r="M28" s="412"/>
      <c r="N28" s="412"/>
      <c r="O28" s="413"/>
    </row>
    <row r="29" spans="2:15">
      <c r="B29" s="123"/>
      <c r="C29" s="123"/>
      <c r="D29" s="123"/>
      <c r="E29" s="123"/>
      <c r="F29" s="123"/>
      <c r="G29" s="123"/>
      <c r="H29" s="123"/>
      <c r="I29" s="123"/>
      <c r="J29" s="50"/>
      <c r="K29" s="50"/>
      <c r="L29" s="50"/>
      <c r="M29" s="50"/>
      <c r="N29" s="50"/>
      <c r="O29" s="50"/>
    </row>
    <row r="30" spans="2:15">
      <c r="B30" s="124"/>
      <c r="C30" s="124"/>
      <c r="D30" s="124"/>
      <c r="E30" s="124"/>
      <c r="F30" s="124"/>
      <c r="G30" s="124"/>
      <c r="H30" s="124"/>
      <c r="I30" s="124"/>
      <c r="J30" s="52"/>
      <c r="K30" s="52"/>
      <c r="L30" s="52"/>
      <c r="M30" s="52"/>
      <c r="N30" s="52"/>
      <c r="O30" s="52"/>
    </row>
    <row r="32" spans="2:15">
      <c r="I32" s="95" t="s">
        <v>152</v>
      </c>
    </row>
  </sheetData>
  <mergeCells count="14">
    <mergeCell ref="B8:B23"/>
    <mergeCell ref="C28:G28"/>
    <mergeCell ref="B24:G24"/>
    <mergeCell ref="K24:O28"/>
    <mergeCell ref="H24:J28"/>
    <mergeCell ref="B3:H4"/>
    <mergeCell ref="B6:B7"/>
    <mergeCell ref="C6:G6"/>
    <mergeCell ref="H6:H7"/>
    <mergeCell ref="K6:N6"/>
    <mergeCell ref="I2:O5"/>
    <mergeCell ref="O6:O7"/>
    <mergeCell ref="J6:J7"/>
    <mergeCell ref="I6:I7"/>
  </mergeCells>
  <conditionalFormatting sqref="C26:G26">
    <cfRule type="cellIs" dxfId="4" priority="1" stopIfTrue="1" operator="equal">
      <formula>0</formula>
    </cfRule>
  </conditionalFormatting>
  <dataValidations count="3">
    <dataValidation type="whole" allowBlank="1" showInputMessage="1" showErrorMessage="1" sqref="F14:F15 D20 E13 E21:E22 G17:G18 F23">
      <formula1>0</formula1>
      <formula2>1</formula2>
    </dataValidation>
    <dataValidation type="list" allowBlank="1" showInputMessage="1" showErrorMessage="1" sqref="G16 C19 D10:D11">
      <formula1>"0,0.5,1"</formula1>
    </dataValidation>
    <dataValidation type="list" allowBlank="1" showInputMessage="1" showErrorMessage="1" sqref="C8:C11 D12:D15 E16:E18 F19:F20 G21:G23">
      <formula1>"0,1"</formula1>
    </dataValidation>
  </dataValidations>
  <pageMargins left="0.23622047244094491" right="0.23622047244094491" top="0.19685039370078741" bottom="0.39370078740157483" header="0.31496062992125984" footer="0.19685039370078741"/>
  <pageSetup paperSize="8" scale="84" orientation="landscape" r:id="rId1"/>
  <headerFooter scaleWithDoc="0" alignWithMargins="0">
    <oddFooter>&amp;F</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2:O26"/>
  <sheetViews>
    <sheetView showGridLines="0" topLeftCell="C4" zoomScale="115" zoomScaleNormal="115" zoomScaleSheetLayoutView="85" workbookViewId="0">
      <selection activeCell="D12" sqref="D12"/>
    </sheetView>
  </sheetViews>
  <sheetFormatPr defaultColWidth="10.28515625" defaultRowHeight="12.75"/>
  <cols>
    <col min="1" max="1" width="5.7109375" style="96" customWidth="1"/>
    <col min="2" max="2" width="15.5703125" style="95" customWidth="1"/>
    <col min="3" max="7" width="2.7109375" style="95" customWidth="1"/>
    <col min="8" max="9" width="60.7109375" style="95" customWidth="1"/>
    <col min="10" max="10" width="57.85546875" style="96" hidden="1" customWidth="1"/>
    <col min="11" max="14" width="2.5703125" style="95" customWidth="1"/>
    <col min="15" max="15" width="57.85546875" style="96" customWidth="1"/>
    <col min="16" max="16384" width="10.28515625" style="96"/>
  </cols>
  <sheetData>
    <row r="2" spans="2:15" ht="18" customHeight="1">
      <c r="B2" s="37" t="s">
        <v>716</v>
      </c>
      <c r="C2" s="38"/>
      <c r="D2" s="38"/>
      <c r="E2" s="38"/>
      <c r="F2" s="38"/>
      <c r="G2" s="38"/>
      <c r="H2" s="112"/>
      <c r="I2" s="386" t="s">
        <v>115</v>
      </c>
      <c r="J2" s="387"/>
      <c r="K2" s="387"/>
      <c r="L2" s="387"/>
      <c r="M2" s="387"/>
      <c r="N2" s="387"/>
      <c r="O2" s="399"/>
    </row>
    <row r="3" spans="2:15" ht="18" customHeight="1">
      <c r="B3" s="349" t="s">
        <v>187</v>
      </c>
      <c r="C3" s="350"/>
      <c r="D3" s="350"/>
      <c r="E3" s="350"/>
      <c r="F3" s="350"/>
      <c r="G3" s="350"/>
      <c r="H3" s="351"/>
      <c r="I3" s="388"/>
      <c r="J3" s="389"/>
      <c r="K3" s="389"/>
      <c r="L3" s="389"/>
      <c r="M3" s="389"/>
      <c r="N3" s="389"/>
      <c r="O3" s="400"/>
    </row>
    <row r="4" spans="2:15" ht="15" customHeight="1">
      <c r="B4" s="349"/>
      <c r="C4" s="350"/>
      <c r="D4" s="350"/>
      <c r="E4" s="350"/>
      <c r="F4" s="350"/>
      <c r="G4" s="350"/>
      <c r="H4" s="351"/>
      <c r="I4" s="388"/>
      <c r="J4" s="389"/>
      <c r="K4" s="389"/>
      <c r="L4" s="389"/>
      <c r="M4" s="389"/>
      <c r="N4" s="389"/>
      <c r="O4" s="400"/>
    </row>
    <row r="5" spans="2:15" ht="13.5" customHeight="1">
      <c r="B5" s="113"/>
      <c r="C5" s="114"/>
      <c r="D5" s="114"/>
      <c r="E5" s="114"/>
      <c r="F5" s="114"/>
      <c r="G5" s="114"/>
      <c r="H5" s="115"/>
      <c r="I5" s="390"/>
      <c r="J5" s="391"/>
      <c r="K5" s="391"/>
      <c r="L5" s="391"/>
      <c r="M5" s="391"/>
      <c r="N5" s="391"/>
      <c r="O5" s="401"/>
    </row>
    <row r="6" spans="2:15" s="44" customFormat="1" ht="15" customHeight="1">
      <c r="B6" s="353" t="s">
        <v>29</v>
      </c>
      <c r="C6" s="352" t="s">
        <v>23</v>
      </c>
      <c r="D6" s="352"/>
      <c r="E6" s="352"/>
      <c r="F6" s="352"/>
      <c r="G6" s="352"/>
      <c r="H6" s="355" t="s">
        <v>40</v>
      </c>
      <c r="I6" s="344" t="s">
        <v>239</v>
      </c>
      <c r="J6" s="344" t="s">
        <v>35</v>
      </c>
      <c r="K6" s="346" t="s">
        <v>34</v>
      </c>
      <c r="L6" s="347"/>
      <c r="M6" s="347"/>
      <c r="N6" s="348"/>
      <c r="O6" s="344" t="s">
        <v>90</v>
      </c>
    </row>
    <row r="7" spans="2:15" s="44" customFormat="1" ht="15" customHeight="1">
      <c r="B7" s="354"/>
      <c r="C7" s="45">
        <v>1</v>
      </c>
      <c r="D7" s="45">
        <v>2</v>
      </c>
      <c r="E7" s="45">
        <v>3</v>
      </c>
      <c r="F7" s="45">
        <v>4</v>
      </c>
      <c r="G7" s="45">
        <v>5</v>
      </c>
      <c r="H7" s="356"/>
      <c r="I7" s="345"/>
      <c r="J7" s="345"/>
      <c r="K7" s="116" t="s">
        <v>31</v>
      </c>
      <c r="L7" s="117" t="s">
        <v>38</v>
      </c>
      <c r="M7" s="117" t="s">
        <v>3</v>
      </c>
      <c r="N7" s="117" t="s">
        <v>4</v>
      </c>
      <c r="O7" s="345"/>
    </row>
    <row r="8" spans="2:15" s="44" customFormat="1" ht="39.75" customHeight="1">
      <c r="B8" s="328" t="s">
        <v>62</v>
      </c>
      <c r="C8" s="108">
        <v>1</v>
      </c>
      <c r="D8" s="107"/>
      <c r="E8" s="107"/>
      <c r="F8" s="107"/>
      <c r="G8" s="107"/>
      <c r="H8" s="286" t="s">
        <v>401</v>
      </c>
      <c r="I8" s="296" t="s">
        <v>355</v>
      </c>
      <c r="J8" s="196" t="s">
        <v>593</v>
      </c>
      <c r="K8" s="194"/>
      <c r="L8" s="194" t="s">
        <v>3</v>
      </c>
      <c r="M8" s="194"/>
      <c r="N8" s="194"/>
      <c r="O8" s="196" t="s">
        <v>402</v>
      </c>
    </row>
    <row r="9" spans="2:15" s="44" customFormat="1" ht="50.25" customHeight="1">
      <c r="B9" s="329"/>
      <c r="C9" s="108">
        <v>1</v>
      </c>
      <c r="D9" s="120"/>
      <c r="E9" s="120"/>
      <c r="F9" s="120"/>
      <c r="G9" s="120"/>
      <c r="H9" s="291" t="s">
        <v>61</v>
      </c>
      <c r="I9" s="296" t="s">
        <v>687</v>
      </c>
      <c r="J9" s="196" t="s">
        <v>126</v>
      </c>
      <c r="K9" s="221"/>
      <c r="L9" s="221" t="s">
        <v>3</v>
      </c>
      <c r="M9" s="221"/>
      <c r="N9" s="221"/>
      <c r="O9" s="196" t="s">
        <v>399</v>
      </c>
    </row>
    <row r="10" spans="2:15" s="44" customFormat="1" ht="39.75" customHeight="1">
      <c r="B10" s="329"/>
      <c r="C10" s="107"/>
      <c r="D10" s="108">
        <v>1</v>
      </c>
      <c r="E10" s="107"/>
      <c r="F10" s="107"/>
      <c r="G10" s="107"/>
      <c r="H10" s="310" t="s">
        <v>648</v>
      </c>
      <c r="I10" s="296" t="s">
        <v>403</v>
      </c>
      <c r="J10" s="196" t="s">
        <v>127</v>
      </c>
      <c r="K10" s="221"/>
      <c r="L10" s="221" t="s">
        <v>3</v>
      </c>
      <c r="M10" s="221"/>
      <c r="N10" s="221"/>
      <c r="O10" s="196" t="s">
        <v>128</v>
      </c>
    </row>
    <row r="11" spans="2:15" s="44" customFormat="1" ht="52.5" customHeight="1">
      <c r="B11" s="329"/>
      <c r="C11" s="118"/>
      <c r="D11" s="108">
        <v>1</v>
      </c>
      <c r="E11" s="118"/>
      <c r="F11" s="118"/>
      <c r="G11" s="118"/>
      <c r="H11" s="290" t="s">
        <v>400</v>
      </c>
      <c r="I11" s="296" t="s">
        <v>688</v>
      </c>
      <c r="J11" s="196" t="s">
        <v>129</v>
      </c>
      <c r="K11" s="221"/>
      <c r="L11" s="221" t="s">
        <v>3</v>
      </c>
      <c r="M11" s="221"/>
      <c r="N11" s="221"/>
      <c r="O11" s="196" t="s">
        <v>130</v>
      </c>
    </row>
    <row r="12" spans="2:15" s="44" customFormat="1" ht="52.5" customHeight="1">
      <c r="B12" s="329"/>
      <c r="C12" s="118"/>
      <c r="D12" s="108">
        <v>1</v>
      </c>
      <c r="E12" s="118"/>
      <c r="F12" s="118"/>
      <c r="G12" s="118"/>
      <c r="H12" s="286" t="s">
        <v>337</v>
      </c>
      <c r="I12" s="296" t="s">
        <v>293</v>
      </c>
      <c r="J12" s="196" t="s">
        <v>72</v>
      </c>
      <c r="K12" s="221"/>
      <c r="L12" s="221"/>
      <c r="M12" s="221"/>
      <c r="N12" s="234" t="s">
        <v>3</v>
      </c>
      <c r="O12" s="196" t="s">
        <v>404</v>
      </c>
    </row>
    <row r="13" spans="2:15" s="44" customFormat="1" ht="52.5" customHeight="1">
      <c r="B13" s="329"/>
      <c r="C13" s="118"/>
      <c r="D13" s="108">
        <v>1</v>
      </c>
      <c r="E13" s="118"/>
      <c r="F13" s="118"/>
      <c r="G13" s="118"/>
      <c r="H13" s="286" t="s">
        <v>163</v>
      </c>
      <c r="I13" s="296" t="s">
        <v>294</v>
      </c>
      <c r="J13" s="196" t="s">
        <v>594</v>
      </c>
      <c r="K13" s="221"/>
      <c r="L13" s="221"/>
      <c r="M13" s="221"/>
      <c r="N13" s="234" t="s">
        <v>3</v>
      </c>
      <c r="O13" s="196" t="s">
        <v>405</v>
      </c>
    </row>
    <row r="14" spans="2:15" s="44" customFormat="1" ht="52.5" customHeight="1">
      <c r="B14" s="329"/>
      <c r="C14" s="118"/>
      <c r="D14" s="108"/>
      <c r="E14" s="118"/>
      <c r="F14" s="118"/>
      <c r="G14" s="118"/>
      <c r="H14" s="315" t="s">
        <v>63</v>
      </c>
      <c r="I14" s="211" t="s">
        <v>338</v>
      </c>
      <c r="J14" s="196" t="s">
        <v>595</v>
      </c>
      <c r="K14" s="221"/>
      <c r="L14" s="221"/>
      <c r="M14" s="221"/>
      <c r="N14" s="234" t="s">
        <v>3</v>
      </c>
      <c r="O14" s="196" t="s">
        <v>356</v>
      </c>
    </row>
    <row r="15" spans="2:15" s="44" customFormat="1" ht="54" customHeight="1">
      <c r="B15" s="329"/>
      <c r="C15" s="107"/>
      <c r="D15" s="107"/>
      <c r="E15" s="108"/>
      <c r="F15" s="107"/>
      <c r="G15" s="107"/>
      <c r="H15" s="89" t="s">
        <v>649</v>
      </c>
      <c r="I15" s="170" t="s">
        <v>406</v>
      </c>
      <c r="J15" s="196" t="s">
        <v>131</v>
      </c>
      <c r="K15" s="221" t="s">
        <v>3</v>
      </c>
      <c r="L15" s="221" t="s">
        <v>3</v>
      </c>
      <c r="M15" s="221"/>
      <c r="N15" s="221"/>
      <c r="O15" s="196" t="s">
        <v>407</v>
      </c>
    </row>
    <row r="16" spans="2:15" s="44" customFormat="1" ht="79.5" customHeight="1">
      <c r="B16" s="329"/>
      <c r="C16" s="107"/>
      <c r="D16" s="107"/>
      <c r="E16" s="107"/>
      <c r="F16" s="108"/>
      <c r="G16" s="107"/>
      <c r="H16" s="85" t="s">
        <v>64</v>
      </c>
      <c r="I16" s="93" t="s">
        <v>408</v>
      </c>
      <c r="J16" s="196" t="s">
        <v>133</v>
      </c>
      <c r="K16" s="221"/>
      <c r="L16" s="221" t="s">
        <v>3</v>
      </c>
      <c r="M16" s="221"/>
      <c r="N16" s="234" t="s">
        <v>3</v>
      </c>
      <c r="O16" s="196" t="s">
        <v>409</v>
      </c>
    </row>
    <row r="17" spans="2:15" s="44" customFormat="1" ht="39.75" customHeight="1">
      <c r="B17" s="329"/>
      <c r="C17" s="120"/>
      <c r="D17" s="131"/>
      <c r="E17" s="131"/>
      <c r="F17" s="131"/>
      <c r="G17" s="108"/>
      <c r="H17" s="91" t="s">
        <v>164</v>
      </c>
      <c r="I17" s="209" t="s">
        <v>295</v>
      </c>
      <c r="J17" s="196" t="s">
        <v>596</v>
      </c>
      <c r="K17" s="221"/>
      <c r="L17" s="221"/>
      <c r="M17" s="221"/>
      <c r="N17" s="234" t="s">
        <v>3</v>
      </c>
      <c r="O17" s="196" t="s">
        <v>410</v>
      </c>
    </row>
    <row r="18" spans="2:15" s="44" customFormat="1" ht="39.75" customHeight="1">
      <c r="B18" s="329"/>
      <c r="C18" s="120"/>
      <c r="D18" s="131"/>
      <c r="E18" s="131"/>
      <c r="F18" s="131"/>
      <c r="G18" s="108"/>
      <c r="H18" s="91" t="s">
        <v>165</v>
      </c>
      <c r="I18" s="209" t="s">
        <v>295</v>
      </c>
      <c r="J18" s="196" t="s">
        <v>597</v>
      </c>
      <c r="K18" s="221"/>
      <c r="L18" s="221"/>
      <c r="M18" s="221"/>
      <c r="N18" s="234" t="s">
        <v>3</v>
      </c>
      <c r="O18" s="196" t="s">
        <v>411</v>
      </c>
    </row>
    <row r="19" spans="2:15" ht="66.75" customHeight="1">
      <c r="B19" s="329"/>
      <c r="C19" s="121"/>
      <c r="D19" s="121"/>
      <c r="E19" s="121"/>
      <c r="F19" s="121"/>
      <c r="G19" s="108">
        <v>1</v>
      </c>
      <c r="H19" s="94" t="s">
        <v>73</v>
      </c>
      <c r="I19" s="196" t="s">
        <v>318</v>
      </c>
      <c r="J19" s="196" t="s">
        <v>132</v>
      </c>
      <c r="K19" s="221"/>
      <c r="L19" s="221" t="s">
        <v>3</v>
      </c>
      <c r="M19" s="221"/>
      <c r="N19" s="234" t="s">
        <v>3</v>
      </c>
      <c r="O19" s="235" t="s">
        <v>598</v>
      </c>
    </row>
    <row r="20" spans="2:15" s="44" customFormat="1" ht="15.75" customHeight="1">
      <c r="B20" s="357" t="s">
        <v>87</v>
      </c>
      <c r="C20" s="358"/>
      <c r="D20" s="358"/>
      <c r="E20" s="358"/>
      <c r="F20" s="358"/>
      <c r="G20" s="359"/>
      <c r="H20" s="360" t="s">
        <v>60</v>
      </c>
      <c r="I20" s="361"/>
      <c r="J20" s="423"/>
      <c r="K20" s="378" t="s">
        <v>46</v>
      </c>
      <c r="L20" s="366"/>
      <c r="M20" s="366"/>
      <c r="N20" s="366"/>
      <c r="O20" s="367"/>
    </row>
    <row r="21" spans="2:15">
      <c r="B21" s="83" t="s">
        <v>85</v>
      </c>
      <c r="C21" s="81" t="s">
        <v>15</v>
      </c>
      <c r="D21" s="81" t="s">
        <v>83</v>
      </c>
      <c r="E21" s="81" t="s">
        <v>16</v>
      </c>
      <c r="F21" s="81" t="s">
        <v>16</v>
      </c>
      <c r="G21" s="81" t="s">
        <v>76</v>
      </c>
      <c r="H21" s="362"/>
      <c r="I21" s="363"/>
      <c r="J21" s="424"/>
      <c r="K21" s="379"/>
      <c r="L21" s="368"/>
      <c r="M21" s="368"/>
      <c r="N21" s="368"/>
      <c r="O21" s="369"/>
    </row>
    <row r="22" spans="2:15">
      <c r="B22" s="83" t="s">
        <v>86</v>
      </c>
      <c r="C22" s="121">
        <f>SUM(C8:C9)</f>
        <v>2</v>
      </c>
      <c r="D22" s="121">
        <f>IF(C22=2,SUM(D10:D14),0)</f>
        <v>4</v>
      </c>
      <c r="E22" s="121">
        <f>IF(D22=5,E15,0)</f>
        <v>0</v>
      </c>
      <c r="F22" s="121">
        <f>IF(E22=1,F16,0)</f>
        <v>0</v>
      </c>
      <c r="G22" s="121">
        <f>IF(F22=1,SUM(G17:G19),0)</f>
        <v>0</v>
      </c>
      <c r="H22" s="362"/>
      <c r="I22" s="363"/>
      <c r="J22" s="424"/>
      <c r="K22" s="379"/>
      <c r="L22" s="368"/>
      <c r="M22" s="368"/>
      <c r="N22" s="368"/>
      <c r="O22" s="369"/>
    </row>
    <row r="23" spans="2:15">
      <c r="B23" s="83" t="s">
        <v>13</v>
      </c>
      <c r="C23" s="48">
        <f>C22/2</f>
        <v>1</v>
      </c>
      <c r="D23" s="48">
        <f>D22/5</f>
        <v>0.8</v>
      </c>
      <c r="E23" s="48">
        <f>E22/1</f>
        <v>0</v>
      </c>
      <c r="F23" s="48">
        <f>F22/1</f>
        <v>0</v>
      </c>
      <c r="G23" s="48">
        <f>G22/3</f>
        <v>0</v>
      </c>
      <c r="H23" s="362"/>
      <c r="I23" s="363"/>
      <c r="J23" s="424"/>
      <c r="K23" s="379"/>
      <c r="L23" s="368"/>
      <c r="M23" s="368"/>
      <c r="N23" s="368"/>
      <c r="O23" s="369"/>
    </row>
    <row r="24" spans="2:15">
      <c r="B24" s="83" t="s">
        <v>88</v>
      </c>
      <c r="C24" s="332">
        <f>SUM(C23:G23)</f>
        <v>1.8</v>
      </c>
      <c r="D24" s="333"/>
      <c r="E24" s="333"/>
      <c r="F24" s="333"/>
      <c r="G24" s="334"/>
      <c r="H24" s="364"/>
      <c r="I24" s="365"/>
      <c r="J24" s="425"/>
      <c r="K24" s="380"/>
      <c r="L24" s="370"/>
      <c r="M24" s="370"/>
      <c r="N24" s="370"/>
      <c r="O24" s="371"/>
    </row>
    <row r="25" spans="2:15">
      <c r="B25" s="123"/>
      <c r="C25" s="123"/>
      <c r="D25" s="123"/>
      <c r="E25" s="123"/>
      <c r="F25" s="123"/>
      <c r="G25" s="123"/>
      <c r="H25" s="123"/>
      <c r="I25" s="123"/>
      <c r="J25" s="50"/>
      <c r="K25" s="50"/>
      <c r="L25" s="50"/>
      <c r="M25" s="50"/>
      <c r="N25" s="50"/>
      <c r="O25" s="50"/>
    </row>
    <row r="26" spans="2:15">
      <c r="B26" s="124"/>
      <c r="C26" s="124"/>
      <c r="D26" s="124"/>
      <c r="E26" s="124"/>
      <c r="F26" s="124"/>
      <c r="G26" s="124"/>
      <c r="H26" s="124"/>
      <c r="I26" s="124"/>
      <c r="J26" s="52"/>
      <c r="K26" s="52"/>
      <c r="L26" s="52"/>
      <c r="M26" s="52"/>
      <c r="N26" s="52"/>
      <c r="O26" s="52"/>
    </row>
  </sheetData>
  <mergeCells count="14">
    <mergeCell ref="B3:H4"/>
    <mergeCell ref="B6:B7"/>
    <mergeCell ref="C6:G6"/>
    <mergeCell ref="H6:H7"/>
    <mergeCell ref="B20:G20"/>
    <mergeCell ref="H20:J24"/>
    <mergeCell ref="I2:O5"/>
    <mergeCell ref="K20:O24"/>
    <mergeCell ref="B8:B19"/>
    <mergeCell ref="I6:I7"/>
    <mergeCell ref="C24:G24"/>
    <mergeCell ref="K6:N6"/>
    <mergeCell ref="O6:O7"/>
    <mergeCell ref="J6:J7"/>
  </mergeCells>
  <conditionalFormatting sqref="C22:G22">
    <cfRule type="cellIs" dxfId="3" priority="1" stopIfTrue="1" operator="equal">
      <formula>0</formula>
    </cfRule>
  </conditionalFormatting>
  <dataValidations count="2">
    <dataValidation type="list" allowBlank="1" showInputMessage="1" showErrorMessage="1" sqref="D17:F18">
      <formula1>"0,0.5,1"</formula1>
    </dataValidation>
    <dataValidation type="list" allowBlank="1" showInputMessage="1" showErrorMessage="1" sqref="C8:C9 D10:D14 E15 F16 G17:G19">
      <formula1>"0,1"</formula1>
    </dataValidation>
  </dataValidations>
  <pageMargins left="0.23622047244094491" right="0.23622047244094491" top="0.19685039370078741" bottom="0.39370078740157483" header="0.31496062992125984" footer="0.19685039370078741"/>
  <pageSetup paperSize="8" scale="95" orientation="landscape" r:id="rId1"/>
  <headerFooter scaleWithDoc="0" alignWithMargins="0">
    <oddFooter>&amp;F</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2:O27"/>
  <sheetViews>
    <sheetView showGridLines="0" topLeftCell="A12" zoomScaleNormal="100" zoomScaleSheetLayoutView="85" workbookViewId="0">
      <selection activeCell="H19" sqref="H19"/>
    </sheetView>
  </sheetViews>
  <sheetFormatPr defaultColWidth="10.28515625" defaultRowHeight="12.75"/>
  <cols>
    <col min="1" max="1" width="5.7109375" style="96" customWidth="1"/>
    <col min="2" max="2" width="15.5703125" style="95" customWidth="1"/>
    <col min="3" max="7" width="2.7109375" style="95" customWidth="1"/>
    <col min="8" max="9" width="60.7109375" style="95" customWidth="1"/>
    <col min="10" max="10" width="57.85546875" style="96" hidden="1" customWidth="1"/>
    <col min="11" max="14" width="2.5703125" style="95" customWidth="1"/>
    <col min="15" max="15" width="57.85546875" style="96" customWidth="1"/>
    <col min="16" max="16384" width="10.28515625" style="96"/>
  </cols>
  <sheetData>
    <row r="2" spans="2:15" ht="18" customHeight="1">
      <c r="B2" s="37" t="s">
        <v>717</v>
      </c>
      <c r="C2" s="38"/>
      <c r="D2" s="38"/>
      <c r="E2" s="38"/>
      <c r="F2" s="38"/>
      <c r="G2" s="38"/>
      <c r="H2" s="112"/>
      <c r="I2" s="386" t="s">
        <v>188</v>
      </c>
      <c r="J2" s="387"/>
      <c r="K2" s="387"/>
      <c r="L2" s="387"/>
      <c r="M2" s="387"/>
      <c r="N2" s="387"/>
      <c r="O2" s="399"/>
    </row>
    <row r="3" spans="2:15" ht="15" customHeight="1">
      <c r="B3" s="349" t="s">
        <v>189</v>
      </c>
      <c r="C3" s="350"/>
      <c r="D3" s="350"/>
      <c r="E3" s="350"/>
      <c r="F3" s="350"/>
      <c r="G3" s="350"/>
      <c r="H3" s="351"/>
      <c r="I3" s="388"/>
      <c r="J3" s="389"/>
      <c r="K3" s="389"/>
      <c r="L3" s="389"/>
      <c r="M3" s="389"/>
      <c r="N3" s="389"/>
      <c r="O3" s="400"/>
    </row>
    <row r="4" spans="2:15" ht="15" customHeight="1">
      <c r="B4" s="349"/>
      <c r="C4" s="350"/>
      <c r="D4" s="350"/>
      <c r="E4" s="350"/>
      <c r="F4" s="350"/>
      <c r="G4" s="350"/>
      <c r="H4" s="351"/>
      <c r="I4" s="388"/>
      <c r="J4" s="389"/>
      <c r="K4" s="389"/>
      <c r="L4" s="389"/>
      <c r="M4" s="389"/>
      <c r="N4" s="389"/>
      <c r="O4" s="400"/>
    </row>
    <row r="5" spans="2:15" ht="13.5" customHeight="1">
      <c r="B5" s="113"/>
      <c r="C5" s="114"/>
      <c r="D5" s="114"/>
      <c r="E5" s="114"/>
      <c r="F5" s="114"/>
      <c r="G5" s="114"/>
      <c r="H5" s="115"/>
      <c r="I5" s="390"/>
      <c r="J5" s="391"/>
      <c r="K5" s="391"/>
      <c r="L5" s="391"/>
      <c r="M5" s="391"/>
      <c r="N5" s="391"/>
      <c r="O5" s="401"/>
    </row>
    <row r="6" spans="2:15" s="44" customFormat="1" ht="15" customHeight="1">
      <c r="B6" s="353" t="s">
        <v>29</v>
      </c>
      <c r="C6" s="352" t="s">
        <v>23</v>
      </c>
      <c r="D6" s="352"/>
      <c r="E6" s="352"/>
      <c r="F6" s="352"/>
      <c r="G6" s="352"/>
      <c r="H6" s="355" t="s">
        <v>40</v>
      </c>
      <c r="I6" s="353" t="s">
        <v>239</v>
      </c>
      <c r="J6" s="344" t="s">
        <v>35</v>
      </c>
      <c r="K6" s="346" t="s">
        <v>34</v>
      </c>
      <c r="L6" s="347"/>
      <c r="M6" s="347"/>
      <c r="N6" s="348"/>
      <c r="O6" s="344" t="s">
        <v>90</v>
      </c>
    </row>
    <row r="7" spans="2:15" s="44" customFormat="1" ht="15" customHeight="1">
      <c r="B7" s="354"/>
      <c r="C7" s="45">
        <v>1</v>
      </c>
      <c r="D7" s="45">
        <v>2</v>
      </c>
      <c r="E7" s="45">
        <v>3</v>
      </c>
      <c r="F7" s="45">
        <v>4</v>
      </c>
      <c r="G7" s="45">
        <v>5</v>
      </c>
      <c r="H7" s="356"/>
      <c r="I7" s="354"/>
      <c r="J7" s="345"/>
      <c r="K7" s="116" t="s">
        <v>31</v>
      </c>
      <c r="L7" s="117" t="s">
        <v>38</v>
      </c>
      <c r="M7" s="117" t="s">
        <v>3</v>
      </c>
      <c r="N7" s="117" t="s">
        <v>4</v>
      </c>
      <c r="O7" s="345"/>
    </row>
    <row r="8" spans="2:15" s="44" customFormat="1" ht="39.75" customHeight="1">
      <c r="B8" s="402" t="s">
        <v>43</v>
      </c>
      <c r="C8" s="108">
        <v>1</v>
      </c>
      <c r="D8" s="107"/>
      <c r="E8" s="107"/>
      <c r="F8" s="107"/>
      <c r="G8" s="81"/>
      <c r="H8" s="286" t="s">
        <v>686</v>
      </c>
      <c r="I8" s="307" t="s">
        <v>319</v>
      </c>
      <c r="J8" s="229" t="s">
        <v>599</v>
      </c>
      <c r="K8" s="194"/>
      <c r="L8" s="194" t="s">
        <v>3</v>
      </c>
      <c r="M8" s="194"/>
      <c r="N8" s="194"/>
      <c r="O8" s="201" t="s">
        <v>631</v>
      </c>
    </row>
    <row r="9" spans="2:15" s="44" customFormat="1" ht="52.5" customHeight="1">
      <c r="B9" s="403"/>
      <c r="C9" s="108">
        <v>1</v>
      </c>
      <c r="D9" s="131"/>
      <c r="E9" s="131"/>
      <c r="F9" s="131"/>
      <c r="G9" s="131"/>
      <c r="H9" s="286" t="s">
        <v>41</v>
      </c>
      <c r="I9" s="307" t="s">
        <v>296</v>
      </c>
      <c r="J9" s="229" t="s">
        <v>600</v>
      </c>
      <c r="K9" s="194"/>
      <c r="L9" s="194" t="s">
        <v>3</v>
      </c>
      <c r="M9" s="194"/>
      <c r="N9" s="236"/>
      <c r="O9" s="196" t="s">
        <v>100</v>
      </c>
    </row>
    <row r="10" spans="2:15" s="44" customFormat="1" ht="63.75">
      <c r="B10" s="403"/>
      <c r="C10" s="108">
        <v>1</v>
      </c>
      <c r="D10" s="132"/>
      <c r="E10" s="132"/>
      <c r="F10" s="132"/>
      <c r="G10" s="132"/>
      <c r="H10" s="286" t="s">
        <v>708</v>
      </c>
      <c r="I10" s="296" t="s">
        <v>297</v>
      </c>
      <c r="J10" s="237" t="s">
        <v>601</v>
      </c>
      <c r="K10" s="194"/>
      <c r="L10" s="194" t="s">
        <v>3</v>
      </c>
      <c r="M10" s="194"/>
      <c r="N10" s="236"/>
      <c r="O10" s="196" t="s">
        <v>412</v>
      </c>
    </row>
    <row r="11" spans="2:15" s="44" customFormat="1" ht="67.5" customHeight="1">
      <c r="B11" s="403"/>
      <c r="C11" s="108">
        <v>1</v>
      </c>
      <c r="D11" s="134"/>
      <c r="E11" s="132"/>
      <c r="F11" s="132"/>
      <c r="G11" s="132"/>
      <c r="H11" s="286" t="s">
        <v>166</v>
      </c>
      <c r="I11" s="307" t="s">
        <v>298</v>
      </c>
      <c r="J11" s="230" t="s">
        <v>602</v>
      </c>
      <c r="K11" s="194"/>
      <c r="L11" s="194" t="s">
        <v>3</v>
      </c>
      <c r="M11" s="194"/>
      <c r="N11" s="236"/>
      <c r="O11" s="93" t="s">
        <v>321</v>
      </c>
    </row>
    <row r="12" spans="2:15" s="44" customFormat="1" ht="51">
      <c r="B12" s="403"/>
      <c r="C12" s="107"/>
      <c r="D12" s="108">
        <v>1</v>
      </c>
      <c r="E12" s="132"/>
      <c r="F12" s="132"/>
      <c r="G12" s="107"/>
      <c r="H12" s="286" t="s">
        <v>167</v>
      </c>
      <c r="I12" s="307" t="s">
        <v>299</v>
      </c>
      <c r="J12" s="230" t="s">
        <v>603</v>
      </c>
      <c r="K12" s="194"/>
      <c r="L12" s="194" t="s">
        <v>3</v>
      </c>
      <c r="M12" s="194"/>
      <c r="N12" s="238" t="s">
        <v>3</v>
      </c>
      <c r="O12" s="93" t="s">
        <v>413</v>
      </c>
    </row>
    <row r="13" spans="2:15" s="44" customFormat="1" ht="39.75" customHeight="1">
      <c r="B13" s="403"/>
      <c r="C13" s="81"/>
      <c r="D13" s="132"/>
      <c r="E13" s="108"/>
      <c r="F13" s="132"/>
      <c r="G13" s="132"/>
      <c r="H13" s="276" t="s">
        <v>190</v>
      </c>
      <c r="I13" s="239" t="s">
        <v>320</v>
      </c>
      <c r="J13" s="229" t="s">
        <v>123</v>
      </c>
      <c r="K13" s="194"/>
      <c r="L13" s="194" t="s">
        <v>3</v>
      </c>
      <c r="M13" s="194"/>
      <c r="N13" s="236"/>
      <c r="O13" s="93" t="s">
        <v>414</v>
      </c>
    </row>
    <row r="14" spans="2:15" s="44" customFormat="1" ht="39.75" customHeight="1">
      <c r="B14" s="403"/>
      <c r="C14" s="81"/>
      <c r="D14" s="132"/>
      <c r="E14" s="108"/>
      <c r="F14" s="132"/>
      <c r="G14" s="132"/>
      <c r="H14" s="276" t="s">
        <v>210</v>
      </c>
      <c r="I14" s="239" t="s">
        <v>357</v>
      </c>
      <c r="J14" s="229" t="s">
        <v>604</v>
      </c>
      <c r="K14" s="194" t="s">
        <v>3</v>
      </c>
      <c r="L14" s="194" t="s">
        <v>3</v>
      </c>
      <c r="M14" s="194"/>
      <c r="N14" s="236"/>
      <c r="O14" s="93" t="s">
        <v>737</v>
      </c>
    </row>
    <row r="15" spans="2:15" ht="30" customHeight="1">
      <c r="B15" s="403"/>
      <c r="C15" s="132"/>
      <c r="D15" s="132"/>
      <c r="E15" s="108"/>
      <c r="F15" s="132"/>
      <c r="G15" s="132"/>
      <c r="H15" s="316" t="s">
        <v>417</v>
      </c>
      <c r="I15" s="317" t="s">
        <v>300</v>
      </c>
      <c r="J15" s="239" t="s">
        <v>605</v>
      </c>
      <c r="K15" s="240"/>
      <c r="L15" s="240" t="s">
        <v>3</v>
      </c>
      <c r="M15" s="240"/>
      <c r="N15" s="240"/>
      <c r="O15" s="214" t="s">
        <v>415</v>
      </c>
    </row>
    <row r="16" spans="2:15" ht="60" customHeight="1">
      <c r="B16" s="403"/>
      <c r="C16" s="132"/>
      <c r="D16" s="132"/>
      <c r="E16" s="132"/>
      <c r="F16" s="108"/>
      <c r="G16" s="132"/>
      <c r="H16" s="167" t="s">
        <v>480</v>
      </c>
      <c r="I16" s="196" t="s">
        <v>358</v>
      </c>
      <c r="J16" s="229" t="s">
        <v>134</v>
      </c>
      <c r="K16" s="221" t="s">
        <v>3</v>
      </c>
      <c r="L16" s="221" t="s">
        <v>3</v>
      </c>
      <c r="M16" s="221"/>
      <c r="N16" s="234" t="s">
        <v>3</v>
      </c>
      <c r="O16" s="196" t="s">
        <v>416</v>
      </c>
    </row>
    <row r="17" spans="2:15" ht="51">
      <c r="B17" s="403"/>
      <c r="C17" s="107"/>
      <c r="D17" s="132"/>
      <c r="E17" s="132"/>
      <c r="F17" s="108"/>
      <c r="G17" s="132"/>
      <c r="H17" s="86" t="s">
        <v>42</v>
      </c>
      <c r="I17" s="233" t="s">
        <v>301</v>
      </c>
      <c r="J17" s="233" t="s">
        <v>606</v>
      </c>
      <c r="K17" s="221"/>
      <c r="L17" s="221" t="s">
        <v>3</v>
      </c>
      <c r="M17" s="221"/>
      <c r="N17" s="221"/>
      <c r="O17" s="201" t="s">
        <v>607</v>
      </c>
    </row>
    <row r="18" spans="2:15" s="153" customFormat="1" ht="39" hidden="1" customHeight="1">
      <c r="B18" s="403"/>
      <c r="C18" s="149"/>
      <c r="D18" s="150"/>
      <c r="E18" s="150"/>
      <c r="F18" s="150"/>
      <c r="G18" s="151"/>
      <c r="H18" s="152" t="s">
        <v>95</v>
      </c>
      <c r="I18" s="241"/>
      <c r="J18" s="241" t="s">
        <v>124</v>
      </c>
      <c r="K18" s="242"/>
      <c r="L18" s="242" t="s">
        <v>3</v>
      </c>
      <c r="M18" s="242"/>
      <c r="N18" s="242" t="s">
        <v>3</v>
      </c>
      <c r="O18" s="243"/>
    </row>
    <row r="19" spans="2:15" ht="55.5" customHeight="1">
      <c r="B19" s="403"/>
      <c r="C19" s="107"/>
      <c r="D19" s="132"/>
      <c r="E19" s="132"/>
      <c r="F19" s="132"/>
      <c r="G19" s="108"/>
      <c r="H19" s="86" t="s">
        <v>211</v>
      </c>
      <c r="I19" s="233" t="s">
        <v>302</v>
      </c>
      <c r="J19" s="233" t="s">
        <v>608</v>
      </c>
      <c r="K19" s="221"/>
      <c r="L19" s="221" t="s">
        <v>3</v>
      </c>
      <c r="M19" s="221"/>
      <c r="N19" s="221"/>
      <c r="O19" s="215" t="s">
        <v>654</v>
      </c>
    </row>
    <row r="20" spans="2:15" ht="50.25" customHeight="1">
      <c r="B20" s="404"/>
      <c r="C20" s="107"/>
      <c r="D20" s="107"/>
      <c r="E20" s="107"/>
      <c r="F20" s="107"/>
      <c r="G20" s="108"/>
      <c r="H20" s="86" t="s">
        <v>418</v>
      </c>
      <c r="I20" s="233" t="s">
        <v>339</v>
      </c>
      <c r="J20" s="233" t="s">
        <v>125</v>
      </c>
      <c r="K20" s="221"/>
      <c r="L20" s="221" t="s">
        <v>3</v>
      </c>
      <c r="M20" s="221"/>
      <c r="N20" s="221"/>
      <c r="O20" s="196" t="s">
        <v>359</v>
      </c>
    </row>
    <row r="21" spans="2:15" s="44" customFormat="1" ht="15.75" customHeight="1">
      <c r="B21" s="357" t="s">
        <v>87</v>
      </c>
      <c r="C21" s="358"/>
      <c r="D21" s="358"/>
      <c r="E21" s="358"/>
      <c r="F21" s="358"/>
      <c r="G21" s="359"/>
      <c r="H21" s="360" t="s">
        <v>60</v>
      </c>
      <c r="I21" s="361"/>
      <c r="J21" s="423"/>
      <c r="K21" s="378" t="s">
        <v>46</v>
      </c>
      <c r="L21" s="366"/>
      <c r="M21" s="366"/>
      <c r="N21" s="366"/>
      <c r="O21" s="367"/>
    </row>
    <row r="22" spans="2:15">
      <c r="B22" s="83" t="s">
        <v>85</v>
      </c>
      <c r="C22" s="81" t="s">
        <v>77</v>
      </c>
      <c r="D22" s="81" t="s">
        <v>16</v>
      </c>
      <c r="E22" s="81" t="s">
        <v>76</v>
      </c>
      <c r="F22" s="81" t="s">
        <v>15</v>
      </c>
      <c r="G22" s="81" t="s">
        <v>76</v>
      </c>
      <c r="H22" s="362"/>
      <c r="I22" s="363"/>
      <c r="J22" s="424"/>
      <c r="K22" s="379"/>
      <c r="L22" s="368"/>
      <c r="M22" s="368"/>
      <c r="N22" s="368"/>
      <c r="O22" s="369"/>
    </row>
    <row r="23" spans="2:15">
      <c r="B23" s="83" t="s">
        <v>86</v>
      </c>
      <c r="C23" s="121">
        <f>SUM(C8:C11)</f>
        <v>4</v>
      </c>
      <c r="D23" s="121">
        <f>IF(C23=4,SUM(D12),0)</f>
        <v>1</v>
      </c>
      <c r="E23" s="121">
        <f>IF(D23=1,SUM(E13:E15),0)</f>
        <v>0</v>
      </c>
      <c r="F23" s="121">
        <f>IF(E23=3,SUM(F16:F17),0)</f>
        <v>0</v>
      </c>
      <c r="G23" s="121">
        <f>IF(F23=2,SUM(G18:G20),0)</f>
        <v>0</v>
      </c>
      <c r="H23" s="362"/>
      <c r="I23" s="363"/>
      <c r="J23" s="424"/>
      <c r="K23" s="379"/>
      <c r="L23" s="368"/>
      <c r="M23" s="368"/>
      <c r="N23" s="368"/>
      <c r="O23" s="369"/>
    </row>
    <row r="24" spans="2:15">
      <c r="B24" s="83" t="s">
        <v>13</v>
      </c>
      <c r="C24" s="48">
        <f>C23/4</f>
        <v>1</v>
      </c>
      <c r="D24" s="48">
        <f>D23/1</f>
        <v>1</v>
      </c>
      <c r="E24" s="48">
        <f>E23/3</f>
        <v>0</v>
      </c>
      <c r="F24" s="48">
        <f>F23/2</f>
        <v>0</v>
      </c>
      <c r="G24" s="48">
        <f>G23/3</f>
        <v>0</v>
      </c>
      <c r="H24" s="362"/>
      <c r="I24" s="363"/>
      <c r="J24" s="424"/>
      <c r="K24" s="379"/>
      <c r="L24" s="368"/>
      <c r="M24" s="368"/>
      <c r="N24" s="368"/>
      <c r="O24" s="369"/>
    </row>
    <row r="25" spans="2:15">
      <c r="B25" s="83" t="s">
        <v>88</v>
      </c>
      <c r="C25" s="332">
        <f>SUM(C24:G24)</f>
        <v>2</v>
      </c>
      <c r="D25" s="333"/>
      <c r="E25" s="333"/>
      <c r="F25" s="333"/>
      <c r="G25" s="334"/>
      <c r="H25" s="364"/>
      <c r="I25" s="365"/>
      <c r="J25" s="425"/>
      <c r="K25" s="380"/>
      <c r="L25" s="370"/>
      <c r="M25" s="370"/>
      <c r="N25" s="370"/>
      <c r="O25" s="371"/>
    </row>
    <row r="26" spans="2:15">
      <c r="B26" s="123"/>
      <c r="C26" s="123"/>
      <c r="D26" s="123"/>
      <c r="E26" s="123"/>
      <c r="F26" s="123"/>
      <c r="G26" s="123"/>
      <c r="H26" s="123"/>
      <c r="I26" s="123"/>
      <c r="J26" s="50"/>
      <c r="K26" s="50"/>
      <c r="L26" s="50"/>
      <c r="M26" s="50"/>
      <c r="N26" s="50"/>
      <c r="O26" s="50"/>
    </row>
    <row r="27" spans="2:15">
      <c r="B27" s="124"/>
      <c r="C27" s="124"/>
      <c r="D27" s="124"/>
      <c r="E27" s="124"/>
      <c r="F27" s="124"/>
      <c r="G27" s="124"/>
      <c r="H27" s="124"/>
      <c r="I27" s="124"/>
      <c r="J27" s="52"/>
      <c r="K27" s="52"/>
      <c r="L27" s="52"/>
      <c r="M27" s="52"/>
      <c r="N27" s="52"/>
      <c r="O27" s="52"/>
    </row>
  </sheetData>
  <mergeCells count="14">
    <mergeCell ref="B21:G21"/>
    <mergeCell ref="H21:J25"/>
    <mergeCell ref="K21:O25"/>
    <mergeCell ref="B3:H4"/>
    <mergeCell ref="C25:G25"/>
    <mergeCell ref="B8:B20"/>
    <mergeCell ref="B6:B7"/>
    <mergeCell ref="C6:G6"/>
    <mergeCell ref="H6:H7"/>
    <mergeCell ref="K6:N6"/>
    <mergeCell ref="O6:O7"/>
    <mergeCell ref="J6:J7"/>
    <mergeCell ref="I6:I7"/>
    <mergeCell ref="I2:O5"/>
  </mergeCells>
  <conditionalFormatting sqref="C23:G23">
    <cfRule type="cellIs" dxfId="2" priority="1" stopIfTrue="1" operator="equal">
      <formula>0</formula>
    </cfRule>
  </conditionalFormatting>
  <dataValidations count="3">
    <dataValidation type="list" allowBlank="1" showInputMessage="1" showErrorMessage="1" sqref="G13 C16 D9">
      <formula1>"0,0.5,1"</formula1>
    </dataValidation>
    <dataValidation type="whole" allowBlank="1" showInputMessage="1" showErrorMessage="1" sqref="F12 C15 E11 D10 G14 D17 F19 E18">
      <formula1>0</formula1>
      <formula2>1</formula2>
    </dataValidation>
    <dataValidation type="list" allowBlank="1" showInputMessage="1" showErrorMessage="1" sqref="C8:C11 E13:E15 F16:F17 G18:G20 D11:D12">
      <formula1>"0,1"</formula1>
    </dataValidation>
  </dataValidations>
  <pageMargins left="0.23622047244094491" right="0.23622047244094491" top="0.19685039370078741" bottom="0.39370078740157483" header="0.31496062992125984" footer="0.19685039370078741"/>
  <pageSetup paperSize="8" scale="95" orientation="landscape" r:id="rId1"/>
  <headerFooter scaleWithDoc="0" alignWithMargins="0">
    <oddFooter>&amp;F</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2:O115"/>
  <sheetViews>
    <sheetView showGridLines="0" topLeftCell="B35" zoomScaleNormal="100" zoomScaleSheetLayoutView="85" workbookViewId="0">
      <selection activeCell="L30" sqref="L30:L31"/>
    </sheetView>
  </sheetViews>
  <sheetFormatPr defaultColWidth="10.28515625" defaultRowHeight="12.75"/>
  <cols>
    <col min="1" max="1" width="10.28515625" style="96"/>
    <col min="2" max="2" width="15.5703125" style="95" customWidth="1"/>
    <col min="3" max="7" width="2.7109375" style="95" customWidth="1"/>
    <col min="8" max="9" width="60.7109375" style="95" customWidth="1"/>
    <col min="10" max="10" width="57.85546875" style="96" hidden="1" customWidth="1"/>
    <col min="11" max="14" width="2.5703125" style="95" customWidth="1"/>
    <col min="15" max="15" width="57.85546875" style="96" customWidth="1"/>
    <col min="16" max="16384" width="10.28515625" style="96"/>
  </cols>
  <sheetData>
    <row r="2" spans="2:15" ht="18" customHeight="1">
      <c r="B2" s="37" t="s">
        <v>718</v>
      </c>
      <c r="C2" s="38"/>
      <c r="D2" s="38"/>
      <c r="E2" s="38"/>
      <c r="F2" s="38"/>
      <c r="G2" s="38"/>
      <c r="H2" s="112"/>
      <c r="I2" s="427" t="s">
        <v>630</v>
      </c>
      <c r="J2" s="393"/>
      <c r="K2" s="393"/>
      <c r="L2" s="393"/>
      <c r="M2" s="393"/>
      <c r="N2" s="393"/>
      <c r="O2" s="394"/>
    </row>
    <row r="3" spans="2:15" ht="15" customHeight="1">
      <c r="B3" s="349" t="s">
        <v>191</v>
      </c>
      <c r="C3" s="350"/>
      <c r="D3" s="350"/>
      <c r="E3" s="350"/>
      <c r="F3" s="350"/>
      <c r="G3" s="350"/>
      <c r="H3" s="351"/>
      <c r="I3" s="428"/>
      <c r="J3" s="395"/>
      <c r="K3" s="395"/>
      <c r="L3" s="395"/>
      <c r="M3" s="395"/>
      <c r="N3" s="395"/>
      <c r="O3" s="396"/>
    </row>
    <row r="4" spans="2:15" ht="15" customHeight="1">
      <c r="B4" s="349"/>
      <c r="C4" s="350"/>
      <c r="D4" s="350"/>
      <c r="E4" s="350"/>
      <c r="F4" s="350"/>
      <c r="G4" s="350"/>
      <c r="H4" s="351"/>
      <c r="I4" s="428"/>
      <c r="J4" s="395"/>
      <c r="K4" s="395"/>
      <c r="L4" s="395"/>
      <c r="M4" s="395"/>
      <c r="N4" s="395"/>
      <c r="O4" s="396"/>
    </row>
    <row r="5" spans="2:15" ht="13.5" customHeight="1">
      <c r="B5" s="113"/>
      <c r="C5" s="114"/>
      <c r="D5" s="114"/>
      <c r="E5" s="114"/>
      <c r="F5" s="114"/>
      <c r="G5" s="114"/>
      <c r="H5" s="115"/>
      <c r="I5" s="429"/>
      <c r="J5" s="397"/>
      <c r="K5" s="397"/>
      <c r="L5" s="397"/>
      <c r="M5" s="397"/>
      <c r="N5" s="397"/>
      <c r="O5" s="398"/>
    </row>
    <row r="6" spans="2:15" s="44" customFormat="1" ht="15" customHeight="1">
      <c r="B6" s="353" t="s">
        <v>29</v>
      </c>
      <c r="C6" s="352" t="s">
        <v>23</v>
      </c>
      <c r="D6" s="352"/>
      <c r="E6" s="352"/>
      <c r="F6" s="352"/>
      <c r="G6" s="352"/>
      <c r="H6" s="355" t="s">
        <v>40</v>
      </c>
      <c r="I6" s="161"/>
      <c r="J6" s="344" t="s">
        <v>35</v>
      </c>
      <c r="K6" s="346" t="s">
        <v>34</v>
      </c>
      <c r="L6" s="347"/>
      <c r="M6" s="347"/>
      <c r="N6" s="348"/>
      <c r="O6" s="344" t="s">
        <v>90</v>
      </c>
    </row>
    <row r="7" spans="2:15" s="44" customFormat="1" ht="15" customHeight="1">
      <c r="B7" s="354"/>
      <c r="C7" s="45">
        <v>1</v>
      </c>
      <c r="D7" s="45">
        <v>2</v>
      </c>
      <c r="E7" s="45">
        <v>3</v>
      </c>
      <c r="F7" s="45">
        <v>4</v>
      </c>
      <c r="G7" s="45">
        <v>5</v>
      </c>
      <c r="H7" s="356"/>
      <c r="I7" s="162"/>
      <c r="J7" s="345"/>
      <c r="K7" s="116" t="s">
        <v>31</v>
      </c>
      <c r="L7" s="117" t="s">
        <v>38</v>
      </c>
      <c r="M7" s="117" t="s">
        <v>3</v>
      </c>
      <c r="N7" s="117" t="s">
        <v>4</v>
      </c>
      <c r="O7" s="345"/>
    </row>
    <row r="8" spans="2:15" s="44" customFormat="1" ht="39.75" customHeight="1">
      <c r="B8" s="402" t="s">
        <v>155</v>
      </c>
      <c r="C8" s="108">
        <v>1</v>
      </c>
      <c r="D8" s="107"/>
      <c r="E8" s="107"/>
      <c r="F8" s="107"/>
      <c r="G8" s="81"/>
      <c r="H8" s="296" t="s">
        <v>52</v>
      </c>
      <c r="I8" s="296" t="s">
        <v>303</v>
      </c>
      <c r="J8" s="93" t="s">
        <v>609</v>
      </c>
      <c r="K8" s="194"/>
      <c r="L8" s="194" t="s">
        <v>3</v>
      </c>
      <c r="M8" s="194"/>
      <c r="N8" s="236"/>
      <c r="O8" s="93" t="s">
        <v>108</v>
      </c>
    </row>
    <row r="9" spans="2:15" s="44" customFormat="1" ht="39.75" customHeight="1">
      <c r="B9" s="403"/>
      <c r="C9" s="108">
        <v>1</v>
      </c>
      <c r="D9" s="120"/>
      <c r="E9" s="120"/>
      <c r="F9" s="120"/>
      <c r="G9" s="121"/>
      <c r="H9" s="296" t="s">
        <v>53</v>
      </c>
      <c r="I9" s="296" t="s">
        <v>304</v>
      </c>
      <c r="J9" s="93" t="s">
        <v>610</v>
      </c>
      <c r="K9" s="194"/>
      <c r="L9" s="194" t="s">
        <v>3</v>
      </c>
      <c r="M9" s="194"/>
      <c r="N9" s="236"/>
      <c r="O9" s="93" t="s">
        <v>109</v>
      </c>
    </row>
    <row r="10" spans="2:15" s="44" customFormat="1" ht="38.25">
      <c r="B10" s="403"/>
      <c r="C10" s="81"/>
      <c r="D10" s="108">
        <v>1</v>
      </c>
      <c r="E10" s="120"/>
      <c r="F10" s="120"/>
      <c r="G10" s="121"/>
      <c r="H10" s="306" t="s">
        <v>54</v>
      </c>
      <c r="I10" s="306" t="s">
        <v>305</v>
      </c>
      <c r="J10" s="93" t="s">
        <v>611</v>
      </c>
      <c r="K10" s="194"/>
      <c r="L10" s="194" t="s">
        <v>3</v>
      </c>
      <c r="M10" s="194"/>
      <c r="N10" s="236"/>
      <c r="O10" s="209" t="s">
        <v>110</v>
      </c>
    </row>
    <row r="11" spans="2:15" s="44" customFormat="1" ht="51">
      <c r="B11" s="403"/>
      <c r="C11" s="81"/>
      <c r="D11" s="108">
        <v>1</v>
      </c>
      <c r="E11" s="131"/>
      <c r="F11" s="131"/>
      <c r="G11" s="131"/>
      <c r="H11" s="306" t="s">
        <v>59</v>
      </c>
      <c r="I11" s="306" t="s">
        <v>306</v>
      </c>
      <c r="J11" s="93" t="s">
        <v>612</v>
      </c>
      <c r="K11" s="194"/>
      <c r="L11" s="194"/>
      <c r="M11" s="194"/>
      <c r="N11" s="238" t="s">
        <v>3</v>
      </c>
      <c r="O11" s="209" t="s">
        <v>111</v>
      </c>
    </row>
    <row r="12" spans="2:15" s="44" customFormat="1" ht="54" customHeight="1">
      <c r="B12" s="403"/>
      <c r="C12" s="131"/>
      <c r="D12" s="81"/>
      <c r="E12" s="108">
        <v>1</v>
      </c>
      <c r="F12" s="131"/>
      <c r="G12" s="131"/>
      <c r="H12" s="209" t="s">
        <v>192</v>
      </c>
      <c r="I12" s="209" t="s">
        <v>422</v>
      </c>
      <c r="J12" s="93" t="s">
        <v>613</v>
      </c>
      <c r="K12" s="194"/>
      <c r="L12" s="194" t="s">
        <v>3</v>
      </c>
      <c r="M12" s="194"/>
      <c r="N12" s="194"/>
      <c r="O12" s="209" t="s">
        <v>614</v>
      </c>
    </row>
    <row r="13" spans="2:15" s="44" customFormat="1" ht="54.75" customHeight="1">
      <c r="B13" s="403"/>
      <c r="C13" s="131"/>
      <c r="D13" s="81"/>
      <c r="E13" s="108"/>
      <c r="F13" s="131"/>
      <c r="G13" s="131"/>
      <c r="H13" s="169" t="s">
        <v>212</v>
      </c>
      <c r="I13" s="169" t="s">
        <v>307</v>
      </c>
      <c r="J13" s="93" t="s">
        <v>213</v>
      </c>
      <c r="K13" s="194"/>
      <c r="L13" s="194" t="s">
        <v>3</v>
      </c>
      <c r="M13" s="194"/>
      <c r="N13" s="194"/>
      <c r="O13" s="169" t="s">
        <v>419</v>
      </c>
    </row>
    <row r="14" spans="2:15" s="44" customFormat="1" ht="63.75">
      <c r="B14" s="403"/>
      <c r="C14" s="107"/>
      <c r="D14" s="81"/>
      <c r="E14" s="132"/>
      <c r="F14" s="108"/>
      <c r="G14" s="132"/>
      <c r="H14" s="170" t="s">
        <v>214</v>
      </c>
      <c r="I14" s="170" t="s">
        <v>308</v>
      </c>
      <c r="J14" s="93" t="s">
        <v>137</v>
      </c>
      <c r="K14" s="194"/>
      <c r="L14" s="194" t="s">
        <v>3</v>
      </c>
      <c r="M14" s="194"/>
      <c r="N14" s="238" t="s">
        <v>3</v>
      </c>
      <c r="O14" s="170" t="s">
        <v>112</v>
      </c>
    </row>
    <row r="15" spans="2:15" s="44" customFormat="1" ht="52.5" customHeight="1">
      <c r="B15" s="403"/>
      <c r="C15" s="81"/>
      <c r="D15" s="132"/>
      <c r="E15" s="81"/>
      <c r="F15" s="132"/>
      <c r="G15" s="108"/>
      <c r="H15" s="170" t="s">
        <v>55</v>
      </c>
      <c r="I15" s="170" t="s">
        <v>322</v>
      </c>
      <c r="J15" s="93" t="s">
        <v>615</v>
      </c>
      <c r="K15" s="194" t="s">
        <v>3</v>
      </c>
      <c r="L15" s="194" t="s">
        <v>3</v>
      </c>
      <c r="M15" s="194" t="s">
        <v>3</v>
      </c>
      <c r="N15" s="198" t="s">
        <v>3</v>
      </c>
      <c r="O15" s="170" t="s">
        <v>420</v>
      </c>
    </row>
    <row r="16" spans="2:15" s="44" customFormat="1" ht="39.75" customHeight="1">
      <c r="B16" s="404"/>
      <c r="C16" s="81"/>
      <c r="D16" s="132"/>
      <c r="E16" s="81"/>
      <c r="F16" s="132"/>
      <c r="G16" s="108"/>
      <c r="H16" s="170" t="s">
        <v>196</v>
      </c>
      <c r="I16" s="170" t="s">
        <v>309</v>
      </c>
      <c r="J16" s="93" t="s">
        <v>122</v>
      </c>
      <c r="K16" s="194"/>
      <c r="L16" s="194" t="s">
        <v>3</v>
      </c>
      <c r="M16" s="194"/>
      <c r="N16" s="236"/>
      <c r="O16" s="170" t="s">
        <v>360</v>
      </c>
    </row>
    <row r="17" spans="2:15" s="44" customFormat="1" ht="30">
      <c r="B17" s="84" t="s">
        <v>89</v>
      </c>
      <c r="C17" s="372">
        <f>H112</f>
        <v>2.5</v>
      </c>
      <c r="D17" s="373"/>
      <c r="E17" s="373"/>
      <c r="F17" s="373"/>
      <c r="G17" s="374"/>
      <c r="H17" s="381"/>
      <c r="I17" s="382"/>
      <c r="J17" s="382"/>
      <c r="K17" s="382"/>
      <c r="L17" s="382"/>
      <c r="M17" s="382"/>
      <c r="N17" s="382"/>
      <c r="O17" s="426"/>
    </row>
    <row r="18" spans="2:15" s="44" customFormat="1" ht="51">
      <c r="B18" s="402" t="s">
        <v>154</v>
      </c>
      <c r="C18" s="108">
        <v>1</v>
      </c>
      <c r="D18" s="120"/>
      <c r="E18" s="120"/>
      <c r="F18" s="120"/>
      <c r="G18" s="121"/>
      <c r="H18" s="306" t="s">
        <v>217</v>
      </c>
      <c r="I18" s="306" t="s">
        <v>361</v>
      </c>
      <c r="J18" s="93" t="s">
        <v>616</v>
      </c>
      <c r="K18" s="194"/>
      <c r="L18" s="194" t="s">
        <v>3</v>
      </c>
      <c r="M18" s="194"/>
      <c r="N18" s="236"/>
      <c r="O18" s="209" t="s">
        <v>421</v>
      </c>
    </row>
    <row r="19" spans="2:15" s="44" customFormat="1" ht="74.25" customHeight="1">
      <c r="B19" s="403"/>
      <c r="C19" s="81"/>
      <c r="D19" s="108">
        <v>1</v>
      </c>
      <c r="E19" s="131"/>
      <c r="F19" s="131"/>
      <c r="G19" s="131"/>
      <c r="H19" s="306" t="s">
        <v>218</v>
      </c>
      <c r="I19" s="306" t="s">
        <v>323</v>
      </c>
      <c r="J19" s="93" t="s">
        <v>617</v>
      </c>
      <c r="K19" s="194"/>
      <c r="L19" s="194" t="s">
        <v>3</v>
      </c>
      <c r="M19" s="194"/>
      <c r="N19" s="238" t="s">
        <v>3</v>
      </c>
      <c r="O19" s="209" t="s">
        <v>135</v>
      </c>
    </row>
    <row r="20" spans="2:15" s="44" customFormat="1" ht="67.5" customHeight="1">
      <c r="B20" s="403"/>
      <c r="C20" s="107"/>
      <c r="D20" s="81"/>
      <c r="E20" s="108">
        <v>1</v>
      </c>
      <c r="F20" s="132"/>
      <c r="G20" s="132"/>
      <c r="H20" s="303" t="s">
        <v>219</v>
      </c>
      <c r="I20" s="303" t="s">
        <v>423</v>
      </c>
      <c r="J20" s="93" t="s">
        <v>618</v>
      </c>
      <c r="K20" s="194"/>
      <c r="L20" s="194" t="s">
        <v>3</v>
      </c>
      <c r="M20" s="194"/>
      <c r="N20" s="236"/>
      <c r="O20" s="169" t="s">
        <v>424</v>
      </c>
    </row>
    <row r="21" spans="2:15" s="44" customFormat="1" ht="88.5" customHeight="1">
      <c r="B21" s="403"/>
      <c r="C21" s="107"/>
      <c r="D21" s="81"/>
      <c r="E21" s="131"/>
      <c r="F21" s="108"/>
      <c r="G21" s="133"/>
      <c r="H21" s="170" t="s">
        <v>220</v>
      </c>
      <c r="I21" s="170" t="s">
        <v>324</v>
      </c>
      <c r="J21" s="93" t="s">
        <v>619</v>
      </c>
      <c r="K21" s="194"/>
      <c r="L21" s="194" t="s">
        <v>3</v>
      </c>
      <c r="M21" s="194"/>
      <c r="N21" s="238" t="s">
        <v>3</v>
      </c>
      <c r="O21" s="170" t="s">
        <v>425</v>
      </c>
    </row>
    <row r="22" spans="2:15" s="44" customFormat="1" ht="49.5" customHeight="1">
      <c r="B22" s="404"/>
      <c r="C22" s="107"/>
      <c r="D22" s="81"/>
      <c r="E22" s="131"/>
      <c r="F22" s="134"/>
      <c r="G22" s="108"/>
      <c r="H22" s="170" t="s">
        <v>620</v>
      </c>
      <c r="I22" s="170" t="s">
        <v>325</v>
      </c>
      <c r="J22" s="93" t="s">
        <v>340</v>
      </c>
      <c r="K22" s="194"/>
      <c r="L22" s="203"/>
      <c r="M22" s="194"/>
      <c r="N22" s="198" t="s">
        <v>3</v>
      </c>
      <c r="O22" s="170" t="s">
        <v>426</v>
      </c>
    </row>
    <row r="23" spans="2:15" s="44" customFormat="1" ht="30">
      <c r="B23" s="84" t="s">
        <v>89</v>
      </c>
      <c r="C23" s="372">
        <f>H113</f>
        <v>3</v>
      </c>
      <c r="D23" s="373"/>
      <c r="E23" s="373"/>
      <c r="F23" s="373"/>
      <c r="G23" s="374"/>
      <c r="H23" s="381"/>
      <c r="I23" s="382"/>
      <c r="J23" s="382"/>
      <c r="K23" s="382"/>
      <c r="L23" s="382"/>
      <c r="M23" s="382"/>
      <c r="N23" s="382"/>
      <c r="O23" s="426"/>
    </row>
    <row r="24" spans="2:15" s="44" customFormat="1" ht="52.5" customHeight="1">
      <c r="B24" s="402" t="s">
        <v>156</v>
      </c>
      <c r="C24" s="108">
        <v>1</v>
      </c>
      <c r="D24" s="120"/>
      <c r="E24" s="120"/>
      <c r="F24" s="120"/>
      <c r="G24" s="121"/>
      <c r="H24" s="296" t="s">
        <v>679</v>
      </c>
      <c r="I24" s="296" t="s">
        <v>341</v>
      </c>
      <c r="J24" s="93" t="s">
        <v>621</v>
      </c>
      <c r="K24" s="194" t="s">
        <v>3</v>
      </c>
      <c r="L24" s="194" t="s">
        <v>3</v>
      </c>
      <c r="M24" s="194"/>
      <c r="N24" s="236"/>
      <c r="O24" s="93" t="s">
        <v>622</v>
      </c>
    </row>
    <row r="25" spans="2:15" s="44" customFormat="1" ht="51">
      <c r="B25" s="403"/>
      <c r="C25" s="81"/>
      <c r="D25" s="108"/>
      <c r="E25" s="131"/>
      <c r="F25" s="131"/>
      <c r="G25" s="131"/>
      <c r="H25" s="209" t="s">
        <v>680</v>
      </c>
      <c r="I25" s="209" t="s">
        <v>326</v>
      </c>
      <c r="J25" s="93" t="s">
        <v>623</v>
      </c>
      <c r="K25" s="194"/>
      <c r="L25" s="236" t="s">
        <v>3</v>
      </c>
      <c r="M25" s="236"/>
      <c r="N25" s="238" t="s">
        <v>3</v>
      </c>
      <c r="O25" s="209" t="s">
        <v>362</v>
      </c>
    </row>
    <row r="26" spans="2:15" s="44" customFormat="1" ht="67.5" customHeight="1">
      <c r="B26" s="403"/>
      <c r="C26" s="107"/>
      <c r="D26" s="81"/>
      <c r="E26" s="108"/>
      <c r="F26" s="132"/>
      <c r="G26" s="132"/>
      <c r="H26" s="169" t="s">
        <v>168</v>
      </c>
      <c r="I26" s="169" t="s">
        <v>327</v>
      </c>
      <c r="J26" s="93" t="s">
        <v>171</v>
      </c>
      <c r="K26" s="194"/>
      <c r="L26" s="236" t="s">
        <v>3</v>
      </c>
      <c r="M26" s="236"/>
      <c r="N26" s="236"/>
      <c r="O26" s="169" t="s">
        <v>427</v>
      </c>
    </row>
    <row r="27" spans="2:15" s="44" customFormat="1" ht="45.75" customHeight="1">
      <c r="B27" s="403"/>
      <c r="C27" s="107"/>
      <c r="D27" s="81"/>
      <c r="E27" s="131"/>
      <c r="F27" s="108"/>
      <c r="G27" s="133"/>
      <c r="H27" s="170" t="s">
        <v>169</v>
      </c>
      <c r="I27" s="170" t="s">
        <v>328</v>
      </c>
      <c r="J27" s="93" t="s">
        <v>170</v>
      </c>
      <c r="K27" s="194"/>
      <c r="L27" s="194"/>
      <c r="M27" s="194"/>
      <c r="N27" s="238" t="s">
        <v>3</v>
      </c>
      <c r="O27" s="170" t="s">
        <v>428</v>
      </c>
    </row>
    <row r="28" spans="2:15" s="44" customFormat="1" ht="51">
      <c r="B28" s="404"/>
      <c r="C28" s="81"/>
      <c r="D28" s="132"/>
      <c r="E28" s="81"/>
      <c r="F28" s="132"/>
      <c r="G28" s="108"/>
      <c r="H28" s="170" t="s">
        <v>215</v>
      </c>
      <c r="I28" s="170" t="s">
        <v>329</v>
      </c>
      <c r="J28" s="93" t="s">
        <v>138</v>
      </c>
      <c r="K28" s="194"/>
      <c r="L28" s="194" t="s">
        <v>3</v>
      </c>
      <c r="M28" s="194"/>
      <c r="N28" s="236"/>
      <c r="O28" s="244" t="s">
        <v>429</v>
      </c>
    </row>
    <row r="29" spans="2:15" s="44" customFormat="1" ht="30">
      <c r="B29" s="84" t="s">
        <v>89</v>
      </c>
      <c r="C29" s="372">
        <f>H114</f>
        <v>1</v>
      </c>
      <c r="D29" s="373"/>
      <c r="E29" s="373"/>
      <c r="F29" s="373"/>
      <c r="G29" s="374"/>
      <c r="H29" s="381"/>
      <c r="I29" s="382"/>
      <c r="J29" s="382"/>
      <c r="K29" s="382"/>
      <c r="L29" s="382"/>
      <c r="M29" s="382"/>
      <c r="N29" s="382"/>
      <c r="O29" s="426"/>
    </row>
    <row r="30" spans="2:15" s="44" customFormat="1" ht="47.25" customHeight="1">
      <c r="B30" s="402" t="s">
        <v>157</v>
      </c>
      <c r="C30" s="108">
        <v>1</v>
      </c>
      <c r="D30" s="120"/>
      <c r="E30" s="120"/>
      <c r="F30" s="120"/>
      <c r="G30" s="121"/>
      <c r="H30" s="306" t="s">
        <v>172</v>
      </c>
      <c r="I30" s="306" t="s">
        <v>330</v>
      </c>
      <c r="J30" s="93" t="s">
        <v>177</v>
      </c>
      <c r="K30" s="194"/>
      <c r="L30" s="194" t="s">
        <v>3</v>
      </c>
      <c r="M30" s="194"/>
      <c r="N30" s="236"/>
      <c r="O30" s="209" t="s">
        <v>175</v>
      </c>
    </row>
    <row r="31" spans="2:15" s="44" customFormat="1" ht="54" customHeight="1">
      <c r="B31" s="403"/>
      <c r="C31" s="81"/>
      <c r="D31" s="108"/>
      <c r="E31" s="131"/>
      <c r="F31" s="131"/>
      <c r="G31" s="131"/>
      <c r="H31" s="209" t="s">
        <v>653</v>
      </c>
      <c r="I31" s="209" t="s">
        <v>652</v>
      </c>
      <c r="J31" s="93" t="s">
        <v>624</v>
      </c>
      <c r="K31" s="194"/>
      <c r="L31" s="194" t="s">
        <v>3</v>
      </c>
      <c r="M31" s="194"/>
      <c r="N31" s="236"/>
      <c r="O31" s="209" t="s">
        <v>651</v>
      </c>
    </row>
    <row r="32" spans="2:15" s="44" customFormat="1" ht="67.5" customHeight="1">
      <c r="B32" s="403"/>
      <c r="C32" s="107"/>
      <c r="D32" s="81"/>
      <c r="E32" s="108"/>
      <c r="F32" s="132"/>
      <c r="G32" s="132"/>
      <c r="H32" s="209" t="s">
        <v>173</v>
      </c>
      <c r="I32" s="209" t="s">
        <v>363</v>
      </c>
      <c r="J32" s="93" t="s">
        <v>625</v>
      </c>
      <c r="K32" s="194"/>
      <c r="L32" s="194" t="s">
        <v>3</v>
      </c>
      <c r="M32" s="194"/>
      <c r="N32" s="236"/>
      <c r="O32" s="209" t="s">
        <v>136</v>
      </c>
    </row>
    <row r="33" spans="2:15" s="44" customFormat="1" ht="63.75">
      <c r="B33" s="403"/>
      <c r="C33" s="107"/>
      <c r="D33" s="81"/>
      <c r="E33" s="131"/>
      <c r="F33" s="108"/>
      <c r="G33" s="81"/>
      <c r="H33" s="170" t="s">
        <v>722</v>
      </c>
      <c r="I33" s="93" t="s">
        <v>342</v>
      </c>
      <c r="J33" s="93" t="s">
        <v>626</v>
      </c>
      <c r="K33" s="194"/>
      <c r="L33" s="194" t="s">
        <v>3</v>
      </c>
      <c r="M33" s="194"/>
      <c r="N33" s="238" t="s">
        <v>3</v>
      </c>
      <c r="O33" s="170" t="s">
        <v>113</v>
      </c>
    </row>
    <row r="34" spans="2:15" s="44" customFormat="1" ht="49.5" customHeight="1">
      <c r="B34" s="404"/>
      <c r="C34" s="81"/>
      <c r="D34" s="132"/>
      <c r="E34" s="81"/>
      <c r="F34" s="132"/>
      <c r="G34" s="108"/>
      <c r="H34" s="170" t="s">
        <v>216</v>
      </c>
      <c r="I34" s="93" t="s">
        <v>331</v>
      </c>
      <c r="J34" s="93" t="s">
        <v>174</v>
      </c>
      <c r="K34" s="194"/>
      <c r="L34" s="194" t="s">
        <v>3</v>
      </c>
      <c r="M34" s="194"/>
      <c r="N34" s="236"/>
      <c r="O34" s="170" t="s">
        <v>176</v>
      </c>
    </row>
    <row r="35" spans="2:15" s="44" customFormat="1" ht="30">
      <c r="B35" s="84" t="s">
        <v>89</v>
      </c>
      <c r="C35" s="372">
        <f>H115</f>
        <v>1</v>
      </c>
      <c r="D35" s="373"/>
      <c r="E35" s="373"/>
      <c r="F35" s="373"/>
      <c r="G35" s="374"/>
      <c r="H35" s="325"/>
      <c r="I35" s="326"/>
      <c r="J35" s="326"/>
      <c r="K35" s="326"/>
      <c r="L35" s="326"/>
      <c r="M35" s="326"/>
      <c r="N35" s="326"/>
      <c r="O35" s="327"/>
    </row>
    <row r="36" spans="2:15" s="44" customFormat="1" ht="15.75" customHeight="1">
      <c r="B36" s="109" t="s">
        <v>87</v>
      </c>
      <c r="C36" s="110"/>
      <c r="D36" s="110"/>
      <c r="E36" s="110"/>
      <c r="F36" s="110"/>
      <c r="G36" s="111"/>
      <c r="H36" s="360" t="s">
        <v>60</v>
      </c>
      <c r="I36" s="361"/>
      <c r="J36" s="423"/>
      <c r="K36" s="378" t="s">
        <v>46</v>
      </c>
      <c r="L36" s="366"/>
      <c r="M36" s="366"/>
      <c r="N36" s="366"/>
      <c r="O36" s="367"/>
    </row>
    <row r="37" spans="2:15">
      <c r="B37" s="83" t="s">
        <v>85</v>
      </c>
      <c r="C37" s="81" t="s">
        <v>83</v>
      </c>
      <c r="D37" s="81" t="s">
        <v>83</v>
      </c>
      <c r="E37" s="81" t="s">
        <v>83</v>
      </c>
      <c r="F37" s="81" t="s">
        <v>77</v>
      </c>
      <c r="G37" s="81" t="s">
        <v>83</v>
      </c>
      <c r="H37" s="362"/>
      <c r="I37" s="363"/>
      <c r="J37" s="424"/>
      <c r="K37" s="379"/>
      <c r="L37" s="368"/>
      <c r="M37" s="368"/>
      <c r="N37" s="368"/>
      <c r="O37" s="369"/>
    </row>
    <row r="38" spans="2:15">
      <c r="B38" s="83" t="s">
        <v>86</v>
      </c>
      <c r="C38" s="121">
        <f>C105</f>
        <v>5</v>
      </c>
      <c r="D38" s="121">
        <f t="shared" ref="D38:G38" si="0">D105</f>
        <v>3</v>
      </c>
      <c r="E38" s="121">
        <f t="shared" si="0"/>
        <v>2</v>
      </c>
      <c r="F38" s="121">
        <f t="shared" si="0"/>
        <v>0</v>
      </c>
      <c r="G38" s="121">
        <f t="shared" si="0"/>
        <v>0</v>
      </c>
      <c r="H38" s="362"/>
      <c r="I38" s="363"/>
      <c r="J38" s="424"/>
      <c r="K38" s="379"/>
      <c r="L38" s="368"/>
      <c r="M38" s="368"/>
      <c r="N38" s="368"/>
      <c r="O38" s="369"/>
    </row>
    <row r="39" spans="2:15">
      <c r="B39" s="83" t="s">
        <v>13</v>
      </c>
      <c r="C39" s="48">
        <f>C38/5</f>
        <v>1</v>
      </c>
      <c r="D39" s="48">
        <f>D38/5</f>
        <v>0.6</v>
      </c>
      <c r="E39" s="48">
        <f>E38/5</f>
        <v>0.4</v>
      </c>
      <c r="F39" s="48">
        <f>F38/4</f>
        <v>0</v>
      </c>
      <c r="G39" s="48">
        <f>G38/5</f>
        <v>0</v>
      </c>
      <c r="H39" s="362"/>
      <c r="I39" s="363"/>
      <c r="J39" s="424"/>
      <c r="K39" s="379"/>
      <c r="L39" s="368"/>
      <c r="M39" s="368"/>
      <c r="N39" s="368"/>
      <c r="O39" s="369"/>
    </row>
    <row r="40" spans="2:15">
      <c r="B40" s="83" t="s">
        <v>88</v>
      </c>
      <c r="C40" s="332">
        <f>SUM(C39:G39)</f>
        <v>2</v>
      </c>
      <c r="D40" s="333"/>
      <c r="E40" s="333"/>
      <c r="F40" s="333"/>
      <c r="G40" s="334"/>
      <c r="H40" s="364"/>
      <c r="I40" s="365"/>
      <c r="J40" s="425"/>
      <c r="K40" s="380"/>
      <c r="L40" s="370"/>
      <c r="M40" s="370"/>
      <c r="N40" s="370"/>
      <c r="O40" s="371"/>
    </row>
    <row r="41" spans="2:15">
      <c r="B41" s="123"/>
      <c r="C41" s="123"/>
      <c r="D41" s="123"/>
      <c r="E41" s="123"/>
      <c r="F41" s="123"/>
      <c r="G41" s="123"/>
      <c r="H41" s="123"/>
      <c r="I41" s="123"/>
      <c r="J41" s="50"/>
      <c r="K41" s="50"/>
      <c r="L41" s="50"/>
      <c r="M41" s="50"/>
      <c r="N41" s="50"/>
      <c r="O41" s="50"/>
    </row>
    <row r="42" spans="2:15">
      <c r="B42" s="124"/>
      <c r="C42" s="124"/>
      <c r="D42" s="124"/>
      <c r="E42" s="124"/>
      <c r="F42" s="124"/>
      <c r="G42" s="124"/>
      <c r="H42" s="124"/>
      <c r="I42" s="124"/>
      <c r="J42" s="52"/>
      <c r="K42" s="52"/>
      <c r="L42" s="52"/>
      <c r="M42" s="52"/>
      <c r="N42" s="52"/>
      <c r="O42" s="52"/>
    </row>
    <row r="100" spans="2:9">
      <c r="B100" s="331" t="s">
        <v>79</v>
      </c>
      <c r="C100" s="331"/>
      <c r="D100" s="331"/>
      <c r="E100" s="331"/>
      <c r="F100" s="331"/>
      <c r="G100" s="331"/>
      <c r="H100" s="331"/>
      <c r="I100" s="160"/>
    </row>
    <row r="101" spans="2:9">
      <c r="B101" s="95" t="s">
        <v>155</v>
      </c>
      <c r="C101" s="95">
        <f>SUM(C8:C9)</f>
        <v>2</v>
      </c>
      <c r="D101" s="95">
        <f>IF(C101=2, SUM(D10:D11), 0)</f>
        <v>2</v>
      </c>
      <c r="E101" s="95">
        <f>IF(D101=2, SUM(E12:E13), 0)</f>
        <v>1</v>
      </c>
      <c r="F101" s="95">
        <f>IF(E101=2, SUM(F14), 0)</f>
        <v>0</v>
      </c>
      <c r="G101" s="95">
        <f>IF(F101=1, SUM(G15:G16), 0)</f>
        <v>0</v>
      </c>
    </row>
    <row r="102" spans="2:9">
      <c r="B102" s="95" t="s">
        <v>154</v>
      </c>
      <c r="C102" s="95">
        <f>C18</f>
        <v>1</v>
      </c>
      <c r="D102" s="95">
        <f>IF(C102=1, D19, 0)</f>
        <v>1</v>
      </c>
      <c r="E102" s="95">
        <f>IF(D102=1, E20, 0)</f>
        <v>1</v>
      </c>
      <c r="F102" s="95">
        <f>IF(E102=1, F21, 0)</f>
        <v>0</v>
      </c>
      <c r="G102" s="95">
        <f>IF(F102=1, G22, 0)</f>
        <v>0</v>
      </c>
    </row>
    <row r="103" spans="2:9">
      <c r="B103" s="95" t="s">
        <v>156</v>
      </c>
      <c r="C103" s="95">
        <f>C24</f>
        <v>1</v>
      </c>
      <c r="D103" s="95">
        <f>IF(C103=1, D25, 0)</f>
        <v>0</v>
      </c>
      <c r="E103" s="95">
        <f>IF(D103=1, E26, 0)</f>
        <v>0</v>
      </c>
      <c r="F103" s="95">
        <f>IF(E103=1, F27, 0)</f>
        <v>0</v>
      </c>
      <c r="G103" s="95">
        <f>IF(F103=1, G28, 0)</f>
        <v>0</v>
      </c>
    </row>
    <row r="104" spans="2:9">
      <c r="B104" s="95" t="s">
        <v>157</v>
      </c>
      <c r="C104" s="95">
        <f>C30</f>
        <v>1</v>
      </c>
      <c r="D104" s="95">
        <f>IF(C104=1, D31, 0)</f>
        <v>0</v>
      </c>
      <c r="E104" s="95">
        <f>IF(D104=1, E32, 0)</f>
        <v>0</v>
      </c>
      <c r="F104" s="95">
        <f>IF(E104=1, F33, 0)</f>
        <v>0</v>
      </c>
      <c r="G104" s="95">
        <f>IF(F104=1, G34, 0)</f>
        <v>0</v>
      </c>
    </row>
    <row r="105" spans="2:9">
      <c r="B105" s="95" t="s">
        <v>195</v>
      </c>
      <c r="C105" s="95">
        <f>SUM(C101:C104)</f>
        <v>5</v>
      </c>
      <c r="D105" s="95">
        <f t="shared" ref="D105:G105" si="1">SUM(D101:D104)</f>
        <v>3</v>
      </c>
      <c r="E105" s="95">
        <f t="shared" si="1"/>
        <v>2</v>
      </c>
      <c r="F105" s="95">
        <f t="shared" si="1"/>
        <v>0</v>
      </c>
      <c r="G105" s="95">
        <f t="shared" si="1"/>
        <v>0</v>
      </c>
    </row>
    <row r="111" spans="2:9">
      <c r="B111" s="331" t="s">
        <v>80</v>
      </c>
      <c r="C111" s="331"/>
      <c r="D111" s="331"/>
      <c r="E111" s="331"/>
      <c r="F111" s="331"/>
      <c r="G111" s="331"/>
    </row>
    <row r="112" spans="2:9">
      <c r="B112" s="95" t="s">
        <v>155</v>
      </c>
      <c r="C112" s="95">
        <f>C101/2</f>
        <v>1</v>
      </c>
      <c r="D112" s="95">
        <f>D101/2</f>
        <v>1</v>
      </c>
      <c r="E112" s="95">
        <f>E101/2</f>
        <v>0.5</v>
      </c>
      <c r="F112" s="95">
        <f t="shared" ref="F112" si="2">F101/1</f>
        <v>0</v>
      </c>
      <c r="G112" s="95">
        <f>G101/2</f>
        <v>0</v>
      </c>
      <c r="H112" s="135">
        <f>SUM(C112:G112)</f>
        <v>2.5</v>
      </c>
      <c r="I112" s="160"/>
    </row>
    <row r="113" spans="2:9">
      <c r="B113" s="95" t="s">
        <v>154</v>
      </c>
      <c r="C113" s="95">
        <f>C102</f>
        <v>1</v>
      </c>
      <c r="D113" s="95">
        <f t="shared" ref="D113:G113" si="3">D102</f>
        <v>1</v>
      </c>
      <c r="E113" s="95">
        <f t="shared" si="3"/>
        <v>1</v>
      </c>
      <c r="F113" s="95">
        <f t="shared" si="3"/>
        <v>0</v>
      </c>
      <c r="G113" s="95">
        <f t="shared" si="3"/>
        <v>0</v>
      </c>
      <c r="H113" s="135">
        <f t="shared" ref="H113:H115" si="4">SUM(C113:G113)</f>
        <v>3</v>
      </c>
      <c r="I113" s="160"/>
    </row>
    <row r="114" spans="2:9">
      <c r="B114" s="95" t="s">
        <v>156</v>
      </c>
      <c r="C114" s="95">
        <f t="shared" ref="C114:G115" si="5">C103</f>
        <v>1</v>
      </c>
      <c r="D114" s="95">
        <f t="shared" si="5"/>
        <v>0</v>
      </c>
      <c r="E114" s="95">
        <f t="shared" si="5"/>
        <v>0</v>
      </c>
      <c r="F114" s="95">
        <f t="shared" si="5"/>
        <v>0</v>
      </c>
      <c r="G114" s="95">
        <f t="shared" si="5"/>
        <v>0</v>
      </c>
      <c r="H114" s="135">
        <f t="shared" si="4"/>
        <v>1</v>
      </c>
      <c r="I114" s="160"/>
    </row>
    <row r="115" spans="2:9">
      <c r="B115" s="95" t="s">
        <v>157</v>
      </c>
      <c r="C115" s="95">
        <f t="shared" si="5"/>
        <v>1</v>
      </c>
      <c r="D115" s="95">
        <f t="shared" si="5"/>
        <v>0</v>
      </c>
      <c r="E115" s="95">
        <f t="shared" si="5"/>
        <v>0</v>
      </c>
      <c r="F115" s="95">
        <f t="shared" si="5"/>
        <v>0</v>
      </c>
      <c r="G115" s="95">
        <f t="shared" si="5"/>
        <v>0</v>
      </c>
      <c r="H115" s="135">
        <f t="shared" si="4"/>
        <v>1</v>
      </c>
      <c r="I115" s="160"/>
    </row>
  </sheetData>
  <mergeCells count="25">
    <mergeCell ref="K36:O40"/>
    <mergeCell ref="C29:G29"/>
    <mergeCell ref="H29:O29"/>
    <mergeCell ref="C35:G35"/>
    <mergeCell ref="H35:O35"/>
    <mergeCell ref="B100:H100"/>
    <mergeCell ref="B111:G111"/>
    <mergeCell ref="B30:B34"/>
    <mergeCell ref="B18:B22"/>
    <mergeCell ref="C40:G40"/>
    <mergeCell ref="H36:J40"/>
    <mergeCell ref="B8:B16"/>
    <mergeCell ref="B24:B28"/>
    <mergeCell ref="O6:O7"/>
    <mergeCell ref="B3:H4"/>
    <mergeCell ref="B6:B7"/>
    <mergeCell ref="C6:G6"/>
    <mergeCell ref="H6:H7"/>
    <mergeCell ref="K6:N6"/>
    <mergeCell ref="J6:J7"/>
    <mergeCell ref="C17:G17"/>
    <mergeCell ref="H17:O17"/>
    <mergeCell ref="C23:G23"/>
    <mergeCell ref="H23:O23"/>
    <mergeCell ref="I2:O5"/>
  </mergeCells>
  <conditionalFormatting sqref="C38:G38">
    <cfRule type="cellIs" dxfId="1" priority="1" stopIfTrue="1" operator="equal">
      <formula>0</formula>
    </cfRule>
  </conditionalFormatting>
  <dataValidations count="2">
    <dataValidation type="whole" allowBlank="1" showInputMessage="1" showErrorMessage="1" sqref="C10 D12:D13">
      <formula1>0</formula1>
      <formula2>1</formula2>
    </dataValidation>
    <dataValidation type="list" allowBlank="1" showInputMessage="1" showErrorMessage="1" sqref="C8:C9 C18 D10:D11 D31 C24 D19 E12:E13 G28 E20 E32 G15:G16 F14 G22 F21:F22 D25 E26 F27 C30 F33 G34">
      <formula1>"0,1"</formula1>
    </dataValidation>
  </dataValidations>
  <pageMargins left="0.23622047244094491" right="0.23622047244094491" top="0.19685039370078741" bottom="0.39370078740157483" header="0.31496062992125984" footer="0.19685039370078741"/>
  <pageSetup paperSize="8" scale="66" orientation="portrait" r:id="rId1"/>
  <headerFooter scaleWithDoc="0" alignWithMargins="0">
    <oddFooter>&amp;F</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alidation_x0020_Phase xmlns="28697e91-fc99-4189-bbe9-920eb277a6b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D261E601654884CB9E157B4F939E834" ma:contentTypeVersion="2" ma:contentTypeDescription="Create a new document." ma:contentTypeScope="" ma:versionID="06e1833a489a54c7fef879542a5ba481">
  <xsd:schema xmlns:xsd="http://www.w3.org/2001/XMLSchema" xmlns:xs="http://www.w3.org/2001/XMLSchema" xmlns:p="http://schemas.microsoft.com/office/2006/metadata/properties" xmlns:ns2="28697e91-fc99-4189-bbe9-920eb277a6bc" targetNamespace="http://schemas.microsoft.com/office/2006/metadata/properties" ma:root="true" ma:fieldsID="080de80c8b35607a531c20955e47bcd2" ns2:_="">
    <xsd:import namespace="28697e91-fc99-4189-bbe9-920eb277a6bc"/>
    <xsd:element name="properties">
      <xsd:complexType>
        <xsd:sequence>
          <xsd:element name="documentManagement">
            <xsd:complexType>
              <xsd:all>
                <xsd:element ref="ns2:Validation_x0020_Phase" minOccurs="0"/>
                <xsd:element ref="ns2:Validation_x0020_Phase_x003a_Phase_x0020_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697e91-fc99-4189-bbe9-920eb277a6bc" elementFormDefault="qualified">
    <xsd:import namespace="http://schemas.microsoft.com/office/2006/documentManagement/types"/>
    <xsd:import namespace="http://schemas.microsoft.com/office/infopath/2007/PartnerControls"/>
    <xsd:element name="Validation_x0020_Phase" ma:index="8" nillable="true" ma:displayName="Validation Phase" ma:indexed="true" ma:list="{a40198cb-7846-4706-953a-c7ac8cd78e9c}" ma:internalName="Validation_x0020_Phase" ma:showField="Title">
      <xsd:simpleType>
        <xsd:restriction base="dms:Lookup"/>
      </xsd:simpleType>
    </xsd:element>
    <xsd:element name="Validation_x0020_Phase_x003a_Phase_x0020_Number" ma:index="9" nillable="true" ma:displayName="Validation Phase:Phase Number" ma:list="{a40198cb-7846-4706-953a-c7ac8cd78e9c}" ma:internalName="Validation_x0020_Phase_x003a_Phase_x0020_Number" ma:readOnly="true" ma:showField="Phase_x0020_Number" ma:web="9930e156-eaa4-440c-80d6-df380328ea86">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E7A8FE-A1AC-41E0-BA43-137B56EC7E62}">
  <ds:schemaRefs>
    <ds:schemaRef ds:uri="http://schemas.microsoft.com/office/infopath/2007/PartnerControls"/>
    <ds:schemaRef ds:uri="http://purl.org/dc/terms/"/>
    <ds:schemaRef ds:uri="http://purl.org/dc/dcmitype/"/>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28697e91-fc99-4189-bbe9-920eb277a6bc"/>
    <ds:schemaRef ds:uri="http://purl.org/dc/elements/1.1/"/>
  </ds:schemaRefs>
</ds:datastoreItem>
</file>

<file path=customXml/itemProps2.xml><?xml version="1.0" encoding="utf-8"?>
<ds:datastoreItem xmlns:ds="http://schemas.openxmlformats.org/officeDocument/2006/customXml" ds:itemID="{DE1B521B-993C-43E3-97FF-CDBD7B781D8E}">
  <ds:schemaRefs>
    <ds:schemaRef ds:uri="http://schemas.microsoft.com/sharepoint/v3/contenttype/forms"/>
  </ds:schemaRefs>
</ds:datastoreItem>
</file>

<file path=customXml/itemProps3.xml><?xml version="1.0" encoding="utf-8"?>
<ds:datastoreItem xmlns:ds="http://schemas.openxmlformats.org/officeDocument/2006/customXml" ds:itemID="{FEE2848B-8847-4177-90D8-B1A2E6B083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697e91-fc99-4189-bbe9-920eb277a6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12</vt:i4>
      </vt:variant>
    </vt:vector>
  </HeadingPairs>
  <TitlesOfParts>
    <vt:vector size="28" baseType="lpstr">
      <vt:lpstr>Feuil1</vt:lpstr>
      <vt:lpstr>Front Page</vt:lpstr>
      <vt:lpstr>1 - TQM &amp; Teamwork</vt:lpstr>
      <vt:lpstr>2 - Quality Management</vt:lpstr>
      <vt:lpstr>3 - Standard Operation</vt:lpstr>
      <vt:lpstr>4 -Skill Management</vt:lpstr>
      <vt:lpstr>5 - Work Allocation</vt:lpstr>
      <vt:lpstr>6 - Facility Management</vt:lpstr>
      <vt:lpstr>7 - Safety &amp; Environment</vt:lpstr>
      <vt:lpstr>8- Cost Management</vt:lpstr>
      <vt:lpstr>Report</vt:lpstr>
      <vt:lpstr>Auditor Sheet</vt:lpstr>
      <vt:lpstr>Genba Checks</vt:lpstr>
      <vt:lpstr>Revisions</vt:lpstr>
      <vt:lpstr>Sheet1</vt:lpstr>
      <vt:lpstr>Sheet2</vt:lpstr>
      <vt:lpstr>'1 - TQM &amp; Teamwork'!Print_Area</vt:lpstr>
      <vt:lpstr>'2 - Quality Management'!Print_Area</vt:lpstr>
      <vt:lpstr>'3 - Standard Operation'!Print_Area</vt:lpstr>
      <vt:lpstr>'4 -Skill Management'!Print_Area</vt:lpstr>
      <vt:lpstr>'5 - Work Allocation'!Print_Area</vt:lpstr>
      <vt:lpstr>'6 - Facility Management'!Print_Area</vt:lpstr>
      <vt:lpstr>'7 - Safety &amp; Environment'!Print_Area</vt:lpstr>
      <vt:lpstr>'8- Cost Management'!Print_Area</vt:lpstr>
      <vt:lpstr>'Auditor Sheet'!Print_Area</vt:lpstr>
      <vt:lpstr>'Front Page'!Print_Area</vt:lpstr>
      <vt:lpstr>'Genba Checks'!Print_Area</vt:lpstr>
      <vt:lpstr>Report!Print_Area</vt:lpstr>
    </vt:vector>
  </TitlesOfParts>
  <Company>NISSAN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Overton, Mark</dc:creator>
  <cp:lastModifiedBy>Manoj P.</cp:lastModifiedBy>
  <cp:lastPrinted>2016-02-09T13:42:13Z</cp:lastPrinted>
  <dcterms:created xsi:type="dcterms:W3CDTF">2008-10-22T09:31:57Z</dcterms:created>
  <dcterms:modified xsi:type="dcterms:W3CDTF">2016-10-21T11:07:40Z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-1897576187</vt:i4>
  </property>
  <property fmtid="{D5CDD505-2E9C-101B-9397-08002B2CF9AE}" pid="3" name="_NewReviewCycle">
    <vt:lpwstr/>
  </property>
  <property fmtid="{D5CDD505-2E9C-101B-9397-08002B2CF9AE}" pid="4" name="_EmailSubject">
    <vt:lpwstr>Diagnosis changes</vt:lpwstr>
  </property>
  <property fmtid="{D5CDD505-2E9C-101B-9397-08002B2CF9AE}" pid="5" name="_AuthorEmail">
    <vt:lpwstr>c-templeton@mail.nissan.co.jp</vt:lpwstr>
  </property>
  <property fmtid="{D5CDD505-2E9C-101B-9397-08002B2CF9AE}" pid="6" name="_AuthorEmailDisplayName">
    <vt:lpwstr>TEMPLETON, CHRIS</vt:lpwstr>
  </property>
  <property fmtid="{D5CDD505-2E9C-101B-9397-08002B2CF9AE}" pid="7" name="ContentTypeId">
    <vt:lpwstr>0x010100AD261E601654884CB9E157B4F939E834</vt:lpwstr>
  </property>
  <property fmtid="{D5CDD505-2E9C-101B-9397-08002B2CF9AE}" pid="8" name="_PreviousAdHocReviewCycleID">
    <vt:i4>-1386117126</vt:i4>
  </property>
  <property fmtid="{D5CDD505-2E9C-101B-9397-08002B2CF9AE}" pid="9" name="_ReviewingToolsShownOnce">
    <vt:lpwstr/>
  </property>
</Properties>
</file>