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rthicharish/Downloads/"/>
    </mc:Choice>
  </mc:AlternateContent>
  <xr:revisionPtr revIDLastSave="0" documentId="13_ncr:1_{05BFC960-408C-7E47-B846-6B661D2B6F47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GanttChart!$A$1:$BN$40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9" l="1"/>
  <c r="F38" i="9" l="1"/>
  <c r="I38" i="9" s="1"/>
  <c r="F37" i="9"/>
  <c r="I37" i="9" s="1"/>
  <c r="F36" i="9"/>
  <c r="I36" i="9" s="1"/>
  <c r="F35" i="9"/>
  <c r="I35" i="9" s="1"/>
  <c r="F31" i="9"/>
  <c r="I31" i="9" s="1"/>
  <c r="F30" i="9"/>
  <c r="I30" i="9" s="1"/>
  <c r="F29" i="9"/>
  <c r="I29" i="9" s="1"/>
  <c r="F13" i="9"/>
  <c r="I40" i="9" l="1"/>
  <c r="I39" i="9"/>
  <c r="F8" i="9" l="1"/>
  <c r="I8" i="9" s="1"/>
  <c r="F32" i="9"/>
  <c r="I32" i="9" s="1"/>
  <c r="F24" i="9"/>
  <c r="I24" i="9" s="1"/>
  <c r="F17" i="9"/>
  <c r="I17" i="9" s="1"/>
  <c r="F12" i="9" l="1"/>
  <c r="F9" i="9"/>
  <c r="K6" i="9"/>
  <c r="F15" i="9" l="1"/>
  <c r="I15" i="9" s="1"/>
  <c r="I12" i="9"/>
  <c r="F10" i="9"/>
  <c r="I10" i="9" s="1"/>
  <c r="I9" i="9"/>
  <c r="K7" i="9"/>
  <c r="K4" i="9"/>
  <c r="A8" i="9"/>
  <c r="I13" i="9" l="1"/>
  <c r="F14" i="9" l="1"/>
  <c r="I14" i="9" s="1"/>
  <c r="L6" i="9" l="1"/>
  <c r="F19" i="9" l="1"/>
  <c r="I19" i="9" s="1"/>
  <c r="F18" i="9"/>
  <c r="I18" i="9" s="1"/>
  <c r="F26" i="9"/>
  <c r="I26" i="9" s="1"/>
  <c r="F25" i="9"/>
  <c r="I25" i="9" s="1"/>
  <c r="F34" i="9"/>
  <c r="I34" i="9" s="1"/>
  <c r="F33" i="9"/>
  <c r="I33" i="9" s="1"/>
  <c r="M6" i="9"/>
  <c r="F27" i="9"/>
  <c r="I27" i="9" s="1"/>
  <c r="N6" i="9" l="1"/>
  <c r="F28" i="9" l="1"/>
  <c r="I28" i="9" s="1"/>
  <c r="O6" i="9"/>
  <c r="F16" i="9"/>
  <c r="I16" i="9" s="1"/>
  <c r="K5" i="9"/>
  <c r="F11" i="9" l="1"/>
  <c r="I11" i="9" s="1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BA6" i="9" l="1"/>
  <c r="AX7" i="9"/>
  <c r="BB6" i="9" l="1"/>
  <c r="AY7" i="9"/>
  <c r="BC6" i="9" l="1"/>
  <c r="AZ7" i="9"/>
  <c r="BD6" i="9" l="1"/>
  <c r="BA5" i="9"/>
  <c r="BA4" i="9"/>
  <c r="BA7" i="9"/>
  <c r="BE6" i="9" l="1"/>
  <c r="BB7" i="9"/>
  <c r="BF6" i="9" l="1"/>
  <c r="BC7" i="9"/>
  <c r="BG6" i="9" l="1"/>
  <c r="BD7" i="9"/>
  <c r="BH6" i="9" l="1"/>
  <c r="BE7" i="9"/>
  <c r="BI6" i="9" l="1"/>
  <c r="BF7" i="9"/>
  <c r="BJ6" i="9" l="1"/>
  <c r="BG7" i="9"/>
  <c r="BK6" i="9" l="1"/>
  <c r="BH4" i="9"/>
  <c r="BH7" i="9"/>
  <c r="BH5" i="9"/>
  <c r="BL6" i="9" l="1"/>
  <c r="BI7" i="9"/>
  <c r="BM6" i="9" l="1"/>
  <c r="BJ7" i="9"/>
  <c r="BN6" i="9" l="1"/>
  <c r="BO6" i="9" s="1"/>
  <c r="BK7" i="9"/>
  <c r="BO7" i="9" l="1"/>
  <c r="BO5" i="9"/>
  <c r="BO4" i="9"/>
  <c r="BP6" i="9"/>
  <c r="BL7" i="9"/>
  <c r="BQ6" i="9" l="1"/>
  <c r="BP7" i="9"/>
  <c r="BM7" i="9"/>
  <c r="BR6" i="9" l="1"/>
  <c r="BQ7" i="9"/>
  <c r="BN7" i="9"/>
  <c r="BR7" i="9" l="1"/>
  <c r="BS6" i="9"/>
  <c r="A9" i="9"/>
  <c r="A10" i="9" s="1"/>
  <c r="A11" i="9" s="1"/>
  <c r="BS7" i="9" l="1"/>
  <c r="BT6" i="9"/>
  <c r="A12" i="9"/>
  <c r="A13" i="9" s="1"/>
  <c r="A14" i="9" s="1"/>
  <c r="BU6" i="9" l="1"/>
  <c r="BT7" i="9"/>
  <c r="A15" i="9"/>
  <c r="A16" i="9" s="1"/>
  <c r="A17" i="9" s="1"/>
  <c r="A18" i="9" s="1"/>
  <c r="A19" i="9" s="1"/>
  <c r="BU7" i="9" l="1"/>
  <c r="BV6" i="9"/>
  <c r="A20" i="9"/>
  <c r="A21" i="9" s="1"/>
  <c r="F20" i="9"/>
  <c r="A22" i="9" l="1"/>
  <c r="A23" i="9" s="1"/>
  <c r="A24" i="9" s="1"/>
  <c r="A25" i="9" s="1"/>
  <c r="A26" i="9" s="1"/>
  <c r="A27" i="9" s="1"/>
  <c r="A28" i="9" s="1"/>
  <c r="A29" i="9" s="1"/>
  <c r="BW6" i="9"/>
  <c r="BV5" i="9"/>
  <c r="BV4" i="9"/>
  <c r="BV7" i="9"/>
  <c r="I20" i="9"/>
  <c r="F21" i="9"/>
  <c r="BW7" i="9" l="1"/>
  <c r="BX6" i="9"/>
  <c r="A30" i="9"/>
  <c r="A31" i="9" s="1"/>
  <c r="A32" i="9" s="1"/>
  <c r="A33" i="9" s="1"/>
  <c r="I21" i="9"/>
  <c r="F23" i="9"/>
  <c r="I23" i="9" s="1"/>
  <c r="BY6" i="9" l="1"/>
  <c r="BZ6" i="9" s="1"/>
  <c r="BX7" i="9"/>
  <c r="A34" i="9"/>
  <c r="A35" i="9" l="1"/>
  <c r="A36" i="9" s="1"/>
  <c r="A37" i="9" s="1"/>
  <c r="A38" i="9" s="1"/>
  <c r="CA6" i="9"/>
  <c r="BZ7" i="9"/>
  <c r="CA7" i="9" l="1"/>
  <c r="CB6" i="9"/>
  <c r="CB7" i="9" l="1"/>
  <c r="CC6" i="9"/>
  <c r="CC4" i="9" l="1"/>
  <c r="CD6" i="9"/>
  <c r="CC7" i="9"/>
  <c r="CC5" i="9"/>
  <c r="CE6" i="9" l="1"/>
  <c r="CD7" i="9"/>
  <c r="CF6" i="9" l="1"/>
  <c r="CE7" i="9"/>
  <c r="CF7" i="9" l="1"/>
  <c r="CG6" i="9"/>
  <c r="CG7" i="9" l="1"/>
  <c r="CH6" i="9"/>
  <c r="CH7" i="9" l="1"/>
  <c r="CI6" i="9"/>
  <c r="CI7" i="9" l="1"/>
  <c r="CJ6" i="9"/>
  <c r="CK6" i="9" l="1"/>
  <c r="CJ4" i="9"/>
  <c r="CJ5" i="9"/>
  <c r="CJ7" i="9"/>
  <c r="CK7" i="9" l="1"/>
  <c r="CL6" i="9"/>
  <c r="CL7" i="9" l="1"/>
  <c r="CM6" i="9"/>
  <c r="CM7" i="9" l="1"/>
  <c r="CN6" i="9"/>
  <c r="CO6" i="9" l="1"/>
  <c r="CN7" i="9"/>
  <c r="CO7" i="9" l="1"/>
  <c r="CP6" i="9"/>
  <c r="CP7" i="9" s="1"/>
</calcChain>
</file>

<file path=xl/sharedStrings.xml><?xml version="1.0" encoding="utf-8"?>
<sst xmlns="http://schemas.openxmlformats.org/spreadsheetml/2006/main" count="47" uniqueCount="43">
  <si>
    <t>WBS</t>
  </si>
  <si>
    <t>TASK</t>
  </si>
  <si>
    <t>START</t>
  </si>
  <si>
    <t>END</t>
  </si>
  <si>
    <t>DAYS</t>
  </si>
  <si>
    <t>% DONE</t>
  </si>
  <si>
    <t>WORK DAYS</t>
  </si>
  <si>
    <t xml:space="preserve">Display Week </t>
  </si>
  <si>
    <t xml:space="preserve">Project Start Date </t>
  </si>
  <si>
    <t xml:space="preserve">Project Lead </t>
  </si>
  <si>
    <t>[Aircraft Boarding Simulation] Project Schedule</t>
  </si>
  <si>
    <t>Karthic Harish</t>
  </si>
  <si>
    <t>Ivan Zhou Yue</t>
  </si>
  <si>
    <t>[Background Research]</t>
  </si>
  <si>
    <t>[Random Boarding]</t>
  </si>
  <si>
    <t>[Outside-In Boarding]</t>
  </si>
  <si>
    <t>[Back-To-Front Boarding]</t>
  </si>
  <si>
    <t>[Project Description]</t>
  </si>
  <si>
    <t>[Problem Area and Motivation]</t>
  </si>
  <si>
    <t>[Formulation]</t>
  </si>
  <si>
    <t>[State Machine Diagram]</t>
  </si>
  <si>
    <t>[Programming Logic Flowchart]</t>
  </si>
  <si>
    <t>[Simulation Design]</t>
  </si>
  <si>
    <t>[Performance Measure]</t>
  </si>
  <si>
    <t>[Modelling and Simulation]</t>
  </si>
  <si>
    <t>[Tabulate test results]</t>
  </si>
  <si>
    <t>[Statistics Output Analysis]</t>
  </si>
  <si>
    <t>[Hypothesis Testing on average time]</t>
  </si>
  <si>
    <t>[Conclusion]</t>
  </si>
  <si>
    <t>T</t>
  </si>
  <si>
    <t>[Singapore University of Technology &amp; Design]</t>
  </si>
  <si>
    <t>[Bibliography]</t>
  </si>
  <si>
    <t>[HTML documents]</t>
  </si>
  <si>
    <t>[Formulate the models in pseudo-code]</t>
  </si>
  <si>
    <t>[Researching Parameters]</t>
  </si>
  <si>
    <t>[Mapping Project Timeline]</t>
  </si>
  <si>
    <t>[Researching 3 Boarding Strategies]</t>
  </si>
  <si>
    <t>[Understanding JavaScript]</t>
  </si>
  <si>
    <t>[Implement pseudo-code on JavaScript &amp; Debugging]</t>
  </si>
  <si>
    <t>[Refining Model Aesthetics]</t>
  </si>
  <si>
    <t>[Gather Statistics &amp; construct tests]</t>
  </si>
  <si>
    <t>[Construct guided visual tour of screenshots &amp; video featuring various test cases]</t>
  </si>
  <si>
    <t>[Cleaning up Documents]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</si>
</sst>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\(dddd\)"/>
    <numFmt numFmtId="165" formatCode="d"/>
    <numFmt numFmtId="166" formatCode="d\ mmm\ yyyy"/>
  </numFmts>
  <fonts count="4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b/>
      <sz val="12"/>
      <name val="Arial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indexed="22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40" applyNumberFormat="1" applyFont="1" applyFill="1" applyBorder="1" applyAlignment="1" applyProtection="1">
      <alignment horizontal="center" vertical="center"/>
    </xf>
    <xf numFmtId="9" fontId="26" fillId="0" borderId="10" xfId="40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165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5" fontId="3" fillId="0" borderId="15" xfId="0" applyNumberFormat="1" applyFont="1" applyFill="1" applyBorder="1" applyAlignment="1" applyProtection="1">
      <alignment horizontal="center" vertical="center" shrinkToFit="1"/>
    </xf>
    <xf numFmtId="165" fontId="3" fillId="0" borderId="16" xfId="0" applyNumberFormat="1" applyFont="1" applyFill="1" applyBorder="1" applyAlignment="1" applyProtection="1">
      <alignment horizontal="center" vertical="center" shrinkToFit="1"/>
    </xf>
    <xf numFmtId="1" fontId="34" fillId="21" borderId="13" xfId="0" applyNumberFormat="1" applyFont="1" applyFill="1" applyBorder="1" applyAlignment="1" applyProtection="1">
      <alignment horizontal="center" vertical="center"/>
    </xf>
    <xf numFmtId="1" fontId="35" fillId="0" borderId="11" xfId="0" applyNumberFormat="1" applyFont="1" applyBorder="1" applyAlignment="1" applyProtection="1">
      <alignment horizontal="center" vertical="center"/>
    </xf>
    <xf numFmtId="1" fontId="34" fillId="21" borderId="10" xfId="0" applyNumberFormat="1" applyFont="1" applyFill="1" applyBorder="1" applyAlignment="1" applyProtection="1">
      <alignment horizontal="center" vertical="center"/>
    </xf>
    <xf numFmtId="1" fontId="34" fillId="0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6" fillId="0" borderId="0" xfId="0" applyFont="1" applyProtection="1"/>
    <xf numFmtId="0" fontId="36" fillId="0" borderId="0" xfId="0" applyFont="1" applyFill="1" applyAlignment="1" applyProtection="1">
      <alignment horizontal="right" vertical="center"/>
    </xf>
    <xf numFmtId="0" fontId="37" fillId="0" borderId="17" xfId="0" applyNumberFormat="1" applyFont="1" applyFill="1" applyBorder="1" applyAlignment="1" applyProtection="1">
      <alignment horizontal="left" vertical="center"/>
    </xf>
    <xf numFmtId="0" fontId="37" fillId="0" borderId="17" xfId="0" applyFont="1" applyFill="1" applyBorder="1" applyAlignment="1" applyProtection="1">
      <alignment horizontal="left" vertical="center"/>
    </xf>
    <xf numFmtId="0" fontId="37" fillId="0" borderId="17" xfId="0" applyFont="1" applyFill="1" applyBorder="1" applyAlignment="1" applyProtection="1">
      <alignment horizontal="center" vertical="center" wrapText="1"/>
    </xf>
    <xf numFmtId="0" fontId="38" fillId="0" borderId="17" xfId="0" applyNumberFormat="1" applyFont="1" applyFill="1" applyBorder="1" applyAlignment="1" applyProtection="1">
      <alignment horizontal="center" vertical="center" wrapText="1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9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left" vertical="center" wrapText="1" indent="1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14" fontId="6" fillId="0" borderId="0" xfId="0" applyNumberFormat="1" applyFont="1" applyFill="1" applyBorder="1" applyAlignment="1" applyProtection="1">
      <alignment vertical="center"/>
      <protection locked="0"/>
    </xf>
    <xf numFmtId="14" fontId="8" fillId="0" borderId="0" xfId="0" applyNumberFormat="1" applyFont="1" applyAlignment="1" applyProtection="1">
      <protection locked="0"/>
    </xf>
    <xf numFmtId="14" fontId="0" fillId="0" borderId="0" xfId="0" applyNumberFormat="1" applyFill="1" applyAlignment="1" applyProtection="1"/>
    <xf numFmtId="14" fontId="36" fillId="0" borderId="0" xfId="0" applyNumberFormat="1" applyFont="1" applyFill="1" applyBorder="1" applyProtection="1"/>
    <xf numFmtId="14" fontId="36" fillId="0" borderId="0" xfId="0" applyNumberFormat="1" applyFont="1" applyProtection="1"/>
    <xf numFmtId="14" fontId="27" fillId="0" borderId="0" xfId="0" applyNumberFormat="1" applyFont="1" applyProtection="1"/>
    <xf numFmtId="14" fontId="37" fillId="0" borderId="17" xfId="0" applyNumberFormat="1" applyFont="1" applyFill="1" applyBorder="1" applyAlignment="1" applyProtection="1">
      <alignment horizontal="center" vertical="center"/>
    </xf>
    <xf numFmtId="14" fontId="26" fillId="21" borderId="13" xfId="0" applyNumberFormat="1" applyFont="1" applyFill="1" applyBorder="1" applyAlignment="1" applyProtection="1">
      <alignment horizontal="right" vertical="center"/>
    </xf>
    <xf numFmtId="14" fontId="26" fillId="21" borderId="13" xfId="0" applyNumberFormat="1" applyFont="1" applyFill="1" applyBorder="1" applyAlignment="1" applyProtection="1">
      <alignment horizontal="center" vertical="center"/>
    </xf>
    <xf numFmtId="14" fontId="31" fillId="22" borderId="11" xfId="0" applyNumberFormat="1" applyFont="1" applyFill="1" applyBorder="1" applyAlignment="1" applyProtection="1">
      <alignment horizontal="center" vertical="center"/>
    </xf>
    <xf numFmtId="14" fontId="31" fillId="0" borderId="11" xfId="0" applyNumberFormat="1" applyFont="1" applyBorder="1" applyAlignment="1" applyProtection="1">
      <alignment horizontal="center" vertical="center"/>
    </xf>
    <xf numFmtId="14" fontId="26" fillId="21" borderId="10" xfId="0" applyNumberFormat="1" applyFont="1" applyFill="1" applyBorder="1" applyAlignment="1" applyProtection="1">
      <alignment horizontal="center" vertical="center"/>
    </xf>
    <xf numFmtId="14" fontId="32" fillId="0" borderId="10" xfId="0" applyNumberFormat="1" applyFont="1" applyFill="1" applyBorder="1" applyAlignment="1" applyProtection="1">
      <alignment horizontal="center" vertical="center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40" fillId="0" borderId="0" xfId="0" applyNumberFormat="1" applyFont="1" applyAlignment="1" applyProtection="1">
      <alignment vertical="center"/>
      <protection locked="0"/>
    </xf>
    <xf numFmtId="0" fontId="26" fillId="21" borderId="24" xfId="0" applyFont="1" applyFill="1" applyBorder="1" applyAlignment="1" applyProtection="1">
      <alignment vertical="center"/>
    </xf>
    <xf numFmtId="0" fontId="0" fillId="0" borderId="0" xfId="0"/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3" fillId="0" borderId="15" xfId="0" applyNumberFormat="1" applyFont="1" applyFill="1" applyBorder="1" applyAlignment="1" applyProtection="1">
      <alignment horizontal="center" vertical="center"/>
    </xf>
    <xf numFmtId="0" fontId="33" fillId="0" borderId="12" xfId="0" applyNumberFormat="1" applyFont="1" applyFill="1" applyBorder="1" applyAlignment="1" applyProtection="1">
      <alignment horizontal="center" vertical="center"/>
    </xf>
    <xf numFmtId="0" fontId="33" fillId="0" borderId="16" xfId="0" applyNumberFormat="1" applyFont="1" applyFill="1" applyBorder="1" applyAlignment="1" applyProtection="1">
      <alignment horizontal="center" vertical="center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166" fontId="29" fillId="0" borderId="15" xfId="0" applyNumberFormat="1" applyFont="1" applyFill="1" applyBorder="1" applyAlignment="1" applyProtection="1">
      <alignment horizontal="center" vertical="center"/>
    </xf>
    <xf numFmtId="166" fontId="29" fillId="0" borderId="12" xfId="0" applyNumberFormat="1" applyFont="1" applyFill="1" applyBorder="1" applyAlignment="1" applyProtection="1">
      <alignment horizontal="center" vertical="center"/>
    </xf>
    <xf numFmtId="166" fontId="29" fillId="0" borderId="16" xfId="0" applyNumberFormat="1" applyFont="1" applyFill="1" applyBorder="1" applyAlignment="1" applyProtection="1">
      <alignment horizontal="center" vertical="center"/>
    </xf>
    <xf numFmtId="166" fontId="29" fillId="0" borderId="22" xfId="0" applyNumberFormat="1" applyFont="1" applyFill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center" vertical="center"/>
    </xf>
    <xf numFmtId="166" fontId="29" fillId="0" borderId="23" xfId="0" applyNumberFormat="1" applyFont="1" applyFill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315383</xdr:colOff>
      <xdr:row>5</xdr:row>
      <xdr:rowOff>142875</xdr:rowOff>
    </xdr:from>
    <xdr:to>
      <xdr:col>24</xdr:col>
      <xdr:colOff>2117</xdr:colOff>
      <xdr:row>10</xdr:row>
      <xdr:rowOff>188383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P41"/>
  <sheetViews>
    <sheetView showGridLines="0" tabSelected="1" zoomScale="132" zoomScaleNormal="50" workbookViewId="0">
      <pane xSplit="8" ySplit="7" topLeftCell="I26" activePane="bottomRight" state="frozen"/>
      <selection pane="topRight" activeCell="I1" sqref="I1"/>
      <selection pane="bottomLeft" activeCell="A8" sqref="A8"/>
      <selection pane="bottomRight" activeCell="G37" sqref="G37"/>
    </sheetView>
  </sheetViews>
  <sheetFormatPr baseColWidth="10" defaultColWidth="9.1640625" defaultRowHeight="13"/>
  <cols>
    <col min="1" max="1" width="6.83203125" style="5" customWidth="1"/>
    <col min="2" max="2" width="29" style="1" customWidth="1"/>
    <col min="3" max="3" width="8" style="1" bestFit="1" customWidth="1"/>
    <col min="4" max="4" width="7.83203125" style="6" customWidth="1"/>
    <col min="5" max="5" width="9" style="88" bestFit="1" customWidth="1"/>
    <col min="6" max="6" width="9" style="88" customWidth="1"/>
    <col min="7" max="7" width="7.1640625" style="1" customWidth="1"/>
    <col min="8" max="8" width="6.6640625" style="1" customWidth="1"/>
    <col min="9" max="9" width="6.5" style="1" customWidth="1"/>
    <col min="10" max="10" width="1.83203125" style="1" customWidth="1"/>
    <col min="11" max="66" width="2.5" style="1" customWidth="1"/>
    <col min="67" max="85" width="2.5" style="3" bestFit="1" customWidth="1"/>
    <col min="86" max="87" width="1.83203125" style="3" bestFit="1" customWidth="1"/>
    <col min="88" max="88" width="2.1640625" style="3" bestFit="1" customWidth="1"/>
    <col min="89" max="89" width="1.83203125" style="3" bestFit="1" customWidth="1"/>
    <col min="90" max="90" width="2.33203125" style="3" bestFit="1" customWidth="1"/>
    <col min="91" max="91" width="1.6640625" style="3" bestFit="1" customWidth="1"/>
    <col min="92" max="94" width="1.83203125" style="3" bestFit="1" customWidth="1"/>
    <col min="95" max="16384" width="9.1640625" style="3"/>
  </cols>
  <sheetData>
    <row r="1" spans="1:94" ht="30" customHeight="1">
      <c r="A1" s="68" t="s">
        <v>10</v>
      </c>
      <c r="B1" s="14"/>
      <c r="C1" s="14"/>
      <c r="D1" s="14"/>
      <c r="E1" s="74"/>
      <c r="F1" s="74"/>
      <c r="I1" s="73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</row>
    <row r="2" spans="1:94" ht="18" customHeight="1">
      <c r="A2" s="89" t="s">
        <v>30</v>
      </c>
      <c r="B2" s="7"/>
      <c r="C2" s="7"/>
      <c r="D2" s="13"/>
      <c r="E2" s="75"/>
      <c r="F2" s="75"/>
      <c r="H2" s="2"/>
    </row>
    <row r="3" spans="1:94" ht="14">
      <c r="A3" s="19"/>
      <c r="B3" s="15"/>
      <c r="C3" s="4"/>
      <c r="D3" s="4"/>
      <c r="E3" s="76"/>
      <c r="F3" s="76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94" ht="17.25" customHeight="1">
      <c r="A4" s="56"/>
      <c r="B4" s="59" t="s">
        <v>8</v>
      </c>
      <c r="C4" s="96">
        <v>43360</v>
      </c>
      <c r="D4" s="96"/>
      <c r="E4" s="96"/>
      <c r="F4" s="77"/>
      <c r="G4" s="59" t="s">
        <v>7</v>
      </c>
      <c r="H4" s="72">
        <v>1</v>
      </c>
      <c r="I4" s="57"/>
      <c r="J4" s="17"/>
      <c r="K4" s="93" t="str">
        <f>"Week "&amp;(K6-($C$4-WEEKDAY($C$4,1)+2))/7+1</f>
        <v>Week 1</v>
      </c>
      <c r="L4" s="94"/>
      <c r="M4" s="94"/>
      <c r="N4" s="94"/>
      <c r="O4" s="94"/>
      <c r="P4" s="94"/>
      <c r="Q4" s="95"/>
      <c r="R4" s="93" t="str">
        <f>"Week "&amp;(R6-($C$4-WEEKDAY($C$4,1)+2))/7+1</f>
        <v>Week 2</v>
      </c>
      <c r="S4" s="94"/>
      <c r="T4" s="94"/>
      <c r="U4" s="94"/>
      <c r="V4" s="94"/>
      <c r="W4" s="94"/>
      <c r="X4" s="95"/>
      <c r="Y4" s="93" t="str">
        <f>"Week "&amp;(Y6-($C$4-WEEKDAY($C$4,1)+2))/7+1</f>
        <v>Week 3</v>
      </c>
      <c r="Z4" s="94"/>
      <c r="AA4" s="94"/>
      <c r="AB4" s="94"/>
      <c r="AC4" s="94"/>
      <c r="AD4" s="94"/>
      <c r="AE4" s="95"/>
      <c r="AF4" s="93" t="str">
        <f>"Week "&amp;(AF6-($C$4-WEEKDAY($C$4,1)+2))/7+1</f>
        <v>Week 4</v>
      </c>
      <c r="AG4" s="94"/>
      <c r="AH4" s="94"/>
      <c r="AI4" s="94"/>
      <c r="AJ4" s="94"/>
      <c r="AK4" s="94"/>
      <c r="AL4" s="95"/>
      <c r="AM4" s="93" t="str">
        <f>"Week "&amp;(AM6-($C$4-WEEKDAY($C$4,1)+2))/7+1</f>
        <v>Week 5</v>
      </c>
      <c r="AN4" s="94"/>
      <c r="AO4" s="94"/>
      <c r="AP4" s="94"/>
      <c r="AQ4" s="94"/>
      <c r="AR4" s="94"/>
      <c r="AS4" s="95"/>
      <c r="AT4" s="93" t="str">
        <f>"Week "&amp;(AT6-($C$4-WEEKDAY($C$4,1)+2))/7+1</f>
        <v>Week 6</v>
      </c>
      <c r="AU4" s="94"/>
      <c r="AV4" s="94"/>
      <c r="AW4" s="94"/>
      <c r="AX4" s="94"/>
      <c r="AY4" s="94"/>
      <c r="AZ4" s="95"/>
      <c r="BA4" s="93" t="str">
        <f>"Week "&amp;(BA6-($C$4-WEEKDAY($C$4,1)+2))/7+1</f>
        <v>Week 7</v>
      </c>
      <c r="BB4" s="94"/>
      <c r="BC4" s="94"/>
      <c r="BD4" s="94"/>
      <c r="BE4" s="94"/>
      <c r="BF4" s="94"/>
      <c r="BG4" s="95"/>
      <c r="BH4" s="93" t="str">
        <f>"Week "&amp;(BH6-($C$4-WEEKDAY($C$4,1)+2))/7+1</f>
        <v>Week 8</v>
      </c>
      <c r="BI4" s="94"/>
      <c r="BJ4" s="94"/>
      <c r="BK4" s="94"/>
      <c r="BL4" s="94"/>
      <c r="BM4" s="94"/>
      <c r="BN4" s="95"/>
      <c r="BO4" s="93" t="str">
        <f>"Week "&amp;(BO6-($C$4-WEEKDAY($C$4,1)+2))/7+1</f>
        <v>Week 9</v>
      </c>
      <c r="BP4" s="94"/>
      <c r="BQ4" s="94"/>
      <c r="BR4" s="94"/>
      <c r="BS4" s="94"/>
      <c r="BT4" s="94"/>
      <c r="BU4" s="95"/>
      <c r="BV4" s="93" t="str">
        <f>"Week "&amp;(BV6-($C$4-WEEKDAY($C$4,1)+2))/7+1</f>
        <v>Week 10</v>
      </c>
      <c r="BW4" s="94"/>
      <c r="BX4" s="94"/>
      <c r="BY4" s="94"/>
      <c r="BZ4" s="94"/>
      <c r="CA4" s="94"/>
      <c r="CB4" s="95"/>
      <c r="CC4" s="93" t="str">
        <f>"Week "&amp;(CC6-($C$4-WEEKDAY($C$4,1)+2))/7+1</f>
        <v>Week 11</v>
      </c>
      <c r="CD4" s="94"/>
      <c r="CE4" s="94"/>
      <c r="CF4" s="94"/>
      <c r="CG4" s="94"/>
      <c r="CH4" s="94"/>
      <c r="CI4" s="95"/>
      <c r="CJ4" s="93" t="str">
        <f>"Week "&amp;(CJ6-($C$4-WEEKDAY($C$4,1)+2))/7+1</f>
        <v>Week 12</v>
      </c>
      <c r="CK4" s="94"/>
      <c r="CL4" s="94"/>
      <c r="CM4" s="94"/>
      <c r="CN4" s="94"/>
      <c r="CO4" s="94"/>
      <c r="CP4" s="95"/>
    </row>
    <row r="5" spans="1:94" ht="17.25" customHeight="1">
      <c r="A5" s="56"/>
      <c r="B5" s="59" t="s">
        <v>9</v>
      </c>
      <c r="C5" s="92" t="s">
        <v>11</v>
      </c>
      <c r="D5" s="92"/>
      <c r="E5" s="92"/>
      <c r="F5" s="78"/>
      <c r="G5" s="58"/>
      <c r="H5" s="58"/>
      <c r="I5" s="58"/>
      <c r="J5" s="17"/>
      <c r="K5" s="97">
        <f>K6</f>
        <v>43360</v>
      </c>
      <c r="L5" s="98"/>
      <c r="M5" s="98"/>
      <c r="N5" s="98"/>
      <c r="O5" s="98"/>
      <c r="P5" s="98"/>
      <c r="Q5" s="99"/>
      <c r="R5" s="97">
        <f>R6</f>
        <v>43367</v>
      </c>
      <c r="S5" s="98"/>
      <c r="T5" s="98"/>
      <c r="U5" s="98"/>
      <c r="V5" s="98"/>
      <c r="W5" s="98"/>
      <c r="X5" s="99"/>
      <c r="Y5" s="97">
        <f>Y6</f>
        <v>43374</v>
      </c>
      <c r="Z5" s="98"/>
      <c r="AA5" s="98"/>
      <c r="AB5" s="98"/>
      <c r="AC5" s="98"/>
      <c r="AD5" s="98"/>
      <c r="AE5" s="99"/>
      <c r="AF5" s="97">
        <f>AF6</f>
        <v>43381</v>
      </c>
      <c r="AG5" s="98"/>
      <c r="AH5" s="98"/>
      <c r="AI5" s="98"/>
      <c r="AJ5" s="98"/>
      <c r="AK5" s="98"/>
      <c r="AL5" s="99"/>
      <c r="AM5" s="97">
        <f>AM6</f>
        <v>43388</v>
      </c>
      <c r="AN5" s="98"/>
      <c r="AO5" s="98"/>
      <c r="AP5" s="98"/>
      <c r="AQ5" s="98"/>
      <c r="AR5" s="98"/>
      <c r="AS5" s="99"/>
      <c r="AT5" s="97">
        <f>AT6</f>
        <v>43395</v>
      </c>
      <c r="AU5" s="98"/>
      <c r="AV5" s="98"/>
      <c r="AW5" s="98"/>
      <c r="AX5" s="98"/>
      <c r="AY5" s="98"/>
      <c r="AZ5" s="99"/>
      <c r="BA5" s="97">
        <f>BA6</f>
        <v>43402</v>
      </c>
      <c r="BB5" s="98"/>
      <c r="BC5" s="98"/>
      <c r="BD5" s="98"/>
      <c r="BE5" s="98"/>
      <c r="BF5" s="98"/>
      <c r="BG5" s="99"/>
      <c r="BH5" s="97">
        <f>BH6</f>
        <v>43409</v>
      </c>
      <c r="BI5" s="98"/>
      <c r="BJ5" s="98"/>
      <c r="BK5" s="98"/>
      <c r="BL5" s="98"/>
      <c r="BM5" s="98"/>
      <c r="BN5" s="99"/>
      <c r="BO5" s="100">
        <f>BO6</f>
        <v>43416</v>
      </c>
      <c r="BP5" s="101"/>
      <c r="BQ5" s="101"/>
      <c r="BR5" s="101"/>
      <c r="BS5" s="101"/>
      <c r="BT5" s="101"/>
      <c r="BU5" s="102"/>
      <c r="BV5" s="100">
        <f>BV6</f>
        <v>43423</v>
      </c>
      <c r="BW5" s="101"/>
      <c r="BX5" s="101"/>
      <c r="BY5" s="101"/>
      <c r="BZ5" s="101"/>
      <c r="CA5" s="101"/>
      <c r="CB5" s="102"/>
      <c r="CC5" s="100">
        <f>CC6</f>
        <v>43430</v>
      </c>
      <c r="CD5" s="101"/>
      <c r="CE5" s="101"/>
      <c r="CF5" s="101"/>
      <c r="CG5" s="101"/>
      <c r="CH5" s="101"/>
      <c r="CI5" s="102"/>
      <c r="CJ5" s="97">
        <f>CJ6</f>
        <v>43437</v>
      </c>
      <c r="CK5" s="98"/>
      <c r="CL5" s="98"/>
      <c r="CM5" s="98"/>
      <c r="CN5" s="98"/>
      <c r="CO5" s="98"/>
      <c r="CP5" s="99"/>
    </row>
    <row r="6" spans="1:94">
      <c r="A6" s="16"/>
      <c r="B6" s="17"/>
      <c r="C6" s="17"/>
      <c r="D6" s="18"/>
      <c r="E6" s="79"/>
      <c r="F6" s="79"/>
      <c r="G6" s="17"/>
      <c r="H6" s="17"/>
      <c r="I6" s="17"/>
      <c r="J6" s="17"/>
      <c r="K6" s="46">
        <f>C4-WEEKDAY(C4,1)+2+7*(H4-1)</f>
        <v>43360</v>
      </c>
      <c r="L6" s="38">
        <f t="shared" ref="L6:AQ6" si="0">K6+1</f>
        <v>43361</v>
      </c>
      <c r="M6" s="38">
        <f t="shared" si="0"/>
        <v>43362</v>
      </c>
      <c r="N6" s="38">
        <f t="shared" si="0"/>
        <v>43363</v>
      </c>
      <c r="O6" s="38">
        <f t="shared" si="0"/>
        <v>43364</v>
      </c>
      <c r="P6" s="38">
        <f t="shared" si="0"/>
        <v>43365</v>
      </c>
      <c r="Q6" s="47">
        <f t="shared" si="0"/>
        <v>43366</v>
      </c>
      <c r="R6" s="46">
        <f t="shared" si="0"/>
        <v>43367</v>
      </c>
      <c r="S6" s="38">
        <f t="shared" si="0"/>
        <v>43368</v>
      </c>
      <c r="T6" s="38">
        <f t="shared" si="0"/>
        <v>43369</v>
      </c>
      <c r="U6" s="38">
        <f t="shared" si="0"/>
        <v>43370</v>
      </c>
      <c r="V6" s="38">
        <f t="shared" si="0"/>
        <v>43371</v>
      </c>
      <c r="W6" s="38">
        <f t="shared" si="0"/>
        <v>43372</v>
      </c>
      <c r="X6" s="47">
        <f t="shared" si="0"/>
        <v>43373</v>
      </c>
      <c r="Y6" s="46">
        <f t="shared" si="0"/>
        <v>43374</v>
      </c>
      <c r="Z6" s="38">
        <f t="shared" si="0"/>
        <v>43375</v>
      </c>
      <c r="AA6" s="38">
        <f t="shared" si="0"/>
        <v>43376</v>
      </c>
      <c r="AB6" s="38">
        <f t="shared" si="0"/>
        <v>43377</v>
      </c>
      <c r="AC6" s="38">
        <f t="shared" si="0"/>
        <v>43378</v>
      </c>
      <c r="AD6" s="38">
        <f t="shared" si="0"/>
        <v>43379</v>
      </c>
      <c r="AE6" s="47">
        <f t="shared" si="0"/>
        <v>43380</v>
      </c>
      <c r="AF6" s="46">
        <f t="shared" si="0"/>
        <v>43381</v>
      </c>
      <c r="AG6" s="38">
        <f t="shared" si="0"/>
        <v>43382</v>
      </c>
      <c r="AH6" s="38">
        <f t="shared" si="0"/>
        <v>43383</v>
      </c>
      <c r="AI6" s="38">
        <f t="shared" si="0"/>
        <v>43384</v>
      </c>
      <c r="AJ6" s="38">
        <f t="shared" si="0"/>
        <v>43385</v>
      </c>
      <c r="AK6" s="38">
        <f t="shared" si="0"/>
        <v>43386</v>
      </c>
      <c r="AL6" s="47">
        <f t="shared" si="0"/>
        <v>43387</v>
      </c>
      <c r="AM6" s="46">
        <f t="shared" si="0"/>
        <v>43388</v>
      </c>
      <c r="AN6" s="38">
        <f t="shared" si="0"/>
        <v>43389</v>
      </c>
      <c r="AO6" s="38">
        <f t="shared" si="0"/>
        <v>43390</v>
      </c>
      <c r="AP6" s="38">
        <f t="shared" si="0"/>
        <v>43391</v>
      </c>
      <c r="AQ6" s="38">
        <f t="shared" si="0"/>
        <v>43392</v>
      </c>
      <c r="AR6" s="38">
        <f t="shared" ref="AR6:BN6" si="1">AQ6+1</f>
        <v>43393</v>
      </c>
      <c r="AS6" s="47">
        <f t="shared" si="1"/>
        <v>43394</v>
      </c>
      <c r="AT6" s="46">
        <f t="shared" si="1"/>
        <v>43395</v>
      </c>
      <c r="AU6" s="38">
        <f t="shared" si="1"/>
        <v>43396</v>
      </c>
      <c r="AV6" s="38">
        <f t="shared" si="1"/>
        <v>43397</v>
      </c>
      <c r="AW6" s="38">
        <f t="shared" si="1"/>
        <v>43398</v>
      </c>
      <c r="AX6" s="38">
        <f t="shared" si="1"/>
        <v>43399</v>
      </c>
      <c r="AY6" s="38">
        <f t="shared" si="1"/>
        <v>43400</v>
      </c>
      <c r="AZ6" s="47">
        <f t="shared" si="1"/>
        <v>43401</v>
      </c>
      <c r="BA6" s="46">
        <f t="shared" si="1"/>
        <v>43402</v>
      </c>
      <c r="BB6" s="38">
        <f t="shared" si="1"/>
        <v>43403</v>
      </c>
      <c r="BC6" s="38">
        <f t="shared" si="1"/>
        <v>43404</v>
      </c>
      <c r="BD6" s="38">
        <f t="shared" si="1"/>
        <v>43405</v>
      </c>
      <c r="BE6" s="38">
        <f t="shared" si="1"/>
        <v>43406</v>
      </c>
      <c r="BF6" s="38">
        <f t="shared" si="1"/>
        <v>43407</v>
      </c>
      <c r="BG6" s="47">
        <f t="shared" si="1"/>
        <v>43408</v>
      </c>
      <c r="BH6" s="46">
        <f t="shared" si="1"/>
        <v>43409</v>
      </c>
      <c r="BI6" s="38">
        <f t="shared" si="1"/>
        <v>43410</v>
      </c>
      <c r="BJ6" s="38">
        <f t="shared" si="1"/>
        <v>43411</v>
      </c>
      <c r="BK6" s="38">
        <f t="shared" si="1"/>
        <v>43412</v>
      </c>
      <c r="BL6" s="38">
        <f t="shared" si="1"/>
        <v>43413</v>
      </c>
      <c r="BM6" s="38">
        <f t="shared" si="1"/>
        <v>43414</v>
      </c>
      <c r="BN6" s="47">
        <f t="shared" si="1"/>
        <v>43415</v>
      </c>
      <c r="BO6" s="46">
        <f t="shared" ref="BO6" si="2">BN6+1</f>
        <v>43416</v>
      </c>
      <c r="BP6" s="38">
        <f t="shared" ref="BP6" si="3">BO6+1</f>
        <v>43417</v>
      </c>
      <c r="BQ6" s="38">
        <f t="shared" ref="BQ6" si="4">BP6+1</f>
        <v>43418</v>
      </c>
      <c r="BR6" s="38">
        <f t="shared" ref="BR6" si="5">BQ6+1</f>
        <v>43419</v>
      </c>
      <c r="BS6" s="38">
        <f t="shared" ref="BS6" si="6">BR6+1</f>
        <v>43420</v>
      </c>
      <c r="BT6" s="38">
        <f t="shared" ref="BT6" si="7">BS6+1</f>
        <v>43421</v>
      </c>
      <c r="BU6" s="47">
        <f t="shared" ref="BU6" si="8">BT6+1</f>
        <v>43422</v>
      </c>
      <c r="BV6" s="46">
        <f t="shared" ref="BV6" si="9">BU6+1</f>
        <v>43423</v>
      </c>
      <c r="BW6" s="38">
        <f t="shared" ref="BW6" si="10">BV6+1</f>
        <v>43424</v>
      </c>
      <c r="BX6" s="38">
        <f t="shared" ref="BX6" si="11">BW6+1</f>
        <v>43425</v>
      </c>
      <c r="BY6" s="38">
        <f>BX6+1</f>
        <v>43426</v>
      </c>
      <c r="BZ6" s="38">
        <f>BY6+1</f>
        <v>43427</v>
      </c>
      <c r="CA6" s="38">
        <f t="shared" ref="CA6" si="12">BZ6+1</f>
        <v>43428</v>
      </c>
      <c r="CB6" s="47">
        <f t="shared" ref="CB6" si="13">CA6+1</f>
        <v>43429</v>
      </c>
      <c r="CC6" s="46">
        <f t="shared" ref="CC6" si="14">CB6+1</f>
        <v>43430</v>
      </c>
      <c r="CD6" s="38">
        <f t="shared" ref="CD6" si="15">CC6+1</f>
        <v>43431</v>
      </c>
      <c r="CE6" s="38">
        <f t="shared" ref="CE6" si="16">CD6+1</f>
        <v>43432</v>
      </c>
      <c r="CF6" s="38">
        <f>CE6+1</f>
        <v>43433</v>
      </c>
      <c r="CG6" s="38">
        <f t="shared" ref="CG6" si="17">CF6+1</f>
        <v>43434</v>
      </c>
      <c r="CH6" s="38">
        <f t="shared" ref="CH6" si="18">CG6+1</f>
        <v>43435</v>
      </c>
      <c r="CI6" s="47">
        <f t="shared" ref="CI6" si="19">CH6+1</f>
        <v>43436</v>
      </c>
      <c r="CJ6" s="46">
        <f t="shared" ref="CJ6" si="20">CI6+1</f>
        <v>43437</v>
      </c>
      <c r="CK6" s="38">
        <f t="shared" ref="CK6" si="21">CJ6+1</f>
        <v>43438</v>
      </c>
      <c r="CL6" s="38">
        <f t="shared" ref="CL6" si="22">CK6+1</f>
        <v>43439</v>
      </c>
      <c r="CM6" s="38">
        <f t="shared" ref="CM6" si="23">CL6+1</f>
        <v>43440</v>
      </c>
      <c r="CN6" s="38">
        <f t="shared" ref="CN6" si="24">CM6+1</f>
        <v>43441</v>
      </c>
      <c r="CO6" s="38">
        <f t="shared" ref="CO6" si="25">CN6+1</f>
        <v>43442</v>
      </c>
      <c r="CP6" s="47">
        <f t="shared" ref="CP6" si="26">CO6+1</f>
        <v>43443</v>
      </c>
    </row>
    <row r="7" spans="1:94" s="67" customFormat="1" ht="27" thickBot="1">
      <c r="A7" s="60" t="s">
        <v>0</v>
      </c>
      <c r="B7" s="61" t="s">
        <v>1</v>
      </c>
      <c r="C7" s="62" t="s">
        <v>11</v>
      </c>
      <c r="D7" s="63" t="s">
        <v>12</v>
      </c>
      <c r="E7" s="80" t="s">
        <v>2</v>
      </c>
      <c r="F7" s="80" t="s">
        <v>3</v>
      </c>
      <c r="G7" s="62" t="s">
        <v>4</v>
      </c>
      <c r="H7" s="62" t="s">
        <v>5</v>
      </c>
      <c r="I7" s="62" t="s">
        <v>6</v>
      </c>
      <c r="J7" s="62"/>
      <c r="K7" s="64" t="str">
        <f t="shared" ref="K7:AP7" si="27">CHOOSE(WEEKDAY(K6,1),"S","M","T","W","T","F","S")</f>
        <v>M</v>
      </c>
      <c r="L7" s="65" t="str">
        <f t="shared" si="27"/>
        <v>T</v>
      </c>
      <c r="M7" s="65" t="str">
        <f t="shared" si="27"/>
        <v>W</v>
      </c>
      <c r="N7" s="65" t="str">
        <f t="shared" si="27"/>
        <v>T</v>
      </c>
      <c r="O7" s="65" t="str">
        <f t="shared" si="27"/>
        <v>F</v>
      </c>
      <c r="P7" s="65" t="str">
        <f t="shared" si="27"/>
        <v>S</v>
      </c>
      <c r="Q7" s="66" t="str">
        <f t="shared" si="27"/>
        <v>S</v>
      </c>
      <c r="R7" s="64" t="str">
        <f t="shared" si="27"/>
        <v>M</v>
      </c>
      <c r="S7" s="65" t="str">
        <f t="shared" si="27"/>
        <v>T</v>
      </c>
      <c r="T7" s="65" t="str">
        <f t="shared" si="27"/>
        <v>W</v>
      </c>
      <c r="U7" s="65" t="str">
        <f t="shared" si="27"/>
        <v>T</v>
      </c>
      <c r="V7" s="65" t="str">
        <f t="shared" si="27"/>
        <v>F</v>
      </c>
      <c r="W7" s="65" t="str">
        <f t="shared" si="27"/>
        <v>S</v>
      </c>
      <c r="X7" s="66" t="str">
        <f t="shared" si="27"/>
        <v>S</v>
      </c>
      <c r="Y7" s="64" t="str">
        <f t="shared" si="27"/>
        <v>M</v>
      </c>
      <c r="Z7" s="65" t="str">
        <f t="shared" si="27"/>
        <v>T</v>
      </c>
      <c r="AA7" s="65" t="str">
        <f t="shared" si="27"/>
        <v>W</v>
      </c>
      <c r="AB7" s="65" t="str">
        <f t="shared" si="27"/>
        <v>T</v>
      </c>
      <c r="AC7" s="65" t="str">
        <f t="shared" si="27"/>
        <v>F</v>
      </c>
      <c r="AD7" s="65" t="str">
        <f t="shared" si="27"/>
        <v>S</v>
      </c>
      <c r="AE7" s="66" t="str">
        <f t="shared" si="27"/>
        <v>S</v>
      </c>
      <c r="AF7" s="64" t="str">
        <f t="shared" si="27"/>
        <v>M</v>
      </c>
      <c r="AG7" s="65" t="str">
        <f t="shared" si="27"/>
        <v>T</v>
      </c>
      <c r="AH7" s="65" t="str">
        <f t="shared" si="27"/>
        <v>W</v>
      </c>
      <c r="AI7" s="65" t="str">
        <f t="shared" si="27"/>
        <v>T</v>
      </c>
      <c r="AJ7" s="65" t="str">
        <f t="shared" si="27"/>
        <v>F</v>
      </c>
      <c r="AK7" s="65" t="str">
        <f t="shared" si="27"/>
        <v>S</v>
      </c>
      <c r="AL7" s="66" t="str">
        <f t="shared" si="27"/>
        <v>S</v>
      </c>
      <c r="AM7" s="64" t="str">
        <f t="shared" si="27"/>
        <v>M</v>
      </c>
      <c r="AN7" s="65" t="str">
        <f t="shared" si="27"/>
        <v>T</v>
      </c>
      <c r="AO7" s="65" t="str">
        <f t="shared" si="27"/>
        <v>W</v>
      </c>
      <c r="AP7" s="65" t="str">
        <f t="shared" si="27"/>
        <v>T</v>
      </c>
      <c r="AQ7" s="65" t="str">
        <f t="shared" ref="AQ7:BN7" si="28">CHOOSE(WEEKDAY(AQ6,1),"S","M","T","W","T","F","S")</f>
        <v>F</v>
      </c>
      <c r="AR7" s="65" t="str">
        <f t="shared" si="28"/>
        <v>S</v>
      </c>
      <c r="AS7" s="66" t="str">
        <f t="shared" si="28"/>
        <v>S</v>
      </c>
      <c r="AT7" s="64" t="str">
        <f t="shared" si="28"/>
        <v>M</v>
      </c>
      <c r="AU7" s="65" t="str">
        <f t="shared" si="28"/>
        <v>T</v>
      </c>
      <c r="AV7" s="65" t="str">
        <f t="shared" si="28"/>
        <v>W</v>
      </c>
      <c r="AW7" s="65" t="str">
        <f t="shared" si="28"/>
        <v>T</v>
      </c>
      <c r="AX7" s="65" t="str">
        <f t="shared" si="28"/>
        <v>F</v>
      </c>
      <c r="AY7" s="65" t="str">
        <f t="shared" si="28"/>
        <v>S</v>
      </c>
      <c r="AZ7" s="66" t="str">
        <f t="shared" si="28"/>
        <v>S</v>
      </c>
      <c r="BA7" s="64" t="str">
        <f t="shared" si="28"/>
        <v>M</v>
      </c>
      <c r="BB7" s="65" t="str">
        <f t="shared" si="28"/>
        <v>T</v>
      </c>
      <c r="BC7" s="65" t="str">
        <f t="shared" si="28"/>
        <v>W</v>
      </c>
      <c r="BD7" s="65" t="str">
        <f t="shared" si="28"/>
        <v>T</v>
      </c>
      <c r="BE7" s="65" t="str">
        <f t="shared" si="28"/>
        <v>F</v>
      </c>
      <c r="BF7" s="65" t="str">
        <f t="shared" si="28"/>
        <v>S</v>
      </c>
      <c r="BG7" s="66" t="str">
        <f t="shared" si="28"/>
        <v>S</v>
      </c>
      <c r="BH7" s="64" t="str">
        <f t="shared" si="28"/>
        <v>M</v>
      </c>
      <c r="BI7" s="65" t="str">
        <f t="shared" si="28"/>
        <v>T</v>
      </c>
      <c r="BJ7" s="65" t="str">
        <f t="shared" si="28"/>
        <v>W</v>
      </c>
      <c r="BK7" s="65" t="str">
        <f t="shared" si="28"/>
        <v>T</v>
      </c>
      <c r="BL7" s="65" t="str">
        <f t="shared" si="28"/>
        <v>F</v>
      </c>
      <c r="BM7" s="65" t="str">
        <f t="shared" si="28"/>
        <v>S</v>
      </c>
      <c r="BN7" s="66" t="str">
        <f t="shared" si="28"/>
        <v>S</v>
      </c>
      <c r="BO7" s="64" t="str">
        <f t="shared" ref="BO7:BU7" si="29">CHOOSE(WEEKDAY(BO6,1),"S","M","T","W","T","F","S")</f>
        <v>M</v>
      </c>
      <c r="BP7" s="65" t="str">
        <f t="shared" si="29"/>
        <v>T</v>
      </c>
      <c r="BQ7" s="65" t="str">
        <f t="shared" si="29"/>
        <v>W</v>
      </c>
      <c r="BR7" s="65" t="str">
        <f t="shared" si="29"/>
        <v>T</v>
      </c>
      <c r="BS7" s="65" t="str">
        <f t="shared" si="29"/>
        <v>F</v>
      </c>
      <c r="BT7" s="65" t="str">
        <f t="shared" si="29"/>
        <v>S</v>
      </c>
      <c r="BU7" s="66" t="str">
        <f t="shared" si="29"/>
        <v>S</v>
      </c>
      <c r="BV7" s="64" t="str">
        <f t="shared" ref="BV7:CB7" si="30">CHOOSE(WEEKDAY(BV6,1),"S","M","T","W","T","F","S")</f>
        <v>M</v>
      </c>
      <c r="BW7" s="65" t="str">
        <f t="shared" si="30"/>
        <v>T</v>
      </c>
      <c r="BX7" s="65" t="str">
        <f t="shared" si="30"/>
        <v>W</v>
      </c>
      <c r="BY7" s="38" t="s">
        <v>29</v>
      </c>
      <c r="BZ7" s="65" t="str">
        <f t="shared" si="30"/>
        <v>F</v>
      </c>
      <c r="CA7" s="65" t="str">
        <f t="shared" si="30"/>
        <v>S</v>
      </c>
      <c r="CB7" s="66" t="str">
        <f t="shared" si="30"/>
        <v>S</v>
      </c>
      <c r="CC7" s="64" t="str">
        <f t="shared" ref="CC7:CI7" si="31">CHOOSE(WEEKDAY(CC6,1),"S","M","T","W","T","F","S")</f>
        <v>M</v>
      </c>
      <c r="CD7" s="65" t="str">
        <f t="shared" si="31"/>
        <v>T</v>
      </c>
      <c r="CE7" s="65" t="str">
        <f>CHOOSE(WEEKDAY(CE6,1),"S","M","T","W","T","F","S")</f>
        <v>W</v>
      </c>
      <c r="CF7" s="38" t="str">
        <f t="shared" si="31"/>
        <v>T</v>
      </c>
      <c r="CG7" s="65" t="str">
        <f t="shared" si="31"/>
        <v>F</v>
      </c>
      <c r="CH7" s="65" t="str">
        <f t="shared" si="31"/>
        <v>S</v>
      </c>
      <c r="CI7" s="66" t="str">
        <f t="shared" si="31"/>
        <v>S</v>
      </c>
      <c r="CJ7" s="64" t="str">
        <f t="shared" ref="CJ7:CP7" si="32">CHOOSE(WEEKDAY(CJ6,1),"S","M","T","W","T","F","S")</f>
        <v>M</v>
      </c>
      <c r="CK7" s="65" t="str">
        <f t="shared" si="32"/>
        <v>T</v>
      </c>
      <c r="CL7" s="65" t="str">
        <f t="shared" si="32"/>
        <v>W</v>
      </c>
      <c r="CM7" s="38" t="str">
        <f t="shared" si="32"/>
        <v>T</v>
      </c>
      <c r="CN7" s="65" t="str">
        <f t="shared" si="32"/>
        <v>F</v>
      </c>
      <c r="CO7" s="65" t="str">
        <f t="shared" si="32"/>
        <v>S</v>
      </c>
      <c r="CP7" s="66" t="str">
        <f t="shared" si="32"/>
        <v>S</v>
      </c>
    </row>
    <row r="8" spans="1:94" s="22" customFormat="1" ht="18">
      <c r="A8" s="39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0" t="s">
        <v>13</v>
      </c>
      <c r="C8" s="41"/>
      <c r="D8" s="42"/>
      <c r="E8" s="81"/>
      <c r="F8" s="82" t="str">
        <f>IF(ISBLANK(E8)," - ",IF(G8=0,E8,E8+G8-1))</f>
        <v xml:space="preserve"> - </v>
      </c>
      <c r="G8" s="43"/>
      <c r="H8" s="44"/>
      <c r="I8" s="45" t="str">
        <f t="shared" ref="I8:I40" si="33">IF(OR(F8=0,E8=0)," - ",NETWORKDAYS(E8,F8))</f>
        <v xml:space="preserve"> - </v>
      </c>
      <c r="J8" s="48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94" s="28" customFormat="1" ht="18">
      <c r="A9" s="27" t="str">
        <f t="shared" ref="A9:A16" si="3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69" t="s">
        <v>17</v>
      </c>
      <c r="D9" s="70"/>
      <c r="E9" s="83">
        <v>43360</v>
      </c>
      <c r="F9" s="84">
        <f>IF(ISBLANK(E9)," - ",IF(G9=0,E9,E9+G9-1))</f>
        <v>43361</v>
      </c>
      <c r="G9" s="29">
        <v>2</v>
      </c>
      <c r="H9" s="30">
        <v>1</v>
      </c>
      <c r="I9" s="31">
        <f t="shared" si="33"/>
        <v>2</v>
      </c>
      <c r="J9" s="49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94" s="28" customFormat="1" ht="18">
      <c r="A10" s="27" t="str">
        <f t="shared" si="34"/>
        <v>1.2</v>
      </c>
      <c r="B10" s="28" t="s">
        <v>18</v>
      </c>
      <c r="D10" s="70"/>
      <c r="E10" s="83">
        <v>43362</v>
      </c>
      <c r="F10" s="84">
        <f t="shared" ref="F10:F34" si="35">IF(ISBLANK(E10)," - ",IF(G10=0,E10,E10+G10-1))</f>
        <v>43363</v>
      </c>
      <c r="G10" s="29">
        <v>2</v>
      </c>
      <c r="H10" s="30">
        <v>1</v>
      </c>
      <c r="I10" s="31">
        <f t="shared" si="33"/>
        <v>2</v>
      </c>
      <c r="J10" s="49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</row>
    <row r="11" spans="1:94" s="28" customFormat="1" ht="18">
      <c r="A11" s="27" t="str">
        <f t="shared" si="34"/>
        <v>1.3</v>
      </c>
      <c r="B11" s="28" t="s">
        <v>35</v>
      </c>
      <c r="D11" s="70"/>
      <c r="E11" s="83">
        <v>43364</v>
      </c>
      <c r="F11" s="84">
        <f t="shared" si="35"/>
        <v>43365</v>
      </c>
      <c r="G11" s="29">
        <v>2</v>
      </c>
      <c r="H11" s="30">
        <v>1</v>
      </c>
      <c r="I11" s="31">
        <f t="shared" si="33"/>
        <v>1</v>
      </c>
      <c r="J11" s="49"/>
      <c r="K11" s="53"/>
      <c r="L11" s="53"/>
      <c r="M11" s="5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94" s="28" customFormat="1" ht="18">
      <c r="A12" s="27" t="str">
        <f t="shared" si="34"/>
        <v>1.4</v>
      </c>
      <c r="B12" s="69" t="s">
        <v>36</v>
      </c>
      <c r="D12" s="70"/>
      <c r="E12" s="83">
        <v>43366</v>
      </c>
      <c r="F12" s="84">
        <f t="shared" si="35"/>
        <v>43368</v>
      </c>
      <c r="G12" s="29">
        <v>3</v>
      </c>
      <c r="H12" s="30">
        <v>1</v>
      </c>
      <c r="I12" s="31">
        <f t="shared" si="33"/>
        <v>2</v>
      </c>
      <c r="J12" s="49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</row>
    <row r="13" spans="1:94" s="28" customFormat="1" ht="18">
      <c r="A13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3" s="71" t="s">
        <v>14</v>
      </c>
      <c r="D13" s="70"/>
      <c r="E13" s="83">
        <v>43369</v>
      </c>
      <c r="F13" s="84">
        <f t="shared" si="35"/>
        <v>43369</v>
      </c>
      <c r="G13" s="29">
        <v>1</v>
      </c>
      <c r="H13" s="30">
        <v>1</v>
      </c>
      <c r="I13" s="31">
        <f t="shared" si="33"/>
        <v>1</v>
      </c>
      <c r="J13" s="49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94" s="28" customFormat="1" ht="18">
      <c r="A14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4" s="71" t="s">
        <v>16</v>
      </c>
      <c r="D14" s="70"/>
      <c r="E14" s="83">
        <v>43370</v>
      </c>
      <c r="F14" s="84">
        <f t="shared" si="35"/>
        <v>43370</v>
      </c>
      <c r="G14" s="29">
        <v>1</v>
      </c>
      <c r="H14" s="30">
        <v>1</v>
      </c>
      <c r="I14" s="31">
        <f t="shared" si="33"/>
        <v>1</v>
      </c>
      <c r="J14" s="49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94" s="28" customFormat="1" ht="18">
      <c r="A15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1.4.3</v>
      </c>
      <c r="B15" s="71" t="s">
        <v>15</v>
      </c>
      <c r="D15" s="70"/>
      <c r="E15" s="83">
        <v>43371</v>
      </c>
      <c r="F15" s="84">
        <f t="shared" si="35"/>
        <v>43371</v>
      </c>
      <c r="G15" s="29">
        <v>1</v>
      </c>
      <c r="H15" s="30">
        <v>1</v>
      </c>
      <c r="I15" s="31">
        <f t="shared" si="33"/>
        <v>1</v>
      </c>
      <c r="J15" s="49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94" s="28" customFormat="1" ht="18">
      <c r="A16" s="27" t="str">
        <f t="shared" si="34"/>
        <v>1.5</v>
      </c>
      <c r="B16" s="69" t="s">
        <v>34</v>
      </c>
      <c r="D16" s="70"/>
      <c r="E16" s="83">
        <v>43372</v>
      </c>
      <c r="F16" s="84">
        <f t="shared" si="35"/>
        <v>43376</v>
      </c>
      <c r="G16" s="29">
        <v>5</v>
      </c>
      <c r="H16" s="30">
        <v>1</v>
      </c>
      <c r="I16" s="31">
        <f t="shared" si="33"/>
        <v>3</v>
      </c>
      <c r="J16" s="49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7" spans="1:78" s="22" customFormat="1" ht="18">
      <c r="A17" s="20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21" t="s">
        <v>19</v>
      </c>
      <c r="D17" s="23"/>
      <c r="E17" s="85"/>
      <c r="F17" s="85" t="str">
        <f t="shared" si="35"/>
        <v xml:space="preserve"> - </v>
      </c>
      <c r="G17" s="24"/>
      <c r="H17" s="25"/>
      <c r="I17" s="26" t="str">
        <f t="shared" si="33"/>
        <v xml:space="preserve"> - </v>
      </c>
      <c r="J17" s="50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</row>
    <row r="18" spans="1:78" s="28" customFormat="1" ht="18">
      <c r="A18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28" t="s">
        <v>23</v>
      </c>
      <c r="D18" s="70"/>
      <c r="E18" s="83">
        <v>43376</v>
      </c>
      <c r="F18" s="84">
        <f t="shared" si="35"/>
        <v>43376</v>
      </c>
      <c r="G18" s="29">
        <v>1</v>
      </c>
      <c r="H18" s="30">
        <v>1</v>
      </c>
      <c r="I18" s="31">
        <f t="shared" si="33"/>
        <v>1</v>
      </c>
      <c r="J18" s="49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</row>
    <row r="19" spans="1:78" s="28" customFormat="1" ht="18">
      <c r="A19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28" t="s">
        <v>22</v>
      </c>
      <c r="D19" s="70"/>
      <c r="E19" s="83">
        <v>43377</v>
      </c>
      <c r="F19" s="84">
        <f t="shared" si="35"/>
        <v>43380</v>
      </c>
      <c r="G19" s="29">
        <v>4</v>
      </c>
      <c r="H19" s="30">
        <v>1</v>
      </c>
      <c r="I19" s="31">
        <f t="shared" si="33"/>
        <v>2</v>
      </c>
      <c r="J19" s="49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1:78" s="28" customFormat="1" ht="18">
      <c r="A20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2.2.1</v>
      </c>
      <c r="B20" s="71" t="s">
        <v>21</v>
      </c>
      <c r="D20" s="70"/>
      <c r="E20" s="83">
        <v>43381</v>
      </c>
      <c r="F20" s="84">
        <f t="shared" si="35"/>
        <v>43382</v>
      </c>
      <c r="G20" s="29">
        <v>2</v>
      </c>
      <c r="H20" s="30">
        <v>1</v>
      </c>
      <c r="I20" s="31">
        <f t="shared" si="33"/>
        <v>2</v>
      </c>
      <c r="J20" s="49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</row>
    <row r="21" spans="1:78" s="28" customFormat="1" ht="18">
      <c r="A21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2.2.2</v>
      </c>
      <c r="B21" s="71" t="s">
        <v>20</v>
      </c>
      <c r="D21" s="70"/>
      <c r="E21" s="83">
        <v>43383</v>
      </c>
      <c r="F21" s="84">
        <f t="shared" si="35"/>
        <v>43384</v>
      </c>
      <c r="G21" s="29">
        <v>2</v>
      </c>
      <c r="H21" s="30">
        <v>1</v>
      </c>
      <c r="I21" s="31">
        <f t="shared" si="33"/>
        <v>2</v>
      </c>
      <c r="J21" s="49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1:78" s="28" customFormat="1" ht="18">
      <c r="A22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2.2.3</v>
      </c>
      <c r="B22" s="71" t="s">
        <v>37</v>
      </c>
      <c r="D22" s="70"/>
      <c r="E22" s="83">
        <v>43385</v>
      </c>
      <c r="F22" s="84">
        <f t="shared" si="35"/>
        <v>43390</v>
      </c>
      <c r="G22" s="29">
        <v>6</v>
      </c>
      <c r="H22" s="30">
        <v>1</v>
      </c>
      <c r="I22" s="31"/>
      <c r="J22" s="49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</row>
    <row r="23" spans="1:78" s="28" customFormat="1" ht="18">
      <c r="A23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3" s="69" t="s">
        <v>33</v>
      </c>
      <c r="D23" s="70"/>
      <c r="E23" s="83">
        <v>43391</v>
      </c>
      <c r="F23" s="84">
        <f t="shared" si="35"/>
        <v>43396</v>
      </c>
      <c r="G23" s="29">
        <v>6</v>
      </c>
      <c r="H23" s="30">
        <v>1</v>
      </c>
      <c r="I23" s="31">
        <f t="shared" si="33"/>
        <v>4</v>
      </c>
      <c r="J23" s="49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</row>
    <row r="24" spans="1:78" s="22" customFormat="1" ht="18">
      <c r="A24" s="20" t="str">
        <f>IF(ISERROR(VALUE(SUBSTITUTE(prevWBS,".",""))),"1",IF(ISERROR(FIND("`",SUBSTITUTE(prevWBS,".","`",1))),TEXT(VALUE(prevWBS)+1,"#"),TEXT(VALUE(LEFT(prevWBS,FIND("`",SUBSTITUTE(prevWBS,".","`",1))-1))+1,"#")))</f>
        <v>3</v>
      </c>
      <c r="B24" s="21" t="s">
        <v>24</v>
      </c>
      <c r="D24" s="23"/>
      <c r="E24" s="85"/>
      <c r="F24" s="85" t="str">
        <f t="shared" si="35"/>
        <v xml:space="preserve"> - </v>
      </c>
      <c r="G24" s="24"/>
      <c r="H24" s="25"/>
      <c r="I24" s="26" t="str">
        <f t="shared" si="33"/>
        <v xml:space="preserve"> - </v>
      </c>
      <c r="J24" s="50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</row>
    <row r="25" spans="1:78" s="28" customFormat="1" ht="26">
      <c r="A25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5" s="69" t="s">
        <v>38</v>
      </c>
      <c r="D25" s="70"/>
      <c r="E25" s="83">
        <v>43397</v>
      </c>
      <c r="F25" s="84">
        <f t="shared" si="35"/>
        <v>43405</v>
      </c>
      <c r="G25" s="29">
        <v>9</v>
      </c>
      <c r="H25" s="30">
        <v>1</v>
      </c>
      <c r="I25" s="31">
        <f t="shared" si="33"/>
        <v>7</v>
      </c>
      <c r="J25" s="49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</row>
    <row r="26" spans="1:78" s="28" customFormat="1" ht="18">
      <c r="A26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3.1.1</v>
      </c>
      <c r="B26" s="71" t="s">
        <v>14</v>
      </c>
      <c r="D26" s="70"/>
      <c r="E26" s="83">
        <v>43405</v>
      </c>
      <c r="F26" s="84">
        <f t="shared" si="35"/>
        <v>43407</v>
      </c>
      <c r="G26" s="29">
        <v>3</v>
      </c>
      <c r="H26" s="30">
        <v>1</v>
      </c>
      <c r="I26" s="31">
        <f t="shared" si="33"/>
        <v>2</v>
      </c>
      <c r="J26" s="49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</row>
    <row r="27" spans="1:78" s="28" customFormat="1" ht="18">
      <c r="A27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3.1.2</v>
      </c>
      <c r="B27" s="71" t="s">
        <v>16</v>
      </c>
      <c r="D27" s="70"/>
      <c r="E27" s="83">
        <v>43407</v>
      </c>
      <c r="F27" s="84">
        <f t="shared" si="35"/>
        <v>43409</v>
      </c>
      <c r="G27" s="29">
        <v>3</v>
      </c>
      <c r="H27" s="30">
        <v>1</v>
      </c>
      <c r="I27" s="31">
        <f t="shared" si="33"/>
        <v>1</v>
      </c>
      <c r="J27" s="49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</row>
    <row r="28" spans="1:78" s="28" customFormat="1" ht="18">
      <c r="A28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3.1.3</v>
      </c>
      <c r="B28" s="71" t="s">
        <v>15</v>
      </c>
      <c r="D28" s="70"/>
      <c r="E28" s="83">
        <v>43409</v>
      </c>
      <c r="F28" s="84">
        <f t="shared" si="35"/>
        <v>43411</v>
      </c>
      <c r="G28" s="29">
        <v>3</v>
      </c>
      <c r="H28" s="30">
        <v>1</v>
      </c>
      <c r="I28" s="31">
        <f t="shared" si="33"/>
        <v>3</v>
      </c>
      <c r="J28" s="49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</row>
    <row r="29" spans="1:78" s="28" customFormat="1" ht="18">
      <c r="A29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9" s="69" t="s">
        <v>25</v>
      </c>
      <c r="D29" s="70"/>
      <c r="E29" s="83">
        <v>43411</v>
      </c>
      <c r="F29" s="84">
        <f t="shared" ref="F29" si="36">IF(ISBLANK(E29)," - ",IF(G29=0,E29,E29+G29-1))</f>
        <v>43412</v>
      </c>
      <c r="G29" s="29">
        <v>2</v>
      </c>
      <c r="H29" s="30">
        <v>1</v>
      </c>
      <c r="I29" s="31">
        <f t="shared" ref="I29" si="37">IF(OR(F29=0,E29=0)," - ",NETWORKDAYS(E29,F29))</f>
        <v>2</v>
      </c>
      <c r="J29" s="49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</row>
    <row r="30" spans="1:78" s="28" customFormat="1" ht="39">
      <c r="A30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30" s="69" t="s">
        <v>41</v>
      </c>
      <c r="D30" s="70"/>
      <c r="E30" s="83">
        <v>43413</v>
      </c>
      <c r="F30" s="84">
        <f t="shared" ref="F30" si="38">IF(ISBLANK(E30)," - ",IF(G30=0,E30,E30+G30-1))</f>
        <v>43422</v>
      </c>
      <c r="G30" s="29">
        <v>10</v>
      </c>
      <c r="H30" s="30">
        <v>1</v>
      </c>
      <c r="I30" s="31">
        <f t="shared" ref="I30" si="39">IF(OR(F30=0,E30=0)," - ",NETWORKDAYS(E30,F30))</f>
        <v>6</v>
      </c>
      <c r="J30" s="49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</row>
    <row r="31" spans="1:78" s="28" customFormat="1" ht="18">
      <c r="A31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31" s="69" t="s">
        <v>39</v>
      </c>
      <c r="D31" s="70"/>
      <c r="E31" s="83">
        <v>43423</v>
      </c>
      <c r="F31" s="84">
        <f t="shared" ref="F31" si="40">IF(ISBLANK(E31)," - ",IF(G31=0,E31,E31+G31-1))</f>
        <v>43426</v>
      </c>
      <c r="G31" s="29">
        <v>4</v>
      </c>
      <c r="H31" s="30">
        <v>1</v>
      </c>
      <c r="I31" s="31">
        <f t="shared" ref="I31" si="41">IF(OR(F31=0,E31=0)," - ",NETWORKDAYS(E31,F31))</f>
        <v>4</v>
      </c>
      <c r="J31" s="49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</row>
    <row r="32" spans="1:78" s="22" customFormat="1" ht="18">
      <c r="A32" s="20" t="str">
        <f>IF(ISERROR(VALUE(SUBSTITUTE(prevWBS,".",""))),"1",IF(ISERROR(FIND("`",SUBSTITUTE(prevWBS,".","`",1))),TEXT(VALUE(prevWBS)+1,"#"),TEXT(VALUE(LEFT(prevWBS,FIND("`",SUBSTITUTE(prevWBS,".","`",1))-1))+1,"#")))</f>
        <v>4</v>
      </c>
      <c r="B32" s="21" t="s">
        <v>26</v>
      </c>
      <c r="D32" s="23"/>
      <c r="E32" s="85"/>
      <c r="F32" s="85" t="str">
        <f t="shared" si="35"/>
        <v xml:space="preserve"> - </v>
      </c>
      <c r="G32" s="24"/>
      <c r="H32" s="25"/>
      <c r="I32" s="26" t="str">
        <f t="shared" si="33"/>
        <v xml:space="preserve"> - </v>
      </c>
      <c r="J32" s="50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Y32" s="90"/>
      <c r="BZ32" s="90"/>
    </row>
    <row r="33" spans="1:86" s="28" customFormat="1" ht="18">
      <c r="A33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3" s="69" t="s">
        <v>40</v>
      </c>
      <c r="D33" s="70"/>
      <c r="E33" s="83">
        <v>43427</v>
      </c>
      <c r="F33" s="84">
        <f t="shared" si="35"/>
        <v>43430</v>
      </c>
      <c r="G33" s="29">
        <v>4</v>
      </c>
      <c r="H33" s="30">
        <v>1</v>
      </c>
      <c r="I33" s="31">
        <f t="shared" si="33"/>
        <v>2</v>
      </c>
      <c r="J33" s="49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CA33" s="53"/>
      <c r="CB33" s="53"/>
      <c r="CC33" s="53"/>
      <c r="CD33" s="53"/>
      <c r="CE33" s="53"/>
    </row>
    <row r="34" spans="1:86" s="28" customFormat="1" ht="18">
      <c r="A34" s="27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4.1.1</v>
      </c>
      <c r="B34" s="71" t="s">
        <v>27</v>
      </c>
      <c r="D34" s="70"/>
      <c r="E34" s="83">
        <v>43431</v>
      </c>
      <c r="F34" s="84">
        <f t="shared" si="35"/>
        <v>43432</v>
      </c>
      <c r="G34" s="29">
        <v>2</v>
      </c>
      <c r="H34" s="30">
        <v>1</v>
      </c>
      <c r="I34" s="31">
        <f t="shared" si="33"/>
        <v>2</v>
      </c>
      <c r="J34" s="49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Q34" s="53"/>
      <c r="BR34" s="53"/>
      <c r="BS34" s="53"/>
      <c r="BT34" s="53"/>
      <c r="BU34" s="53"/>
      <c r="BV34" s="53"/>
      <c r="CD34" s="53"/>
      <c r="CE34" s="53"/>
    </row>
    <row r="35" spans="1:86" s="22" customFormat="1" ht="18">
      <c r="A35" s="20" t="str">
        <f>IF(ISERROR(VALUE(SUBSTITUTE(prevWBS,".",""))),"1",IF(ISERROR(FIND("`",SUBSTITUTE(prevWBS,".","`",1))),TEXT(VALUE(prevWBS)+1,"#"),TEXT(VALUE(LEFT(prevWBS,FIND("`",SUBSTITUTE(prevWBS,".","`",1))-1))+1,"#")))</f>
        <v>5</v>
      </c>
      <c r="B35" s="21" t="s">
        <v>28</v>
      </c>
      <c r="D35" s="23"/>
      <c r="E35" s="85"/>
      <c r="F35" s="85" t="str">
        <f t="shared" ref="F35:F38" si="42">IF(ISBLANK(E35)," - ",IF(G35=0,E35,E35+G35-1))</f>
        <v xml:space="preserve"> - </v>
      </c>
      <c r="G35" s="24"/>
      <c r="H35" s="25"/>
      <c r="I35" s="26" t="str">
        <f t="shared" ref="I35:I38" si="43">IF(OR(F35=0,E35=0)," - ",NETWORKDAYS(E35,F35))</f>
        <v xml:space="preserve"> - </v>
      </c>
      <c r="J35" s="50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Y35" s="41"/>
      <c r="BZ35" s="41"/>
    </row>
    <row r="36" spans="1:86" s="28" customFormat="1" ht="18">
      <c r="A36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6" s="69" t="s">
        <v>42</v>
      </c>
      <c r="D36" s="70"/>
      <c r="E36" s="83">
        <v>43433</v>
      </c>
      <c r="F36" s="84">
        <f t="shared" si="42"/>
        <v>43436</v>
      </c>
      <c r="G36" s="29">
        <v>4</v>
      </c>
      <c r="H36" s="30">
        <v>1</v>
      </c>
      <c r="I36" s="31">
        <f t="shared" si="43"/>
        <v>2</v>
      </c>
      <c r="J36" s="49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T36" s="53"/>
      <c r="BU36" s="53"/>
      <c r="BV36" s="53"/>
      <c r="BW36" s="53"/>
      <c r="BX36" s="53"/>
      <c r="CA36" s="53"/>
      <c r="CB36" s="53"/>
      <c r="CC36" s="53"/>
      <c r="CD36" s="53"/>
      <c r="CE36" s="53"/>
      <c r="CF36" s="53"/>
      <c r="CG36" s="53"/>
      <c r="CH36" s="53"/>
    </row>
    <row r="37" spans="1:86" s="28" customFormat="1" ht="18">
      <c r="A37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7" s="69" t="s">
        <v>31</v>
      </c>
      <c r="D37" s="70"/>
      <c r="E37" s="83">
        <v>43437</v>
      </c>
      <c r="F37" s="84">
        <f t="shared" si="42"/>
        <v>43437</v>
      </c>
      <c r="G37" s="29">
        <v>1</v>
      </c>
      <c r="H37" s="30">
        <v>1</v>
      </c>
      <c r="I37" s="31">
        <f t="shared" si="43"/>
        <v>1</v>
      </c>
      <c r="J37" s="49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CA37" s="53"/>
      <c r="CB37" s="53"/>
      <c r="CC37" s="53"/>
      <c r="CD37" s="53"/>
      <c r="CE37" s="53"/>
      <c r="CF37" s="53"/>
      <c r="CG37" s="53"/>
      <c r="CH37" s="53"/>
    </row>
    <row r="38" spans="1:86" s="28" customFormat="1" ht="18">
      <c r="A38" s="2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8" s="69" t="s">
        <v>32</v>
      </c>
      <c r="D38" s="70"/>
      <c r="E38" s="83">
        <v>43438</v>
      </c>
      <c r="F38" s="84">
        <f t="shared" si="42"/>
        <v>43439</v>
      </c>
      <c r="G38" s="29">
        <v>2</v>
      </c>
      <c r="H38" s="30">
        <v>1</v>
      </c>
      <c r="I38" s="31">
        <f t="shared" si="43"/>
        <v>2</v>
      </c>
      <c r="J38" s="49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CA38" s="53"/>
      <c r="CB38" s="53"/>
      <c r="CC38" s="53"/>
      <c r="CD38" s="53"/>
      <c r="CE38" s="53"/>
      <c r="CF38" s="53"/>
      <c r="CG38" s="53"/>
      <c r="CH38" s="53"/>
    </row>
    <row r="39" spans="1:86" s="37" customFormat="1" ht="18">
      <c r="A39" s="27"/>
      <c r="B39" s="32"/>
      <c r="C39" s="32"/>
      <c r="D39" s="33"/>
      <c r="E39" s="86"/>
      <c r="F39" s="86"/>
      <c r="G39" s="34"/>
      <c r="H39" s="35"/>
      <c r="I39" s="36" t="str">
        <f t="shared" si="33"/>
        <v xml:space="preserve"> - </v>
      </c>
      <c r="J39" s="51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X39" s="28"/>
      <c r="BY39" s="28"/>
      <c r="BZ39" s="28"/>
      <c r="CA39" s="53"/>
      <c r="CB39" s="53"/>
      <c r="CC39" s="53"/>
      <c r="CD39" s="53"/>
      <c r="CE39" s="53"/>
      <c r="CF39" s="53"/>
      <c r="CG39" s="53"/>
      <c r="CH39" s="53"/>
    </row>
    <row r="40" spans="1:86" s="37" customFormat="1" ht="18">
      <c r="A40" s="27"/>
      <c r="B40" s="32"/>
      <c r="C40" s="32"/>
      <c r="D40" s="33"/>
      <c r="E40" s="86"/>
      <c r="F40" s="86"/>
      <c r="G40" s="34"/>
      <c r="H40" s="35"/>
      <c r="I40" s="36" t="str">
        <f t="shared" si="33"/>
        <v xml:space="preserve"> - </v>
      </c>
      <c r="J40" s="51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X40" s="28"/>
      <c r="BY40" s="28"/>
      <c r="BZ40" s="28"/>
      <c r="CA40" s="28"/>
    </row>
    <row r="41" spans="1:86" s="12" customFormat="1">
      <c r="A41" s="9"/>
      <c r="B41" s="10"/>
      <c r="C41" s="10"/>
      <c r="D41" s="11"/>
      <c r="E41" s="87"/>
      <c r="F41" s="8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</sheetData>
  <sheetProtection formatCells="0" formatColumns="0" formatRows="0" insertRows="0" deleteRows="0"/>
  <mergeCells count="27">
    <mergeCell ref="CJ5:CP5"/>
    <mergeCell ref="CJ4:CP4"/>
    <mergeCell ref="BO5:BU5"/>
    <mergeCell ref="BO4:BU4"/>
    <mergeCell ref="BV4:CB4"/>
    <mergeCell ref="BV5:CB5"/>
    <mergeCell ref="CC5:CI5"/>
    <mergeCell ref="CC4:CI4"/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  <mergeCell ref="K1:AE1"/>
    <mergeCell ref="C5:E5"/>
    <mergeCell ref="R4:X4"/>
    <mergeCell ref="K4:Q4"/>
    <mergeCell ref="C4:E4"/>
    <mergeCell ref="R5:X5"/>
    <mergeCell ref="K5:Q5"/>
    <mergeCell ref="Y4:AE4"/>
    <mergeCell ref="Y5:AE5"/>
  </mergeCells>
  <phoneticPr fontId="3" type="noConversion"/>
  <conditionalFormatting sqref="H8:H29 H32:H40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116">
      <formula>K$6=TODAY()</formula>
    </cfRule>
  </conditionalFormatting>
  <conditionalFormatting sqref="K32:BN32 K8:BN30 CA33:CE33 BJ33:BX33 K31:BP31 K33:BI34 BT36:BX36 CD34:CE34 BJ34:BO34 BQ34:BV34 K35:BN40 CA36:CH39">
    <cfRule type="expression" dxfId="15" priority="119">
      <formula>AND($E8&lt;=K$6,ROUNDDOWN(($F8-$E8+1)*$H8,0)+$E8-1&gt;=K$6)</formula>
    </cfRule>
    <cfRule type="expression" dxfId="14" priority="120">
      <formula>AND(NOT(ISBLANK($E8)),$E8&lt;=K$6,$F8&gt;=K$6)</formula>
    </cfRule>
  </conditionalFormatting>
  <conditionalFormatting sqref="K32:BN32 K33:BI34 K6:BN29 K35:BN40 CA36:CH39">
    <cfRule type="expression" dxfId="13" priority="79">
      <formula>K$6=TODAY()</formula>
    </cfRule>
  </conditionalFormatting>
  <conditionalFormatting sqref="H30">
    <cfRule type="dataBar" priority="6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{A760FB9F-54D1-44C1-983A-DE7876242918}</x14:id>
        </ext>
      </extLst>
    </cfRule>
  </conditionalFormatting>
  <conditionalFormatting sqref="H31">
    <cfRule type="dataBar" priority="6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{112FEC36-8147-4822-B2DC-08C36EDF2E83}</x14:id>
        </ext>
      </extLst>
    </cfRule>
  </conditionalFormatting>
  <conditionalFormatting sqref="K30:BN30">
    <cfRule type="expression" dxfId="12" priority="65">
      <formula>K$6=TODAY()</formula>
    </cfRule>
  </conditionalFormatting>
  <conditionalFormatting sqref="K31:BN31">
    <cfRule type="expression" dxfId="11" priority="61">
      <formula>K$6=TODAY()</formula>
    </cfRule>
  </conditionalFormatting>
  <conditionalFormatting sqref="BO6:BU7">
    <cfRule type="expression" dxfId="10" priority="53">
      <formula>BO$6=TODAY()</formula>
    </cfRule>
  </conditionalFormatting>
  <conditionalFormatting sqref="BO6:BU7">
    <cfRule type="expression" dxfId="9" priority="52">
      <formula>BO$6=TODAY()</formula>
    </cfRule>
  </conditionalFormatting>
  <conditionalFormatting sqref="BV6:CB7">
    <cfRule type="expression" dxfId="8" priority="50">
      <formula>BV$6=TODAY()</formula>
    </cfRule>
  </conditionalFormatting>
  <conditionalFormatting sqref="CC6:CI7">
    <cfRule type="expression" dxfId="7" priority="49">
      <formula>CC$6=TODAY()</formula>
    </cfRule>
  </conditionalFormatting>
  <conditionalFormatting sqref="CC6:CI7">
    <cfRule type="expression" dxfId="6" priority="48">
      <formula>CC$6=TODAY()</formula>
    </cfRule>
  </conditionalFormatting>
  <conditionalFormatting sqref="CJ6:CP7">
    <cfRule type="expression" dxfId="5" priority="47">
      <formula>CJ$6=TODAY()</formula>
    </cfRule>
  </conditionalFormatting>
  <conditionalFormatting sqref="CJ6:CP7">
    <cfRule type="expression" dxfId="4" priority="46">
      <formula>CJ$6=TODAY()</formula>
    </cfRule>
  </conditionalFormatting>
  <conditionalFormatting sqref="BT36:BX36">
    <cfRule type="expression" dxfId="3" priority="31">
      <formula>BT$6=TODAY()</formula>
    </cfRule>
  </conditionalFormatting>
  <conditionalFormatting sqref="CA33:CE33 CD34:CE34 BJ34:BO34 BJ33:BX33">
    <cfRule type="expression" dxfId="2" priority="28">
      <formula>BJ$6=TODAY()</formula>
    </cfRule>
  </conditionalFormatting>
  <conditionalFormatting sqref="BQ34:BV34">
    <cfRule type="expression" dxfId="1" priority="7">
      <formula>BQ$6=TODAY()</formula>
    </cfRule>
  </conditionalFormatting>
  <conditionalFormatting sqref="BO31:BP31">
    <cfRule type="expression" dxfId="0" priority="10">
      <formula>BO$6=TODAY()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A39:B40 E17 E24 E32 E39:H40 G17:H17 G24:H24 G32:H32" unlockedFormula="1"/>
    <ignoredError sqref="A32 A24 A17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H8:H29 H32:H40</xm:sqref>
        </x14:conditionalFormatting>
        <x14:conditionalFormatting xmlns:xm="http://schemas.microsoft.com/office/excel/2006/main">
          <x14:cfRule type="dataBar" id="{A760FB9F-54D1-44C1-983A-DE78762429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112FEC36-8147-4822-B2DC-08C36EDF2E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</dc:title>
  <cp:lastModifiedBy>Student - Karthic Harish Ragupathy</cp:lastModifiedBy>
  <cp:lastPrinted>2018-02-12T20:25:38Z</cp:lastPrinted>
  <dcterms:created xsi:type="dcterms:W3CDTF">2010-06-09T16:05:03Z</dcterms:created>
  <dcterms:modified xsi:type="dcterms:W3CDTF">2018-12-05T17:47:02Z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