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C9E004D-FADC-467C-9ECB-14774785920C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Basic Math Formulas" sheetId="4" r:id="rId1"/>
    <sheet name="date and Time Functions" sheetId="2" r:id="rId2"/>
    <sheet name="Text Functins" sheetId="1" r:id="rId3"/>
    <sheet name="Logical Functions" sheetId="3" r:id="rId4"/>
    <sheet name="Statistical Functions" sheetId="5" r:id="rId5"/>
    <sheet name="Lookup (V and H _Lookup) " sheetId="6" r:id="rId6"/>
    <sheet name="Reference Functions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G16" i="2"/>
  <c r="D16" i="2"/>
  <c r="E16" i="2" s="1"/>
  <c r="D6" i="2"/>
  <c r="H6" i="2"/>
  <c r="G6" i="2"/>
  <c r="F6" i="2"/>
  <c r="E6" i="2"/>
  <c r="J6" i="2" s="1"/>
  <c r="B10" i="2"/>
  <c r="R3" i="4"/>
  <c r="R4" i="4"/>
  <c r="R5" i="4"/>
  <c r="R6" i="4"/>
  <c r="R7" i="4"/>
  <c r="R8" i="4"/>
  <c r="R9" i="4"/>
  <c r="R10" i="4"/>
  <c r="P2" i="4"/>
  <c r="Q2" i="4"/>
  <c r="R2" i="4"/>
  <c r="Q3" i="4"/>
  <c r="Q4" i="4"/>
  <c r="Q5" i="4"/>
  <c r="Q6" i="4"/>
  <c r="Q7" i="4"/>
  <c r="Q8" i="4"/>
  <c r="Q9" i="4"/>
  <c r="Q10" i="4"/>
  <c r="P3" i="4"/>
  <c r="P4" i="4"/>
  <c r="P5" i="4"/>
  <c r="P6" i="4"/>
  <c r="P7" i="4"/>
  <c r="P8" i="4"/>
  <c r="P9" i="4"/>
  <c r="P10" i="4"/>
  <c r="K6" i="4"/>
  <c r="L6" i="4" s="1"/>
  <c r="J3" i="4"/>
  <c r="J4" i="4"/>
  <c r="J5" i="4"/>
  <c r="J6" i="4"/>
  <c r="J7" i="4"/>
  <c r="J8" i="4"/>
  <c r="J9" i="4"/>
  <c r="J10" i="4"/>
  <c r="J2" i="4"/>
  <c r="I10" i="4"/>
  <c r="H10" i="4"/>
  <c r="K10" i="4" s="1"/>
  <c r="L10" i="4" s="1"/>
  <c r="C10" i="4"/>
  <c r="D10" i="4"/>
  <c r="E10" i="4"/>
  <c r="F10" i="4"/>
  <c r="G10" i="4"/>
  <c r="I3" i="4"/>
  <c r="I4" i="4"/>
  <c r="I5" i="4"/>
  <c r="I6" i="4"/>
  <c r="I7" i="4"/>
  <c r="I8" i="4"/>
  <c r="I9" i="4"/>
  <c r="I2" i="4"/>
  <c r="H3" i="4"/>
  <c r="K3" i="4" s="1"/>
  <c r="L3" i="4" s="1"/>
  <c r="H4" i="4"/>
  <c r="K4" i="4" s="1"/>
  <c r="L4" i="4" s="1"/>
  <c r="H5" i="4"/>
  <c r="K5" i="4" s="1"/>
  <c r="L5" i="4" s="1"/>
  <c r="H6" i="4"/>
  <c r="H7" i="4"/>
  <c r="K7" i="4" s="1"/>
  <c r="L7" i="4" s="1"/>
  <c r="H8" i="4"/>
  <c r="K8" i="4" s="1"/>
  <c r="L8" i="4" s="1"/>
  <c r="H9" i="4"/>
  <c r="K9" i="4" s="1"/>
  <c r="L9" i="4" s="1"/>
  <c r="H2" i="4"/>
  <c r="K2" i="4" s="1"/>
  <c r="L2" i="4" s="1"/>
  <c r="C3" i="4"/>
  <c r="C4" i="4"/>
  <c r="C5" i="4"/>
  <c r="C6" i="4"/>
  <c r="C7" i="4"/>
  <c r="C8" i="4"/>
  <c r="C9" i="4"/>
  <c r="C2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B2" i="8"/>
  <c r="B3" i="8"/>
  <c r="B4" i="8"/>
  <c r="B5" i="8"/>
  <c r="B6" i="8"/>
  <c r="B7" i="8"/>
  <c r="B8" i="8"/>
  <c r="B9" i="8"/>
  <c r="B10" i="8"/>
  <c r="B11" i="8"/>
  <c r="B1" i="8"/>
  <c r="A2" i="8"/>
  <c r="A3" i="8"/>
  <c r="A4" i="8"/>
  <c r="A5" i="8"/>
  <c r="A6" i="8"/>
  <c r="A7" i="8"/>
  <c r="A8" i="8"/>
  <c r="A9" i="8"/>
  <c r="A10" i="8"/>
  <c r="A11" i="8"/>
  <c r="A1" i="8"/>
  <c r="D15" i="7"/>
  <c r="I5" i="7"/>
  <c r="H5" i="7"/>
  <c r="G5" i="7"/>
  <c r="F6" i="7"/>
  <c r="E6" i="7"/>
  <c r="E5" i="7"/>
  <c r="D5" i="7"/>
  <c r="F5" i="7"/>
  <c r="L6" i="2" l="1"/>
  <c r="K6" i="2"/>
  <c r="O9" i="4"/>
  <c r="M9" i="4"/>
  <c r="N9" i="4"/>
  <c r="N5" i="4"/>
  <c r="M5" i="4"/>
  <c r="O5" i="4"/>
  <c r="N10" i="4"/>
  <c r="M10" i="4"/>
  <c r="O10" i="4"/>
  <c r="M8" i="4"/>
  <c r="N8" i="4"/>
  <c r="O8" i="4"/>
  <c r="M4" i="4"/>
  <c r="O4" i="4"/>
  <c r="N4" i="4"/>
  <c r="O7" i="4"/>
  <c r="N7" i="4"/>
  <c r="M7" i="4"/>
  <c r="O3" i="4"/>
  <c r="M3" i="4"/>
  <c r="N3" i="4"/>
  <c r="O2" i="4"/>
  <c r="N2" i="4"/>
  <c r="M2" i="4"/>
  <c r="N6" i="4"/>
  <c r="M6" i="4"/>
  <c r="O6" i="4"/>
  <c r="J5" i="7"/>
  <c r="H17" i="6"/>
  <c r="H9" i="6"/>
  <c r="H7" i="6"/>
  <c r="H8" i="6"/>
  <c r="K5" i="5" l="1"/>
  <c r="J5" i="5"/>
  <c r="I5" i="5"/>
  <c r="H18" i="6" l="1"/>
  <c r="N5" i="5"/>
  <c r="N11" i="5" s="1"/>
  <c r="M5" i="5"/>
  <c r="L5" i="5"/>
  <c r="H5" i="5"/>
  <c r="G6" i="5"/>
  <c r="G7" i="5"/>
  <c r="G8" i="5"/>
  <c r="G9" i="5"/>
  <c r="G5" i="5"/>
  <c r="F6" i="5"/>
  <c r="F5" i="5"/>
  <c r="E6" i="5"/>
  <c r="E7" i="5"/>
  <c r="E8" i="5"/>
  <c r="E9" i="5"/>
  <c r="E5" i="5"/>
  <c r="H16" i="5"/>
  <c r="D6" i="5"/>
  <c r="D7" i="5"/>
  <c r="D8" i="5"/>
  <c r="D9" i="5"/>
  <c r="D5" i="5"/>
  <c r="Q5" i="3" l="1"/>
  <c r="Q6" i="3"/>
  <c r="Q7" i="3"/>
  <c r="Q8" i="3"/>
  <c r="Q4" i="3"/>
  <c r="P4" i="3"/>
  <c r="M4" i="3"/>
  <c r="I4" i="3"/>
  <c r="H4" i="3"/>
  <c r="G4" i="3"/>
  <c r="D8" i="3"/>
  <c r="E7" i="3"/>
  <c r="E4" i="3"/>
  <c r="D7" i="3"/>
  <c r="D5" i="3"/>
  <c r="D4" i="3"/>
  <c r="T14" i="3"/>
  <c r="K4" i="1" l="1"/>
  <c r="X4" i="1" s="1"/>
  <c r="S4" i="1"/>
  <c r="T4" i="1"/>
  <c r="P5" i="1"/>
  <c r="Q4" i="1"/>
  <c r="P4" i="1"/>
  <c r="V4" i="1" s="1"/>
  <c r="O4" i="1"/>
  <c r="N4" i="1"/>
  <c r="M4" i="1"/>
  <c r="L4" i="1"/>
  <c r="W4" i="1" s="1"/>
  <c r="L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Y4" i="1" l="1"/>
  <c r="P8" i="3"/>
  <c r="I8" i="3"/>
  <c r="F8" i="3"/>
  <c r="E8" i="3"/>
  <c r="P7" i="3"/>
  <c r="I7" i="3"/>
  <c r="F7" i="3"/>
  <c r="P6" i="3"/>
  <c r="O6" i="3"/>
  <c r="I6" i="3"/>
  <c r="F6" i="3"/>
  <c r="E6" i="3"/>
  <c r="D6" i="3"/>
  <c r="P5" i="3"/>
  <c r="O5" i="3"/>
  <c r="I5" i="3"/>
  <c r="F5" i="3"/>
  <c r="E5" i="3"/>
  <c r="O4" i="3"/>
  <c r="N4" i="3"/>
  <c r="F4" i="3"/>
  <c r="L5" i="1"/>
  <c r="K4" i="3"/>
  <c r="J4" i="3"/>
  <c r="L4" i="3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Y6" i="1"/>
  <c r="Y7" i="1"/>
  <c r="X5" i="1"/>
  <c r="X6" i="1"/>
  <c r="X7" i="1"/>
  <c r="X8" i="1"/>
  <c r="U4" i="1"/>
</calcChain>
</file>

<file path=xl/sharedStrings.xml><?xml version="1.0" encoding="utf-8"?>
<sst xmlns="http://schemas.openxmlformats.org/spreadsheetml/2006/main" count="387" uniqueCount="191">
  <si>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</si>
  <si>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</si>
  <si>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</si>
  <si>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</si>
  <si>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</si>
  <si>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</si>
  <si>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</si>
  <si>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</si>
  <si>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</si>
  <si>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</si>
  <si>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</si>
  <si>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</si>
  <si>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</si>
  <si>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</si>
  <si>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</si>
  <si>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</si>
  <si>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</si>
  <si>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</si>
  <si>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</si>
  <si>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</si>
  <si>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</si>
  <si>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</si>
  <si>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</si>
  <si>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</si>
  <si>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</si>
  <si>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</si>
  <si>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</si>
  <si>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</si>
  <si>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</si>
  <si>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</si>
  <si>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</si>
  <si>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</si>
  <si>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</si>
  <si>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</si>
  <si>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</si>
  <si>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</si>
  <si>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</si>
  <si>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</si>
  <si>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</si>
  <si>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</si>
  <si>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</si>
  <si>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</si>
  <si>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</si>
  <si>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</si>
  <si>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</si>
  <si>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</si>
  <si>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</si>
  <si>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</si>
  <si>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</si>
  <si>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</si>
  <si>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</si>
  <si>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</si>
  <si>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</si>
  <si>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</si>
  <si>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</si>
  <si>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</si>
  <si>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</si>
  <si>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</si>
  <si>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</si>
  <si>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</si>
  <si>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</si>
  <si>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</si>
  <si>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</si>
  <si>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</si>
  <si>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</si>
  <si>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</si>
  <si>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</si>
  <si>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</si>
  <si>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</si>
  <si>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</si>
  <si>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</si>
  <si>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</si>
  <si>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</si>
  <si>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</si>
  <si>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</si>
  <si>
    <t>=TIME(2,30,30)</t>
  </si>
  <si>
    <t>=NOW()</t>
  </si>
  <si>
    <t>=TODAY()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</si>
  <si>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</si>
  <si>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</si>
  <si>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</si>
  <si>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</si>
  <si>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</si>
  <si>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</si>
  <si>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</si>
  <si>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</si>
  <si>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</si>
  <si>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</si>
  <si>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</si>
  <si>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</si>
  <si>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</si>
  <si>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</si>
  <si>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</si>
  <si>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</si>
  <si>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</si>
  <si>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</si>
  <si>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</si>
  <si>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</si>
  <si>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</si>
  <si>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</si>
  <si>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</si>
  <si>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</si>
  <si>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</si>
  <si>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</si>
  <si>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</si>
  <si>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</si>
  <si>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</si>
  <si>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</si>
  <si>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</si>
  <si>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</si>
  <si>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</si>
  <si>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</si>
  <si>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</si>
  <si>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</si>
  <si>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</si>
  <si>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</si>
  <si>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</si>
  <si>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</si>
  <si>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</si>
  <si>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=LEN(A2)</t>
  </si>
  <si>
    <t>rand()</t>
  </si>
  <si>
    <t>randbetween()</t>
  </si>
  <si>
    <t>lower()</t>
  </si>
  <si>
    <t>AVERAGE(), MEDIAN(), MODE(), COUNT(), COUNTA(), COUNTIF(), COUNTIFS(), MAX(), MIN(), STDEV(), VAR()</t>
  </si>
  <si>
    <t>Statistical Functions</t>
  </si>
  <si>
    <t>VLOOKUP(), HLOOKUP(), LOOKUP()</t>
  </si>
  <si>
    <t xml:space="preserve">Lookup (V-Lookup and H-Lookup) </t>
  </si>
  <si>
    <t>=MEDIAN(A5:A9)</t>
  </si>
  <si>
    <t>=AVERAGE(A5:A9)</t>
  </si>
  <si>
    <t>=MODE(A5:A9)</t>
  </si>
  <si>
    <t>mode()</t>
  </si>
  <si>
    <t>asending order</t>
  </si>
  <si>
    <t>dataset original</t>
  </si>
  <si>
    <t xml:space="preserve"> after asending pick center value</t>
  </si>
  <si>
    <t>=COUNT(A5:A9)</t>
  </si>
  <si>
    <t>=COUNTA(C5:C9)</t>
  </si>
  <si>
    <t>=COUNTIF(C5:C9,"A")</t>
  </si>
  <si>
    <t>=COUNTIFS(C5:C9,"A",B5:B9,0)</t>
  </si>
  <si>
    <t>=MAX(B5:B9)</t>
  </si>
  <si>
    <t>=MIN(B5:B9)</t>
  </si>
  <si>
    <t>=STDEV(A5:A9)</t>
  </si>
  <si>
    <t>=VAR(A5:A9)</t>
  </si>
  <si>
    <t>value2</t>
  </si>
  <si>
    <t>fsd</t>
  </si>
  <si>
    <t>D</t>
  </si>
  <si>
    <t>E</t>
  </si>
  <si>
    <t>F</t>
  </si>
  <si>
    <t>Fees Pending</t>
  </si>
  <si>
    <t>=VLOOKUP(G7,A5:F26,2)</t>
  </si>
  <si>
    <t>=HLOOKUP(G7,A16:F26,2,)</t>
  </si>
  <si>
    <t>Exact Match (False)</t>
  </si>
  <si>
    <t>d</t>
  </si>
  <si>
    <t>=PRODUCT(A2:B2)</t>
  </si>
  <si>
    <t>=QUOTIENT(A2,B2)</t>
  </si>
  <si>
    <t>=MOD(A2,B2)</t>
  </si>
  <si>
    <t>=COUNT(A2:B2)</t>
  </si>
  <si>
    <t>=COUNTA(A2:B2)</t>
  </si>
  <si>
    <t>=POWER(A2,2)</t>
  </si>
  <si>
    <t>=SQRT(A2)</t>
  </si>
  <si>
    <t>Name</t>
  </si>
  <si>
    <t>Age</t>
  </si>
  <si>
    <t>John</t>
  </si>
  <si>
    <t>Sarah</t>
  </si>
  <si>
    <t>Mike</t>
  </si>
  <si>
    <t>Reference Functions</t>
  </si>
  <si>
    <t>=INDEX(B2:B4, 2)</t>
  </si>
  <si>
    <t>=MATCH("Sarah", A2:A4, 0)</t>
  </si>
  <si>
    <t>=INDIRECT("B2")</t>
  </si>
  <si>
    <t>=OFFSET(B2, 1, 0)</t>
  </si>
  <si>
    <t>=CHOOSE(2, "Red", "Green", "Blue")</t>
  </si>
  <si>
    <t>=ROW(A3)</t>
  </si>
  <si>
    <t>=COLUMN(B2)</t>
  </si>
  <si>
    <t>INDEX(), MATCH(), INDIRECT(), OFFSET(), CHOOSE(), ROW(), COLUMN()</t>
  </si>
  <si>
    <t>male</t>
  </si>
  <si>
    <t>=AVERAGE(A2:B2)</t>
  </si>
  <si>
    <t>=SUM(A2:B2)</t>
  </si>
  <si>
    <t>text</t>
  </si>
  <si>
    <t>=ROUND(L2,0)</t>
  </si>
  <si>
    <t>=CEILING(L2,1)</t>
  </si>
  <si>
    <t>=ROUNDUP(L2,0)</t>
  </si>
  <si>
    <t>=ROUNDDOWN(L2,0)</t>
  </si>
  <si>
    <t>=YEAR(E6)</t>
  </si>
  <si>
    <t>=MONTH(E6)</t>
  </si>
  <si>
    <t>=DAY(E6)</t>
  </si>
  <si>
    <t>=DATE(2022,7,22)</t>
  </si>
  <si>
    <t>=DATEDIF(D6,E6,"Y")</t>
  </si>
  <si>
    <t>=DATEDIF(D6,E6,"M")</t>
  </si>
  <si>
    <t>=DATEDIF(D6,E6,"D")</t>
  </si>
  <si>
    <t>=SECOND(D16)</t>
  </si>
  <si>
    <t>=MINUTE(D16)</t>
  </si>
  <si>
    <t>=HOUR(D16)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</si>
</sst>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vertical="center"/>
    </xf>
    <xf numFmtId="2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2" borderId="0" xfId="0" quotePrefix="1" applyFill="1"/>
    <xf numFmtId="0" fontId="0" fillId="0" borderId="2" xfId="0" quotePrefix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2" width="7.140625" bestFit="1" customWidth="1"/>
    <col min="3" max="3" width="12.42578125" bestFit="1" customWidth="1"/>
    <col min="4" max="4" width="17" bestFit="1" customWidth="1"/>
    <col min="5" max="5" width="17.85546875" bestFit="1" customWidth="1"/>
    <col min="6" max="6" width="12.85546875" bestFit="1" customWidth="1"/>
    <col min="7" max="7" width="16.85546875" bestFit="1" customWidth="1"/>
    <col min="8" max="8" width="14.85546875" bestFit="1" customWidth="1"/>
    <col min="9" max="9" width="16.140625" bestFit="1" customWidth="1"/>
    <col min="10" max="10" width="9" bestFit="1" customWidth="1"/>
    <col min="11" max="11" width="14" bestFit="1" customWidth="1"/>
    <col min="12" max="12" width="10.5703125" bestFit="1" customWidth="1"/>
    <col min="13" max="13" width="13.5703125" bestFit="1" customWidth="1"/>
    <col min="14" max="14" width="13.85546875" bestFit="1" customWidth="1"/>
    <col min="15" max="15" width="16" bestFit="1" customWidth="1"/>
    <col min="16" max="16" width="19.7109375" bestFit="1" customWidth="1"/>
    <col min="17" max="17" width="6.42578125" bestFit="1" customWidth="1"/>
    <col min="18" max="18" width="14.5703125" bestFit="1" customWidth="1"/>
  </cols>
  <sheetData>
    <row r="1" spans="1:18" x14ac:dyDescent="0.25">
      <c r="A1" s="31" t="s">
        <v>78</v>
      </c>
      <c r="B1" s="31" t="s">
        <v>79</v>
      </c>
      <c r="C1" s="23" t="s">
        <v>175</v>
      </c>
      <c r="D1" s="23" t="s">
        <v>152</v>
      </c>
      <c r="E1" s="23" t="s">
        <v>153</v>
      </c>
      <c r="F1" s="23" t="s">
        <v>154</v>
      </c>
      <c r="G1" s="23" t="s">
        <v>174</v>
      </c>
      <c r="H1" s="23" t="s">
        <v>155</v>
      </c>
      <c r="I1" s="23" t="s">
        <v>156</v>
      </c>
      <c r="J1" s="23" t="s">
        <v>119</v>
      </c>
      <c r="K1" s="23" t="s">
        <v>157</v>
      </c>
      <c r="L1" s="23" t="s">
        <v>158</v>
      </c>
      <c r="M1" s="23" t="s">
        <v>177</v>
      </c>
      <c r="N1" s="23" t="s">
        <v>178</v>
      </c>
      <c r="O1" s="23" t="s">
        <v>179</v>
      </c>
      <c r="P1" s="23" t="s">
        <v>180</v>
      </c>
      <c r="Q1" s="23" t="s">
        <v>120</v>
      </c>
      <c r="R1" s="21" t="s">
        <v>121</v>
      </c>
    </row>
    <row r="2" spans="1:18" x14ac:dyDescent="0.25">
      <c r="A2" s="40">
        <v>333</v>
      </c>
      <c r="B2" s="40">
        <v>0</v>
      </c>
      <c r="C2" s="21">
        <f>SUM(A2:B2)</f>
        <v>333</v>
      </c>
      <c r="D2" s="21">
        <f>PRODUCT(A2:B2)</f>
        <v>0</v>
      </c>
      <c r="E2" s="21" t="e">
        <f>QUOTIENT(A2,B2)</f>
        <v>#DIV/0!</v>
      </c>
      <c r="F2" s="21" t="e">
        <f>MOD(A2,B2)</f>
        <v>#DIV/0!</v>
      </c>
      <c r="G2" s="21">
        <f>AVERAGE(A2:B2)</f>
        <v>166.5</v>
      </c>
      <c r="H2" s="21">
        <f>COUNT(A2:B2)</f>
        <v>2</v>
      </c>
      <c r="I2" s="21">
        <f>COUNTA(A2:B2)</f>
        <v>2</v>
      </c>
      <c r="J2" s="21">
        <f>LEN(A2)</f>
        <v>3</v>
      </c>
      <c r="K2" s="21">
        <f>POWER(H2,J2)</f>
        <v>8</v>
      </c>
      <c r="L2" s="42">
        <f>SQRT(K2)</f>
        <v>2.8284271247461903</v>
      </c>
      <c r="M2" s="42">
        <f>ROUND(L2,0)</f>
        <v>3</v>
      </c>
      <c r="N2" s="21">
        <f>CEILING(L2,1)</f>
        <v>3</v>
      </c>
      <c r="O2" s="42">
        <f>ROUNDUP(L2,0)</f>
        <v>3</v>
      </c>
      <c r="P2" s="42">
        <f>ROUNDDOWN(L2,0)</f>
        <v>2</v>
      </c>
      <c r="Q2" s="21">
        <f ca="1">RAND()</f>
        <v>0.95869055737930298</v>
      </c>
      <c r="R2" s="21">
        <f ca="1">RANDBETWEEN(1000,9999)</f>
        <v>9020</v>
      </c>
    </row>
    <row r="3" spans="1:18" x14ac:dyDescent="0.25">
      <c r="A3" s="40">
        <v>11</v>
      </c>
      <c r="B3" s="40">
        <v>2</v>
      </c>
      <c r="C3" s="21">
        <f t="shared" ref="C3:C9" si="0">SUM(A3:B3)</f>
        <v>13</v>
      </c>
      <c r="D3" s="21">
        <f t="shared" ref="D3:D9" si="1">PRODUCT(A3:B3)</f>
        <v>22</v>
      </c>
      <c r="E3" s="21">
        <f t="shared" ref="E3:E9" si="2">QUOTIENT(A3,B3)</f>
        <v>5</v>
      </c>
      <c r="F3" s="21">
        <f t="shared" ref="F3:F9" si="3">MOD(A3,B3)</f>
        <v>1</v>
      </c>
      <c r="G3" s="21">
        <f t="shared" ref="G3:G9" si="4">AVERAGE(A3:B3)</f>
        <v>6.5</v>
      </c>
      <c r="H3" s="21">
        <f t="shared" ref="H3:H9" si="5">COUNT(A3:B3)</f>
        <v>2</v>
      </c>
      <c r="I3" s="21">
        <f t="shared" ref="I3:I10" si="6">COUNTA(A3:B3)</f>
        <v>2</v>
      </c>
      <c r="J3" s="21">
        <f t="shared" ref="J3:J10" si="7">LEN(A3)</f>
        <v>2</v>
      </c>
      <c r="K3" s="21">
        <f t="shared" ref="K3:K10" si="8">POWER(H3,J3)</f>
        <v>4</v>
      </c>
      <c r="L3" s="42">
        <f t="shared" ref="L3:L10" si="9">SQRT(K3)</f>
        <v>2</v>
      </c>
      <c r="M3" s="42">
        <f t="shared" ref="M3:M10" si="10">ROUND(L3,0)</f>
        <v>2</v>
      </c>
      <c r="N3" s="21">
        <f t="shared" ref="N3:N10" si="11">CEILING(L3,1)</f>
        <v>2</v>
      </c>
      <c r="O3" s="42">
        <f t="shared" ref="O3:O10" si="12">ROUNDUP(L3,0)</f>
        <v>2</v>
      </c>
      <c r="P3" s="42">
        <f t="shared" ref="P3:P10" si="13">ROUNDDOWN(L3,0)</f>
        <v>2</v>
      </c>
      <c r="Q3" s="21">
        <f t="shared" ref="Q3:Q10" ca="1" si="14">RAND()</f>
        <v>0.43734862319250578</v>
      </c>
      <c r="R3" s="21">
        <f ca="1">RANDBETWEEN(1000,9999)</f>
        <v>9101</v>
      </c>
    </row>
    <row r="4" spans="1:18" x14ac:dyDescent="0.25">
      <c r="A4" s="40">
        <v>333</v>
      </c>
      <c r="B4" s="40">
        <v>0</v>
      </c>
      <c r="C4" s="21">
        <f t="shared" si="0"/>
        <v>333</v>
      </c>
      <c r="D4" s="21">
        <f t="shared" si="1"/>
        <v>0</v>
      </c>
      <c r="E4" s="21" t="e">
        <f t="shared" si="2"/>
        <v>#DIV/0!</v>
      </c>
      <c r="F4" s="21" t="e">
        <f t="shared" si="3"/>
        <v>#DIV/0!</v>
      </c>
      <c r="G4" s="21">
        <f t="shared" si="4"/>
        <v>166.5</v>
      </c>
      <c r="H4" s="21">
        <f t="shared" si="5"/>
        <v>2</v>
      </c>
      <c r="I4" s="21">
        <f t="shared" si="6"/>
        <v>2</v>
      </c>
      <c r="J4" s="21">
        <f t="shared" si="7"/>
        <v>3</v>
      </c>
      <c r="K4" s="21">
        <f t="shared" si="8"/>
        <v>8</v>
      </c>
      <c r="L4" s="42">
        <f t="shared" si="9"/>
        <v>2.8284271247461903</v>
      </c>
      <c r="M4" s="42">
        <f t="shared" si="10"/>
        <v>3</v>
      </c>
      <c r="N4" s="21">
        <f t="shared" si="11"/>
        <v>3</v>
      </c>
      <c r="O4" s="42">
        <f t="shared" si="12"/>
        <v>3</v>
      </c>
      <c r="P4" s="42">
        <f t="shared" si="13"/>
        <v>2</v>
      </c>
      <c r="Q4" s="21">
        <f t="shared" ca="1" si="14"/>
        <v>0.57420508734810982</v>
      </c>
      <c r="R4" s="21">
        <f t="shared" ref="R3:R10" ca="1" si="15">RANDBETWEEN(1000,9999)</f>
        <v>7405</v>
      </c>
    </row>
    <row r="5" spans="1:18" x14ac:dyDescent="0.25">
      <c r="A5" s="40">
        <v>333</v>
      </c>
      <c r="B5" s="40">
        <v>45</v>
      </c>
      <c r="C5" s="21">
        <f t="shared" si="0"/>
        <v>378</v>
      </c>
      <c r="D5" s="21">
        <f t="shared" si="1"/>
        <v>14985</v>
      </c>
      <c r="E5" s="21">
        <f t="shared" si="2"/>
        <v>7</v>
      </c>
      <c r="F5" s="21">
        <f t="shared" si="3"/>
        <v>18</v>
      </c>
      <c r="G5" s="21">
        <f t="shared" si="4"/>
        <v>189</v>
      </c>
      <c r="H5" s="21">
        <f t="shared" si="5"/>
        <v>2</v>
      </c>
      <c r="I5" s="21">
        <f t="shared" si="6"/>
        <v>2</v>
      </c>
      <c r="J5" s="21">
        <f t="shared" si="7"/>
        <v>3</v>
      </c>
      <c r="K5" s="21">
        <f t="shared" si="8"/>
        <v>8</v>
      </c>
      <c r="L5" s="42">
        <f t="shared" si="9"/>
        <v>2.8284271247461903</v>
      </c>
      <c r="M5" s="42">
        <f t="shared" si="10"/>
        <v>3</v>
      </c>
      <c r="N5" s="21">
        <f t="shared" si="11"/>
        <v>3</v>
      </c>
      <c r="O5" s="42">
        <f t="shared" si="12"/>
        <v>3</v>
      </c>
      <c r="P5" s="42">
        <f t="shared" si="13"/>
        <v>2</v>
      </c>
      <c r="Q5" s="21">
        <f t="shared" ca="1" si="14"/>
        <v>0.14544016788737646</v>
      </c>
      <c r="R5" s="21">
        <f t="shared" ca="1" si="15"/>
        <v>4437</v>
      </c>
    </row>
    <row r="6" spans="1:18" x14ac:dyDescent="0.25">
      <c r="A6" s="40">
        <v>333</v>
      </c>
      <c r="B6" s="40">
        <v>55</v>
      </c>
      <c r="C6" s="21">
        <f t="shared" si="0"/>
        <v>388</v>
      </c>
      <c r="D6" s="21">
        <f t="shared" si="1"/>
        <v>18315</v>
      </c>
      <c r="E6" s="21">
        <f t="shared" si="2"/>
        <v>6</v>
      </c>
      <c r="F6" s="21">
        <f t="shared" si="3"/>
        <v>3</v>
      </c>
      <c r="G6" s="21">
        <f t="shared" si="4"/>
        <v>194</v>
      </c>
      <c r="H6" s="21">
        <f t="shared" si="5"/>
        <v>2</v>
      </c>
      <c r="I6" s="21">
        <f t="shared" si="6"/>
        <v>2</v>
      </c>
      <c r="J6" s="21">
        <f t="shared" si="7"/>
        <v>3</v>
      </c>
      <c r="K6" s="21">
        <f t="shared" si="8"/>
        <v>8</v>
      </c>
      <c r="L6" s="42">
        <f t="shared" si="9"/>
        <v>2.8284271247461903</v>
      </c>
      <c r="M6" s="42">
        <f t="shared" si="10"/>
        <v>3</v>
      </c>
      <c r="N6" s="21">
        <f t="shared" si="11"/>
        <v>3</v>
      </c>
      <c r="O6" s="42">
        <f t="shared" si="12"/>
        <v>3</v>
      </c>
      <c r="P6" s="42">
        <f t="shared" si="13"/>
        <v>2</v>
      </c>
      <c r="Q6" s="21">
        <f t="shared" ca="1" si="14"/>
        <v>0.71651352700659721</v>
      </c>
      <c r="R6" s="21">
        <f t="shared" ca="1" si="15"/>
        <v>9735</v>
      </c>
    </row>
    <row r="7" spans="1:18" x14ac:dyDescent="0.25">
      <c r="A7" s="40">
        <v>333</v>
      </c>
      <c r="B7" s="40">
        <v>65</v>
      </c>
      <c r="C7" s="21">
        <f t="shared" si="0"/>
        <v>398</v>
      </c>
      <c r="D7" s="21">
        <f t="shared" si="1"/>
        <v>21645</v>
      </c>
      <c r="E7" s="21">
        <f t="shared" si="2"/>
        <v>5</v>
      </c>
      <c r="F7" s="21">
        <f t="shared" si="3"/>
        <v>8</v>
      </c>
      <c r="G7" s="21">
        <f t="shared" si="4"/>
        <v>199</v>
      </c>
      <c r="H7" s="21">
        <f t="shared" si="5"/>
        <v>2</v>
      </c>
      <c r="I7" s="21">
        <f t="shared" si="6"/>
        <v>2</v>
      </c>
      <c r="J7" s="21">
        <f t="shared" si="7"/>
        <v>3</v>
      </c>
      <c r="K7" s="21">
        <f t="shared" si="8"/>
        <v>8</v>
      </c>
      <c r="L7" s="42">
        <f t="shared" si="9"/>
        <v>2.8284271247461903</v>
      </c>
      <c r="M7" s="42">
        <f t="shared" si="10"/>
        <v>3</v>
      </c>
      <c r="N7" s="21">
        <f t="shared" si="11"/>
        <v>3</v>
      </c>
      <c r="O7" s="42">
        <f t="shared" si="12"/>
        <v>3</v>
      </c>
      <c r="P7" s="42">
        <f t="shared" si="13"/>
        <v>2</v>
      </c>
      <c r="Q7" s="21">
        <f t="shared" ca="1" si="14"/>
        <v>0.94267330701554053</v>
      </c>
      <c r="R7" s="21">
        <f t="shared" ca="1" si="15"/>
        <v>5402</v>
      </c>
    </row>
    <row r="8" spans="1:18" x14ac:dyDescent="0.25">
      <c r="A8" s="40">
        <v>333</v>
      </c>
      <c r="B8" s="40">
        <v>75</v>
      </c>
      <c r="C8" s="21">
        <f t="shared" si="0"/>
        <v>408</v>
      </c>
      <c r="D8" s="21">
        <f t="shared" si="1"/>
        <v>24975</v>
      </c>
      <c r="E8" s="21">
        <f t="shared" si="2"/>
        <v>4</v>
      </c>
      <c r="F8" s="21">
        <f t="shared" si="3"/>
        <v>33</v>
      </c>
      <c r="G8" s="21">
        <f t="shared" si="4"/>
        <v>204</v>
      </c>
      <c r="H8" s="21">
        <f t="shared" si="5"/>
        <v>2</v>
      </c>
      <c r="I8" s="21">
        <f t="shared" si="6"/>
        <v>2</v>
      </c>
      <c r="J8" s="21">
        <f t="shared" si="7"/>
        <v>3</v>
      </c>
      <c r="K8" s="21">
        <f t="shared" si="8"/>
        <v>8</v>
      </c>
      <c r="L8" s="42">
        <f t="shared" si="9"/>
        <v>2.8284271247461903</v>
      </c>
      <c r="M8" s="42">
        <f t="shared" si="10"/>
        <v>3</v>
      </c>
      <c r="N8" s="21">
        <f t="shared" si="11"/>
        <v>3</v>
      </c>
      <c r="O8" s="42">
        <f t="shared" si="12"/>
        <v>3</v>
      </c>
      <c r="P8" s="42">
        <f t="shared" si="13"/>
        <v>2</v>
      </c>
      <c r="Q8" s="21">
        <f t="shared" ca="1" si="14"/>
        <v>0.17540611960279573</v>
      </c>
      <c r="R8" s="21">
        <f t="shared" ca="1" si="15"/>
        <v>6292</v>
      </c>
    </row>
    <row r="9" spans="1:18" x14ac:dyDescent="0.25">
      <c r="A9" s="40">
        <v>333</v>
      </c>
      <c r="B9" s="40">
        <v>85</v>
      </c>
      <c r="C9" s="21">
        <f t="shared" si="0"/>
        <v>418</v>
      </c>
      <c r="D9" s="21">
        <f t="shared" si="1"/>
        <v>28305</v>
      </c>
      <c r="E9" s="21">
        <f t="shared" si="2"/>
        <v>3</v>
      </c>
      <c r="F9" s="21">
        <f t="shared" si="3"/>
        <v>78</v>
      </c>
      <c r="G9" s="21">
        <f t="shared" si="4"/>
        <v>209</v>
      </c>
      <c r="H9" s="21">
        <f t="shared" si="5"/>
        <v>2</v>
      </c>
      <c r="I9" s="21">
        <f t="shared" si="6"/>
        <v>2</v>
      </c>
      <c r="J9" s="21">
        <f t="shared" si="7"/>
        <v>3</v>
      </c>
      <c r="K9" s="21">
        <f t="shared" si="8"/>
        <v>8</v>
      </c>
      <c r="L9" s="42">
        <f t="shared" si="9"/>
        <v>2.8284271247461903</v>
      </c>
      <c r="M9" s="42">
        <f t="shared" si="10"/>
        <v>3</v>
      </c>
      <c r="N9" s="21">
        <f t="shared" si="11"/>
        <v>3</v>
      </c>
      <c r="O9" s="42">
        <f t="shared" si="12"/>
        <v>3</v>
      </c>
      <c r="P9" s="42">
        <f t="shared" si="13"/>
        <v>2</v>
      </c>
      <c r="Q9" s="21">
        <f t="shared" ca="1" si="14"/>
        <v>0.13981685702166113</v>
      </c>
      <c r="R9" s="21">
        <f t="shared" ca="1" si="15"/>
        <v>5491</v>
      </c>
    </row>
    <row r="10" spans="1:18" x14ac:dyDescent="0.25">
      <c r="A10" s="21" t="s">
        <v>176</v>
      </c>
      <c r="B10" s="41">
        <v>22</v>
      </c>
      <c r="C10" s="21">
        <f t="shared" ref="C10" si="16">SUM(A10:B10)</f>
        <v>22</v>
      </c>
      <c r="D10" s="21">
        <f t="shared" ref="D10" si="17">PRODUCT(A10:B10)</f>
        <v>22</v>
      </c>
      <c r="E10" s="21" t="e">
        <f t="shared" ref="E10" si="18">QUOTIENT(A10,B10)</f>
        <v>#VALUE!</v>
      </c>
      <c r="F10" s="21" t="e">
        <f t="shared" ref="F10" si="19">MOD(A10,B10)</f>
        <v>#VALUE!</v>
      </c>
      <c r="G10" s="21">
        <f t="shared" ref="G10" si="20">AVERAGE(A10:B10)</f>
        <v>22</v>
      </c>
      <c r="H10" s="21">
        <f>COUNT(A10:B10)</f>
        <v>1</v>
      </c>
      <c r="I10" s="21">
        <f t="shared" si="6"/>
        <v>2</v>
      </c>
      <c r="J10" s="21">
        <f t="shared" si="7"/>
        <v>4</v>
      </c>
      <c r="K10" s="21">
        <f t="shared" si="8"/>
        <v>1</v>
      </c>
      <c r="L10" s="42">
        <f t="shared" si="9"/>
        <v>1</v>
      </c>
      <c r="M10" s="42">
        <f t="shared" si="10"/>
        <v>1</v>
      </c>
      <c r="N10" s="21">
        <f t="shared" si="11"/>
        <v>1</v>
      </c>
      <c r="O10" s="42">
        <f t="shared" si="12"/>
        <v>1</v>
      </c>
      <c r="P10" s="42">
        <f t="shared" si="13"/>
        <v>1</v>
      </c>
      <c r="Q10" s="21">
        <f t="shared" ca="1" si="14"/>
        <v>0.23187239016639161</v>
      </c>
      <c r="R10" s="21">
        <f t="shared" ca="1" si="15"/>
        <v>1247</v>
      </c>
    </row>
    <row r="13" spans="1:18" x14ac:dyDescent="0.25">
      <c r="R13" s="21"/>
    </row>
    <row r="14" spans="1:18" x14ac:dyDescent="0.25">
      <c r="R14" s="21"/>
    </row>
    <row r="15" spans="1:18" x14ac:dyDescent="0.25">
      <c r="R15" s="21"/>
    </row>
    <row r="16" spans="1:18" x14ac:dyDescent="0.25">
      <c r="R16" s="21"/>
    </row>
    <row r="17" spans="18:18" x14ac:dyDescent="0.25">
      <c r="R17" s="21"/>
    </row>
    <row r="18" spans="18:18" x14ac:dyDescent="0.25">
      <c r="R18" s="21"/>
    </row>
    <row r="19" spans="18:18" x14ac:dyDescent="0.25">
      <c r="R19" s="21"/>
    </row>
    <row r="20" spans="18:18" x14ac:dyDescent="0.25">
      <c r="R20" s="21"/>
    </row>
    <row r="21" spans="18:18" x14ac:dyDescent="0.25">
      <c r="R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tabSelected="1" workbookViewId="0">
      <selection activeCell="J16" sqref="J16"/>
    </sheetView>
  </sheetViews>
  <sheetFormatPr defaultRowHeight="15" x14ac:dyDescent="0.25"/>
  <cols>
    <col min="2" max="2" width="15.5703125" bestFit="1" customWidth="1"/>
    <col min="3" max="3" width="16.42578125" bestFit="1" customWidth="1"/>
    <col min="4" max="4" width="16.28515625" bestFit="1" customWidth="1"/>
    <col min="5" max="5" width="11.85546875" bestFit="1" customWidth="1"/>
    <col min="6" max="6" width="13.85546875" bestFit="1" customWidth="1"/>
    <col min="7" max="7" width="14.140625" bestFit="1" customWidth="1"/>
    <col min="8" max="8" width="9" bestFit="1" customWidth="1"/>
    <col min="9" max="9" width="9.28515625" bestFit="1" customWidth="1"/>
    <col min="10" max="10" width="19.28515625" bestFit="1" customWidth="1"/>
    <col min="11" max="11" width="20" bestFit="1" customWidth="1"/>
    <col min="12" max="12" width="19.5703125" bestFit="1" customWidth="1"/>
    <col min="13" max="13" width="19.28515625" bestFit="1" customWidth="1"/>
    <col min="14" max="15" width="12.28515625" bestFit="1" customWidth="1"/>
  </cols>
  <sheetData>
    <row r="1" spans="1:26" ht="28.5" x14ac:dyDescent="0.45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1"/>
      <c r="V1" s="1"/>
      <c r="W1" s="1"/>
      <c r="X1" s="1"/>
      <c r="Y1" s="1"/>
      <c r="Z1" s="1"/>
    </row>
    <row r="2" spans="1:26" ht="96" customHeight="1" x14ac:dyDescent="0.25">
      <c r="A2" s="2"/>
      <c r="B2" s="2"/>
      <c r="C2" s="2"/>
      <c r="D2" s="2"/>
      <c r="E2" s="2"/>
      <c r="F2" s="2"/>
      <c r="G2" s="32" t="s">
        <v>59</v>
      </c>
      <c r="H2" s="32"/>
      <c r="I2" s="32"/>
      <c r="J2" s="32"/>
      <c r="K2" s="32"/>
      <c r="L2" s="32"/>
      <c r="M2" s="32"/>
      <c r="N2" s="32"/>
      <c r="O2" s="2"/>
      <c r="P2" s="2"/>
      <c r="Q2" s="2"/>
      <c r="R2" s="2"/>
      <c r="S2" s="2"/>
      <c r="T2" s="2"/>
    </row>
    <row r="4" spans="1:26" x14ac:dyDescent="0.25">
      <c r="D4" s="6" t="s">
        <v>184</v>
      </c>
      <c r="E4" s="6" t="s">
        <v>77</v>
      </c>
      <c r="F4" s="6" t="s">
        <v>181</v>
      </c>
      <c r="G4" s="6" t="s">
        <v>182</v>
      </c>
      <c r="H4" s="6" t="s">
        <v>183</v>
      </c>
      <c r="J4" s="6" t="s">
        <v>185</v>
      </c>
      <c r="K4" s="6" t="s">
        <v>186</v>
      </c>
      <c r="L4" s="6" t="s">
        <v>187</v>
      </c>
    </row>
    <row r="5" spans="1:26" x14ac:dyDescent="0.25">
      <c r="D5" s="4"/>
      <c r="E5" s="3"/>
    </row>
    <row r="6" spans="1:26" x14ac:dyDescent="0.25">
      <c r="D6" s="3">
        <f>DATE(2022,7,22)</f>
        <v>44764</v>
      </c>
      <c r="E6" s="3">
        <f ca="1">TODAY()</f>
        <v>45860</v>
      </c>
      <c r="F6">
        <f>YEAR(D6)</f>
        <v>2022</v>
      </c>
      <c r="G6">
        <f>MONTH(D6)</f>
        <v>7</v>
      </c>
      <c r="H6">
        <f>DAY(D6)</f>
        <v>22</v>
      </c>
      <c r="J6">
        <f ca="1">DATEDIF(D6,E6,"Y")</f>
        <v>3</v>
      </c>
      <c r="K6">
        <f ca="1">DATEDIF(D6,E6,"M")</f>
        <v>36</v>
      </c>
      <c r="L6">
        <f ca="1">DATEDIF(D6,E6,"D")</f>
        <v>1096</v>
      </c>
    </row>
    <row r="7" spans="1:26" x14ac:dyDescent="0.25">
      <c r="D7" s="3"/>
      <c r="E7" s="4"/>
    </row>
    <row r="9" spans="1:26" x14ac:dyDescent="0.25">
      <c r="B9" s="6" t="s">
        <v>76</v>
      </c>
      <c r="I9" s="20"/>
      <c r="L9" s="3"/>
      <c r="N9" s="3"/>
    </row>
    <row r="10" spans="1:26" x14ac:dyDescent="0.25">
      <c r="B10" s="4">
        <f ca="1">NOW()</f>
        <v>45860.463135763886</v>
      </c>
      <c r="D10" s="3"/>
      <c r="I10" s="20"/>
      <c r="L10" s="3"/>
      <c r="N10" s="3"/>
    </row>
    <row r="11" spans="1:26" x14ac:dyDescent="0.25">
      <c r="D11" s="4"/>
      <c r="I11" s="20"/>
      <c r="L11" s="3"/>
      <c r="N11" s="3"/>
    </row>
    <row r="12" spans="1:26" x14ac:dyDescent="0.25">
      <c r="I12" s="20"/>
      <c r="L12" s="3"/>
      <c r="N12" s="3"/>
    </row>
    <row r="13" spans="1:26" x14ac:dyDescent="0.25">
      <c r="E13" s="19"/>
      <c r="G13" s="4"/>
      <c r="I13" s="20"/>
      <c r="L13" s="3"/>
      <c r="N13" s="3"/>
    </row>
    <row r="14" spans="1:26" x14ac:dyDescent="0.25">
      <c r="D14" s="6" t="s">
        <v>75</v>
      </c>
      <c r="E14" s="6" t="s">
        <v>190</v>
      </c>
      <c r="F14" s="6" t="s">
        <v>189</v>
      </c>
      <c r="G14" s="6" t="s">
        <v>188</v>
      </c>
      <c r="I14" s="20"/>
      <c r="L14" s="3"/>
      <c r="N14" s="3"/>
    </row>
    <row r="15" spans="1:26" x14ac:dyDescent="0.25">
      <c r="E15" s="3"/>
      <c r="G15" s="4"/>
      <c r="I15" s="20"/>
      <c r="L15" s="3"/>
      <c r="N15" s="3"/>
    </row>
    <row r="16" spans="1:26" x14ac:dyDescent="0.25">
      <c r="D16" s="5">
        <f>TIME(2,30,30)</f>
        <v>0.10451388888888889</v>
      </c>
      <c r="E16" s="20">
        <f>HOUR(D16)</f>
        <v>2</v>
      </c>
      <c r="F16" s="20">
        <f>MINUTE(D16)</f>
        <v>30</v>
      </c>
      <c r="G16" s="20">
        <f>SECOND(D16)</f>
        <v>30</v>
      </c>
      <c r="I16" s="20"/>
      <c r="L16" s="3"/>
      <c r="N16" s="3"/>
    </row>
    <row r="17" spans="5:14" x14ac:dyDescent="0.25">
      <c r="I17" s="20"/>
      <c r="L17" s="3"/>
      <c r="N17" s="3"/>
    </row>
    <row r="18" spans="5:14" x14ac:dyDescent="0.25">
      <c r="E18" s="3"/>
      <c r="I18" s="20"/>
      <c r="L18" s="3"/>
      <c r="N18" s="3"/>
    </row>
    <row r="19" spans="5:14" x14ac:dyDescent="0.25">
      <c r="E19" s="19"/>
    </row>
    <row r="20" spans="5:14" x14ac:dyDescent="0.25">
      <c r="E20" s="19"/>
    </row>
  </sheetData>
  <mergeCells count="2">
    <mergeCell ref="G2:N2"/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4"/>
  <sheetViews>
    <sheetView topLeftCell="J1" workbookViewId="0">
      <selection activeCell="Y5" sqref="Y5"/>
    </sheetView>
  </sheetViews>
  <sheetFormatPr defaultRowHeight="15" x14ac:dyDescent="0.25"/>
  <cols>
    <col min="1" max="1" width="11.28515625" bestFit="1" customWidth="1"/>
    <col min="2" max="2" width="6.7109375" bestFit="1" customWidth="1"/>
    <col min="3" max="3" width="7.5703125" bestFit="1" customWidth="1"/>
    <col min="4" max="4" width="12.85546875" bestFit="1" customWidth="1"/>
    <col min="5" max="5" width="6.85546875" bestFit="1" customWidth="1"/>
    <col min="6" max="6" width="19.140625" bestFit="1" customWidth="1"/>
    <col min="8" max="9" width="8" bestFit="1" customWidth="1"/>
    <col min="10" max="10" width="9" bestFit="1" customWidth="1"/>
    <col min="11" max="11" width="26.42578125" bestFit="1" customWidth="1"/>
    <col min="12" max="12" width="10.5703125" bestFit="1" customWidth="1"/>
    <col min="13" max="13" width="5.140625" bestFit="1" customWidth="1"/>
    <col min="14" max="14" width="5.7109375" bestFit="1" customWidth="1"/>
    <col min="15" max="15" width="5.140625" bestFit="1" customWidth="1"/>
    <col min="16" max="16" width="4.5703125" bestFit="1" customWidth="1"/>
    <col min="17" max="17" width="15.85546875" bestFit="1" customWidth="1"/>
    <col min="18" max="18" width="15.85546875" customWidth="1"/>
    <col min="19" max="19" width="19.7109375" bestFit="1" customWidth="1"/>
    <col min="20" max="20" width="16.5703125" bestFit="1" customWidth="1"/>
    <col min="21" max="21" width="17" bestFit="1" customWidth="1"/>
    <col min="22" max="22" width="6" bestFit="1" customWidth="1"/>
    <col min="23" max="23" width="10.28515625" bestFit="1" customWidth="1"/>
    <col min="24" max="25" width="8.140625" bestFit="1" customWidth="1"/>
  </cols>
  <sheetData>
    <row r="1" spans="1:29" ht="28.5" x14ac:dyDescent="0.45">
      <c r="A1" s="33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ht="79.900000000000006" customHeight="1" x14ac:dyDescent="0.25">
      <c r="A2" s="2"/>
      <c r="B2" s="2"/>
      <c r="C2" s="2"/>
      <c r="D2" s="2"/>
      <c r="E2" s="32" t="s">
        <v>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S3" t="s">
        <v>69</v>
      </c>
      <c r="T3" t="s">
        <v>122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</row>
    <row r="4" spans="1:29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CONCATENATE(D4,"_",C4)</f>
        <v>Member_Trichy</v>
      </c>
      <c r="L4" t="str">
        <f ca="1">TEXT(TODAY(),"mm/dd/yyyy")</f>
        <v>07/22/2025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S4" t="str">
        <f>UPPER(F4)</f>
        <v xml:space="preserve"> HEALTH AND BEAUTY </v>
      </c>
      <c r="T4" t="str">
        <f>LOWER(F4)</f>
        <v xml:space="preserve"> health and beauty </v>
      </c>
      <c r="U4" t="str">
        <f>PROPER(F4)</f>
        <v xml:space="preserve"> Health And Beauty </v>
      </c>
      <c r="V4" t="str">
        <f>REPT(P4,2)</f>
        <v>1919</v>
      </c>
      <c r="W4" t="str">
        <f ca="1">SUBSTITUTE(L4,"/","-")</f>
        <v>07-22-2025</v>
      </c>
      <c r="X4">
        <f>FIND("Trichy",K4)</f>
        <v>8</v>
      </c>
      <c r="Y4">
        <f>SEARCH("Member",K4)</f>
        <v>1</v>
      </c>
    </row>
    <row r="5" spans="1:29" x14ac:dyDescent="0.25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CONCATENATE(C5,"_",D5,"_")</f>
        <v>Chennai_Normal_</v>
      </c>
      <c r="L5" t="str">
        <f>TEXT("20/13/2020","mm/dd/yyyy")</f>
        <v>20/13/2020</v>
      </c>
      <c r="P5">
        <f>LEN(Q4)</f>
        <v>17</v>
      </c>
      <c r="X5" t="e">
        <f t="shared" ref="X5:X8" si="0">FIND("Trichy",K5)</f>
        <v>#VALUE!</v>
      </c>
      <c r="Y5" t="e">
        <f t="shared" ref="Y5:Y23" si="1">SEARCH("Member",K5)</f>
        <v>#VALUE!</v>
      </c>
    </row>
    <row r="6" spans="1:29" x14ac:dyDescent="0.25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6:K34" si="2">CONCATENATE(C6,"_",D6)</f>
        <v>Trichy_Normal</v>
      </c>
      <c r="X6">
        <f t="shared" si="0"/>
        <v>1</v>
      </c>
      <c r="Y6" t="e">
        <f t="shared" si="1"/>
        <v>#VALUE!</v>
      </c>
    </row>
    <row r="7" spans="1:29" x14ac:dyDescent="0.25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2"/>
        <v>Trichy_Member</v>
      </c>
      <c r="L7" s="3">
        <f ca="1">TODAY()</f>
        <v>45860</v>
      </c>
      <c r="X7">
        <f t="shared" si="0"/>
        <v>1</v>
      </c>
      <c r="Y7">
        <f t="shared" si="1"/>
        <v>8</v>
      </c>
    </row>
    <row r="8" spans="1:29" x14ac:dyDescent="0.25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2"/>
        <v>Trichy_Normal</v>
      </c>
      <c r="X8">
        <f t="shared" si="0"/>
        <v>1</v>
      </c>
      <c r="Y8" t="e">
        <f t="shared" si="1"/>
        <v>#VALUE!</v>
      </c>
    </row>
    <row r="9" spans="1:29" x14ac:dyDescent="0.25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2"/>
        <v>Chennai_Normal</v>
      </c>
      <c r="Y9" t="e">
        <f t="shared" si="1"/>
        <v>#VALUE!</v>
      </c>
    </row>
    <row r="10" spans="1:29" x14ac:dyDescent="0.25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2"/>
        <v>Trichy_Member</v>
      </c>
      <c r="Y10">
        <f t="shared" si="1"/>
        <v>8</v>
      </c>
    </row>
    <row r="11" spans="1:29" x14ac:dyDescent="0.25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2"/>
        <v>Chennai_Normal</v>
      </c>
      <c r="Y11" t="e">
        <f t="shared" si="1"/>
        <v>#VALUE!</v>
      </c>
    </row>
    <row r="12" spans="1:29" x14ac:dyDescent="0.25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2"/>
        <v>Trichy_Member</v>
      </c>
      <c r="Y12">
        <f t="shared" si="1"/>
        <v>8</v>
      </c>
    </row>
    <row r="13" spans="1:29" x14ac:dyDescent="0.25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2"/>
        <v>karur_Member</v>
      </c>
      <c r="Y13">
        <f t="shared" si="1"/>
        <v>7</v>
      </c>
    </row>
    <row r="14" spans="1:29" x14ac:dyDescent="0.25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2"/>
        <v>karur_Member</v>
      </c>
      <c r="Y14">
        <f t="shared" si="1"/>
        <v>7</v>
      </c>
    </row>
    <row r="15" spans="1:29" x14ac:dyDescent="0.25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2"/>
        <v>karur_Member</v>
      </c>
      <c r="Y15">
        <f t="shared" si="1"/>
        <v>7</v>
      </c>
    </row>
    <row r="16" spans="1:29" x14ac:dyDescent="0.25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2"/>
        <v>Trichy_Normal</v>
      </c>
      <c r="Y16" t="e">
        <f t="shared" si="1"/>
        <v>#VALUE!</v>
      </c>
    </row>
    <row r="17" spans="1:25" x14ac:dyDescent="0.25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2"/>
        <v>Trichy_Normal</v>
      </c>
      <c r="Y17" t="e">
        <f t="shared" si="1"/>
        <v>#VALUE!</v>
      </c>
    </row>
    <row r="18" spans="1:25" x14ac:dyDescent="0.25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2"/>
        <v>Trichy_Normal</v>
      </c>
      <c r="Y18" t="e">
        <f t="shared" si="1"/>
        <v>#VALUE!</v>
      </c>
    </row>
    <row r="19" spans="1:25" x14ac:dyDescent="0.25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2"/>
        <v>karur_Member</v>
      </c>
      <c r="Y19">
        <f t="shared" si="1"/>
        <v>7</v>
      </c>
    </row>
    <row r="20" spans="1:25" x14ac:dyDescent="0.25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2"/>
        <v>Trichy_Member</v>
      </c>
      <c r="Y20">
        <f t="shared" si="1"/>
        <v>8</v>
      </c>
    </row>
    <row r="21" spans="1:25" x14ac:dyDescent="0.25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2"/>
        <v>Trichy_Normal</v>
      </c>
      <c r="Y21" t="e">
        <f t="shared" si="1"/>
        <v>#VALUE!</v>
      </c>
    </row>
    <row r="22" spans="1:25" x14ac:dyDescent="0.25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2"/>
        <v>Trichy_Normal</v>
      </c>
      <c r="Y22" t="e">
        <f t="shared" si="1"/>
        <v>#VALUE!</v>
      </c>
    </row>
    <row r="23" spans="1:25" x14ac:dyDescent="0.25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2"/>
        <v>karur_Normal</v>
      </c>
      <c r="Y23" t="e">
        <f t="shared" si="1"/>
        <v>#VALUE!</v>
      </c>
    </row>
    <row r="24" spans="1:25" x14ac:dyDescent="0.25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2"/>
        <v>Chennai_Member</v>
      </c>
    </row>
    <row r="25" spans="1:25" x14ac:dyDescent="0.25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2"/>
        <v>karur_Normal</v>
      </c>
    </row>
    <row r="26" spans="1:25" x14ac:dyDescent="0.25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2"/>
        <v>karur_Normal</v>
      </c>
    </row>
    <row r="27" spans="1:25" x14ac:dyDescent="0.25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2"/>
        <v>Trichy_Normal</v>
      </c>
    </row>
    <row r="28" spans="1:25" x14ac:dyDescent="0.25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2"/>
        <v>Trichy_Member</v>
      </c>
    </row>
    <row r="29" spans="1:25" x14ac:dyDescent="0.25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2"/>
        <v>Trichy_Member</v>
      </c>
    </row>
    <row r="30" spans="1:25" x14ac:dyDescent="0.25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2"/>
        <v>karur_Normal</v>
      </c>
    </row>
    <row r="31" spans="1:25" x14ac:dyDescent="0.25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2"/>
        <v>Trichy_Normal</v>
      </c>
    </row>
    <row r="32" spans="1:25" x14ac:dyDescent="0.25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2"/>
        <v>karur_Normal</v>
      </c>
    </row>
    <row r="33" spans="1:11" x14ac:dyDescent="0.25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2"/>
        <v>Trichy_Normal</v>
      </c>
    </row>
    <row r="34" spans="1:11" x14ac:dyDescent="0.25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2"/>
        <v>karur_Normal</v>
      </c>
    </row>
  </sheetData>
  <mergeCells count="2">
    <mergeCell ref="E2:P2"/>
    <mergeCell ref="A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sqref="A1:C8"/>
    </sheetView>
  </sheetViews>
  <sheetFormatPr defaultRowHeight="15" x14ac:dyDescent="0.25"/>
  <cols>
    <col min="1" max="2" width="6.7109375" customWidth="1"/>
    <col min="3" max="3" width="8.5703125" customWidth="1"/>
    <col min="4" max="4" width="61" customWidth="1"/>
    <col min="5" max="5" width="37.5703125" customWidth="1"/>
    <col min="6" max="6" width="36.28515625" customWidth="1"/>
    <col min="7" max="8" width="38.28515625" bestFit="1" customWidth="1"/>
    <col min="9" max="9" width="51.5703125" bestFit="1" customWidth="1"/>
    <col min="10" max="10" width="55.42578125" bestFit="1" customWidth="1"/>
    <col min="11" max="11" width="57.28515625" bestFit="1" customWidth="1"/>
    <col min="12" max="12" width="45.140625" bestFit="1" customWidth="1"/>
    <col min="13" max="13" width="26.42578125" bestFit="1" customWidth="1"/>
    <col min="14" max="14" width="26.140625" bestFit="1" customWidth="1"/>
    <col min="15" max="15" width="52.7109375" bestFit="1" customWidth="1"/>
    <col min="16" max="16" width="21.85546875" bestFit="1" customWidth="1"/>
    <col min="17" max="17" width="29.7109375" bestFit="1" customWidth="1"/>
    <col min="19" max="19" width="13.42578125" bestFit="1" customWidth="1"/>
    <col min="20" max="20" width="61" bestFit="1" customWidth="1"/>
  </cols>
  <sheetData>
    <row r="1" spans="1:20" x14ac:dyDescent="0.25">
      <c r="A1" s="34" t="s">
        <v>78</v>
      </c>
      <c r="B1" s="34" t="s">
        <v>79</v>
      </c>
      <c r="C1" s="34" t="s">
        <v>80</v>
      </c>
      <c r="D1" s="7" t="s">
        <v>81</v>
      </c>
      <c r="E1" s="7" t="s">
        <v>82</v>
      </c>
      <c r="F1" s="7" t="s">
        <v>83</v>
      </c>
      <c r="G1" s="7"/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/>
      <c r="P1" s="7" t="s">
        <v>91</v>
      </c>
      <c r="Q1" s="8"/>
      <c r="S1" s="11" t="s">
        <v>118</v>
      </c>
      <c r="T1" s="11" t="s">
        <v>117</v>
      </c>
    </row>
    <row r="2" spans="1:20" ht="83.45" customHeight="1" x14ac:dyDescent="0.25">
      <c r="A2" s="34"/>
      <c r="B2" s="34"/>
      <c r="C2" s="34"/>
      <c r="D2" s="7" t="s">
        <v>92</v>
      </c>
      <c r="E2" s="7" t="s">
        <v>93</v>
      </c>
      <c r="F2" s="7" t="s">
        <v>94</v>
      </c>
      <c r="G2" s="7" t="s">
        <v>95</v>
      </c>
      <c r="H2" s="7" t="s">
        <v>96</v>
      </c>
      <c r="I2" s="7" t="s">
        <v>97</v>
      </c>
      <c r="J2" s="7" t="s">
        <v>98</v>
      </c>
      <c r="K2" s="7" t="s">
        <v>99</v>
      </c>
      <c r="L2" s="7" t="s">
        <v>100</v>
      </c>
      <c r="M2" s="7" t="s">
        <v>101</v>
      </c>
      <c r="N2" s="7" t="s">
        <v>102</v>
      </c>
      <c r="O2" s="7"/>
      <c r="P2" s="8"/>
      <c r="Q2" s="8"/>
      <c r="S2" s="11" t="s">
        <v>81</v>
      </c>
      <c r="T2" s="11" t="s">
        <v>92</v>
      </c>
    </row>
    <row r="3" spans="1:20" ht="67.150000000000006" customHeight="1" x14ac:dyDescent="0.25">
      <c r="A3" s="34"/>
      <c r="B3" s="34"/>
      <c r="C3" s="34"/>
      <c r="D3" s="9" t="s">
        <v>103</v>
      </c>
      <c r="E3" s="10" t="s">
        <v>104</v>
      </c>
      <c r="F3" s="10" t="s">
        <v>105</v>
      </c>
      <c r="G3" s="10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111</v>
      </c>
      <c r="M3" s="10" t="s">
        <v>112</v>
      </c>
      <c r="N3" s="10" t="s">
        <v>113</v>
      </c>
      <c r="O3" s="10" t="s">
        <v>114</v>
      </c>
      <c r="P3" s="10" t="s">
        <v>115</v>
      </c>
      <c r="Q3" s="10" t="s">
        <v>116</v>
      </c>
      <c r="S3" s="11" t="s">
        <v>82</v>
      </c>
      <c r="T3" s="11" t="s">
        <v>93</v>
      </c>
    </row>
    <row r="4" spans="1:20" x14ac:dyDescent="0.25">
      <c r="A4" s="12">
        <v>40</v>
      </c>
      <c r="B4" s="12">
        <v>0</v>
      </c>
      <c r="C4" s="12" t="s">
        <v>13</v>
      </c>
      <c r="D4" s="13" t="str">
        <f>IF(A4&gt;20, "true", "Fasle")</f>
        <v>true</v>
      </c>
      <c r="E4" s="14" t="b">
        <f>AND(A4&gt;10, B4&lt;30)</f>
        <v>1</v>
      </c>
      <c r="F4" s="13" t="b">
        <f>OR(A4&gt;10, B4&lt;30)</f>
        <v>1</v>
      </c>
      <c r="G4" s="13" t="b">
        <f>AND(A4&gt;10, B4&lt;30)</f>
        <v>1</v>
      </c>
      <c r="H4" s="13" t="b">
        <f>NOT(A4&gt;15)</f>
        <v>0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120</v>
      </c>
      <c r="Q4" s="12">
        <f>SUMIFS(A4:A8,C4:C8,"A",B4:B8,0)</f>
        <v>70</v>
      </c>
      <c r="S4" s="11" t="s">
        <v>83</v>
      </c>
      <c r="T4" s="11" t="s">
        <v>94</v>
      </c>
    </row>
    <row r="5" spans="1:20" x14ac:dyDescent="0.25">
      <c r="A5" s="12">
        <v>55</v>
      </c>
      <c r="B5" s="12">
        <v>25</v>
      </c>
      <c r="C5" s="12" t="s">
        <v>34</v>
      </c>
      <c r="D5" s="13" t="str">
        <f>IF(A5&gt;20, IF(C5="A","True","False"), "Less or equal to 20")</f>
        <v>False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2.2000000000000002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greater than given</v>
      </c>
      <c r="P5" s="12">
        <f t="shared" ref="P5:P8" si="1">SUMIF(C5:C9,"A",A5:A9)</f>
        <v>80</v>
      </c>
      <c r="Q5" s="12">
        <f t="shared" ref="Q5:Q8" si="2">SUMIFS(A5:A9,C5:C9,"A",B5:B9,0)</f>
        <v>30</v>
      </c>
      <c r="S5" s="11" t="s">
        <v>84</v>
      </c>
      <c r="T5" s="11" t="s">
        <v>96</v>
      </c>
    </row>
    <row r="6" spans="1:20" x14ac:dyDescent="0.25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3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>
        <f t="shared" si="2"/>
        <v>30</v>
      </c>
      <c r="S6" s="11" t="s">
        <v>85</v>
      </c>
      <c r="T6" s="11" t="s">
        <v>97</v>
      </c>
    </row>
    <row r="7" spans="1:20" x14ac:dyDescent="0.25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>AND(A7&gt;10, B7&lt;30)</f>
        <v>0</v>
      </c>
      <c r="F7" s="13" t="b">
        <f t="shared" si="3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>
        <f t="shared" si="2"/>
        <v>0</v>
      </c>
      <c r="S7" s="11" t="s">
        <v>86</v>
      </c>
      <c r="T7" s="11" t="s">
        <v>98</v>
      </c>
    </row>
    <row r="8" spans="1:20" x14ac:dyDescent="0.25">
      <c r="A8" s="12">
        <v>50</v>
      </c>
      <c r="B8" s="12">
        <v>55</v>
      </c>
      <c r="C8" s="12" t="s">
        <v>13</v>
      </c>
      <c r="D8" s="13" t="str">
        <f>IF(AND(A8&gt;10, B8&lt;30), C8, "Less or equal to 20")</f>
        <v>Less or equal to 20</v>
      </c>
      <c r="E8" s="14" t="b">
        <f t="shared" si="0"/>
        <v>0</v>
      </c>
      <c r="F8" s="13" t="b">
        <f t="shared" si="3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>
        <f t="shared" si="2"/>
        <v>0</v>
      </c>
      <c r="S8" s="11" t="s">
        <v>87</v>
      </c>
      <c r="T8" s="11" t="s">
        <v>99</v>
      </c>
    </row>
    <row r="9" spans="1:2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88</v>
      </c>
      <c r="T9" s="11" t="s">
        <v>100</v>
      </c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89</v>
      </c>
      <c r="T10" s="11" t="s">
        <v>101</v>
      </c>
    </row>
    <row r="11" spans="1:20" x14ac:dyDescent="0.25">
      <c r="S11" s="11" t="s">
        <v>90</v>
      </c>
      <c r="T11" s="11" t="s">
        <v>102</v>
      </c>
    </row>
    <row r="14" spans="1:20" x14ac:dyDescent="0.25">
      <c r="T14" t="b">
        <f>FALSE</f>
        <v>0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RowHeight="15" x14ac:dyDescent="0.25"/>
  <cols>
    <col min="4" max="4" width="15.7109375" bestFit="1" customWidth="1"/>
    <col min="5" max="5" width="14.85546875" bestFit="1" customWidth="1"/>
    <col min="6" max="6" width="13.28515625" bestFit="1" customWidth="1"/>
    <col min="7" max="7" width="14.140625" bestFit="1" customWidth="1"/>
    <col min="8" max="8" width="15.28515625" bestFit="1" customWidth="1"/>
    <col min="9" max="9" width="18.28515625" customWidth="1"/>
    <col min="10" max="10" width="26.5703125" bestFit="1" customWidth="1"/>
    <col min="11" max="11" width="11.7109375" bestFit="1" customWidth="1"/>
    <col min="12" max="12" width="11.42578125" bestFit="1" customWidth="1"/>
    <col min="13" max="13" width="13.28515625" bestFit="1" customWidth="1"/>
    <col min="14" max="14" width="11.28515625" bestFit="1" customWidth="1"/>
  </cols>
  <sheetData>
    <row r="1" spans="1:20" ht="28.5" x14ac:dyDescent="0.25">
      <c r="A1" s="38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4" t="s">
        <v>78</v>
      </c>
      <c r="B2" s="34" t="s">
        <v>79</v>
      </c>
      <c r="C2" s="34" t="s">
        <v>80</v>
      </c>
      <c r="E2" s="36" t="s">
        <v>123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20" x14ac:dyDescent="0.25">
      <c r="A3" s="34"/>
      <c r="B3" s="34"/>
      <c r="C3" s="34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0" x14ac:dyDescent="0.25">
      <c r="A4" s="34"/>
      <c r="B4" s="34"/>
      <c r="C4" s="34"/>
      <c r="D4" s="23" t="s">
        <v>128</v>
      </c>
      <c r="E4" s="23" t="s">
        <v>127</v>
      </c>
      <c r="F4" s="23" t="s">
        <v>129</v>
      </c>
      <c r="G4" s="23" t="s">
        <v>134</v>
      </c>
      <c r="H4" s="23" t="s">
        <v>135</v>
      </c>
      <c r="I4" s="23" t="s">
        <v>136</v>
      </c>
      <c r="J4" s="23" t="s">
        <v>137</v>
      </c>
      <c r="K4" s="23" t="s">
        <v>138</v>
      </c>
      <c r="L4" s="23" t="s">
        <v>139</v>
      </c>
      <c r="M4" s="23" t="s">
        <v>140</v>
      </c>
      <c r="N4" s="23" t="s">
        <v>141</v>
      </c>
      <c r="O4" s="21"/>
      <c r="P4" s="21"/>
    </row>
    <row r="5" spans="1:20" x14ac:dyDescent="0.25">
      <c r="A5" s="12">
        <v>44</v>
      </c>
      <c r="B5" s="12">
        <v>0</v>
      </c>
      <c r="C5" s="12" t="s">
        <v>13</v>
      </c>
      <c r="D5">
        <f>AVERAGE(A5:A9)</f>
        <v>35.6</v>
      </c>
      <c r="E5">
        <f>MEDIAN(A5:A9)</f>
        <v>30</v>
      </c>
      <c r="F5">
        <f>MODE(A5:A9)</f>
        <v>30</v>
      </c>
      <c r="G5">
        <f>COUNT(A5:A9)</f>
        <v>5</v>
      </c>
      <c r="H5">
        <f>COUNTA(C5:C9)</f>
        <v>5</v>
      </c>
      <c r="I5">
        <f>COUNTIF(C5:C9,"A")</f>
        <v>3</v>
      </c>
      <c r="J5">
        <f>COUNTIFS(C5:C9,"A",B5:B9,0)</f>
        <v>2</v>
      </c>
      <c r="K5">
        <f>MAX(B5:B9)</f>
        <v>55</v>
      </c>
      <c r="L5">
        <f>MIN(B5:B9)</f>
        <v>0</v>
      </c>
      <c r="M5" s="21">
        <f>STDEV(A5:A9)</f>
        <v>7.6681158050723228</v>
      </c>
      <c r="N5">
        <f>VAR(A5:A9)</f>
        <v>58.799999999999955</v>
      </c>
    </row>
    <row r="6" spans="1:20" x14ac:dyDescent="0.25">
      <c r="A6" s="12">
        <v>30</v>
      </c>
      <c r="B6" s="12">
        <v>25</v>
      </c>
      <c r="C6" s="12" t="s">
        <v>34</v>
      </c>
      <c r="D6">
        <f t="shared" ref="D6:D9" si="0">AVERAGE(A6:A10)</f>
        <v>33.5</v>
      </c>
      <c r="E6">
        <f t="shared" ref="E6:E9" si="1">MEDIAN(A6:A10)</f>
        <v>30</v>
      </c>
      <c r="F6">
        <f>MODE(A5:A10)</f>
        <v>30</v>
      </c>
      <c r="G6">
        <f t="shared" ref="G6:G9" si="2">COUNT(A6:A10)</f>
        <v>4</v>
      </c>
    </row>
    <row r="7" spans="1:20" x14ac:dyDescent="0.25">
      <c r="A7" s="12">
        <v>30</v>
      </c>
      <c r="B7" s="12">
        <v>0</v>
      </c>
      <c r="C7" s="12" t="s">
        <v>13</v>
      </c>
      <c r="D7">
        <f t="shared" si="0"/>
        <v>34.666666666666664</v>
      </c>
      <c r="E7">
        <f t="shared" si="1"/>
        <v>30</v>
      </c>
      <c r="G7">
        <f t="shared" si="2"/>
        <v>3</v>
      </c>
    </row>
    <row r="8" spans="1:20" x14ac:dyDescent="0.25">
      <c r="A8" s="12">
        <v>30</v>
      </c>
      <c r="B8" s="12">
        <v>45</v>
      </c>
      <c r="C8" s="12" t="s">
        <v>34</v>
      </c>
      <c r="D8">
        <f t="shared" si="0"/>
        <v>37</v>
      </c>
      <c r="E8">
        <f t="shared" si="1"/>
        <v>37</v>
      </c>
      <c r="G8">
        <f t="shared" si="2"/>
        <v>2</v>
      </c>
    </row>
    <row r="9" spans="1:20" x14ac:dyDescent="0.25">
      <c r="A9" s="12">
        <v>44</v>
      </c>
      <c r="B9" s="12">
        <v>55</v>
      </c>
      <c r="C9" s="12" t="s">
        <v>13</v>
      </c>
      <c r="D9">
        <f t="shared" si="0"/>
        <v>44</v>
      </c>
      <c r="E9">
        <f t="shared" si="1"/>
        <v>44</v>
      </c>
      <c r="G9">
        <f t="shared" si="2"/>
        <v>1</v>
      </c>
    </row>
    <row r="11" spans="1:20" x14ac:dyDescent="0.25">
      <c r="N11">
        <f>SQRT(N5)</f>
        <v>7.6681158050723228</v>
      </c>
    </row>
    <row r="15" spans="1:20" x14ac:dyDescent="0.25">
      <c r="H15" t="s">
        <v>130</v>
      </c>
    </row>
    <row r="16" spans="1:20" x14ac:dyDescent="0.25">
      <c r="A16" s="35" t="s">
        <v>132</v>
      </c>
      <c r="B16" s="35"/>
      <c r="C16">
        <v>1</v>
      </c>
      <c r="D16">
        <v>3</v>
      </c>
      <c r="E16">
        <v>4</v>
      </c>
      <c r="F16">
        <v>5</v>
      </c>
      <c r="G16">
        <v>3</v>
      </c>
      <c r="H16">
        <f>MEDIAN(C16:G16)</f>
        <v>3</v>
      </c>
    </row>
    <row r="17" spans="1:9" x14ac:dyDescent="0.25">
      <c r="A17" s="35" t="s">
        <v>131</v>
      </c>
      <c r="B17" s="35"/>
      <c r="C17">
        <v>1</v>
      </c>
      <c r="D17">
        <v>3</v>
      </c>
      <c r="E17">
        <v>3</v>
      </c>
      <c r="F17">
        <v>4</v>
      </c>
      <c r="G17">
        <v>5</v>
      </c>
      <c r="H17">
        <v>3</v>
      </c>
      <c r="I17" t="s">
        <v>133</v>
      </c>
    </row>
  </sheetData>
  <mergeCells count="7">
    <mergeCell ref="A17:B17"/>
    <mergeCell ref="A16:B16"/>
    <mergeCell ref="E2:P2"/>
    <mergeCell ref="A1:T1"/>
    <mergeCell ref="A2:A4"/>
    <mergeCell ref="B2:B4"/>
    <mergeCell ref="C2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"/>
  <sheetViews>
    <sheetView workbookViewId="0">
      <selection activeCell="H17" sqref="H17"/>
    </sheetView>
  </sheetViews>
  <sheetFormatPr defaultRowHeight="15" x14ac:dyDescent="0.25"/>
  <cols>
    <col min="1" max="1" width="12" bestFit="1" customWidth="1"/>
    <col min="3" max="3" width="12" bestFit="1" customWidth="1"/>
    <col min="8" max="8" width="22.7109375" bestFit="1" customWidth="1"/>
  </cols>
  <sheetData>
    <row r="1" spans="1:20" ht="28.5" x14ac:dyDescent="0.25">
      <c r="B1" s="38" t="s">
        <v>126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4" t="s">
        <v>80</v>
      </c>
      <c r="B2" s="34" t="s">
        <v>78</v>
      </c>
      <c r="C2" s="34" t="s">
        <v>147</v>
      </c>
      <c r="D2" s="36" t="s">
        <v>125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22"/>
      <c r="P2" s="22"/>
      <c r="Q2" s="22"/>
      <c r="R2" s="22"/>
      <c r="S2" s="22"/>
      <c r="T2" s="22"/>
    </row>
    <row r="3" spans="1:20" x14ac:dyDescent="0.25">
      <c r="A3" s="34"/>
      <c r="B3" s="34"/>
      <c r="C3" s="34"/>
      <c r="D3" s="12"/>
      <c r="E3" s="12"/>
      <c r="F3" s="12"/>
    </row>
    <row r="4" spans="1:20" x14ac:dyDescent="0.25">
      <c r="A4" s="34"/>
      <c r="B4" s="34"/>
      <c r="C4" s="34"/>
      <c r="D4" s="12"/>
      <c r="E4" s="12"/>
      <c r="F4" s="12"/>
    </row>
    <row r="5" spans="1:20" x14ac:dyDescent="0.25">
      <c r="A5" s="12" t="s">
        <v>13</v>
      </c>
      <c r="B5" s="12">
        <v>40</v>
      </c>
      <c r="C5" s="12">
        <v>0</v>
      </c>
      <c r="D5" s="12"/>
      <c r="E5" s="12"/>
      <c r="F5" s="12"/>
    </row>
    <row r="6" spans="1:20" x14ac:dyDescent="0.25">
      <c r="A6" s="12" t="s">
        <v>34</v>
      </c>
      <c r="B6" s="12">
        <v>55</v>
      </c>
      <c r="C6" s="12">
        <v>55</v>
      </c>
      <c r="D6" s="12"/>
      <c r="E6" s="12"/>
      <c r="F6" s="12"/>
      <c r="G6" s="24" t="s">
        <v>142</v>
      </c>
      <c r="H6" s="25" t="s">
        <v>148</v>
      </c>
    </row>
    <row r="7" spans="1:20" x14ac:dyDescent="0.25">
      <c r="A7" s="12" t="s">
        <v>145</v>
      </c>
      <c r="B7" s="12">
        <v>30</v>
      </c>
      <c r="C7" s="12">
        <v>0</v>
      </c>
      <c r="D7" s="12"/>
      <c r="E7" s="12"/>
      <c r="F7" s="12"/>
      <c r="G7" s="24" t="s">
        <v>13</v>
      </c>
      <c r="H7" s="24">
        <f>VLOOKUP(G7,A5:F9,3)</f>
        <v>0</v>
      </c>
    </row>
    <row r="8" spans="1:20" x14ac:dyDescent="0.25">
      <c r="A8" s="12" t="s">
        <v>146</v>
      </c>
      <c r="B8" s="12">
        <v>40</v>
      </c>
      <c r="C8" s="12">
        <v>45</v>
      </c>
      <c r="D8" s="12" t="s">
        <v>143</v>
      </c>
      <c r="E8" s="12">
        <v>33</v>
      </c>
      <c r="F8" s="12">
        <v>333</v>
      </c>
      <c r="G8" s="24" t="s">
        <v>34</v>
      </c>
      <c r="H8" s="24">
        <f>VLOOKUP(G8,A5:F9,3)</f>
        <v>55</v>
      </c>
    </row>
    <row r="9" spans="1:20" x14ac:dyDescent="0.25">
      <c r="A9" s="12" t="s">
        <v>144</v>
      </c>
      <c r="B9" s="12">
        <v>50</v>
      </c>
      <c r="C9" s="12">
        <v>55</v>
      </c>
      <c r="D9" s="12"/>
      <c r="E9" s="12"/>
      <c r="F9" s="12"/>
      <c r="G9" s="24" t="s">
        <v>144</v>
      </c>
      <c r="H9" s="24">
        <f>VLOOKUP(G9,A5:F9,3)</f>
        <v>55</v>
      </c>
    </row>
    <row r="15" spans="1:20" x14ac:dyDescent="0.25">
      <c r="H15" t="s">
        <v>150</v>
      </c>
    </row>
    <row r="16" spans="1:20" x14ac:dyDescent="0.25">
      <c r="A16" s="18" t="s">
        <v>80</v>
      </c>
      <c r="B16" s="12" t="s">
        <v>13</v>
      </c>
      <c r="C16" s="12" t="s">
        <v>34</v>
      </c>
      <c r="D16" s="12" t="s">
        <v>145</v>
      </c>
      <c r="E16" s="12" t="s">
        <v>146</v>
      </c>
      <c r="F16" s="12" t="s">
        <v>144</v>
      </c>
      <c r="G16" s="24" t="s">
        <v>142</v>
      </c>
      <c r="H16" s="26" t="s">
        <v>149</v>
      </c>
    </row>
    <row r="17" spans="1:8" x14ac:dyDescent="0.25">
      <c r="A17" s="18" t="s">
        <v>78</v>
      </c>
      <c r="B17" s="12">
        <v>40</v>
      </c>
      <c r="C17" s="12">
        <v>55</v>
      </c>
      <c r="D17" s="12">
        <v>30</v>
      </c>
      <c r="E17" s="12">
        <v>40</v>
      </c>
      <c r="F17" s="12">
        <v>50</v>
      </c>
      <c r="G17" s="24" t="s">
        <v>151</v>
      </c>
      <c r="H17" s="25">
        <f>HLOOKUP(G17,A16:F26,2,)</f>
        <v>50</v>
      </c>
    </row>
    <row r="18" spans="1:8" x14ac:dyDescent="0.25">
      <c r="A18" s="18" t="s">
        <v>147</v>
      </c>
      <c r="B18" s="12">
        <v>0</v>
      </c>
      <c r="C18" s="12">
        <v>25</v>
      </c>
      <c r="D18" s="12">
        <v>0</v>
      </c>
      <c r="E18" s="12">
        <v>45</v>
      </c>
      <c r="F18" s="12">
        <v>55</v>
      </c>
      <c r="G18" s="24">
        <v>50</v>
      </c>
      <c r="H18" s="25">
        <f>HLOOKUP(G18,B17:F21,2,TRUE)</f>
        <v>55</v>
      </c>
    </row>
    <row r="19" spans="1:8" x14ac:dyDescent="0.25">
      <c r="B19" s="12"/>
      <c r="C19" s="12"/>
      <c r="D19" s="12"/>
      <c r="E19" s="12" t="s">
        <v>143</v>
      </c>
      <c r="F19" s="12"/>
    </row>
    <row r="20" spans="1:8" x14ac:dyDescent="0.25">
      <c r="B20" s="12"/>
      <c r="C20" s="12"/>
      <c r="D20" s="12"/>
      <c r="E20" s="12">
        <v>33</v>
      </c>
      <c r="F20" s="12"/>
    </row>
    <row r="21" spans="1:8" x14ac:dyDescent="0.25">
      <c r="B21" s="12"/>
      <c r="C21" s="12"/>
      <c r="D21" s="12"/>
      <c r="E21" s="12">
        <v>333</v>
      </c>
      <c r="F21" s="12"/>
    </row>
  </sheetData>
  <mergeCells count="5">
    <mergeCell ref="D2:N2"/>
    <mergeCell ref="B1:T1"/>
    <mergeCell ref="B2:B4"/>
    <mergeCell ref="C2:C4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C15" sqref="C15:D15"/>
    </sheetView>
  </sheetViews>
  <sheetFormatPr defaultRowHeight="15" x14ac:dyDescent="0.25"/>
  <cols>
    <col min="4" max="4" width="18.85546875" customWidth="1"/>
    <col min="5" max="5" width="24.5703125" bestFit="1" customWidth="1"/>
    <col min="6" max="6" width="15.28515625" bestFit="1" customWidth="1"/>
    <col min="7" max="7" width="15.7109375" bestFit="1" customWidth="1"/>
    <col min="8" max="8" width="32.140625" bestFit="1" customWidth="1"/>
    <col min="10" max="10" width="13.28515625" bestFit="1" customWidth="1"/>
  </cols>
  <sheetData>
    <row r="1" spans="1:19" ht="28.5" x14ac:dyDescent="0.45">
      <c r="C1" s="39" t="s">
        <v>164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D2" s="35" t="s">
        <v>172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9" x14ac:dyDescent="0.25">
      <c r="A3" s="28" t="s">
        <v>13</v>
      </c>
      <c r="B3" s="28" t="s">
        <v>34</v>
      </c>
      <c r="C3" s="28" t="s">
        <v>19</v>
      </c>
      <c r="D3" s="29" t="s">
        <v>165</v>
      </c>
      <c r="E3" s="29" t="s">
        <v>166</v>
      </c>
      <c r="F3" s="29" t="s">
        <v>167</v>
      </c>
      <c r="G3" s="29" t="s">
        <v>168</v>
      </c>
      <c r="H3" s="29" t="s">
        <v>169</v>
      </c>
      <c r="I3" s="29" t="s">
        <v>170</v>
      </c>
      <c r="J3" s="29" t="s">
        <v>171</v>
      </c>
    </row>
    <row r="4" spans="1:19" x14ac:dyDescent="0.25">
      <c r="A4" s="30" t="s">
        <v>159</v>
      </c>
      <c r="B4" s="30" t="s">
        <v>160</v>
      </c>
      <c r="C4" s="30" t="s">
        <v>6</v>
      </c>
    </row>
    <row r="5" spans="1:19" x14ac:dyDescent="0.25">
      <c r="A5" s="30" t="s">
        <v>161</v>
      </c>
      <c r="B5" s="30">
        <v>25</v>
      </c>
      <c r="C5" s="30" t="s">
        <v>24</v>
      </c>
      <c r="D5">
        <f>INDEX(A4:C21, 3,2)</f>
        <v>30</v>
      </c>
      <c r="E5">
        <f>MATCH("Sarah", A4:A7, 0)</f>
        <v>3</v>
      </c>
      <c r="F5">
        <f ca="1">INDIRECT("B5")</f>
        <v>25</v>
      </c>
      <c r="G5" t="str">
        <f ca="1">OFFSET(B5, 2, 1)</f>
        <v>male</v>
      </c>
      <c r="H5" t="str">
        <f>CHOOSE(2, A5,A6,A7)</f>
        <v>Sarah</v>
      </c>
      <c r="I5">
        <f>ROW(C7)</f>
        <v>7</v>
      </c>
      <c r="J5">
        <f>COLUMN(C7)</f>
        <v>3</v>
      </c>
    </row>
    <row r="6" spans="1:19" x14ac:dyDescent="0.25">
      <c r="A6" s="30" t="s">
        <v>162</v>
      </c>
      <c r="B6" s="30">
        <v>30</v>
      </c>
      <c r="C6" s="30" t="s">
        <v>16</v>
      </c>
      <c r="E6">
        <f>MATCH(27, B4:B7, 1)</f>
        <v>2</v>
      </c>
      <c r="F6">
        <f>B5</f>
        <v>25</v>
      </c>
    </row>
    <row r="7" spans="1:19" x14ac:dyDescent="0.25">
      <c r="A7" s="27" t="s">
        <v>163</v>
      </c>
      <c r="B7" s="27">
        <v>35</v>
      </c>
      <c r="C7" s="27" t="s">
        <v>173</v>
      </c>
    </row>
    <row r="15" spans="1:19" x14ac:dyDescent="0.25">
      <c r="D15" t="str">
        <f>A5</f>
        <v>John</v>
      </c>
    </row>
  </sheetData>
  <mergeCells count="2">
    <mergeCell ref="C1:S1"/>
    <mergeCell ref="D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A1" t="str">
        <f>'Reference Functions'!A4</f>
        <v>Name</v>
      </c>
      <c r="B1" t="str">
        <f>'Reference Functions'!C4</f>
        <v>Gender</v>
      </c>
    </row>
    <row r="2" spans="1:2" x14ac:dyDescent="0.25">
      <c r="A2" t="str">
        <f>'Reference Functions'!A5</f>
        <v>John</v>
      </c>
      <c r="B2" t="str">
        <f>'Reference Functions'!C5</f>
        <v>Male</v>
      </c>
    </row>
    <row r="3" spans="1:2" x14ac:dyDescent="0.25">
      <c r="A3" t="str">
        <f>'Reference Functions'!A6</f>
        <v>Sarah</v>
      </c>
      <c r="B3" t="str">
        <f>'Reference Functions'!C6</f>
        <v>Female</v>
      </c>
    </row>
    <row r="4" spans="1:2" x14ac:dyDescent="0.25">
      <c r="A4" t="str">
        <f>'Reference Functions'!A7</f>
        <v>Mike</v>
      </c>
      <c r="B4" t="str">
        <f>'Reference Functions'!C7</f>
        <v>male</v>
      </c>
    </row>
    <row r="5" spans="1:2" x14ac:dyDescent="0.25">
      <c r="A5">
        <f>'Reference Functions'!A8</f>
        <v>0</v>
      </c>
      <c r="B5">
        <f>'Reference Functions'!C8</f>
        <v>0</v>
      </c>
    </row>
    <row r="6" spans="1:2" x14ac:dyDescent="0.25">
      <c r="A6">
        <f>'Reference Functions'!A9</f>
        <v>0</v>
      </c>
      <c r="B6">
        <f>'Reference Functions'!C9</f>
        <v>0</v>
      </c>
    </row>
    <row r="7" spans="1:2" x14ac:dyDescent="0.25">
      <c r="A7">
        <f>'Reference Functions'!A10</f>
        <v>0</v>
      </c>
      <c r="B7">
        <f>'Reference Functions'!C10</f>
        <v>0</v>
      </c>
    </row>
    <row r="8" spans="1:2" x14ac:dyDescent="0.25">
      <c r="A8">
        <f>'Reference Functions'!A11</f>
        <v>0</v>
      </c>
      <c r="B8">
        <f>'Reference Functions'!C11</f>
        <v>0</v>
      </c>
    </row>
    <row r="9" spans="1:2" x14ac:dyDescent="0.25">
      <c r="A9">
        <f>'Reference Functions'!A12</f>
        <v>0</v>
      </c>
      <c r="B9">
        <f>'Reference Functions'!C12</f>
        <v>0</v>
      </c>
    </row>
    <row r="10" spans="1:2" x14ac:dyDescent="0.25">
      <c r="A10">
        <f>'Reference Functions'!A13</f>
        <v>0</v>
      </c>
      <c r="B10">
        <f>'Reference Functions'!C13</f>
        <v>0</v>
      </c>
    </row>
    <row r="11" spans="1:2" x14ac:dyDescent="0.25">
      <c r="A11">
        <f>'Reference Functions'!A14</f>
        <v>0</v>
      </c>
      <c r="B11">
        <f>'Reference Functions'!C14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Math Formulas</vt:lpstr>
      <vt:lpstr>date and Time Functions</vt:lpstr>
      <vt:lpstr>Text Functins</vt:lpstr>
      <vt:lpstr>Logical Functions</vt:lpstr>
      <vt:lpstr>Statistical Functions</vt:lpstr>
      <vt:lpstr>Lookup (V and H _Lookup) </vt:lpstr>
      <vt:lpstr>Reference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karthick ag</cp:lastModifiedBy>
  <dcterms:created xsi:type="dcterms:W3CDTF">2025-02-05T04:49:06Z</dcterms:created>
  <dcterms:modified xsi:type="dcterms:W3CDTF">2025-07-22T05:37:27Z</dcterms:modified>
</cp:coreProperties>
</file>