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luky-my.sharepoint.com/personal/ska304_uky_edu/Documents/Tc-Paper/Tc-HAT paper/Final paper/Porf. Palli Edited/Updated version/Insect Molecular Biology -R1/Data availability-HAT/"/>
    </mc:Choice>
  </mc:AlternateContent>
  <xr:revisionPtr revIDLastSave="1433" documentId="8_{01978A8A-72D7-4277-8904-522579558E84}" xr6:coauthVersionLast="45" xr6:coauthVersionMax="47" xr10:uidLastSave="{9904ADBF-6DB0-4BBC-9736-64CCEB015546}"/>
  <bookViews>
    <workbookView xWindow="-120" yWindow="-120" windowWidth="29040" windowHeight="15720" activeTab="1" xr2:uid="{93F967A8-AAD0-4BFB-BE9C-BA3572846716}"/>
  </bookViews>
  <sheets>
    <sheet name="Survival percentage" sheetId="4" r:id="rId1"/>
    <sheet name="TC-Egg counting" sheetId="2" r:id="rId2"/>
    <sheet name="Tc-Larval hatch" sheetId="3" r:id="rId3"/>
    <sheet name="Egg and Larv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" l="1"/>
  <c r="G38" i="2"/>
  <c r="H38" i="2" s="1"/>
  <c r="G39" i="2"/>
  <c r="C41" i="2"/>
  <c r="D41" i="2"/>
  <c r="E41" i="2"/>
  <c r="C43" i="2"/>
  <c r="H37" i="2" s="1"/>
  <c r="H39" i="2" l="1"/>
  <c r="H41" i="2" s="1"/>
  <c r="H3" i="4"/>
  <c r="H4" i="4"/>
  <c r="I4" i="4"/>
  <c r="J4" i="4"/>
  <c r="J3" i="4"/>
  <c r="I3" i="4"/>
  <c r="M4" i="4" l="1"/>
  <c r="L4" i="4"/>
  <c r="K3" i="4"/>
  <c r="L3" i="4"/>
  <c r="J5" i="4" l="1"/>
  <c r="I5" i="4"/>
  <c r="H5" i="4"/>
  <c r="K5" i="4" s="1"/>
  <c r="K4" i="4"/>
  <c r="K15" i="4"/>
  <c r="K16" i="4"/>
  <c r="K27" i="4"/>
  <c r="K28" i="4"/>
  <c r="J6" i="4"/>
  <c r="J7" i="4"/>
  <c r="J8" i="4"/>
  <c r="J9" i="4"/>
  <c r="J10" i="4"/>
  <c r="J11" i="4"/>
  <c r="K11" i="4" s="1"/>
  <c r="J12" i="4"/>
  <c r="K12" i="4" s="1"/>
  <c r="J13" i="4"/>
  <c r="J14" i="4"/>
  <c r="J15" i="4"/>
  <c r="J16" i="4"/>
  <c r="J17" i="4"/>
  <c r="J18" i="4"/>
  <c r="J19" i="4"/>
  <c r="J20" i="4"/>
  <c r="J21" i="4"/>
  <c r="J22" i="4"/>
  <c r="J23" i="4"/>
  <c r="K23" i="4" s="1"/>
  <c r="J24" i="4"/>
  <c r="K24" i="4" s="1"/>
  <c r="J25" i="4"/>
  <c r="J26" i="4"/>
  <c r="J27" i="4"/>
  <c r="J28" i="4"/>
  <c r="J29" i="4"/>
  <c r="J30" i="4"/>
  <c r="J31" i="4"/>
  <c r="J32" i="4"/>
  <c r="I6" i="4"/>
  <c r="K6" i="4" s="1"/>
  <c r="I7" i="4"/>
  <c r="I8" i="4"/>
  <c r="I9" i="4"/>
  <c r="K9" i="4" s="1"/>
  <c r="I10" i="4"/>
  <c r="I11" i="4"/>
  <c r="I12" i="4"/>
  <c r="I13" i="4"/>
  <c r="I14" i="4"/>
  <c r="I15" i="4"/>
  <c r="I16" i="4"/>
  <c r="I17" i="4"/>
  <c r="I18" i="4"/>
  <c r="I19" i="4"/>
  <c r="K19" i="4" s="1"/>
  <c r="I20" i="4"/>
  <c r="K20" i="4" s="1"/>
  <c r="I21" i="4"/>
  <c r="K21" i="4" s="1"/>
  <c r="I22" i="4"/>
  <c r="I23" i="4"/>
  <c r="I24" i="4"/>
  <c r="I25" i="4"/>
  <c r="I26" i="4"/>
  <c r="I27" i="4"/>
  <c r="I28" i="4"/>
  <c r="I29" i="4"/>
  <c r="I30" i="4"/>
  <c r="I31" i="4"/>
  <c r="I32" i="4"/>
  <c r="K32" i="4" s="1"/>
  <c r="H8" i="4"/>
  <c r="H7" i="4"/>
  <c r="K7" i="4" s="1"/>
  <c r="H6" i="4"/>
  <c r="H27" i="4"/>
  <c r="H9" i="4"/>
  <c r="H10" i="4"/>
  <c r="K10" i="4" s="1"/>
  <c r="H11" i="4"/>
  <c r="H12" i="4"/>
  <c r="H13" i="4"/>
  <c r="H14" i="4"/>
  <c r="H15" i="4"/>
  <c r="H16" i="4"/>
  <c r="H17" i="4"/>
  <c r="H18" i="4"/>
  <c r="H19" i="4"/>
  <c r="H20" i="4"/>
  <c r="H21" i="4"/>
  <c r="H22" i="4"/>
  <c r="K22" i="4" s="1"/>
  <c r="H23" i="4"/>
  <c r="H24" i="4"/>
  <c r="H25" i="4"/>
  <c r="H26" i="4"/>
  <c r="H28" i="4"/>
  <c r="H29" i="4"/>
  <c r="H30" i="4"/>
  <c r="H31" i="4"/>
  <c r="H32" i="4"/>
  <c r="L18" i="4" l="1"/>
  <c r="M18" i="4"/>
  <c r="M28" i="4"/>
  <c r="L28" i="4"/>
  <c r="M13" i="4"/>
  <c r="L13" i="4"/>
  <c r="M12" i="4"/>
  <c r="L12" i="4"/>
  <c r="L8" i="4"/>
  <c r="M8" i="4"/>
  <c r="M16" i="4"/>
  <c r="L16" i="4"/>
  <c r="M24" i="4"/>
  <c r="L24" i="4"/>
  <c r="L17" i="4"/>
  <c r="M17" i="4"/>
  <c r="M14" i="4"/>
  <c r="L14" i="4"/>
  <c r="L30" i="4"/>
  <c r="M30" i="4"/>
  <c r="L31" i="4"/>
  <c r="M31" i="4"/>
  <c r="L29" i="4"/>
  <c r="M29" i="4"/>
  <c r="M26" i="4"/>
  <c r="L26" i="4"/>
  <c r="M25" i="4"/>
  <c r="L25" i="4"/>
  <c r="M23" i="4"/>
  <c r="L23" i="4"/>
  <c r="M11" i="4"/>
  <c r="L11" i="4"/>
  <c r="M22" i="4"/>
  <c r="L22" i="4"/>
  <c r="M10" i="4"/>
  <c r="L10" i="4"/>
  <c r="K8" i="4"/>
  <c r="L21" i="4"/>
  <c r="M21" i="4"/>
  <c r="L9" i="4"/>
  <c r="M9" i="4"/>
  <c r="K31" i="4"/>
  <c r="L20" i="4"/>
  <c r="M20" i="4"/>
  <c r="L27" i="4"/>
  <c r="M27" i="4"/>
  <c r="K30" i="4"/>
  <c r="K18" i="4"/>
  <c r="M32" i="4"/>
  <c r="L32" i="4"/>
  <c r="L19" i="4"/>
  <c r="M19" i="4"/>
  <c r="L6" i="4"/>
  <c r="M6" i="4"/>
  <c r="K29" i="4"/>
  <c r="K17" i="4"/>
  <c r="M5" i="4"/>
  <c r="L5" i="4"/>
  <c r="L7" i="4"/>
  <c r="M7" i="4"/>
  <c r="K26" i="4"/>
  <c r="K14" i="4"/>
  <c r="L15" i="4"/>
  <c r="M15" i="4"/>
  <c r="K25" i="4"/>
  <c r="K13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L32" i="5"/>
  <c r="L31" i="5"/>
  <c r="L30" i="5"/>
  <c r="L29" i="5"/>
  <c r="L28" i="5"/>
  <c r="L27" i="5"/>
  <c r="L26" i="5"/>
  <c r="L25" i="5"/>
  <c r="L24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23" i="5"/>
  <c r="L4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I17" i="5"/>
  <c r="J17" i="5"/>
  <c r="K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K5" i="5"/>
  <c r="J5" i="5"/>
  <c r="I5" i="5"/>
  <c r="J4" i="5"/>
  <c r="I4" i="5"/>
  <c r="I6" i="5"/>
  <c r="K4" i="5"/>
  <c r="K3" i="5"/>
  <c r="J3" i="5"/>
  <c r="I3" i="5"/>
  <c r="L3" i="5" l="1"/>
  <c r="M3" i="5"/>
  <c r="E41" i="3" l="1"/>
  <c r="D41" i="3"/>
  <c r="C41" i="3"/>
  <c r="G39" i="3"/>
  <c r="G38" i="3"/>
  <c r="G37" i="3"/>
  <c r="F3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D43" i="3" l="1"/>
  <c r="H38" i="3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4" i="2"/>
  <c r="H4" i="3" l="1"/>
  <c r="K4" i="3" s="1"/>
  <c r="H39" i="3"/>
  <c r="H37" i="3"/>
  <c r="I32" i="3"/>
  <c r="I28" i="3"/>
  <c r="I24" i="3"/>
  <c r="I20" i="3"/>
  <c r="H28" i="3"/>
  <c r="I19" i="3"/>
  <c r="J19" i="3"/>
  <c r="J32" i="3"/>
  <c r="J28" i="3"/>
  <c r="J24" i="3"/>
  <c r="J20" i="3"/>
  <c r="H32" i="3"/>
  <c r="H24" i="3"/>
  <c r="H20" i="3"/>
  <c r="I31" i="3"/>
  <c r="I27" i="3"/>
  <c r="J31" i="3"/>
  <c r="J27" i="3"/>
  <c r="J23" i="3"/>
  <c r="I23" i="3"/>
  <c r="H31" i="3"/>
  <c r="H27" i="3"/>
  <c r="H23" i="3"/>
  <c r="H19" i="3"/>
  <c r="H22" i="3"/>
  <c r="J33" i="3"/>
  <c r="J29" i="3"/>
  <c r="J21" i="3"/>
  <c r="H29" i="3"/>
  <c r="I30" i="3"/>
  <c r="I26" i="3"/>
  <c r="I22" i="3"/>
  <c r="I18" i="3"/>
  <c r="H26" i="3"/>
  <c r="J30" i="3"/>
  <c r="J26" i="3"/>
  <c r="J22" i="3"/>
  <c r="J18" i="3"/>
  <c r="H30" i="3"/>
  <c r="H18" i="3"/>
  <c r="J17" i="3"/>
  <c r="H25" i="3"/>
  <c r="I33" i="3"/>
  <c r="I29" i="3"/>
  <c r="I25" i="3"/>
  <c r="I21" i="3"/>
  <c r="I17" i="3"/>
  <c r="J25" i="3"/>
  <c r="H33" i="3"/>
  <c r="H21" i="3"/>
  <c r="H17" i="3"/>
  <c r="H15" i="3"/>
  <c r="H9" i="3"/>
  <c r="H5" i="3"/>
  <c r="I12" i="3"/>
  <c r="J4" i="3"/>
  <c r="I16" i="3"/>
  <c r="J16" i="3"/>
  <c r="J14" i="3"/>
  <c r="J12" i="3"/>
  <c r="J10" i="3"/>
  <c r="J8" i="3"/>
  <c r="J6" i="3"/>
  <c r="I4" i="3"/>
  <c r="H16" i="3"/>
  <c r="H14" i="3"/>
  <c r="H12" i="3"/>
  <c r="H10" i="3"/>
  <c r="H8" i="3"/>
  <c r="H6" i="3"/>
  <c r="I15" i="3"/>
  <c r="I13" i="3"/>
  <c r="I11" i="3"/>
  <c r="I9" i="3"/>
  <c r="I7" i="3"/>
  <c r="I5" i="3"/>
  <c r="J15" i="3"/>
  <c r="J13" i="3"/>
  <c r="J11" i="3"/>
  <c r="J9" i="3"/>
  <c r="J7" i="3"/>
  <c r="J5" i="3"/>
  <c r="H13" i="3"/>
  <c r="H11" i="3"/>
  <c r="H7" i="3"/>
  <c r="I14" i="3"/>
  <c r="I10" i="3"/>
  <c r="I8" i="3"/>
  <c r="I6" i="3"/>
  <c r="L8" i="3" l="1"/>
  <c r="K8" i="3"/>
  <c r="L23" i="3"/>
  <c r="K23" i="3"/>
  <c r="K12" i="3"/>
  <c r="L12" i="3"/>
  <c r="L16" i="3"/>
  <c r="K16" i="3"/>
  <c r="L17" i="3"/>
  <c r="K17" i="3"/>
  <c r="L5" i="3"/>
  <c r="K5" i="3"/>
  <c r="K15" i="3"/>
  <c r="L15" i="3"/>
  <c r="L31" i="3"/>
  <c r="K31" i="3"/>
  <c r="K25" i="3"/>
  <c r="L25" i="3"/>
  <c r="K14" i="3"/>
  <c r="L14" i="3"/>
  <c r="L9" i="3"/>
  <c r="K9" i="3"/>
  <c r="L29" i="3"/>
  <c r="K29" i="3"/>
  <c r="L28" i="3"/>
  <c r="K28" i="3"/>
  <c r="L4" i="3"/>
  <c r="L18" i="3"/>
  <c r="K18" i="3"/>
  <c r="L7" i="3"/>
  <c r="K7" i="3"/>
  <c r="L30" i="3"/>
  <c r="K30" i="3"/>
  <c r="K11" i="3"/>
  <c r="L11" i="3"/>
  <c r="L21" i="3"/>
  <c r="K21" i="3"/>
  <c r="L20" i="3"/>
  <c r="K20" i="3"/>
  <c r="K13" i="3"/>
  <c r="L13" i="3"/>
  <c r="L33" i="3"/>
  <c r="K33" i="3"/>
  <c r="L22" i="3"/>
  <c r="K22" i="3"/>
  <c r="K24" i="3"/>
  <c r="L24" i="3"/>
  <c r="L6" i="3"/>
  <c r="K6" i="3"/>
  <c r="L19" i="3"/>
  <c r="K19" i="3"/>
  <c r="K32" i="3"/>
  <c r="L32" i="3"/>
  <c r="H41" i="3"/>
  <c r="L10" i="3"/>
  <c r="K10" i="3"/>
  <c r="K26" i="3"/>
  <c r="L26" i="3"/>
  <c r="K27" i="3"/>
  <c r="L27" i="3"/>
  <c r="H4" i="2"/>
  <c r="H30" i="2"/>
  <c r="H26" i="2"/>
  <c r="H22" i="2"/>
  <c r="H18" i="2"/>
  <c r="H14" i="2"/>
  <c r="H10" i="2"/>
  <c r="H6" i="2"/>
  <c r="J33" i="2"/>
  <c r="J25" i="2"/>
  <c r="J17" i="2"/>
  <c r="I9" i="2"/>
  <c r="H29" i="2"/>
  <c r="H21" i="2"/>
  <c r="H13" i="2"/>
  <c r="J11" i="2"/>
  <c r="H19" i="2"/>
  <c r="I30" i="2"/>
  <c r="I22" i="2"/>
  <c r="J30" i="2"/>
  <c r="J10" i="2"/>
  <c r="I33" i="2"/>
  <c r="I29" i="2"/>
  <c r="I25" i="2"/>
  <c r="I21" i="2"/>
  <c r="I17" i="2"/>
  <c r="I13" i="2"/>
  <c r="J9" i="2"/>
  <c r="I5" i="2"/>
  <c r="J29" i="2"/>
  <c r="J21" i="2"/>
  <c r="J13" i="2"/>
  <c r="J5" i="2"/>
  <c r="H33" i="2"/>
  <c r="H25" i="2"/>
  <c r="H17" i="2"/>
  <c r="H9" i="2"/>
  <c r="J31" i="2"/>
  <c r="I15" i="2"/>
  <c r="H7" i="2"/>
  <c r="I6" i="2"/>
  <c r="H5" i="2"/>
  <c r="I10" i="2"/>
  <c r="J22" i="2"/>
  <c r="I32" i="2"/>
  <c r="H28" i="2"/>
  <c r="I24" i="2"/>
  <c r="I20" i="2"/>
  <c r="I16" i="2"/>
  <c r="I12" i="2"/>
  <c r="I8" i="2"/>
  <c r="J4" i="2"/>
  <c r="H32" i="2"/>
  <c r="H24" i="2"/>
  <c r="H16" i="2"/>
  <c r="H12" i="2"/>
  <c r="I31" i="2"/>
  <c r="I19" i="2"/>
  <c r="I11" i="2"/>
  <c r="J27" i="2"/>
  <c r="J19" i="2"/>
  <c r="H31" i="2"/>
  <c r="H23" i="2"/>
  <c r="I18" i="2"/>
  <c r="J26" i="2"/>
  <c r="J18" i="2"/>
  <c r="J32" i="2"/>
  <c r="I28" i="2"/>
  <c r="J24" i="2"/>
  <c r="J20" i="2"/>
  <c r="J16" i="2"/>
  <c r="J12" i="2"/>
  <c r="J8" i="2"/>
  <c r="I4" i="2"/>
  <c r="J28" i="2"/>
  <c r="H20" i="2"/>
  <c r="H8" i="2"/>
  <c r="I27" i="2"/>
  <c r="I23" i="2"/>
  <c r="H15" i="2"/>
  <c r="I7" i="2"/>
  <c r="H27" i="2"/>
  <c r="J15" i="2"/>
  <c r="I26" i="2"/>
  <c r="J6" i="2"/>
  <c r="J23" i="2"/>
  <c r="J7" i="2"/>
  <c r="H11" i="2"/>
  <c r="I14" i="2"/>
  <c r="J14" i="2"/>
  <c r="K4" i="2" l="1"/>
  <c r="L4" i="2"/>
  <c r="L9" i="2"/>
  <c r="K9" i="2"/>
  <c r="L12" i="2"/>
  <c r="K12" i="2"/>
  <c r="L14" i="2"/>
  <c r="K14" i="2"/>
  <c r="L29" i="2"/>
  <c r="K29" i="2"/>
  <c r="L17" i="2"/>
  <c r="K17" i="2"/>
  <c r="K25" i="2"/>
  <c r="L25" i="2"/>
  <c r="L27" i="2"/>
  <c r="K27" i="2"/>
  <c r="L33" i="2"/>
  <c r="K33" i="2"/>
  <c r="L15" i="2"/>
  <c r="K15" i="2"/>
  <c r="L18" i="2"/>
  <c r="K18" i="2"/>
  <c r="L28" i="2"/>
  <c r="K28" i="2"/>
  <c r="K6" i="2"/>
  <c r="L6" i="2"/>
  <c r="L16" i="2"/>
  <c r="K16" i="2"/>
  <c r="K10" i="2"/>
  <c r="L10" i="2"/>
  <c r="K24" i="2"/>
  <c r="L24" i="2"/>
  <c r="K5" i="2"/>
  <c r="L5" i="2"/>
  <c r="K11" i="2"/>
  <c r="L11" i="2"/>
  <c r="L8" i="2"/>
  <c r="K8" i="2"/>
  <c r="L32" i="2"/>
  <c r="K32" i="2"/>
  <c r="K19" i="2"/>
  <c r="L19" i="2"/>
  <c r="K20" i="2"/>
  <c r="L20" i="2"/>
  <c r="K7" i="2"/>
  <c r="L7" i="2"/>
  <c r="K22" i="2"/>
  <c r="L22" i="2"/>
  <c r="K23" i="2"/>
  <c r="L23" i="2"/>
  <c r="L13" i="2"/>
  <c r="K13" i="2"/>
  <c r="K26" i="2"/>
  <c r="L26" i="2"/>
  <c r="L31" i="2"/>
  <c r="K31" i="2"/>
  <c r="L21" i="2"/>
  <c r="K21" i="2"/>
  <c r="L30" i="2"/>
  <c r="K30" i="2"/>
</calcChain>
</file>

<file path=xl/sharedStrings.xml><?xml version="1.0" encoding="utf-8"?>
<sst xmlns="http://schemas.openxmlformats.org/spreadsheetml/2006/main" count="361" uniqueCount="83">
  <si>
    <t>Genes</t>
  </si>
  <si>
    <t>Egg count</t>
  </si>
  <si>
    <t>Avg Egg</t>
  </si>
  <si>
    <t>GFP</t>
  </si>
  <si>
    <t>KAT14</t>
  </si>
  <si>
    <t>SATL1</t>
  </si>
  <si>
    <t>NAA16</t>
  </si>
  <si>
    <t>NAA25</t>
  </si>
  <si>
    <t>NAA35</t>
  </si>
  <si>
    <t>NAA38</t>
  </si>
  <si>
    <t>Avg Lay</t>
  </si>
  <si>
    <t>SD</t>
  </si>
  <si>
    <t>dsGFP</t>
  </si>
  <si>
    <t>dsKAT14</t>
  </si>
  <si>
    <t>dsSATL1</t>
  </si>
  <si>
    <t>dsNAA16</t>
  </si>
  <si>
    <t>dsNAA25</t>
  </si>
  <si>
    <t>dsNAA35</t>
  </si>
  <si>
    <t>dsNAA38</t>
  </si>
  <si>
    <t>Larval Hatch</t>
  </si>
  <si>
    <t>Avg Hatch</t>
  </si>
  <si>
    <t>Tc-</t>
  </si>
  <si>
    <t>ESCO1/2</t>
  </si>
  <si>
    <t>KAT2A</t>
  </si>
  <si>
    <t>ELP3</t>
  </si>
  <si>
    <t>ATAT1</t>
  </si>
  <si>
    <t>HAT1</t>
  </si>
  <si>
    <t>TAF1</t>
  </si>
  <si>
    <t>MCM3AP</t>
  </si>
  <si>
    <t>KAT8A</t>
  </si>
  <si>
    <t>KAT6A</t>
  </si>
  <si>
    <t>KAT7</t>
  </si>
  <si>
    <t>KAT5</t>
  </si>
  <si>
    <t>GNPNAT1</t>
  </si>
  <si>
    <t>NAA10</t>
  </si>
  <si>
    <t>NAA20</t>
  </si>
  <si>
    <t>NAA30</t>
  </si>
  <si>
    <t>NAA40</t>
  </si>
  <si>
    <t>NAA50</t>
  </si>
  <si>
    <t>NAA60</t>
  </si>
  <si>
    <t>NAA80</t>
  </si>
  <si>
    <t>NAT9</t>
  </si>
  <si>
    <t>NAT10</t>
  </si>
  <si>
    <t>NF</t>
  </si>
  <si>
    <t>TAD3</t>
  </si>
  <si>
    <t>Egg laying</t>
  </si>
  <si>
    <t>Averagre Htach</t>
  </si>
  <si>
    <t>AVG</t>
  </si>
  <si>
    <t>Treatment</t>
  </si>
  <si>
    <t>Live adults</t>
  </si>
  <si>
    <t>dsESCO1/2</t>
  </si>
  <si>
    <t>dsKAT2A</t>
  </si>
  <si>
    <t>dsELP3</t>
  </si>
  <si>
    <t>dsATAT1</t>
  </si>
  <si>
    <t>dsHAT1</t>
  </si>
  <si>
    <t>dsTAF1</t>
  </si>
  <si>
    <t>dsKAT6A</t>
  </si>
  <si>
    <t>dsKAT7</t>
  </si>
  <si>
    <t>dsKAT5</t>
  </si>
  <si>
    <t>dsGNPNAT1</t>
  </si>
  <si>
    <t>dsNAA10</t>
  </si>
  <si>
    <t>dsNAA20</t>
  </si>
  <si>
    <t>dsNAA30</t>
  </si>
  <si>
    <t>dsNAA40</t>
  </si>
  <si>
    <t>dsNAA50</t>
  </si>
  <si>
    <t>dsNAA60</t>
  </si>
  <si>
    <t>dsNAA80</t>
  </si>
  <si>
    <t>dsNAT9</t>
  </si>
  <si>
    <t>dsNAT10</t>
  </si>
  <si>
    <t>dsNF</t>
  </si>
  <si>
    <t>dsTAD3</t>
  </si>
  <si>
    <t>dsMCM3AP</t>
  </si>
  <si>
    <t>dsKAT8A</t>
  </si>
  <si>
    <t>Larval hatch percentage</t>
  </si>
  <si>
    <t>R1</t>
  </si>
  <si>
    <t>R2</t>
  </si>
  <si>
    <t>R3</t>
  </si>
  <si>
    <t>TTEST</t>
  </si>
  <si>
    <t>**</t>
  </si>
  <si>
    <t>*</t>
  </si>
  <si>
    <t>***</t>
  </si>
  <si>
    <t>Average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</si>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</sst>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3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A032-4C2C-4CFE-A2D9-81CD34B7A20A}">
  <dimension ref="A2:V93"/>
  <sheetViews>
    <sheetView topLeftCell="B1" workbookViewId="0">
      <selection activeCell="Q13" sqref="Q13"/>
    </sheetView>
  </sheetViews>
  <sheetFormatPr defaultRowHeight="14.25"/>
  <cols>
    <col min="1" max="1" width="10.875" customWidth="1"/>
    <col min="2" max="2" width="11.125" customWidth="1"/>
    <col min="3" max="3" width="8.375" customWidth="1"/>
    <col min="4" max="4" width="7" customWidth="1"/>
    <col min="5" max="5" width="6.875" customWidth="1"/>
    <col min="6" max="6" width="6.375" customWidth="1"/>
    <col min="7" max="7" width="11.375" customWidth="1"/>
    <col min="14" max="14" width="14.875" customWidth="1"/>
    <col min="18" max="18" width="12" customWidth="1"/>
    <col min="20" max="20" width="10.5" customWidth="1"/>
  </cols>
  <sheetData>
    <row r="2" spans="1:22" ht="15">
      <c r="A2" t="s">
        <v>48</v>
      </c>
      <c r="B2" s="5" t="s">
        <v>48</v>
      </c>
      <c r="C2" s="5"/>
      <c r="D2" s="5" t="s">
        <v>74</v>
      </c>
      <c r="E2" s="5" t="s">
        <v>75</v>
      </c>
      <c r="F2" s="5" t="s">
        <v>76</v>
      </c>
      <c r="G2" s="5" t="s">
        <v>82</v>
      </c>
      <c r="H2" s="5" t="s">
        <v>74</v>
      </c>
      <c r="I2" s="5" t="s">
        <v>75</v>
      </c>
      <c r="J2" s="5" t="s">
        <v>76</v>
      </c>
      <c r="K2" s="5" t="s">
        <v>47</v>
      </c>
      <c r="L2" s="5" t="s">
        <v>11</v>
      </c>
      <c r="M2" s="5" t="s">
        <v>77</v>
      </c>
      <c r="U2" s="4"/>
      <c r="V2" s="4"/>
    </row>
    <row r="3" spans="1:22">
      <c r="A3" t="s">
        <v>12</v>
      </c>
      <c r="B3" t="s">
        <v>12</v>
      </c>
      <c r="C3" s="4">
        <v>19</v>
      </c>
      <c r="D3" s="4">
        <v>6</v>
      </c>
      <c r="E3" s="4">
        <v>6</v>
      </c>
      <c r="F3" s="4">
        <v>7</v>
      </c>
      <c r="G3" s="4">
        <f>C3/20*100</f>
        <v>95</v>
      </c>
      <c r="H3">
        <f>D3/6*100</f>
        <v>100</v>
      </c>
      <c r="I3">
        <f>E3/6*100</f>
        <v>100</v>
      </c>
      <c r="J3">
        <f>F3/8*100</f>
        <v>87.5</v>
      </c>
      <c r="K3">
        <f>AVERAGE(H3:J3)</f>
        <v>95.833333333333329</v>
      </c>
      <c r="L3">
        <f>STDEVA(H3:J3)</f>
        <v>7.2168783648703219</v>
      </c>
      <c r="T3" s="8"/>
      <c r="U3" s="7"/>
      <c r="V3" s="4"/>
    </row>
    <row r="4" spans="1:22">
      <c r="A4" t="s">
        <v>12</v>
      </c>
      <c r="B4" t="s">
        <v>50</v>
      </c>
      <c r="C4" s="4">
        <v>17</v>
      </c>
      <c r="D4" s="4">
        <v>6</v>
      </c>
      <c r="E4" s="4">
        <v>6</v>
      </c>
      <c r="F4" s="4">
        <v>6</v>
      </c>
      <c r="G4" s="4">
        <f t="shared" ref="G4:G32" si="0">C4/20*100</f>
        <v>85</v>
      </c>
      <c r="H4">
        <f>D4/7*100</f>
        <v>85.714285714285708</v>
      </c>
      <c r="I4">
        <f>E4/7*100</f>
        <v>85.714285714285708</v>
      </c>
      <c r="J4">
        <f>F4/6*100</f>
        <v>100</v>
      </c>
      <c r="K4">
        <f t="shared" ref="K4:K32" si="1">AVERAGE(H4:J4)</f>
        <v>90.476190476190482</v>
      </c>
      <c r="L4">
        <f t="shared" ref="L4:L32" si="2">STDEVA(H4:J4)</f>
        <v>8.2478609884232288</v>
      </c>
      <c r="M4">
        <f>_xlfn.T.TEST(H3:J3,H4:J4,1,2)</f>
        <v>0.22243578358900823</v>
      </c>
      <c r="T4" s="8"/>
      <c r="U4" s="7"/>
      <c r="V4" s="4"/>
    </row>
    <row r="5" spans="1:22">
      <c r="A5" t="s">
        <v>12</v>
      </c>
      <c r="B5" t="s">
        <v>51</v>
      </c>
      <c r="C5" s="4">
        <v>15</v>
      </c>
      <c r="D5" s="4">
        <v>5</v>
      </c>
      <c r="E5" s="4">
        <v>5</v>
      </c>
      <c r="F5" s="4">
        <v>5</v>
      </c>
      <c r="G5" s="4">
        <f t="shared" si="0"/>
        <v>75</v>
      </c>
      <c r="H5">
        <f>D5/7*100</f>
        <v>71.428571428571431</v>
      </c>
      <c r="I5">
        <f>E5/7*100</f>
        <v>71.428571428571431</v>
      </c>
      <c r="J5">
        <f>F5/6*100</f>
        <v>83.333333333333343</v>
      </c>
      <c r="K5">
        <f t="shared" si="1"/>
        <v>75.396825396825406</v>
      </c>
      <c r="L5">
        <f t="shared" si="2"/>
        <v>6.8732174903526921</v>
      </c>
      <c r="M5">
        <f>TTEST(H3:J3,H5:J5,1,2)</f>
        <v>1.1880888119853515E-2</v>
      </c>
      <c r="N5" t="s">
        <v>78</v>
      </c>
      <c r="T5" s="8"/>
      <c r="U5" s="7"/>
      <c r="V5" s="4"/>
    </row>
    <row r="6" spans="1:22">
      <c r="A6" t="s">
        <v>50</v>
      </c>
      <c r="B6" t="s">
        <v>52</v>
      </c>
      <c r="C6" s="4">
        <v>17</v>
      </c>
      <c r="D6" s="4">
        <v>6</v>
      </c>
      <c r="E6" s="4">
        <v>6</v>
      </c>
      <c r="F6" s="4">
        <v>5</v>
      </c>
      <c r="G6" s="4">
        <f t="shared" si="0"/>
        <v>85</v>
      </c>
      <c r="H6">
        <f>D6/7*100</f>
        <v>85.714285714285708</v>
      </c>
      <c r="I6">
        <f t="shared" ref="I6:I32" si="3">E6/7*100</f>
        <v>85.714285714285708</v>
      </c>
      <c r="J6">
        <f t="shared" ref="J6:J32" si="4">F6/6*100</f>
        <v>83.333333333333343</v>
      </c>
      <c r="K6">
        <f t="shared" si="1"/>
        <v>84.920634920634924</v>
      </c>
      <c r="L6">
        <f t="shared" si="2"/>
        <v>1.3746434980705287</v>
      </c>
      <c r="M6">
        <f>TTEST(H3:J3,H6:J6,1,2)</f>
        <v>3.0898082396041505E-2</v>
      </c>
      <c r="N6" t="s">
        <v>79</v>
      </c>
      <c r="T6" s="8"/>
      <c r="U6" s="7"/>
      <c r="V6" s="4"/>
    </row>
    <row r="7" spans="1:22">
      <c r="A7" t="s">
        <v>50</v>
      </c>
      <c r="B7" t="s">
        <v>53</v>
      </c>
      <c r="C7" s="4">
        <v>15</v>
      </c>
      <c r="D7" s="4">
        <v>5</v>
      </c>
      <c r="E7" s="4">
        <v>5</v>
      </c>
      <c r="F7" s="4">
        <v>5</v>
      </c>
      <c r="G7" s="4">
        <f t="shared" si="0"/>
        <v>75</v>
      </c>
      <c r="H7">
        <f>D7/7*100</f>
        <v>71.428571428571431</v>
      </c>
      <c r="I7">
        <f t="shared" si="3"/>
        <v>71.428571428571431</v>
      </c>
      <c r="J7">
        <f t="shared" si="4"/>
        <v>83.333333333333343</v>
      </c>
      <c r="K7">
        <f t="shared" si="1"/>
        <v>75.396825396825406</v>
      </c>
      <c r="L7">
        <f t="shared" si="2"/>
        <v>6.8732174903526921</v>
      </c>
      <c r="M7">
        <f>TTEST(H3:J3,H7:J7,1,2)</f>
        <v>1.1880888119853515E-2</v>
      </c>
      <c r="N7" t="s">
        <v>78</v>
      </c>
      <c r="T7" s="8"/>
      <c r="U7" s="7"/>
      <c r="V7" s="4"/>
    </row>
    <row r="8" spans="1:22">
      <c r="A8" t="s">
        <v>50</v>
      </c>
      <c r="B8" t="s">
        <v>54</v>
      </c>
      <c r="C8" s="4">
        <v>20</v>
      </c>
      <c r="D8" s="4">
        <v>7</v>
      </c>
      <c r="E8" s="4">
        <v>7</v>
      </c>
      <c r="F8" s="4">
        <v>6</v>
      </c>
      <c r="G8" s="4">
        <f t="shared" si="0"/>
        <v>100</v>
      </c>
      <c r="H8">
        <f>D8/7*100</f>
        <v>100</v>
      </c>
      <c r="I8">
        <f t="shared" si="3"/>
        <v>100</v>
      </c>
      <c r="J8">
        <f t="shared" si="4"/>
        <v>100</v>
      </c>
      <c r="K8">
        <f t="shared" si="1"/>
        <v>100</v>
      </c>
      <c r="L8">
        <f t="shared" si="2"/>
        <v>0</v>
      </c>
      <c r="M8">
        <f>TTEST(H3:J3,H8:J8,1,2)</f>
        <v>0.18695048315002927</v>
      </c>
      <c r="T8" s="8"/>
      <c r="U8" s="7"/>
      <c r="V8" s="4"/>
    </row>
    <row r="9" spans="1:22">
      <c r="A9" t="s">
        <v>51</v>
      </c>
      <c r="B9" t="s">
        <v>55</v>
      </c>
      <c r="C9" s="4">
        <v>20</v>
      </c>
      <c r="D9" s="4">
        <v>7</v>
      </c>
      <c r="E9" s="4">
        <v>7</v>
      </c>
      <c r="F9" s="4">
        <v>6</v>
      </c>
      <c r="G9" s="4">
        <f t="shared" si="0"/>
        <v>100</v>
      </c>
      <c r="H9">
        <f t="shared" ref="H9:H32" si="5">D9/7*100</f>
        <v>100</v>
      </c>
      <c r="I9">
        <f t="shared" si="3"/>
        <v>100</v>
      </c>
      <c r="J9">
        <f t="shared" si="4"/>
        <v>100</v>
      </c>
      <c r="K9">
        <f t="shared" si="1"/>
        <v>100</v>
      </c>
      <c r="L9">
        <f t="shared" si="2"/>
        <v>0</v>
      </c>
      <c r="M9">
        <f>TTEST(H3:J3,H9:J9,1,2)</f>
        <v>0.18695048315002927</v>
      </c>
      <c r="U9" s="7"/>
      <c r="V9" s="4"/>
    </row>
    <row r="10" spans="1:22">
      <c r="A10" t="s">
        <v>51</v>
      </c>
      <c r="B10" t="s">
        <v>13</v>
      </c>
      <c r="C10" s="4">
        <v>12</v>
      </c>
      <c r="D10" s="4">
        <v>4</v>
      </c>
      <c r="E10" s="4">
        <v>4</v>
      </c>
      <c r="F10" s="4">
        <v>4</v>
      </c>
      <c r="G10" s="4">
        <f t="shared" si="0"/>
        <v>60</v>
      </c>
      <c r="H10">
        <f t="shared" si="5"/>
        <v>57.142857142857139</v>
      </c>
      <c r="I10">
        <f t="shared" si="3"/>
        <v>57.142857142857139</v>
      </c>
      <c r="J10">
        <f t="shared" si="4"/>
        <v>66.666666666666657</v>
      </c>
      <c r="K10">
        <f t="shared" si="1"/>
        <v>60.317460317460309</v>
      </c>
      <c r="L10">
        <f t="shared" si="2"/>
        <v>5.4985739922821475</v>
      </c>
      <c r="M10">
        <f>TTEST(H3:J3,H10:J10,1,2)</f>
        <v>1.2350307248200935E-3</v>
      </c>
      <c r="N10" t="s">
        <v>80</v>
      </c>
      <c r="U10" s="7"/>
      <c r="V10" s="4"/>
    </row>
    <row r="11" spans="1:22">
      <c r="A11" t="s">
        <v>51</v>
      </c>
      <c r="B11" t="s">
        <v>71</v>
      </c>
      <c r="C11" s="4">
        <v>19</v>
      </c>
      <c r="D11" s="4">
        <v>7</v>
      </c>
      <c r="E11" s="4">
        <v>6</v>
      </c>
      <c r="F11" s="4">
        <v>6</v>
      </c>
      <c r="G11" s="4">
        <f t="shared" si="0"/>
        <v>95</v>
      </c>
      <c r="H11">
        <f t="shared" si="5"/>
        <v>100</v>
      </c>
      <c r="I11">
        <f t="shared" si="3"/>
        <v>85.714285714285708</v>
      </c>
      <c r="J11">
        <f t="shared" si="4"/>
        <v>100</v>
      </c>
      <c r="K11">
        <f t="shared" si="1"/>
        <v>95.238095238095241</v>
      </c>
      <c r="L11">
        <f t="shared" si="2"/>
        <v>8.2478609884232288</v>
      </c>
      <c r="M11">
        <f>TTEST(H3:J3,H11:J11,1,2)</f>
        <v>0.46478785548410501</v>
      </c>
      <c r="T11" s="8"/>
      <c r="U11" s="7"/>
      <c r="V11" s="4"/>
    </row>
    <row r="12" spans="1:22">
      <c r="A12" t="s">
        <v>52</v>
      </c>
      <c r="B12" t="s">
        <v>72</v>
      </c>
      <c r="C12" s="4">
        <v>15</v>
      </c>
      <c r="D12" s="4">
        <v>5</v>
      </c>
      <c r="E12" s="4">
        <v>5</v>
      </c>
      <c r="F12" s="4">
        <v>5</v>
      </c>
      <c r="G12" s="4">
        <f t="shared" si="0"/>
        <v>75</v>
      </c>
      <c r="H12">
        <f t="shared" si="5"/>
        <v>71.428571428571431</v>
      </c>
      <c r="I12">
        <f t="shared" si="3"/>
        <v>71.428571428571431</v>
      </c>
      <c r="J12">
        <f t="shared" si="4"/>
        <v>83.333333333333343</v>
      </c>
      <c r="K12">
        <f t="shared" si="1"/>
        <v>75.396825396825406</v>
      </c>
      <c r="L12">
        <f t="shared" si="2"/>
        <v>6.8732174903526921</v>
      </c>
      <c r="M12">
        <f>TTEST(H3:J3,H12:J12,1,2)</f>
        <v>1.1880888119853515E-2</v>
      </c>
      <c r="N12" t="s">
        <v>78</v>
      </c>
      <c r="T12" s="8"/>
      <c r="U12" s="7"/>
      <c r="V12" s="4"/>
    </row>
    <row r="13" spans="1:22">
      <c r="A13" t="s">
        <v>52</v>
      </c>
      <c r="B13" t="s">
        <v>56</v>
      </c>
      <c r="C13" s="4">
        <v>9</v>
      </c>
      <c r="D13" s="4">
        <v>3</v>
      </c>
      <c r="E13" s="4">
        <v>3</v>
      </c>
      <c r="F13" s="4">
        <v>3</v>
      </c>
      <c r="G13" s="4">
        <f t="shared" si="0"/>
        <v>45</v>
      </c>
      <c r="H13">
        <f t="shared" si="5"/>
        <v>42.857142857142854</v>
      </c>
      <c r="I13">
        <f t="shared" si="3"/>
        <v>42.857142857142854</v>
      </c>
      <c r="J13">
        <f t="shared" si="4"/>
        <v>50</v>
      </c>
      <c r="K13">
        <f t="shared" si="1"/>
        <v>45.238095238095241</v>
      </c>
      <c r="L13">
        <f t="shared" si="2"/>
        <v>4.1239304942116144</v>
      </c>
      <c r="M13">
        <f>TTEST(H3:J3,H13:J13,1,2)</f>
        <v>2.2890931503425534E-4</v>
      </c>
      <c r="N13" t="s">
        <v>80</v>
      </c>
      <c r="T13" s="8"/>
      <c r="U13" s="7"/>
      <c r="V13" s="4"/>
    </row>
    <row r="14" spans="1:22">
      <c r="A14" t="s">
        <v>52</v>
      </c>
      <c r="B14" t="s">
        <v>57</v>
      </c>
      <c r="C14" s="4">
        <v>18</v>
      </c>
      <c r="D14" s="4">
        <v>6</v>
      </c>
      <c r="E14" s="4">
        <v>6</v>
      </c>
      <c r="F14" s="4">
        <v>6</v>
      </c>
      <c r="G14" s="4">
        <f t="shared" si="0"/>
        <v>90</v>
      </c>
      <c r="H14">
        <f t="shared" si="5"/>
        <v>85.714285714285708</v>
      </c>
      <c r="I14">
        <f t="shared" si="3"/>
        <v>85.714285714285708</v>
      </c>
      <c r="J14">
        <f t="shared" si="4"/>
        <v>100</v>
      </c>
      <c r="K14">
        <f t="shared" si="1"/>
        <v>90.476190476190482</v>
      </c>
      <c r="L14">
        <f t="shared" si="2"/>
        <v>8.2478609884232288</v>
      </c>
      <c r="M14">
        <f>TTEST(H3:J3,H14:J14,1,2)</f>
        <v>0.22243578358900823</v>
      </c>
      <c r="T14" s="8"/>
      <c r="U14" s="7"/>
      <c r="V14" s="4"/>
    </row>
    <row r="15" spans="1:22">
      <c r="A15" t="s">
        <v>53</v>
      </c>
      <c r="B15" t="s">
        <v>58</v>
      </c>
      <c r="C15" s="4">
        <v>13</v>
      </c>
      <c r="D15" s="4">
        <v>5</v>
      </c>
      <c r="E15" s="4">
        <v>4</v>
      </c>
      <c r="F15" s="4">
        <v>4</v>
      </c>
      <c r="G15" s="4">
        <f t="shared" si="0"/>
        <v>65</v>
      </c>
      <c r="H15">
        <f t="shared" si="5"/>
        <v>71.428571428571431</v>
      </c>
      <c r="I15">
        <f t="shared" si="3"/>
        <v>57.142857142857139</v>
      </c>
      <c r="J15">
        <f t="shared" si="4"/>
        <v>66.666666666666657</v>
      </c>
      <c r="K15">
        <f t="shared" si="1"/>
        <v>65.079365079365076</v>
      </c>
      <c r="L15">
        <f t="shared" si="2"/>
        <v>7.2739296745330817</v>
      </c>
      <c r="M15">
        <f>TTEST(H3:J3,H15:J15,1,2)</f>
        <v>3.2613541643155565E-3</v>
      </c>
      <c r="N15" t="s">
        <v>80</v>
      </c>
      <c r="T15" s="8"/>
      <c r="U15" s="7"/>
      <c r="V15" s="4"/>
    </row>
    <row r="16" spans="1:22">
      <c r="A16" t="s">
        <v>53</v>
      </c>
      <c r="B16" t="s">
        <v>59</v>
      </c>
      <c r="C16" s="4">
        <v>17</v>
      </c>
      <c r="D16" s="4">
        <v>6</v>
      </c>
      <c r="E16" s="4">
        <v>6</v>
      </c>
      <c r="F16" s="4">
        <v>5</v>
      </c>
      <c r="G16" s="4">
        <f t="shared" si="0"/>
        <v>85</v>
      </c>
      <c r="H16">
        <f t="shared" si="5"/>
        <v>85.714285714285708</v>
      </c>
      <c r="I16">
        <f t="shared" si="3"/>
        <v>85.714285714285708</v>
      </c>
      <c r="J16">
        <f t="shared" si="4"/>
        <v>83.333333333333343</v>
      </c>
      <c r="K16">
        <f t="shared" si="1"/>
        <v>84.920634920634924</v>
      </c>
      <c r="L16">
        <f t="shared" si="2"/>
        <v>1.3746434980705287</v>
      </c>
      <c r="M16">
        <f>TTEST(H3:J3,H16:J16,1,2)</f>
        <v>3.0898082396041505E-2</v>
      </c>
      <c r="N16" t="s">
        <v>79</v>
      </c>
      <c r="T16" s="8"/>
      <c r="U16" s="7"/>
      <c r="V16" s="4"/>
    </row>
    <row r="17" spans="1:22">
      <c r="A17" t="s">
        <v>53</v>
      </c>
      <c r="B17" t="s">
        <v>60</v>
      </c>
      <c r="C17" s="4">
        <v>6</v>
      </c>
      <c r="D17" s="4">
        <v>2</v>
      </c>
      <c r="E17" s="4">
        <v>2</v>
      </c>
      <c r="F17" s="4">
        <v>2</v>
      </c>
      <c r="G17" s="4">
        <f t="shared" si="0"/>
        <v>30</v>
      </c>
      <c r="H17">
        <f t="shared" si="5"/>
        <v>28.571428571428569</v>
      </c>
      <c r="I17">
        <f t="shared" si="3"/>
        <v>28.571428571428569</v>
      </c>
      <c r="J17">
        <f t="shared" si="4"/>
        <v>33.333333333333329</v>
      </c>
      <c r="K17">
        <f t="shared" si="1"/>
        <v>30.158730158730155</v>
      </c>
      <c r="L17">
        <f t="shared" si="2"/>
        <v>2.7492869961410737</v>
      </c>
      <c r="M17">
        <f>TTEST(H3:J3,H17:J17,1,2)</f>
        <v>6.1824872461813606E-5</v>
      </c>
      <c r="N17" t="s">
        <v>80</v>
      </c>
      <c r="T17" s="8"/>
      <c r="U17" s="7"/>
      <c r="V17" s="4"/>
    </row>
    <row r="18" spans="1:22">
      <c r="A18" t="s">
        <v>54</v>
      </c>
      <c r="B18" t="s">
        <v>61</v>
      </c>
      <c r="C18" s="4">
        <v>18</v>
      </c>
      <c r="D18" s="4">
        <v>6</v>
      </c>
      <c r="E18" s="4">
        <v>6</v>
      </c>
      <c r="F18" s="4">
        <v>6</v>
      </c>
      <c r="G18" s="4">
        <f t="shared" si="0"/>
        <v>90</v>
      </c>
      <c r="H18">
        <f t="shared" si="5"/>
        <v>85.714285714285708</v>
      </c>
      <c r="I18">
        <f t="shared" si="3"/>
        <v>85.714285714285708</v>
      </c>
      <c r="J18">
        <f t="shared" si="4"/>
        <v>100</v>
      </c>
      <c r="K18">
        <f t="shared" si="1"/>
        <v>90.476190476190482</v>
      </c>
      <c r="L18">
        <f t="shared" si="2"/>
        <v>8.2478609884232288</v>
      </c>
      <c r="M18">
        <f>TTEST(H3:J3,H18:J18,1,2)</f>
        <v>0.22243578358900823</v>
      </c>
      <c r="T18" s="8"/>
      <c r="U18" s="7"/>
      <c r="V18" s="4"/>
    </row>
    <row r="19" spans="1:22">
      <c r="A19" t="s">
        <v>54</v>
      </c>
      <c r="B19" t="s">
        <v>62</v>
      </c>
      <c r="C19" s="4">
        <v>17</v>
      </c>
      <c r="D19" s="4">
        <v>6</v>
      </c>
      <c r="E19" s="4">
        <v>6</v>
      </c>
      <c r="F19" s="4">
        <v>5</v>
      </c>
      <c r="G19" s="4">
        <f t="shared" si="0"/>
        <v>85</v>
      </c>
      <c r="H19">
        <f t="shared" si="5"/>
        <v>85.714285714285708</v>
      </c>
      <c r="I19">
        <f t="shared" si="3"/>
        <v>85.714285714285708</v>
      </c>
      <c r="J19">
        <f t="shared" si="4"/>
        <v>83.333333333333343</v>
      </c>
      <c r="K19">
        <f t="shared" si="1"/>
        <v>84.920634920634924</v>
      </c>
      <c r="L19">
        <f t="shared" si="2"/>
        <v>1.3746434980705287</v>
      </c>
      <c r="M19">
        <f>TTEST(H3:J3,H19:J19,1,2)</f>
        <v>3.0898082396041505E-2</v>
      </c>
      <c r="N19" t="s">
        <v>79</v>
      </c>
      <c r="T19" s="8"/>
      <c r="U19" s="7"/>
      <c r="V19" s="4"/>
    </row>
    <row r="20" spans="1:22">
      <c r="A20" t="s">
        <v>54</v>
      </c>
      <c r="B20" t="s">
        <v>63</v>
      </c>
      <c r="C20" s="4">
        <v>8</v>
      </c>
      <c r="D20" s="4">
        <v>3</v>
      </c>
      <c r="E20" s="4">
        <v>3</v>
      </c>
      <c r="F20" s="4">
        <v>2</v>
      </c>
      <c r="G20" s="4">
        <f t="shared" si="0"/>
        <v>40</v>
      </c>
      <c r="H20">
        <f t="shared" si="5"/>
        <v>42.857142857142854</v>
      </c>
      <c r="I20">
        <f t="shared" si="3"/>
        <v>42.857142857142854</v>
      </c>
      <c r="J20">
        <f t="shared" si="4"/>
        <v>33.333333333333329</v>
      </c>
      <c r="K20">
        <f t="shared" si="1"/>
        <v>39.682539682539677</v>
      </c>
      <c r="L20">
        <f t="shared" si="2"/>
        <v>5.4985739922822008</v>
      </c>
      <c r="M20">
        <f>TTEST(H3:J3,H20:J20,1,2)</f>
        <v>2.1461239436357168E-4</v>
      </c>
      <c r="N20" t="s">
        <v>80</v>
      </c>
      <c r="T20" s="8"/>
      <c r="U20" s="7"/>
      <c r="V20" s="4"/>
    </row>
    <row r="21" spans="1:22">
      <c r="A21" t="s">
        <v>55</v>
      </c>
      <c r="B21" t="s">
        <v>64</v>
      </c>
      <c r="C21" s="4">
        <v>18</v>
      </c>
      <c r="D21" s="4">
        <v>6</v>
      </c>
      <c r="E21" s="4">
        <v>6</v>
      </c>
      <c r="F21" s="4">
        <v>6</v>
      </c>
      <c r="G21" s="4">
        <f t="shared" si="0"/>
        <v>90</v>
      </c>
      <c r="H21">
        <f t="shared" si="5"/>
        <v>85.714285714285708</v>
      </c>
      <c r="I21">
        <f t="shared" si="3"/>
        <v>85.714285714285708</v>
      </c>
      <c r="J21">
        <f t="shared" si="4"/>
        <v>100</v>
      </c>
      <c r="K21">
        <f t="shared" si="1"/>
        <v>90.476190476190482</v>
      </c>
      <c r="L21">
        <f t="shared" si="2"/>
        <v>8.2478609884232288</v>
      </c>
      <c r="M21">
        <f>TTEST(H3:J3,H21:J21,1,2)</f>
        <v>0.22243578358900823</v>
      </c>
      <c r="T21" s="8"/>
      <c r="U21" s="7"/>
      <c r="V21" s="4"/>
    </row>
    <row r="22" spans="1:22">
      <c r="A22" t="s">
        <v>55</v>
      </c>
      <c r="B22" t="s">
        <v>65</v>
      </c>
      <c r="C22" s="4">
        <v>16</v>
      </c>
      <c r="D22" s="4">
        <v>6</v>
      </c>
      <c r="E22" s="4">
        <v>5</v>
      </c>
      <c r="F22" s="4">
        <v>5</v>
      </c>
      <c r="G22" s="4">
        <f t="shared" si="0"/>
        <v>80</v>
      </c>
      <c r="H22">
        <f t="shared" si="5"/>
        <v>85.714285714285708</v>
      </c>
      <c r="I22">
        <f t="shared" si="3"/>
        <v>71.428571428571431</v>
      </c>
      <c r="J22">
        <f t="shared" si="4"/>
        <v>83.333333333333343</v>
      </c>
      <c r="K22">
        <f t="shared" si="1"/>
        <v>80.158730158730165</v>
      </c>
      <c r="L22">
        <f t="shared" si="2"/>
        <v>7.6536910801531377</v>
      </c>
      <c r="M22">
        <f>TTEST(H3:J3,H22:J22,1,2)</f>
        <v>3.0637264498825579E-2</v>
      </c>
      <c r="N22" t="s">
        <v>79</v>
      </c>
      <c r="T22" s="8"/>
      <c r="U22" s="7"/>
      <c r="V22" s="4"/>
    </row>
    <row r="23" spans="1:22">
      <c r="A23" t="s">
        <v>55</v>
      </c>
      <c r="B23" t="s">
        <v>66</v>
      </c>
      <c r="C23" s="4">
        <v>10</v>
      </c>
      <c r="D23" s="4">
        <v>4</v>
      </c>
      <c r="E23" s="4">
        <v>3</v>
      </c>
      <c r="F23" s="4">
        <v>3</v>
      </c>
      <c r="G23" s="4">
        <f t="shared" si="0"/>
        <v>50</v>
      </c>
      <c r="H23">
        <f t="shared" si="5"/>
        <v>57.142857142857139</v>
      </c>
      <c r="I23">
        <f t="shared" si="3"/>
        <v>42.857142857142854</v>
      </c>
      <c r="J23">
        <f t="shared" si="4"/>
        <v>50</v>
      </c>
      <c r="K23">
        <f t="shared" si="1"/>
        <v>50</v>
      </c>
      <c r="L23">
        <f t="shared" si="2"/>
        <v>7.1428571428571264</v>
      </c>
      <c r="M23">
        <f>TTEST(H3:J3,H23:J23,1,2)</f>
        <v>7.223683096412467E-4</v>
      </c>
      <c r="N23" t="s">
        <v>80</v>
      </c>
      <c r="T23" s="8"/>
      <c r="U23" s="7"/>
      <c r="V23" s="4"/>
    </row>
    <row r="24" spans="1:22">
      <c r="A24" t="s">
        <v>13</v>
      </c>
      <c r="B24" t="s">
        <v>67</v>
      </c>
      <c r="C24" s="4">
        <v>16</v>
      </c>
      <c r="D24" s="4">
        <v>6</v>
      </c>
      <c r="E24" s="4">
        <v>5</v>
      </c>
      <c r="F24" s="4">
        <v>5</v>
      </c>
      <c r="G24" s="4">
        <f t="shared" si="0"/>
        <v>80</v>
      </c>
      <c r="H24">
        <f t="shared" si="5"/>
        <v>85.714285714285708</v>
      </c>
      <c r="I24">
        <f t="shared" si="3"/>
        <v>71.428571428571431</v>
      </c>
      <c r="J24">
        <f t="shared" si="4"/>
        <v>83.333333333333343</v>
      </c>
      <c r="K24">
        <f t="shared" si="1"/>
        <v>80.158730158730165</v>
      </c>
      <c r="L24">
        <f t="shared" si="2"/>
        <v>7.6536910801531377</v>
      </c>
      <c r="M24">
        <f>TTEST(H3:J3,H24:J24,1,2)</f>
        <v>3.0637264498825579E-2</v>
      </c>
      <c r="N24" t="s">
        <v>79</v>
      </c>
      <c r="T24" s="8"/>
      <c r="U24" s="7"/>
      <c r="V24" s="4"/>
    </row>
    <row r="25" spans="1:22">
      <c r="A25" t="s">
        <v>13</v>
      </c>
      <c r="B25" t="s">
        <v>68</v>
      </c>
      <c r="C25" s="4">
        <v>18</v>
      </c>
      <c r="D25" s="4">
        <v>6</v>
      </c>
      <c r="E25" s="4">
        <v>6</v>
      </c>
      <c r="F25" s="4">
        <v>6</v>
      </c>
      <c r="G25" s="4">
        <f t="shared" si="0"/>
        <v>90</v>
      </c>
      <c r="H25">
        <f t="shared" si="5"/>
        <v>85.714285714285708</v>
      </c>
      <c r="I25">
        <f t="shared" si="3"/>
        <v>85.714285714285708</v>
      </c>
      <c r="J25">
        <f t="shared" si="4"/>
        <v>100</v>
      </c>
      <c r="K25">
        <f t="shared" si="1"/>
        <v>90.476190476190482</v>
      </c>
      <c r="L25">
        <f t="shared" si="2"/>
        <v>8.2478609884232288</v>
      </c>
      <c r="M25">
        <f>TTEST(H3:J3,H25:J25,1,2)</f>
        <v>0.22243578358900823</v>
      </c>
      <c r="T25" s="8"/>
      <c r="U25" s="7"/>
      <c r="V25" s="4"/>
    </row>
    <row r="26" spans="1:22">
      <c r="A26" t="s">
        <v>13</v>
      </c>
      <c r="B26" t="s">
        <v>69</v>
      </c>
      <c r="C26" s="4">
        <v>17</v>
      </c>
      <c r="D26" s="4">
        <v>6</v>
      </c>
      <c r="E26" s="4">
        <v>6</v>
      </c>
      <c r="F26" s="4">
        <v>5</v>
      </c>
      <c r="G26" s="4">
        <f t="shared" si="0"/>
        <v>85</v>
      </c>
      <c r="H26">
        <f t="shared" si="5"/>
        <v>85.714285714285708</v>
      </c>
      <c r="I26">
        <f t="shared" si="3"/>
        <v>85.714285714285708</v>
      </c>
      <c r="J26">
        <f t="shared" si="4"/>
        <v>83.333333333333343</v>
      </c>
      <c r="K26">
        <f t="shared" si="1"/>
        <v>84.920634920634924</v>
      </c>
      <c r="L26">
        <f t="shared" si="2"/>
        <v>1.3746434980705287</v>
      </c>
      <c r="M26">
        <f>TTEST(H3:J3,H26:J26,1,2)</f>
        <v>3.0898082396041505E-2</v>
      </c>
      <c r="N26" t="s">
        <v>79</v>
      </c>
      <c r="T26" s="8"/>
      <c r="U26" s="7"/>
      <c r="V26" s="4"/>
    </row>
    <row r="27" spans="1:22">
      <c r="A27" t="s">
        <v>71</v>
      </c>
      <c r="B27" t="s">
        <v>70</v>
      </c>
      <c r="C27" s="4">
        <v>20</v>
      </c>
      <c r="D27" s="4">
        <v>7</v>
      </c>
      <c r="E27" s="4">
        <v>7</v>
      </c>
      <c r="F27" s="4">
        <v>6</v>
      </c>
      <c r="G27" s="4">
        <f t="shared" si="0"/>
        <v>100</v>
      </c>
      <c r="H27">
        <f>D27/7*100</f>
        <v>100</v>
      </c>
      <c r="I27">
        <f t="shared" si="3"/>
        <v>100</v>
      </c>
      <c r="J27">
        <f t="shared" si="4"/>
        <v>100</v>
      </c>
      <c r="K27">
        <f t="shared" si="1"/>
        <v>100</v>
      </c>
      <c r="L27">
        <f t="shared" si="2"/>
        <v>0</v>
      </c>
      <c r="M27">
        <f>TTEST(H3:J3,H27:J27,1,2)</f>
        <v>0.18695048315002927</v>
      </c>
      <c r="U27" s="7"/>
      <c r="V27" s="4"/>
    </row>
    <row r="28" spans="1:22">
      <c r="A28" t="s">
        <v>71</v>
      </c>
      <c r="B28" t="s">
        <v>14</v>
      </c>
      <c r="C28" s="4">
        <v>20</v>
      </c>
      <c r="D28" s="4">
        <v>7</v>
      </c>
      <c r="E28" s="4">
        <v>7</v>
      </c>
      <c r="F28" s="4">
        <v>6</v>
      </c>
      <c r="G28" s="4">
        <f t="shared" si="0"/>
        <v>100</v>
      </c>
      <c r="H28">
        <f t="shared" si="5"/>
        <v>100</v>
      </c>
      <c r="I28">
        <f t="shared" si="3"/>
        <v>100</v>
      </c>
      <c r="J28">
        <f t="shared" si="4"/>
        <v>100</v>
      </c>
      <c r="K28">
        <f t="shared" si="1"/>
        <v>100</v>
      </c>
      <c r="L28">
        <f t="shared" si="2"/>
        <v>0</v>
      </c>
      <c r="M28">
        <f>TTEST(H3:J3,H28:J28,1,2)</f>
        <v>0.18695048315002927</v>
      </c>
      <c r="U28" s="7"/>
      <c r="V28" s="4"/>
    </row>
    <row r="29" spans="1:22">
      <c r="A29" t="s">
        <v>71</v>
      </c>
      <c r="B29" t="s">
        <v>15</v>
      </c>
      <c r="C29" s="4">
        <v>20</v>
      </c>
      <c r="D29" s="4">
        <v>7</v>
      </c>
      <c r="E29" s="4">
        <v>7</v>
      </c>
      <c r="F29" s="4">
        <v>6</v>
      </c>
      <c r="G29" s="4">
        <f t="shared" si="0"/>
        <v>100</v>
      </c>
      <c r="H29">
        <f t="shared" si="5"/>
        <v>100</v>
      </c>
      <c r="I29">
        <f t="shared" si="3"/>
        <v>100</v>
      </c>
      <c r="J29">
        <f t="shared" si="4"/>
        <v>100</v>
      </c>
      <c r="K29">
        <f t="shared" si="1"/>
        <v>100</v>
      </c>
      <c r="L29">
        <f t="shared" si="2"/>
        <v>0</v>
      </c>
      <c r="M29">
        <f>TTEST(H3:J3,H29:J29,1,2)</f>
        <v>0.18695048315002927</v>
      </c>
      <c r="U29" s="7"/>
      <c r="V29" s="4"/>
    </row>
    <row r="30" spans="1:22">
      <c r="A30" t="s">
        <v>72</v>
      </c>
      <c r="B30" t="s">
        <v>16</v>
      </c>
      <c r="C30" s="4">
        <v>20</v>
      </c>
      <c r="D30" s="4">
        <v>7</v>
      </c>
      <c r="E30" s="4">
        <v>7</v>
      </c>
      <c r="F30" s="4">
        <v>6</v>
      </c>
      <c r="G30" s="4">
        <f t="shared" si="0"/>
        <v>100</v>
      </c>
      <c r="H30">
        <f t="shared" si="5"/>
        <v>100</v>
      </c>
      <c r="I30">
        <f t="shared" si="3"/>
        <v>100</v>
      </c>
      <c r="J30">
        <f t="shared" si="4"/>
        <v>100</v>
      </c>
      <c r="K30">
        <f t="shared" si="1"/>
        <v>100</v>
      </c>
      <c r="L30">
        <f t="shared" si="2"/>
        <v>0</v>
      </c>
      <c r="M30">
        <f>TTEST(H3:J3,H30:J30,1,2)</f>
        <v>0.18695048315002927</v>
      </c>
      <c r="U30" s="7"/>
      <c r="V30" s="4"/>
    </row>
    <row r="31" spans="1:22">
      <c r="A31" t="s">
        <v>72</v>
      </c>
      <c r="B31" t="s">
        <v>17</v>
      </c>
      <c r="C31" s="4">
        <v>20</v>
      </c>
      <c r="D31" s="4">
        <v>7</v>
      </c>
      <c r="E31" s="4">
        <v>7</v>
      </c>
      <c r="F31" s="4">
        <v>6</v>
      </c>
      <c r="G31" s="4">
        <f t="shared" si="0"/>
        <v>100</v>
      </c>
      <c r="H31">
        <f t="shared" si="5"/>
        <v>100</v>
      </c>
      <c r="I31">
        <f t="shared" si="3"/>
        <v>100</v>
      </c>
      <c r="J31">
        <f t="shared" si="4"/>
        <v>100</v>
      </c>
      <c r="K31">
        <f t="shared" si="1"/>
        <v>100</v>
      </c>
      <c r="L31">
        <f t="shared" si="2"/>
        <v>0</v>
      </c>
      <c r="M31">
        <f>TTEST(H3:J3,H31:J31,1,2)</f>
        <v>0.18695048315002927</v>
      </c>
      <c r="U31" s="7"/>
      <c r="V31" s="4"/>
    </row>
    <row r="32" spans="1:22">
      <c r="A32" t="s">
        <v>72</v>
      </c>
      <c r="B32" t="s">
        <v>18</v>
      </c>
      <c r="C32" s="4">
        <v>20</v>
      </c>
      <c r="D32" s="4">
        <v>7</v>
      </c>
      <c r="E32" s="4">
        <v>7</v>
      </c>
      <c r="F32" s="4">
        <v>6</v>
      </c>
      <c r="G32" s="4">
        <f t="shared" si="0"/>
        <v>100</v>
      </c>
      <c r="H32">
        <f t="shared" si="5"/>
        <v>100</v>
      </c>
      <c r="I32">
        <f t="shared" si="3"/>
        <v>100</v>
      </c>
      <c r="J32">
        <f t="shared" si="4"/>
        <v>100</v>
      </c>
      <c r="K32">
        <f t="shared" si="1"/>
        <v>100</v>
      </c>
      <c r="L32">
        <f t="shared" si="2"/>
        <v>0</v>
      </c>
      <c r="M32">
        <f>TTEST(H3:J3,H32:J32,1,2)</f>
        <v>0.18695048315002927</v>
      </c>
    </row>
    <row r="33" spans="1:2">
      <c r="A33" t="s">
        <v>56</v>
      </c>
      <c r="B33" s="4"/>
    </row>
    <row r="34" spans="1:2">
      <c r="A34" t="s">
        <v>56</v>
      </c>
      <c r="B34" s="4"/>
    </row>
    <row r="35" spans="1:2">
      <c r="A35" t="s">
        <v>56</v>
      </c>
      <c r="B35" s="4"/>
    </row>
    <row r="36" spans="1:2">
      <c r="A36" t="s">
        <v>57</v>
      </c>
      <c r="B36" s="4"/>
    </row>
    <row r="37" spans="1:2">
      <c r="A37" t="s">
        <v>57</v>
      </c>
      <c r="B37" s="4"/>
    </row>
    <row r="38" spans="1:2">
      <c r="A38" t="s">
        <v>57</v>
      </c>
      <c r="B38" s="4"/>
    </row>
    <row r="39" spans="1:2">
      <c r="A39" t="s">
        <v>58</v>
      </c>
      <c r="B39" s="4"/>
    </row>
    <row r="40" spans="1:2">
      <c r="A40" t="s">
        <v>58</v>
      </c>
      <c r="B40" s="4"/>
    </row>
    <row r="41" spans="1:2">
      <c r="A41" t="s">
        <v>58</v>
      </c>
      <c r="B41" s="4"/>
    </row>
    <row r="42" spans="1:2">
      <c r="A42" t="s">
        <v>59</v>
      </c>
      <c r="B42" s="4"/>
    </row>
    <row r="43" spans="1:2">
      <c r="A43" t="s">
        <v>59</v>
      </c>
      <c r="B43" s="4"/>
    </row>
    <row r="44" spans="1:2">
      <c r="A44" t="s">
        <v>59</v>
      </c>
      <c r="B44" s="4"/>
    </row>
    <row r="45" spans="1:2">
      <c r="A45" t="s">
        <v>60</v>
      </c>
      <c r="B45" s="4"/>
    </row>
    <row r="46" spans="1:2">
      <c r="A46" t="s">
        <v>60</v>
      </c>
      <c r="B46" s="4"/>
    </row>
    <row r="47" spans="1:2">
      <c r="A47" t="s">
        <v>60</v>
      </c>
      <c r="B47" s="4"/>
    </row>
    <row r="48" spans="1:2">
      <c r="A48" t="s">
        <v>61</v>
      </c>
      <c r="B48" s="4"/>
    </row>
    <row r="49" spans="1:2">
      <c r="A49" t="s">
        <v>61</v>
      </c>
      <c r="B49" s="4"/>
    </row>
    <row r="50" spans="1:2">
      <c r="A50" t="s">
        <v>61</v>
      </c>
      <c r="B50" s="4"/>
    </row>
    <row r="51" spans="1:2">
      <c r="A51" t="s">
        <v>62</v>
      </c>
      <c r="B51" s="4"/>
    </row>
    <row r="52" spans="1:2">
      <c r="A52" t="s">
        <v>62</v>
      </c>
      <c r="B52" s="4"/>
    </row>
    <row r="53" spans="1:2">
      <c r="A53" t="s">
        <v>62</v>
      </c>
      <c r="B53" s="4"/>
    </row>
    <row r="54" spans="1:2">
      <c r="A54" t="s">
        <v>63</v>
      </c>
      <c r="B54" s="4"/>
    </row>
    <row r="55" spans="1:2">
      <c r="A55" t="s">
        <v>63</v>
      </c>
      <c r="B55" s="4"/>
    </row>
    <row r="56" spans="1:2">
      <c r="A56" t="s">
        <v>63</v>
      </c>
      <c r="B56" s="4"/>
    </row>
    <row r="57" spans="1:2">
      <c r="A57" t="s">
        <v>64</v>
      </c>
      <c r="B57" s="4"/>
    </row>
    <row r="58" spans="1:2">
      <c r="A58" t="s">
        <v>64</v>
      </c>
      <c r="B58" s="4"/>
    </row>
    <row r="59" spans="1:2">
      <c r="A59" t="s">
        <v>64</v>
      </c>
      <c r="B59" s="4"/>
    </row>
    <row r="60" spans="1:2">
      <c r="A60" t="s">
        <v>65</v>
      </c>
      <c r="B60" s="4"/>
    </row>
    <row r="61" spans="1:2">
      <c r="A61" t="s">
        <v>65</v>
      </c>
      <c r="B61" s="4"/>
    </row>
    <row r="62" spans="1:2">
      <c r="A62" t="s">
        <v>65</v>
      </c>
      <c r="B62" s="4"/>
    </row>
    <row r="63" spans="1:2">
      <c r="A63" t="s">
        <v>66</v>
      </c>
      <c r="B63" s="4"/>
    </row>
    <row r="64" spans="1:2">
      <c r="A64" t="s">
        <v>66</v>
      </c>
      <c r="B64" s="4"/>
    </row>
    <row r="65" spans="1:2">
      <c r="A65" t="s">
        <v>66</v>
      </c>
      <c r="B65" s="4"/>
    </row>
    <row r="66" spans="1:2">
      <c r="A66" t="s">
        <v>67</v>
      </c>
      <c r="B66" s="4"/>
    </row>
    <row r="67" spans="1:2">
      <c r="A67" t="s">
        <v>67</v>
      </c>
      <c r="B67" s="4"/>
    </row>
    <row r="68" spans="1:2">
      <c r="A68" t="s">
        <v>67</v>
      </c>
      <c r="B68" s="4"/>
    </row>
    <row r="69" spans="1:2">
      <c r="A69" t="s">
        <v>68</v>
      </c>
      <c r="B69" s="4"/>
    </row>
    <row r="70" spans="1:2">
      <c r="A70" t="s">
        <v>68</v>
      </c>
      <c r="B70" s="4"/>
    </row>
    <row r="71" spans="1:2">
      <c r="A71" t="s">
        <v>68</v>
      </c>
      <c r="B71" s="4"/>
    </row>
    <row r="72" spans="1:2">
      <c r="A72" t="s">
        <v>69</v>
      </c>
      <c r="B72" s="4"/>
    </row>
    <row r="73" spans="1:2">
      <c r="A73" t="s">
        <v>69</v>
      </c>
      <c r="B73" s="4"/>
    </row>
    <row r="74" spans="1:2">
      <c r="A74" t="s">
        <v>69</v>
      </c>
      <c r="B74" s="4"/>
    </row>
    <row r="75" spans="1:2">
      <c r="A75" t="s">
        <v>70</v>
      </c>
      <c r="B75" s="4"/>
    </row>
    <row r="76" spans="1:2">
      <c r="A76" t="s">
        <v>70</v>
      </c>
      <c r="B76" s="4"/>
    </row>
    <row r="77" spans="1:2">
      <c r="A77" t="s">
        <v>70</v>
      </c>
      <c r="B77" s="4"/>
    </row>
    <row r="78" spans="1:2">
      <c r="A78" t="s">
        <v>14</v>
      </c>
      <c r="B78" s="4"/>
    </row>
    <row r="79" spans="1:2">
      <c r="A79" t="s">
        <v>14</v>
      </c>
      <c r="B79" s="4"/>
    </row>
    <row r="80" spans="1:2">
      <c r="A80" t="s">
        <v>14</v>
      </c>
      <c r="B80" s="4"/>
    </row>
    <row r="81" spans="1:2">
      <c r="A81" t="s">
        <v>15</v>
      </c>
      <c r="B81" s="4"/>
    </row>
    <row r="82" spans="1:2">
      <c r="A82" t="s">
        <v>15</v>
      </c>
      <c r="B82" s="4"/>
    </row>
    <row r="83" spans="1:2">
      <c r="A83" t="s">
        <v>15</v>
      </c>
      <c r="B83" s="4"/>
    </row>
    <row r="84" spans="1:2">
      <c r="A84" t="s">
        <v>16</v>
      </c>
      <c r="B84" s="4"/>
    </row>
    <row r="85" spans="1:2">
      <c r="A85" t="s">
        <v>16</v>
      </c>
      <c r="B85" s="4"/>
    </row>
    <row r="86" spans="1:2">
      <c r="A86" t="s">
        <v>16</v>
      </c>
      <c r="B86" s="4"/>
    </row>
    <row r="87" spans="1:2">
      <c r="A87" t="s">
        <v>17</v>
      </c>
      <c r="B87" s="4"/>
    </row>
    <row r="88" spans="1:2">
      <c r="A88" t="s">
        <v>17</v>
      </c>
      <c r="B88" s="4"/>
    </row>
    <row r="89" spans="1:2">
      <c r="A89" t="s">
        <v>17</v>
      </c>
      <c r="B89" s="4"/>
    </row>
    <row r="90" spans="1:2">
      <c r="A90" t="s">
        <v>18</v>
      </c>
      <c r="B90" s="4"/>
    </row>
    <row r="91" spans="1:2">
      <c r="A91" t="s">
        <v>18</v>
      </c>
      <c r="B91" s="4"/>
    </row>
    <row r="92" spans="1:2">
      <c r="A92" t="s">
        <v>18</v>
      </c>
      <c r="B92" s="4"/>
    </row>
    <row r="93" spans="1:2">
      <c r="B9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54F5-5367-4D23-94ED-EE098D1453B6}">
  <dimension ref="A3:R45"/>
  <sheetViews>
    <sheetView tabSelected="1" topLeftCell="A10" zoomScaleNormal="100" workbookViewId="0">
      <selection activeCell="R22" sqref="R22"/>
    </sheetView>
  </sheetViews>
  <sheetFormatPr defaultRowHeight="14.25"/>
  <cols>
    <col min="1" max="1" width="10.375" customWidth="1"/>
    <col min="7" max="7" width="12.25" customWidth="1"/>
    <col min="8" max="8" width="10.375" customWidth="1"/>
    <col min="12" max="12" width="11.375" customWidth="1"/>
  </cols>
  <sheetData>
    <row r="3" spans="1:17" ht="15">
      <c r="A3" s="16" t="s">
        <v>49</v>
      </c>
      <c r="B3" s="1" t="s">
        <v>0</v>
      </c>
      <c r="C3" s="13" t="s">
        <v>1</v>
      </c>
      <c r="D3" s="13"/>
      <c r="E3" s="13"/>
      <c r="F3" s="11" t="s">
        <v>2</v>
      </c>
      <c r="G3" s="11" t="s">
        <v>45</v>
      </c>
      <c r="H3" s="12" t="s">
        <v>74</v>
      </c>
      <c r="I3" s="11" t="s">
        <v>75</v>
      </c>
      <c r="J3" s="11" t="s">
        <v>76</v>
      </c>
      <c r="K3" s="11" t="s">
        <v>81</v>
      </c>
      <c r="L3" s="11" t="s">
        <v>11</v>
      </c>
    </row>
    <row r="4" spans="1:17">
      <c r="A4" s="17">
        <v>19</v>
      </c>
      <c r="B4" s="6" t="s">
        <v>3</v>
      </c>
      <c r="C4" s="6">
        <v>142</v>
      </c>
      <c r="D4" s="6">
        <v>174</v>
      </c>
      <c r="E4" s="6">
        <v>219</v>
      </c>
      <c r="F4" s="3">
        <f t="shared" ref="F4:F33" si="0">AVERAGE(C4:E4)</f>
        <v>178.33333333333334</v>
      </c>
      <c r="G4" s="2" t="s">
        <v>3</v>
      </c>
      <c r="H4" s="2">
        <f>(C4/$C$43)*100</f>
        <v>80.175658720200744</v>
      </c>
      <c r="I4" s="2">
        <f>(D4/$C$43)*100</f>
        <v>98.243412797992463</v>
      </c>
      <c r="J4" s="2">
        <f>(E4/$C$43)*100</f>
        <v>123.65119196988708</v>
      </c>
      <c r="K4" s="2">
        <f t="shared" ref="K4:K9" si="1">AVERAGE(H4:J4)</f>
        <v>100.6900878293601</v>
      </c>
      <c r="L4" s="2">
        <f t="shared" ref="L4:L10" si="2">STDEVA(H4:J4)</f>
        <v>21.840791237223616</v>
      </c>
    </row>
    <row r="5" spans="1:17">
      <c r="A5" s="17">
        <v>18</v>
      </c>
      <c r="B5" s="6" t="s">
        <v>22</v>
      </c>
      <c r="C5" s="6">
        <v>3</v>
      </c>
      <c r="D5" s="6">
        <v>41</v>
      </c>
      <c r="E5" s="6">
        <v>4</v>
      </c>
      <c r="F5" s="3">
        <f t="shared" si="0"/>
        <v>16</v>
      </c>
      <c r="G5" s="2" t="s">
        <v>22</v>
      </c>
      <c r="H5" s="2">
        <f>(C5/$C$43)*100</f>
        <v>1.6938519447929739</v>
      </c>
      <c r="I5" s="2">
        <f>(D5/$C$43)*100</f>
        <v>23.14930991217064</v>
      </c>
      <c r="J5" s="2">
        <f>(E5/$C$43)*100</f>
        <v>2.2584692597239648</v>
      </c>
      <c r="K5" s="2">
        <f t="shared" si="1"/>
        <v>9.0338770388958594</v>
      </c>
      <c r="L5" s="2">
        <f t="shared" si="2"/>
        <v>12.227582838730832</v>
      </c>
    </row>
    <row r="6" spans="1:17">
      <c r="A6" s="17">
        <v>6</v>
      </c>
      <c r="B6" s="6" t="s">
        <v>23</v>
      </c>
      <c r="C6" s="6">
        <v>40</v>
      </c>
      <c r="D6" s="6">
        <v>32</v>
      </c>
      <c r="E6" s="6">
        <v>21</v>
      </c>
      <c r="F6" s="3">
        <f t="shared" si="0"/>
        <v>31</v>
      </c>
      <c r="G6" s="2" t="s">
        <v>23</v>
      </c>
      <c r="H6" s="2">
        <f>(C6/$C$43)*100</f>
        <v>22.584692597239648</v>
      </c>
      <c r="I6" s="2">
        <f>(D6/$C$43)*100</f>
        <v>18.067754077791719</v>
      </c>
      <c r="J6" s="2">
        <f>(E6/$C$43)*100</f>
        <v>11.856963613550816</v>
      </c>
      <c r="K6" s="2">
        <f t="shared" si="1"/>
        <v>17.503136762860731</v>
      </c>
      <c r="L6" s="2">
        <f t="shared" si="2"/>
        <v>5.3861059051144862</v>
      </c>
    </row>
    <row r="7" spans="1:17">
      <c r="A7" s="17">
        <v>17</v>
      </c>
      <c r="B7" s="6" t="s">
        <v>24</v>
      </c>
      <c r="C7" s="6">
        <v>7</v>
      </c>
      <c r="D7" s="6">
        <v>25</v>
      </c>
      <c r="E7" s="6">
        <v>25</v>
      </c>
      <c r="F7" s="3">
        <f t="shared" si="0"/>
        <v>19</v>
      </c>
      <c r="G7" s="2" t="s">
        <v>24</v>
      </c>
      <c r="H7" s="2">
        <f>(C7/$C$43)*100</f>
        <v>3.9523212045169385</v>
      </c>
      <c r="I7" s="2">
        <f>(D7/$C$43)*100</f>
        <v>14.115432873274781</v>
      </c>
      <c r="J7" s="2">
        <f>(E7/$C$43)*100</f>
        <v>14.115432873274781</v>
      </c>
      <c r="K7" s="2">
        <f t="shared" si="1"/>
        <v>10.727728983688834</v>
      </c>
      <c r="L7" s="2">
        <f t="shared" si="2"/>
        <v>5.8676752577615625</v>
      </c>
    </row>
    <row r="8" spans="1:17">
      <c r="A8" s="17">
        <v>15</v>
      </c>
      <c r="B8" s="6" t="s">
        <v>25</v>
      </c>
      <c r="C8" s="6">
        <v>240</v>
      </c>
      <c r="D8" s="6">
        <v>260</v>
      </c>
      <c r="E8" s="6">
        <v>199</v>
      </c>
      <c r="F8" s="3">
        <f t="shared" si="0"/>
        <v>233</v>
      </c>
      <c r="G8" s="2" t="s">
        <v>25</v>
      </c>
      <c r="H8" s="2">
        <f>(C8/$C$43)*100</f>
        <v>135.50815558343788</v>
      </c>
      <c r="I8" s="2">
        <f>(D8/$C$43)*100</f>
        <v>146.80050188205772</v>
      </c>
      <c r="J8" s="2">
        <f>(E8/$C$43)*100</f>
        <v>112.35884567126726</v>
      </c>
      <c r="K8" s="2">
        <f t="shared" si="1"/>
        <v>131.55583437892093</v>
      </c>
      <c r="L8" s="2">
        <f t="shared" si="2"/>
        <v>17.557692126624563</v>
      </c>
    </row>
    <row r="9" spans="1:17">
      <c r="A9" s="17">
        <v>17</v>
      </c>
      <c r="B9" s="6" t="s">
        <v>26</v>
      </c>
      <c r="C9" s="6">
        <v>3</v>
      </c>
      <c r="D9" s="6">
        <v>3</v>
      </c>
      <c r="E9" s="6">
        <v>2</v>
      </c>
      <c r="F9" s="3">
        <f t="shared" si="0"/>
        <v>2.6666666666666665</v>
      </c>
      <c r="G9" s="2" t="s">
        <v>26</v>
      </c>
      <c r="H9" s="2">
        <f>(C9/$C$43)*100</f>
        <v>1.6938519447929739</v>
      </c>
      <c r="I9" s="2">
        <f>(D9/$C$43)*100</f>
        <v>1.6938519447929739</v>
      </c>
      <c r="J9" s="2">
        <f>(E9/$C$43)*100</f>
        <v>1.1292346298619824</v>
      </c>
      <c r="K9" s="2">
        <f t="shared" si="1"/>
        <v>1.5056461731493098</v>
      </c>
      <c r="L9" s="2">
        <f t="shared" si="2"/>
        <v>0.32598195876453251</v>
      </c>
    </row>
    <row r="10" spans="1:17">
      <c r="A10" s="17">
        <v>15</v>
      </c>
      <c r="B10" s="6" t="s">
        <v>27</v>
      </c>
      <c r="C10" s="6">
        <v>10</v>
      </c>
      <c r="D10" s="6">
        <v>14</v>
      </c>
      <c r="E10" s="6">
        <v>7</v>
      </c>
      <c r="F10" s="3">
        <f t="shared" si="0"/>
        <v>10.333333333333334</v>
      </c>
      <c r="G10" s="2" t="s">
        <v>27</v>
      </c>
      <c r="H10" s="2">
        <f>(C10/$C$43)*100</f>
        <v>5.6461731493099121</v>
      </c>
      <c r="I10" s="2">
        <f>(D10/$C$43)*100</f>
        <v>7.9046424090338769</v>
      </c>
      <c r="J10" s="2">
        <f>(E10/$C$43)*100</f>
        <v>3.9523212045169385</v>
      </c>
      <c r="K10" s="2">
        <f t="shared" ref="K10:K33" si="3">AVERAGE(H10:J10)</f>
        <v>5.8343789209535757</v>
      </c>
      <c r="L10" s="2">
        <f t="shared" si="2"/>
        <v>1.9828708443261127</v>
      </c>
    </row>
    <row r="11" spans="1:17">
      <c r="A11" s="17">
        <v>20</v>
      </c>
      <c r="B11" s="6" t="s">
        <v>4</v>
      </c>
      <c r="C11" s="6">
        <v>39</v>
      </c>
      <c r="D11" s="6">
        <v>41</v>
      </c>
      <c r="E11" s="6">
        <v>38</v>
      </c>
      <c r="F11" s="3">
        <f t="shared" si="0"/>
        <v>39.333333333333336</v>
      </c>
      <c r="G11" s="2" t="s">
        <v>4</v>
      </c>
      <c r="H11" s="2">
        <f>(C11/$C$43)*100</f>
        <v>22.020075282308657</v>
      </c>
      <c r="I11" s="2">
        <f>(D11/$C$43)*100</f>
        <v>23.14930991217064</v>
      </c>
      <c r="J11" s="2">
        <f>(E11/$C$43)*100</f>
        <v>21.455457967377669</v>
      </c>
      <c r="K11" s="2">
        <f t="shared" si="3"/>
        <v>22.208281053952323</v>
      </c>
      <c r="L11" s="2">
        <f t="shared" ref="L11:L33" si="4">STDEVA(H11:J11)</f>
        <v>0.86246719478466161</v>
      </c>
    </row>
    <row r="12" spans="1:17">
      <c r="A12" s="17">
        <v>20</v>
      </c>
      <c r="B12" s="6" t="s">
        <v>28</v>
      </c>
      <c r="C12" s="6">
        <v>36</v>
      </c>
      <c r="D12" s="6">
        <v>40</v>
      </c>
      <c r="E12" s="6">
        <v>44</v>
      </c>
      <c r="F12" s="3">
        <f t="shared" si="0"/>
        <v>40</v>
      </c>
      <c r="G12" s="2" t="s">
        <v>28</v>
      </c>
      <c r="H12" s="2">
        <f>(C12/$C$43)*100</f>
        <v>20.326223337515685</v>
      </c>
      <c r="I12" s="2">
        <f>(D12/$C$43)*100</f>
        <v>22.584692597239648</v>
      </c>
      <c r="J12" s="2">
        <f>(E12/$C$43)*100</f>
        <v>24.843161856963615</v>
      </c>
      <c r="K12" s="2">
        <f t="shared" si="3"/>
        <v>22.584692597239652</v>
      </c>
      <c r="L12" s="2">
        <f t="shared" si="4"/>
        <v>2.2584692597239648</v>
      </c>
    </row>
    <row r="13" spans="1:17">
      <c r="A13" s="17">
        <v>12</v>
      </c>
      <c r="B13" s="6" t="s">
        <v>29</v>
      </c>
      <c r="C13" s="6">
        <v>149</v>
      </c>
      <c r="D13" s="6">
        <v>139</v>
      </c>
      <c r="E13" s="6">
        <v>196</v>
      </c>
      <c r="F13" s="3">
        <f t="shared" si="0"/>
        <v>161.33333333333334</v>
      </c>
      <c r="G13" s="2" t="s">
        <v>29</v>
      </c>
      <c r="H13" s="2">
        <f>(C13/$C$43)*100</f>
        <v>84.127979924717692</v>
      </c>
      <c r="I13" s="2">
        <f>(D13/$C$43)*100</f>
        <v>78.481806775407776</v>
      </c>
      <c r="J13" s="2">
        <f>(E13/$C$43)*100</f>
        <v>110.66499372647426</v>
      </c>
      <c r="K13" s="2">
        <f t="shared" si="3"/>
        <v>91.091593475533259</v>
      </c>
      <c r="L13" s="2">
        <f t="shared" si="4"/>
        <v>17.18453711467517</v>
      </c>
    </row>
    <row r="14" spans="1:17">
      <c r="A14" s="17">
        <v>19</v>
      </c>
      <c r="B14" s="6" t="s">
        <v>30</v>
      </c>
      <c r="C14" s="6">
        <v>110</v>
      </c>
      <c r="D14" s="6">
        <v>120</v>
      </c>
      <c r="E14" s="6">
        <v>115</v>
      </c>
      <c r="F14" s="3">
        <f t="shared" si="0"/>
        <v>115</v>
      </c>
      <c r="G14" s="2" t="s">
        <v>30</v>
      </c>
      <c r="H14" s="2">
        <f>(C14/$C$43)*100</f>
        <v>62.107904642409025</v>
      </c>
      <c r="I14" s="2">
        <f>(D14/$C$43)*100</f>
        <v>67.754077791718942</v>
      </c>
      <c r="J14" s="2">
        <f>(E14/$C$43)*100</f>
        <v>64.93099121706399</v>
      </c>
      <c r="K14" s="2">
        <f t="shared" si="3"/>
        <v>64.93099121706399</v>
      </c>
      <c r="L14" s="2">
        <f t="shared" si="4"/>
        <v>2.8230865746549583</v>
      </c>
    </row>
    <row r="15" spans="1:17">
      <c r="A15" s="17">
        <v>15</v>
      </c>
      <c r="B15" s="6" t="s">
        <v>31</v>
      </c>
      <c r="C15" s="6">
        <v>15</v>
      </c>
      <c r="D15" s="6">
        <v>83</v>
      </c>
      <c r="E15" s="6">
        <v>106</v>
      </c>
      <c r="F15" s="3">
        <f t="shared" si="0"/>
        <v>68</v>
      </c>
      <c r="G15" s="2" t="s">
        <v>31</v>
      </c>
      <c r="H15" s="2">
        <f>(C15/$C$43)*100</f>
        <v>8.4692597239648677</v>
      </c>
      <c r="I15" s="2">
        <f>(D15/$C$43)*100</f>
        <v>46.863237139272265</v>
      </c>
      <c r="J15" s="2">
        <f>(E15/$C$43)*100</f>
        <v>59.849435382685066</v>
      </c>
      <c r="K15" s="2">
        <f t="shared" si="3"/>
        <v>38.393977415307397</v>
      </c>
      <c r="L15" s="2">
        <f t="shared" si="4"/>
        <v>26.716603131465195</v>
      </c>
    </row>
    <row r="16" spans="1:17">
      <c r="A16" s="17">
        <v>9</v>
      </c>
      <c r="B16" s="6" t="s">
        <v>32</v>
      </c>
      <c r="C16" s="6">
        <v>21</v>
      </c>
      <c r="D16" s="6">
        <v>10</v>
      </c>
      <c r="E16" s="6">
        <v>5</v>
      </c>
      <c r="F16" s="3">
        <f t="shared" si="0"/>
        <v>12</v>
      </c>
      <c r="G16" s="2" t="s">
        <v>32</v>
      </c>
      <c r="H16" s="2">
        <f>(C16/$C$43)*100</f>
        <v>11.856963613550816</v>
      </c>
      <c r="I16" s="2">
        <f>(D16/$C$43)*100</f>
        <v>5.6461731493099121</v>
      </c>
      <c r="J16" s="2">
        <f>(E16/$C$43)*100</f>
        <v>2.823086574654956</v>
      </c>
      <c r="K16" s="2">
        <f t="shared" si="3"/>
        <v>6.7754077791718936</v>
      </c>
      <c r="L16" s="2">
        <f t="shared" si="4"/>
        <v>4.6215919038175723</v>
      </c>
      <c r="O16" s="15"/>
      <c r="P16" s="15"/>
      <c r="Q16" s="15"/>
    </row>
    <row r="17" spans="1:17">
      <c r="A17" s="17">
        <v>18</v>
      </c>
      <c r="B17" s="6" t="s">
        <v>33</v>
      </c>
      <c r="C17" s="6">
        <v>2</v>
      </c>
      <c r="D17" s="6">
        <v>1</v>
      </c>
      <c r="E17" s="6">
        <v>2</v>
      </c>
      <c r="F17" s="3">
        <f t="shared" si="0"/>
        <v>1.6666666666666667</v>
      </c>
      <c r="G17" s="2" t="s">
        <v>33</v>
      </c>
      <c r="H17" s="2">
        <f>(C17/$C$43)*100</f>
        <v>1.1292346298619824</v>
      </c>
      <c r="I17" s="2">
        <f>(D17/$C$43)*100</f>
        <v>0.56461731493099121</v>
      </c>
      <c r="J17" s="2">
        <f>(E17/$C$43)*100</f>
        <v>1.1292346298619824</v>
      </c>
      <c r="K17" s="2">
        <f t="shared" si="3"/>
        <v>0.94102885821831872</v>
      </c>
      <c r="L17" s="2">
        <f t="shared" si="4"/>
        <v>0.32598195876453151</v>
      </c>
      <c r="O17" s="15"/>
      <c r="P17" s="15"/>
      <c r="Q17" s="15"/>
    </row>
    <row r="18" spans="1:17">
      <c r="A18" s="17">
        <v>13</v>
      </c>
      <c r="B18" s="6" t="s">
        <v>34</v>
      </c>
      <c r="C18" s="6">
        <v>4</v>
      </c>
      <c r="D18" s="6">
        <v>10</v>
      </c>
      <c r="E18" s="6">
        <v>6</v>
      </c>
      <c r="F18" s="3">
        <f t="shared" si="0"/>
        <v>6.666666666666667</v>
      </c>
      <c r="G18" s="2" t="s">
        <v>34</v>
      </c>
      <c r="H18" s="2">
        <f>(C18/$C$43)*100</f>
        <v>2.2584692597239648</v>
      </c>
      <c r="I18" s="2">
        <f>(D18/$C$43)*100</f>
        <v>5.6461731493099121</v>
      </c>
      <c r="J18" s="2">
        <f>(E18/$C$43)*100</f>
        <v>3.3877038895859477</v>
      </c>
      <c r="K18" s="2">
        <f t="shared" si="3"/>
        <v>3.7641154328732749</v>
      </c>
      <c r="L18" s="2">
        <f t="shared" si="4"/>
        <v>1.7249343895693263</v>
      </c>
      <c r="O18" s="15"/>
      <c r="P18" s="15"/>
      <c r="Q18" s="15"/>
    </row>
    <row r="19" spans="1:17">
      <c r="A19" s="17">
        <v>17</v>
      </c>
      <c r="B19" s="6" t="s">
        <v>35</v>
      </c>
      <c r="C19" s="6">
        <v>44</v>
      </c>
      <c r="D19" s="6">
        <v>10</v>
      </c>
      <c r="E19" s="6">
        <v>28</v>
      </c>
      <c r="F19" s="3">
        <f t="shared" si="0"/>
        <v>27.333333333333332</v>
      </c>
      <c r="G19" s="2" t="s">
        <v>35</v>
      </c>
      <c r="H19" s="2">
        <f>(C19/$C$43)*100</f>
        <v>24.843161856963615</v>
      </c>
      <c r="I19" s="2">
        <f>(D19/$C$43)*100</f>
        <v>5.6461731493099121</v>
      </c>
      <c r="J19" s="2">
        <f>(E19/$C$43)*100</f>
        <v>15.809284818067754</v>
      </c>
      <c r="K19" s="2">
        <f t="shared" si="3"/>
        <v>15.432873274780427</v>
      </c>
      <c r="L19" s="2">
        <f t="shared" si="4"/>
        <v>9.6040282224640467</v>
      </c>
      <c r="O19" s="15"/>
      <c r="P19" s="15"/>
      <c r="Q19" s="15"/>
    </row>
    <row r="20" spans="1:17">
      <c r="A20" s="17">
        <v>6</v>
      </c>
      <c r="B20" s="6" t="s">
        <v>36</v>
      </c>
      <c r="C20" s="6">
        <v>12</v>
      </c>
      <c r="D20" s="6">
        <v>11</v>
      </c>
      <c r="E20" s="6">
        <v>11</v>
      </c>
      <c r="F20" s="3">
        <f t="shared" si="0"/>
        <v>11.333333333333334</v>
      </c>
      <c r="G20" s="2" t="s">
        <v>36</v>
      </c>
      <c r="H20" s="2">
        <f>(C20/$C$43)*100</f>
        <v>6.7754077791718954</v>
      </c>
      <c r="I20" s="2">
        <f>(D20/$C$43)*100</f>
        <v>6.2107904642409038</v>
      </c>
      <c r="J20" s="2">
        <f>(E20/$C$43)*100</f>
        <v>6.2107904642409038</v>
      </c>
      <c r="K20" s="2">
        <f t="shared" si="3"/>
        <v>6.3989962358845673</v>
      </c>
      <c r="L20" s="2">
        <f t="shared" si="4"/>
        <v>0.32598195876453173</v>
      </c>
      <c r="O20" s="15"/>
      <c r="P20" s="15"/>
      <c r="Q20" s="15"/>
    </row>
    <row r="21" spans="1:17">
      <c r="A21" s="17">
        <v>18</v>
      </c>
      <c r="B21" s="6" t="s">
        <v>37</v>
      </c>
      <c r="C21" s="6">
        <v>80</v>
      </c>
      <c r="D21" s="6">
        <v>96</v>
      </c>
      <c r="E21" s="6">
        <v>100</v>
      </c>
      <c r="F21" s="3">
        <f t="shared" si="0"/>
        <v>92</v>
      </c>
      <c r="G21" s="2" t="s">
        <v>37</v>
      </c>
      <c r="H21" s="2">
        <f>(C21/$C$43)*100</f>
        <v>45.169385194479297</v>
      </c>
      <c r="I21" s="2">
        <f>(D21/$C$43)*100</f>
        <v>54.203262233375163</v>
      </c>
      <c r="J21" s="2">
        <f>(E21/$C$43)*100</f>
        <v>56.461731493099123</v>
      </c>
      <c r="K21" s="2">
        <f t="shared" si="3"/>
        <v>51.944792973651197</v>
      </c>
      <c r="L21" s="2">
        <f t="shared" si="4"/>
        <v>5.9753480049137577</v>
      </c>
      <c r="O21" s="15"/>
      <c r="P21" s="15"/>
      <c r="Q21" s="15"/>
    </row>
    <row r="22" spans="1:17">
      <c r="A22" s="17">
        <v>17</v>
      </c>
      <c r="B22" s="6" t="s">
        <v>38</v>
      </c>
      <c r="C22" s="6">
        <v>262</v>
      </c>
      <c r="D22" s="6">
        <v>358</v>
      </c>
      <c r="E22" s="6">
        <v>199</v>
      </c>
      <c r="F22" s="3">
        <f t="shared" si="0"/>
        <v>273</v>
      </c>
      <c r="G22" s="2" t="s">
        <v>38</v>
      </c>
      <c r="H22" s="2">
        <f>(C22/$C$43)*100</f>
        <v>147.92973651191969</v>
      </c>
      <c r="I22" s="2">
        <f>(D22/$C$43)*100</f>
        <v>202.13299874529486</v>
      </c>
      <c r="J22" s="2">
        <f>(E22/$C$43)*100</f>
        <v>112.35884567126726</v>
      </c>
      <c r="K22" s="2">
        <f t="shared" si="3"/>
        <v>154.1405269761606</v>
      </c>
      <c r="L22" s="2">
        <f>STDEVA(H22:J22)</f>
        <v>45.208185969830417</v>
      </c>
      <c r="O22" s="15"/>
      <c r="P22" s="15"/>
      <c r="Q22" s="15"/>
    </row>
    <row r="23" spans="1:17">
      <c r="A23" s="17">
        <v>8</v>
      </c>
      <c r="B23" s="6" t="s">
        <v>39</v>
      </c>
      <c r="C23" s="6">
        <v>26</v>
      </c>
      <c r="D23" s="6">
        <v>34</v>
      </c>
      <c r="E23" s="6">
        <v>29</v>
      </c>
      <c r="F23" s="3">
        <f t="shared" si="0"/>
        <v>29.666666666666668</v>
      </c>
      <c r="G23" s="2" t="s">
        <v>39</v>
      </c>
      <c r="H23" s="2">
        <f>(C23/$C$43)*100</f>
        <v>14.680050188205771</v>
      </c>
      <c r="I23" s="2">
        <f>(D23/$C$43)*100</f>
        <v>19.196988707653702</v>
      </c>
      <c r="J23" s="2">
        <f>(E23/$C$43)*100</f>
        <v>16.373902132998744</v>
      </c>
      <c r="K23" s="2">
        <f t="shared" si="3"/>
        <v>16.750313676286073</v>
      </c>
      <c r="L23" s="2">
        <f t="shared" si="4"/>
        <v>2.2818737113517398</v>
      </c>
      <c r="O23" s="15"/>
      <c r="P23" s="15"/>
      <c r="Q23" s="15"/>
    </row>
    <row r="24" spans="1:17">
      <c r="A24" s="17">
        <v>18</v>
      </c>
      <c r="B24" s="6" t="s">
        <v>40</v>
      </c>
      <c r="C24" s="6">
        <v>51</v>
      </c>
      <c r="D24" s="6">
        <v>75</v>
      </c>
      <c r="E24" s="6">
        <v>61</v>
      </c>
      <c r="F24" s="3">
        <f t="shared" si="0"/>
        <v>62.333333333333336</v>
      </c>
      <c r="G24" s="2" t="s">
        <v>40</v>
      </c>
      <c r="H24" s="2">
        <f>(C24/$C$43)*100</f>
        <v>28.795483061480553</v>
      </c>
      <c r="I24" s="2">
        <f>(D24/$C$43)*100</f>
        <v>42.346298619824339</v>
      </c>
      <c r="J24" s="2">
        <f>(E24/$C$43)*100</f>
        <v>34.441656210790462</v>
      </c>
      <c r="K24" s="2">
        <f t="shared" si="3"/>
        <v>35.19447929736512</v>
      </c>
      <c r="L24" s="2">
        <f t="shared" si="4"/>
        <v>6.8067031317534878</v>
      </c>
      <c r="O24" s="15"/>
      <c r="P24" s="15"/>
      <c r="Q24" s="15"/>
    </row>
    <row r="25" spans="1:17">
      <c r="A25" s="17">
        <v>16</v>
      </c>
      <c r="B25" s="6" t="s">
        <v>41</v>
      </c>
      <c r="C25" s="6">
        <v>240</v>
      </c>
      <c r="D25" s="6">
        <v>165</v>
      </c>
      <c r="E25" s="6">
        <v>209</v>
      </c>
      <c r="F25" s="3">
        <f t="shared" si="0"/>
        <v>204.66666666666666</v>
      </c>
      <c r="G25" s="2" t="s">
        <v>41</v>
      </c>
      <c r="H25" s="2">
        <f>(C25/$C$43)*100</f>
        <v>135.50815558343788</v>
      </c>
      <c r="I25" s="2">
        <f>(D25/$C$43)*100</f>
        <v>93.161856963613559</v>
      </c>
      <c r="J25" s="2">
        <f>(E25/$C$43)*100</f>
        <v>118.00501882057716</v>
      </c>
      <c r="K25" s="2">
        <f t="shared" si="3"/>
        <v>115.55834378920953</v>
      </c>
      <c r="L25" s="2">
        <f t="shared" si="4"/>
        <v>21.278907766416854</v>
      </c>
      <c r="O25" s="15"/>
      <c r="P25" s="15"/>
      <c r="Q25" s="15"/>
    </row>
    <row r="26" spans="1:17">
      <c r="A26" s="17">
        <v>10</v>
      </c>
      <c r="B26" s="6" t="s">
        <v>42</v>
      </c>
      <c r="C26" s="6">
        <v>17</v>
      </c>
      <c r="D26" s="6">
        <v>18</v>
      </c>
      <c r="E26" s="6">
        <v>13</v>
      </c>
      <c r="F26" s="3">
        <f t="shared" si="0"/>
        <v>16</v>
      </c>
      <c r="G26" s="2" t="s">
        <v>42</v>
      </c>
      <c r="H26" s="2">
        <f>(C26/$C$43)*100</f>
        <v>9.598494353826851</v>
      </c>
      <c r="I26" s="2">
        <f>(D26/$C$43)*100</f>
        <v>10.163111668757843</v>
      </c>
      <c r="J26" s="2">
        <f>(E26/$C$43)*100</f>
        <v>7.3400250941028853</v>
      </c>
      <c r="K26" s="2">
        <f t="shared" si="3"/>
        <v>9.0338770388958594</v>
      </c>
      <c r="L26" s="2">
        <f t="shared" si="4"/>
        <v>1.4938370012284439</v>
      </c>
      <c r="O26" s="15"/>
      <c r="P26" s="15"/>
      <c r="Q26" s="15"/>
    </row>
    <row r="27" spans="1:17">
      <c r="A27" s="17">
        <v>16</v>
      </c>
      <c r="B27" s="6" t="s">
        <v>43</v>
      </c>
      <c r="C27" s="6">
        <v>63</v>
      </c>
      <c r="D27" s="6">
        <v>87</v>
      </c>
      <c r="E27" s="6">
        <v>85</v>
      </c>
      <c r="F27" s="3">
        <f t="shared" si="0"/>
        <v>78.333333333333329</v>
      </c>
      <c r="G27" s="2" t="s">
        <v>43</v>
      </c>
      <c r="H27" s="2">
        <f>(C27/$C$43)*100</f>
        <v>35.570890840652446</v>
      </c>
      <c r="I27" s="2">
        <f>(D27/$C$43)*100</f>
        <v>49.121706398996231</v>
      </c>
      <c r="J27" s="2">
        <f>(E27/$C$43)*100</f>
        <v>47.992471769134255</v>
      </c>
      <c r="K27" s="2">
        <f t="shared" si="3"/>
        <v>44.22835633626098</v>
      </c>
      <c r="L27" s="2">
        <f t="shared" si="4"/>
        <v>7.518814688370747</v>
      </c>
      <c r="O27" s="15"/>
      <c r="P27" s="15"/>
      <c r="Q27" s="15"/>
    </row>
    <row r="28" spans="1:17">
      <c r="A28" s="17">
        <v>18</v>
      </c>
      <c r="B28" s="6" t="s">
        <v>44</v>
      </c>
      <c r="C28" s="6">
        <v>142</v>
      </c>
      <c r="D28" s="6">
        <v>198</v>
      </c>
      <c r="E28" s="6">
        <v>131</v>
      </c>
      <c r="F28" s="3">
        <f t="shared" si="0"/>
        <v>157</v>
      </c>
      <c r="G28" s="2" t="s">
        <v>44</v>
      </c>
      <c r="H28" s="2">
        <f>(C28/$C$43)*100</f>
        <v>80.175658720200744</v>
      </c>
      <c r="I28" s="2">
        <f>(D28/$C$43)*100</f>
        <v>111.79422835633626</v>
      </c>
      <c r="J28" s="2">
        <f>(E28/$C$43)*100</f>
        <v>73.964868255959843</v>
      </c>
      <c r="K28" s="2">
        <f t="shared" si="3"/>
        <v>88.644918444165626</v>
      </c>
      <c r="L28" s="2">
        <f t="shared" si="4"/>
        <v>20.28697591078981</v>
      </c>
      <c r="O28" s="15"/>
      <c r="P28" s="15"/>
      <c r="Q28" s="15"/>
    </row>
    <row r="29" spans="1:17">
      <c r="A29" s="17">
        <v>17</v>
      </c>
      <c r="B29" s="6" t="s">
        <v>5</v>
      </c>
      <c r="C29" s="6">
        <v>100</v>
      </c>
      <c r="D29" s="6">
        <v>66</v>
      </c>
      <c r="E29" s="6">
        <v>77</v>
      </c>
      <c r="F29" s="3">
        <f t="shared" si="0"/>
        <v>81</v>
      </c>
      <c r="G29" s="2" t="s">
        <v>5</v>
      </c>
      <c r="H29" s="2">
        <f>(C29/$C$43)*100</f>
        <v>56.461731493099123</v>
      </c>
      <c r="I29" s="2">
        <f>(D29/$C$43)*100</f>
        <v>37.264742785445421</v>
      </c>
      <c r="J29" s="2">
        <f>(E29/$C$43)*100</f>
        <v>43.475533249686322</v>
      </c>
      <c r="K29" s="2">
        <f t="shared" si="3"/>
        <v>45.734002509410288</v>
      </c>
      <c r="L29" s="2">
        <f t="shared" si="4"/>
        <v>9.7957443008831699</v>
      </c>
      <c r="O29" s="15"/>
      <c r="P29" s="15"/>
      <c r="Q29" s="15"/>
    </row>
    <row r="30" spans="1:17">
      <c r="A30" s="17">
        <v>20</v>
      </c>
      <c r="B30" s="6" t="s">
        <v>6</v>
      </c>
      <c r="C30" s="6">
        <v>5</v>
      </c>
      <c r="D30" s="6">
        <v>10</v>
      </c>
      <c r="E30" s="6">
        <v>30</v>
      </c>
      <c r="F30" s="3">
        <f t="shared" si="0"/>
        <v>15</v>
      </c>
      <c r="G30" s="2" t="s">
        <v>6</v>
      </c>
      <c r="H30" s="2">
        <f>(C30/$C$43)*100</f>
        <v>2.823086574654956</v>
      </c>
      <c r="I30" s="2">
        <f>(D30/$C$43)*100</f>
        <v>5.6461731493099121</v>
      </c>
      <c r="J30" s="2">
        <f>(E30/$C$43)*100</f>
        <v>16.938519447929735</v>
      </c>
      <c r="K30" s="2">
        <f t="shared" si="3"/>
        <v>8.4692597239648677</v>
      </c>
      <c r="L30" s="2">
        <f t="shared" si="4"/>
        <v>7.4691850061421938</v>
      </c>
      <c r="O30" s="15"/>
      <c r="P30" s="15"/>
      <c r="Q30" s="15"/>
    </row>
    <row r="31" spans="1:17">
      <c r="A31" s="17">
        <v>20</v>
      </c>
      <c r="B31" s="6" t="s">
        <v>7</v>
      </c>
      <c r="C31" s="6">
        <v>37</v>
      </c>
      <c r="D31" s="6">
        <v>28</v>
      </c>
      <c r="E31" s="6">
        <v>49</v>
      </c>
      <c r="F31" s="3">
        <f t="shared" si="0"/>
        <v>38</v>
      </c>
      <c r="G31" s="2" t="s">
        <v>7</v>
      </c>
      <c r="H31" s="2">
        <f>(C31/$C$43)*100</f>
        <v>20.890840652446673</v>
      </c>
      <c r="I31" s="2">
        <f>(D31/$C$43)*100</f>
        <v>15.809284818067754</v>
      </c>
      <c r="J31" s="2">
        <f>(E31/$C$43)*100</f>
        <v>27.666248431618566</v>
      </c>
      <c r="K31" s="2">
        <f t="shared" si="3"/>
        <v>21.455457967377665</v>
      </c>
      <c r="L31" s="2">
        <f t="shared" si="4"/>
        <v>5.9486125329783324</v>
      </c>
      <c r="O31" s="15"/>
      <c r="P31" s="15"/>
      <c r="Q31" s="15"/>
    </row>
    <row r="32" spans="1:17">
      <c r="A32" s="17">
        <v>20</v>
      </c>
      <c r="B32" s="6" t="s">
        <v>8</v>
      </c>
      <c r="C32" s="6">
        <v>55</v>
      </c>
      <c r="D32" s="6">
        <v>58</v>
      </c>
      <c r="E32" s="6">
        <v>92</v>
      </c>
      <c r="F32" s="3">
        <f t="shared" si="0"/>
        <v>68.333333333333329</v>
      </c>
      <c r="G32" s="2" t="s">
        <v>8</v>
      </c>
      <c r="H32" s="2">
        <f>(C32/$C$43)*100</f>
        <v>31.053952321204513</v>
      </c>
      <c r="I32" s="2">
        <f>(D32/$C$43)*100</f>
        <v>32.747804265997488</v>
      </c>
      <c r="J32" s="2">
        <f>(E32/$C$43)*100</f>
        <v>51.94479297365119</v>
      </c>
      <c r="K32" s="2">
        <f t="shared" si="3"/>
        <v>38.582183186951063</v>
      </c>
      <c r="L32" s="2">
        <f t="shared" si="4"/>
        <v>11.603309391567123</v>
      </c>
      <c r="O32" s="15"/>
      <c r="P32" s="15"/>
      <c r="Q32" s="15"/>
    </row>
    <row r="33" spans="1:18">
      <c r="A33" s="18">
        <v>20</v>
      </c>
      <c r="B33" s="6" t="s">
        <v>9</v>
      </c>
      <c r="C33" s="6">
        <v>144</v>
      </c>
      <c r="D33" s="6">
        <v>118</v>
      </c>
      <c r="E33" s="6">
        <v>159</v>
      </c>
      <c r="F33" s="3">
        <f t="shared" si="0"/>
        <v>140.33333333333334</v>
      </c>
      <c r="G33" s="2" t="s">
        <v>9</v>
      </c>
      <c r="H33" s="2">
        <f>(C33/$C$43)*100</f>
        <v>81.304893350062741</v>
      </c>
      <c r="I33" s="2">
        <f>(D33/$C$43)*100</f>
        <v>66.624843161856958</v>
      </c>
      <c r="J33" s="2">
        <f>(E33/$C$43)*100</f>
        <v>89.774153074027609</v>
      </c>
      <c r="K33" s="2">
        <f t="shared" si="3"/>
        <v>79.234629861982441</v>
      </c>
      <c r="L33" s="2">
        <f t="shared" si="4"/>
        <v>11.712691003138028</v>
      </c>
      <c r="O33" s="15"/>
      <c r="P33" s="15"/>
      <c r="Q33" s="15"/>
    </row>
    <row r="34" spans="1:18">
      <c r="P34" s="15"/>
      <c r="Q34" s="15"/>
      <c r="R34" s="15"/>
    </row>
    <row r="35" spans="1:18">
      <c r="P35" s="15"/>
      <c r="Q35" s="15"/>
      <c r="R35" s="15"/>
    </row>
    <row r="36" spans="1:18">
      <c r="P36" s="15"/>
      <c r="Q36" s="15"/>
      <c r="R36" s="15"/>
    </row>
    <row r="37" spans="1:18">
      <c r="B37" t="s">
        <v>3</v>
      </c>
      <c r="C37">
        <v>142</v>
      </c>
      <c r="D37">
        <v>174</v>
      </c>
      <c r="E37">
        <v>219</v>
      </c>
      <c r="G37">
        <f>AVERAGE(C37:E37)</f>
        <v>178.33333333333334</v>
      </c>
      <c r="H37">
        <f>(G37/$C$43*100)</f>
        <v>100.69008782936011</v>
      </c>
      <c r="P37" s="15"/>
      <c r="Q37" s="15"/>
      <c r="R37" s="15"/>
    </row>
    <row r="38" spans="1:18">
      <c r="B38" t="s">
        <v>3</v>
      </c>
      <c r="C38">
        <v>165</v>
      </c>
      <c r="D38">
        <v>152</v>
      </c>
      <c r="E38">
        <v>235</v>
      </c>
      <c r="G38">
        <f t="shared" ref="G38:G39" si="5">AVERAGE(C38:E38)</f>
        <v>184</v>
      </c>
      <c r="H38">
        <f t="shared" ref="H38:H39" si="6">(G38/$C$43*100)</f>
        <v>103.88958594730238</v>
      </c>
      <c r="P38" s="15"/>
      <c r="Q38" s="15"/>
      <c r="R38" s="15"/>
    </row>
    <row r="39" spans="1:18">
      <c r="B39" t="s">
        <v>3</v>
      </c>
      <c r="C39">
        <v>142</v>
      </c>
      <c r="D39">
        <v>158</v>
      </c>
      <c r="E39">
        <v>207</v>
      </c>
      <c r="G39">
        <f t="shared" si="5"/>
        <v>169</v>
      </c>
      <c r="H39">
        <f t="shared" si="6"/>
        <v>95.420326223337511</v>
      </c>
      <c r="P39" s="15"/>
      <c r="Q39" s="15"/>
      <c r="R39" s="15"/>
    </row>
    <row r="40" spans="1:18">
      <c r="P40" s="15"/>
      <c r="Q40" s="15"/>
      <c r="R40" s="15"/>
    </row>
    <row r="41" spans="1:18">
      <c r="C41">
        <f>AVERAGE(C37:C39)</f>
        <v>149.66666666666666</v>
      </c>
      <c r="D41">
        <f t="shared" ref="D41:E41" si="7">AVERAGE(D37:D39)</f>
        <v>161.33333333333334</v>
      </c>
      <c r="E41">
        <f t="shared" si="7"/>
        <v>220.33333333333334</v>
      </c>
      <c r="H41">
        <f>AVERAGE(H37:H39)</f>
        <v>100</v>
      </c>
      <c r="P41" s="15"/>
      <c r="Q41" s="15"/>
      <c r="R41" s="15"/>
    </row>
    <row r="42" spans="1:18">
      <c r="P42" s="15"/>
      <c r="Q42" s="15"/>
      <c r="R42" s="15"/>
    </row>
    <row r="43" spans="1:18">
      <c r="B43" t="s">
        <v>10</v>
      </c>
      <c r="C43">
        <f>AVERAGE(C41:E41)</f>
        <v>177.11111111111111</v>
      </c>
      <c r="P43" s="15"/>
      <c r="Q43" s="15"/>
      <c r="R43" s="15"/>
    </row>
    <row r="44" spans="1:18">
      <c r="P44" s="15"/>
      <c r="Q44" s="15"/>
      <c r="R44" s="15"/>
    </row>
    <row r="45" spans="1:18">
      <c r="P45" s="15"/>
      <c r="Q45" s="15"/>
      <c r="R45" s="15"/>
    </row>
  </sheetData>
  <mergeCells count="1">
    <mergeCell ref="C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F69A-ABCE-44CC-9A0A-9DE63DCDB0D2}">
  <dimension ref="A1:L64"/>
  <sheetViews>
    <sheetView workbookViewId="0">
      <selection activeCell="O15" sqref="O15"/>
    </sheetView>
  </sheetViews>
  <sheetFormatPr defaultRowHeight="14.25"/>
  <cols>
    <col min="6" max="6" width="14.375" customWidth="1"/>
  </cols>
  <sheetData>
    <row r="1" spans="1:12">
      <c r="A1" t="s">
        <v>21</v>
      </c>
    </row>
    <row r="3" spans="1:12" ht="15">
      <c r="B3" s="1" t="s">
        <v>0</v>
      </c>
      <c r="C3" s="1" t="s">
        <v>19</v>
      </c>
      <c r="D3" s="1"/>
      <c r="E3" s="1"/>
      <c r="F3" s="11" t="s">
        <v>46</v>
      </c>
      <c r="H3" s="5" t="s">
        <v>74</v>
      </c>
      <c r="I3" s="5" t="s">
        <v>75</v>
      </c>
      <c r="J3" s="5" t="s">
        <v>76</v>
      </c>
      <c r="K3" s="5" t="s">
        <v>47</v>
      </c>
      <c r="L3" s="5" t="s">
        <v>11</v>
      </c>
    </row>
    <row r="4" spans="1:12">
      <c r="B4" s="2" t="s">
        <v>3</v>
      </c>
      <c r="C4" s="2">
        <v>134</v>
      </c>
      <c r="D4" s="2">
        <v>161</v>
      </c>
      <c r="E4" s="3">
        <v>178.33333333333334</v>
      </c>
      <c r="F4" s="2">
        <f>AVERAGE(C4:E4)</f>
        <v>157.7777777777778</v>
      </c>
      <c r="G4" s="2" t="s">
        <v>3</v>
      </c>
      <c r="H4" s="2">
        <f>(C4/$D$43)*100</f>
        <v>82.377049180327873</v>
      </c>
      <c r="I4" s="2">
        <f>(D4/$D$43)*100</f>
        <v>98.97540983606558</v>
      </c>
      <c r="J4" s="2">
        <f>(E4/$D$43)*100</f>
        <v>109.63114754098362</v>
      </c>
      <c r="K4" s="2">
        <f>AVERAGE(H4:J4)</f>
        <v>96.994535519125691</v>
      </c>
      <c r="L4" s="2">
        <f>STDEVA(H4:J4)</f>
        <v>13.73460471428675</v>
      </c>
    </row>
    <row r="5" spans="1:12">
      <c r="B5" s="2" t="s">
        <v>22</v>
      </c>
      <c r="C5" s="2">
        <v>3</v>
      </c>
      <c r="D5" s="2">
        <v>40</v>
      </c>
      <c r="E5" s="2">
        <v>4</v>
      </c>
      <c r="F5" s="2">
        <f t="shared" ref="F5:F32" si="0">AVERAGE(C5:E5)</f>
        <v>15.666666666666666</v>
      </c>
      <c r="G5" s="2" t="s">
        <v>22</v>
      </c>
      <c r="H5" s="2">
        <f t="shared" ref="H5:H33" si="1">(C5/$D$43)*100</f>
        <v>1.8442622950819672</v>
      </c>
      <c r="I5" s="2">
        <f t="shared" ref="I5:J20" si="2">(D5/$D$43)*100</f>
        <v>24.590163934426233</v>
      </c>
      <c r="J5" s="2">
        <f t="shared" si="2"/>
        <v>2.4590163934426235</v>
      </c>
      <c r="K5" s="2">
        <f t="shared" ref="K5:K32" si="3">AVERAGE(H5:J5)</f>
        <v>9.6311475409836085</v>
      </c>
      <c r="L5" s="2">
        <f t="shared" ref="L5:L31" si="4">STDEVA(H5:J5)</f>
        <v>12.958534224395393</v>
      </c>
    </row>
    <row r="6" spans="1:12">
      <c r="B6" s="2" t="s">
        <v>23</v>
      </c>
      <c r="C6" s="2">
        <v>35</v>
      </c>
      <c r="D6" s="2">
        <v>20</v>
      </c>
      <c r="E6" s="2">
        <v>10</v>
      </c>
      <c r="F6" s="2">
        <f t="shared" si="0"/>
        <v>21.666666666666668</v>
      </c>
      <c r="G6" s="2" t="s">
        <v>23</v>
      </c>
      <c r="H6" s="2">
        <f t="shared" si="1"/>
        <v>21.516393442622952</v>
      </c>
      <c r="I6" s="2">
        <f t="shared" si="2"/>
        <v>12.295081967213116</v>
      </c>
      <c r="J6" s="2">
        <f t="shared" si="2"/>
        <v>6.1475409836065582</v>
      </c>
      <c r="K6" s="2">
        <f t="shared" si="3"/>
        <v>13.319672131147543</v>
      </c>
      <c r="L6" s="2">
        <f t="shared" si="4"/>
        <v>7.7354861017118299</v>
      </c>
    </row>
    <row r="7" spans="1:12">
      <c r="B7" s="2" t="s">
        <v>24</v>
      </c>
      <c r="C7" s="2">
        <v>1</v>
      </c>
      <c r="D7" s="2">
        <v>3</v>
      </c>
      <c r="E7" s="2">
        <v>1</v>
      </c>
      <c r="F7" s="2">
        <f t="shared" si="0"/>
        <v>1.6666666666666667</v>
      </c>
      <c r="G7" s="2" t="s">
        <v>24</v>
      </c>
      <c r="H7" s="2">
        <f t="shared" si="1"/>
        <v>0.61475409836065587</v>
      </c>
      <c r="I7" s="2">
        <f t="shared" si="2"/>
        <v>1.8442622950819672</v>
      </c>
      <c r="J7" s="2">
        <f t="shared" si="2"/>
        <v>0.61475409836065587</v>
      </c>
      <c r="K7" s="2">
        <f t="shared" si="3"/>
        <v>1.0245901639344261</v>
      </c>
      <c r="L7" s="2">
        <f t="shared" si="4"/>
        <v>0.70985688834790084</v>
      </c>
    </row>
    <row r="8" spans="1:12">
      <c r="B8" s="2" t="s">
        <v>25</v>
      </c>
      <c r="C8" s="2">
        <v>120</v>
      </c>
      <c r="D8" s="2">
        <v>110</v>
      </c>
      <c r="E8" s="2">
        <v>72</v>
      </c>
      <c r="F8" s="2">
        <f t="shared" si="0"/>
        <v>100.66666666666667</v>
      </c>
      <c r="G8" s="2" t="s">
        <v>25</v>
      </c>
      <c r="H8" s="2">
        <f t="shared" si="1"/>
        <v>73.770491803278688</v>
      </c>
      <c r="I8" s="2">
        <f t="shared" si="2"/>
        <v>67.622950819672127</v>
      </c>
      <c r="J8" s="2">
        <f t="shared" si="2"/>
        <v>44.262295081967217</v>
      </c>
      <c r="K8" s="2">
        <f t="shared" si="3"/>
        <v>61.885245901639344</v>
      </c>
      <c r="L8" s="2">
        <f t="shared" si="4"/>
        <v>15.568376978051257</v>
      </c>
    </row>
    <row r="9" spans="1:12">
      <c r="B9" s="2" t="s">
        <v>26</v>
      </c>
      <c r="C9" s="2">
        <v>1</v>
      </c>
      <c r="D9" s="2">
        <v>0</v>
      </c>
      <c r="E9" s="2">
        <v>0</v>
      </c>
      <c r="F9" s="2">
        <f t="shared" si="0"/>
        <v>0.33333333333333331</v>
      </c>
      <c r="G9" s="2" t="s">
        <v>26</v>
      </c>
      <c r="H9" s="2">
        <f t="shared" si="1"/>
        <v>0.61475409836065587</v>
      </c>
      <c r="I9" s="2">
        <f t="shared" si="2"/>
        <v>0</v>
      </c>
      <c r="J9" s="2">
        <f t="shared" si="2"/>
        <v>0</v>
      </c>
      <c r="K9" s="2">
        <f t="shared" si="3"/>
        <v>0.20491803278688528</v>
      </c>
      <c r="L9" s="2">
        <f t="shared" si="4"/>
        <v>0.35492844417395031</v>
      </c>
    </row>
    <row r="10" spans="1:12">
      <c r="B10" s="2" t="s">
        <v>27</v>
      </c>
      <c r="C10" s="2">
        <v>0</v>
      </c>
      <c r="D10" s="2">
        <v>0</v>
      </c>
      <c r="E10" s="2">
        <v>0</v>
      </c>
      <c r="F10" s="2">
        <f t="shared" si="0"/>
        <v>0</v>
      </c>
      <c r="G10" s="2" t="s">
        <v>27</v>
      </c>
      <c r="H10" s="2">
        <f t="shared" si="1"/>
        <v>0</v>
      </c>
      <c r="I10" s="2">
        <f t="shared" si="2"/>
        <v>0</v>
      </c>
      <c r="J10" s="2">
        <f t="shared" si="2"/>
        <v>0</v>
      </c>
      <c r="K10" s="2">
        <f t="shared" si="3"/>
        <v>0</v>
      </c>
      <c r="L10" s="2">
        <f t="shared" si="4"/>
        <v>0</v>
      </c>
    </row>
    <row r="11" spans="1:12">
      <c r="B11" s="2" t="s">
        <v>4</v>
      </c>
      <c r="C11" s="2">
        <v>31</v>
      </c>
      <c r="D11" s="2">
        <v>31</v>
      </c>
      <c r="E11" s="2">
        <v>26</v>
      </c>
      <c r="F11" s="2">
        <f t="shared" si="0"/>
        <v>29.333333333333332</v>
      </c>
      <c r="G11" s="2" t="s">
        <v>4</v>
      </c>
      <c r="H11" s="2">
        <f t="shared" si="1"/>
        <v>19.057377049180328</v>
      </c>
      <c r="I11" s="2">
        <f t="shared" si="2"/>
        <v>19.057377049180328</v>
      </c>
      <c r="J11" s="2">
        <f t="shared" si="2"/>
        <v>15.983606557377051</v>
      </c>
      <c r="K11" s="2">
        <f t="shared" si="3"/>
        <v>18.032786885245901</v>
      </c>
      <c r="L11" s="2">
        <f t="shared" si="4"/>
        <v>1.7746422208697503</v>
      </c>
    </row>
    <row r="12" spans="1:12">
      <c r="B12" s="2" t="s">
        <v>28</v>
      </c>
      <c r="C12" s="2">
        <v>24</v>
      </c>
      <c r="D12" s="2">
        <v>30</v>
      </c>
      <c r="E12" s="2">
        <v>36</v>
      </c>
      <c r="F12" s="2">
        <f t="shared" si="0"/>
        <v>30</v>
      </c>
      <c r="G12" s="2" t="s">
        <v>28</v>
      </c>
      <c r="H12" s="2">
        <f t="shared" si="1"/>
        <v>14.754098360655737</v>
      </c>
      <c r="I12" s="2">
        <f t="shared" si="2"/>
        <v>18.442622950819672</v>
      </c>
      <c r="J12" s="2">
        <f t="shared" si="2"/>
        <v>22.131147540983608</v>
      </c>
      <c r="K12" s="2">
        <f t="shared" si="3"/>
        <v>18.442622950819672</v>
      </c>
      <c r="L12" s="2">
        <f t="shared" si="4"/>
        <v>3.6885245901639321</v>
      </c>
    </row>
    <row r="13" spans="1:12">
      <c r="B13" s="2" t="s">
        <v>29</v>
      </c>
      <c r="C13" s="2">
        <v>24</v>
      </c>
      <c r="D13" s="2">
        <v>22</v>
      </c>
      <c r="E13" s="2">
        <v>23</v>
      </c>
      <c r="F13" s="2">
        <f t="shared" si="0"/>
        <v>23</v>
      </c>
      <c r="G13" s="2" t="s">
        <v>29</v>
      </c>
      <c r="H13" s="2">
        <f t="shared" si="1"/>
        <v>14.754098360655737</v>
      </c>
      <c r="I13" s="2">
        <f t="shared" si="2"/>
        <v>13.524590163934427</v>
      </c>
      <c r="J13" s="2">
        <f t="shared" si="2"/>
        <v>14.139344262295083</v>
      </c>
      <c r="K13" s="2">
        <f t="shared" si="3"/>
        <v>14.139344262295083</v>
      </c>
      <c r="L13" s="2">
        <f t="shared" si="4"/>
        <v>0.6147540983606552</v>
      </c>
    </row>
    <row r="14" spans="1:12">
      <c r="B14" s="2" t="s">
        <v>30</v>
      </c>
      <c r="C14" s="2">
        <v>84</v>
      </c>
      <c r="D14" s="2">
        <v>52</v>
      </c>
      <c r="E14" s="2">
        <v>42</v>
      </c>
      <c r="F14" s="2">
        <f t="shared" si="0"/>
        <v>59.333333333333336</v>
      </c>
      <c r="G14" s="2" t="s">
        <v>30</v>
      </c>
      <c r="H14" s="2">
        <f t="shared" si="1"/>
        <v>51.639344262295083</v>
      </c>
      <c r="I14" s="2">
        <f t="shared" si="2"/>
        <v>31.967213114754102</v>
      </c>
      <c r="J14" s="2">
        <f t="shared" si="2"/>
        <v>25.819672131147541</v>
      </c>
      <c r="K14" s="2">
        <f t="shared" si="3"/>
        <v>36.475409836065573</v>
      </c>
      <c r="L14" s="2">
        <f t="shared" si="4"/>
        <v>13.487280878610106</v>
      </c>
    </row>
    <row r="15" spans="1:12">
      <c r="B15" s="2" t="s">
        <v>31</v>
      </c>
      <c r="C15" s="2">
        <v>9</v>
      </c>
      <c r="D15" s="2">
        <v>49</v>
      </c>
      <c r="E15" s="2">
        <v>60</v>
      </c>
      <c r="F15" s="2">
        <f t="shared" si="0"/>
        <v>39.333333333333336</v>
      </c>
      <c r="G15" s="2" t="s">
        <v>31</v>
      </c>
      <c r="H15" s="2">
        <f t="shared" si="1"/>
        <v>5.5327868852459021</v>
      </c>
      <c r="I15" s="2">
        <f t="shared" si="2"/>
        <v>30.122950819672134</v>
      </c>
      <c r="J15" s="2">
        <f t="shared" si="2"/>
        <v>36.885245901639344</v>
      </c>
      <c r="K15" s="2">
        <f t="shared" si="3"/>
        <v>24.180327868852459</v>
      </c>
      <c r="L15" s="2">
        <f t="shared" si="4"/>
        <v>16.49940142082022</v>
      </c>
    </row>
    <row r="16" spans="1:12">
      <c r="B16" s="2" t="s">
        <v>32</v>
      </c>
      <c r="C16" s="2">
        <v>5</v>
      </c>
      <c r="D16" s="2">
        <v>4</v>
      </c>
      <c r="E16" s="2">
        <v>2</v>
      </c>
      <c r="F16" s="2">
        <f t="shared" si="0"/>
        <v>3.6666666666666665</v>
      </c>
      <c r="G16" s="2" t="s">
        <v>32</v>
      </c>
      <c r="H16" s="2">
        <f t="shared" si="1"/>
        <v>3.0737704918032791</v>
      </c>
      <c r="I16" s="2">
        <f t="shared" si="2"/>
        <v>2.4590163934426235</v>
      </c>
      <c r="J16" s="2">
        <f t="shared" si="2"/>
        <v>1.2295081967213117</v>
      </c>
      <c r="K16" s="2">
        <f t="shared" si="3"/>
        <v>2.2540983606557385</v>
      </c>
      <c r="L16" s="2">
        <f t="shared" si="4"/>
        <v>0.93905239650734351</v>
      </c>
    </row>
    <row r="17" spans="2:12">
      <c r="B17" s="2" t="s">
        <v>33</v>
      </c>
      <c r="C17" s="2">
        <v>0</v>
      </c>
      <c r="D17" s="2">
        <v>0</v>
      </c>
      <c r="E17" s="2">
        <v>0</v>
      </c>
      <c r="F17" s="2">
        <f t="shared" si="0"/>
        <v>0</v>
      </c>
      <c r="G17" s="2" t="s">
        <v>33</v>
      </c>
      <c r="H17" s="2">
        <f t="shared" si="1"/>
        <v>0</v>
      </c>
      <c r="I17" s="2">
        <f t="shared" si="2"/>
        <v>0</v>
      </c>
      <c r="J17" s="2">
        <f t="shared" si="2"/>
        <v>0</v>
      </c>
      <c r="K17" s="2">
        <f t="shared" si="3"/>
        <v>0</v>
      </c>
      <c r="L17" s="2">
        <f t="shared" si="4"/>
        <v>0</v>
      </c>
    </row>
    <row r="18" spans="2:12">
      <c r="B18" s="2" t="s">
        <v>34</v>
      </c>
      <c r="C18" s="2">
        <v>1</v>
      </c>
      <c r="D18" s="2">
        <v>1</v>
      </c>
      <c r="E18" s="2">
        <v>0</v>
      </c>
      <c r="F18" s="2">
        <f t="shared" si="0"/>
        <v>0.66666666666666663</v>
      </c>
      <c r="G18" s="2" t="s">
        <v>34</v>
      </c>
      <c r="H18" s="2">
        <f t="shared" si="1"/>
        <v>0.61475409836065587</v>
      </c>
      <c r="I18" s="2">
        <f t="shared" si="2"/>
        <v>0.61475409836065587</v>
      </c>
      <c r="J18" s="2">
        <f t="shared" si="2"/>
        <v>0</v>
      </c>
      <c r="K18" s="2">
        <f t="shared" si="3"/>
        <v>0.40983606557377056</v>
      </c>
      <c r="L18" s="2">
        <f t="shared" si="4"/>
        <v>0.35492844417395031</v>
      </c>
    </row>
    <row r="19" spans="2:12">
      <c r="B19" s="2" t="s">
        <v>35</v>
      </c>
      <c r="C19" s="2">
        <v>8</v>
      </c>
      <c r="D19" s="2">
        <v>2</v>
      </c>
      <c r="E19" s="2">
        <v>1</v>
      </c>
      <c r="F19" s="2">
        <f t="shared" si="0"/>
        <v>3.6666666666666665</v>
      </c>
      <c r="G19" s="2" t="s">
        <v>35</v>
      </c>
      <c r="H19" s="2">
        <f t="shared" si="1"/>
        <v>4.9180327868852469</v>
      </c>
      <c r="I19" s="2">
        <f t="shared" si="2"/>
        <v>1.2295081967213117</v>
      </c>
      <c r="J19" s="2">
        <f t="shared" si="2"/>
        <v>0.61475409836065587</v>
      </c>
      <c r="K19" s="2">
        <f t="shared" si="3"/>
        <v>2.2540983606557385</v>
      </c>
      <c r="L19" s="2">
        <f t="shared" si="4"/>
        <v>2.327421453196834</v>
      </c>
    </row>
    <row r="20" spans="2:12">
      <c r="B20" s="2" t="s">
        <v>36</v>
      </c>
      <c r="C20" s="2">
        <v>8</v>
      </c>
      <c r="D20" s="2">
        <v>9</v>
      </c>
      <c r="E20" s="2">
        <v>7</v>
      </c>
      <c r="F20" s="2">
        <f t="shared" si="0"/>
        <v>8</v>
      </c>
      <c r="G20" s="2" t="s">
        <v>36</v>
      </c>
      <c r="H20" s="2">
        <f t="shared" si="1"/>
        <v>4.9180327868852469</v>
      </c>
      <c r="I20" s="2">
        <f t="shared" si="2"/>
        <v>5.5327868852459021</v>
      </c>
      <c r="J20" s="2">
        <f t="shared" si="2"/>
        <v>4.3032786885245899</v>
      </c>
      <c r="K20" s="2">
        <f t="shared" si="3"/>
        <v>4.918032786885246</v>
      </c>
      <c r="L20" s="2">
        <f t="shared" si="4"/>
        <v>0.61475409836065731</v>
      </c>
    </row>
    <row r="21" spans="2:12">
      <c r="B21" s="2" t="s">
        <v>37</v>
      </c>
      <c r="C21" s="2">
        <v>45</v>
      </c>
      <c r="D21" s="2">
        <v>38</v>
      </c>
      <c r="E21" s="2">
        <v>79</v>
      </c>
      <c r="F21" s="2">
        <f t="shared" si="0"/>
        <v>54</v>
      </c>
      <c r="G21" s="2" t="s">
        <v>37</v>
      </c>
      <c r="H21" s="2">
        <f t="shared" si="1"/>
        <v>27.66393442622951</v>
      </c>
      <c r="I21" s="2">
        <f t="shared" ref="I21:J33" si="5">(D21/$D$43)*100</f>
        <v>23.360655737704921</v>
      </c>
      <c r="J21" s="2">
        <f t="shared" si="5"/>
        <v>48.565573770491802</v>
      </c>
      <c r="K21" s="2">
        <f t="shared" si="3"/>
        <v>33.196721311475414</v>
      </c>
      <c r="L21" s="2">
        <f t="shared" si="4"/>
        <v>13.482609958685206</v>
      </c>
    </row>
    <row r="22" spans="2:12">
      <c r="B22" s="2" t="s">
        <v>38</v>
      </c>
      <c r="C22" s="2">
        <v>162</v>
      </c>
      <c r="D22" s="2">
        <v>305</v>
      </c>
      <c r="E22" s="2">
        <v>195</v>
      </c>
      <c r="F22" s="2">
        <f t="shared" si="0"/>
        <v>220.66666666666666</v>
      </c>
      <c r="G22" s="2" t="s">
        <v>38</v>
      </c>
      <c r="H22" s="2">
        <f t="shared" si="1"/>
        <v>99.590163934426229</v>
      </c>
      <c r="I22" s="2">
        <f t="shared" si="5"/>
        <v>187.5</v>
      </c>
      <c r="J22" s="2">
        <f t="shared" si="5"/>
        <v>119.87704918032787</v>
      </c>
      <c r="K22" s="2">
        <f t="shared" si="3"/>
        <v>135.65573770491804</v>
      </c>
      <c r="L22" s="2">
        <f t="shared" si="4"/>
        <v>46.02999107034492</v>
      </c>
    </row>
    <row r="23" spans="2:12">
      <c r="B23" s="2" t="s">
        <v>39</v>
      </c>
      <c r="C23" s="2">
        <v>18</v>
      </c>
      <c r="D23" s="2">
        <v>29</v>
      </c>
      <c r="E23" s="2">
        <v>21</v>
      </c>
      <c r="F23" s="2">
        <f t="shared" si="0"/>
        <v>22.666666666666668</v>
      </c>
      <c r="G23" s="2" t="s">
        <v>39</v>
      </c>
      <c r="H23" s="2">
        <f t="shared" si="1"/>
        <v>11.065573770491804</v>
      </c>
      <c r="I23" s="2">
        <f t="shared" si="5"/>
        <v>17.827868852459016</v>
      </c>
      <c r="J23" s="2">
        <f t="shared" si="5"/>
        <v>12.909836065573771</v>
      </c>
      <c r="K23" s="2">
        <f t="shared" si="3"/>
        <v>13.934426229508198</v>
      </c>
      <c r="L23" s="2">
        <f t="shared" si="4"/>
        <v>3.4956397764819593</v>
      </c>
    </row>
    <row r="24" spans="2:12">
      <c r="B24" s="2" t="s">
        <v>40</v>
      </c>
      <c r="C24" s="2">
        <v>38</v>
      </c>
      <c r="D24" s="2">
        <v>61</v>
      </c>
      <c r="E24" s="2">
        <v>21</v>
      </c>
      <c r="F24" s="2">
        <f t="shared" si="0"/>
        <v>40</v>
      </c>
      <c r="G24" s="2" t="s">
        <v>40</v>
      </c>
      <c r="H24" s="2">
        <f t="shared" si="1"/>
        <v>23.360655737704921</v>
      </c>
      <c r="I24" s="2">
        <f t="shared" si="5"/>
        <v>37.5</v>
      </c>
      <c r="J24" s="2">
        <f t="shared" si="5"/>
        <v>12.909836065573771</v>
      </c>
      <c r="K24" s="2">
        <f t="shared" si="3"/>
        <v>24.590163934426229</v>
      </c>
      <c r="L24" s="2">
        <f t="shared" si="4"/>
        <v>12.341102397470127</v>
      </c>
    </row>
    <row r="25" spans="2:12">
      <c r="B25" s="2" t="s">
        <v>41</v>
      </c>
      <c r="C25" s="2">
        <v>195</v>
      </c>
      <c r="D25" s="2">
        <v>126</v>
      </c>
      <c r="E25" s="2">
        <v>159</v>
      </c>
      <c r="F25" s="2">
        <f t="shared" si="0"/>
        <v>160</v>
      </c>
      <c r="G25" s="2" t="s">
        <v>41</v>
      </c>
      <c r="H25" s="2">
        <f t="shared" si="1"/>
        <v>119.87704918032787</v>
      </c>
      <c r="I25" s="2">
        <f t="shared" si="5"/>
        <v>77.459016393442624</v>
      </c>
      <c r="J25" s="2">
        <f t="shared" si="5"/>
        <v>97.745901639344268</v>
      </c>
      <c r="K25" s="2">
        <f t="shared" si="3"/>
        <v>98.360655737704917</v>
      </c>
      <c r="L25" s="2">
        <f t="shared" si="4"/>
        <v>21.21569745090671</v>
      </c>
    </row>
    <row r="26" spans="2:12">
      <c r="B26" s="2" t="s">
        <v>42</v>
      </c>
      <c r="C26" s="2">
        <v>8</v>
      </c>
      <c r="D26" s="2">
        <v>5</v>
      </c>
      <c r="E26" s="2">
        <v>6</v>
      </c>
      <c r="F26" s="2">
        <f t="shared" si="0"/>
        <v>6.333333333333333</v>
      </c>
      <c r="G26" s="2" t="s">
        <v>42</v>
      </c>
      <c r="H26" s="2">
        <f t="shared" si="1"/>
        <v>4.9180327868852469</v>
      </c>
      <c r="I26" s="2">
        <f t="shared" si="5"/>
        <v>3.0737704918032791</v>
      </c>
      <c r="J26" s="2">
        <f t="shared" si="5"/>
        <v>3.6885245901639343</v>
      </c>
      <c r="K26" s="2">
        <f t="shared" si="3"/>
        <v>3.8934426229508201</v>
      </c>
      <c r="L26" s="2">
        <f t="shared" si="4"/>
        <v>0.9390523965073454</v>
      </c>
    </row>
    <row r="27" spans="2:12">
      <c r="B27" s="2" t="s">
        <v>43</v>
      </c>
      <c r="C27" s="2">
        <v>52</v>
      </c>
      <c r="D27" s="2">
        <v>68</v>
      </c>
      <c r="E27" s="2">
        <v>59</v>
      </c>
      <c r="F27" s="2">
        <f t="shared" si="0"/>
        <v>59.666666666666664</v>
      </c>
      <c r="G27" s="2" t="s">
        <v>43</v>
      </c>
      <c r="H27" s="2">
        <f t="shared" si="1"/>
        <v>31.967213114754102</v>
      </c>
      <c r="I27" s="2">
        <f t="shared" si="5"/>
        <v>41.803278688524593</v>
      </c>
      <c r="J27" s="2">
        <f t="shared" si="5"/>
        <v>36.270491803278695</v>
      </c>
      <c r="K27" s="2">
        <f t="shared" si="3"/>
        <v>36.680327868852466</v>
      </c>
      <c r="L27" s="2">
        <f t="shared" si="4"/>
        <v>4.9308235309490946</v>
      </c>
    </row>
    <row r="28" spans="2:12">
      <c r="B28" s="2" t="s">
        <v>44</v>
      </c>
      <c r="C28" s="2">
        <v>110</v>
      </c>
      <c r="D28" s="2">
        <v>125</v>
      </c>
      <c r="E28" s="2">
        <v>96</v>
      </c>
      <c r="F28" s="2">
        <f t="shared" si="0"/>
        <v>110.33333333333333</v>
      </c>
      <c r="G28" s="2" t="s">
        <v>44</v>
      </c>
      <c r="H28" s="2">
        <f t="shared" si="1"/>
        <v>67.622950819672127</v>
      </c>
      <c r="I28" s="2">
        <f t="shared" si="5"/>
        <v>76.844262295081961</v>
      </c>
      <c r="J28" s="2">
        <f t="shared" si="5"/>
        <v>59.016393442622949</v>
      </c>
      <c r="K28" s="2">
        <f t="shared" si="3"/>
        <v>67.827868852459019</v>
      </c>
      <c r="L28" s="2">
        <f t="shared" si="4"/>
        <v>8.9157007859864468</v>
      </c>
    </row>
    <row r="29" spans="2:12">
      <c r="B29" s="2" t="s">
        <v>5</v>
      </c>
      <c r="C29" s="2">
        <v>83</v>
      </c>
      <c r="D29" s="2">
        <v>53</v>
      </c>
      <c r="E29" s="2">
        <v>61</v>
      </c>
      <c r="F29" s="2">
        <f t="shared" si="0"/>
        <v>65.666666666666671</v>
      </c>
      <c r="G29" s="2" t="s">
        <v>5</v>
      </c>
      <c r="H29" s="2">
        <f t="shared" si="1"/>
        <v>51.024590163934427</v>
      </c>
      <c r="I29" s="2">
        <f t="shared" si="5"/>
        <v>32.581967213114751</v>
      </c>
      <c r="J29" s="2">
        <f t="shared" si="5"/>
        <v>37.5</v>
      </c>
      <c r="K29" s="2">
        <f t="shared" si="3"/>
        <v>40.368852459016388</v>
      </c>
      <c r="L29" s="2">
        <f t="shared" si="4"/>
        <v>9.5501477030582329</v>
      </c>
    </row>
    <row r="30" spans="2:12">
      <c r="B30" s="2" t="s">
        <v>6</v>
      </c>
      <c r="C30" s="2">
        <v>3</v>
      </c>
      <c r="D30" s="2">
        <v>7</v>
      </c>
      <c r="E30" s="2">
        <v>21</v>
      </c>
      <c r="F30" s="2">
        <f t="shared" si="0"/>
        <v>10.333333333333334</v>
      </c>
      <c r="G30" s="2" t="s">
        <v>6</v>
      </c>
      <c r="H30" s="2">
        <f t="shared" si="1"/>
        <v>1.8442622950819672</v>
      </c>
      <c r="I30" s="2">
        <f t="shared" si="5"/>
        <v>4.3032786885245899</v>
      </c>
      <c r="J30" s="2">
        <f t="shared" si="5"/>
        <v>12.909836065573771</v>
      </c>
      <c r="K30" s="2">
        <f t="shared" si="3"/>
        <v>6.3524590163934427</v>
      </c>
      <c r="L30" s="2">
        <f t="shared" si="4"/>
        <v>5.8104290486712387</v>
      </c>
    </row>
    <row r="31" spans="2:12">
      <c r="B31" s="2" t="s">
        <v>7</v>
      </c>
      <c r="C31" s="2">
        <v>27</v>
      </c>
      <c r="D31" s="2">
        <v>19</v>
      </c>
      <c r="E31" s="2">
        <v>38</v>
      </c>
      <c r="F31" s="2">
        <f t="shared" si="0"/>
        <v>28</v>
      </c>
      <c r="G31" s="2" t="s">
        <v>7</v>
      </c>
      <c r="H31" s="2">
        <f t="shared" si="1"/>
        <v>16.598360655737707</v>
      </c>
      <c r="I31" s="2">
        <f t="shared" si="5"/>
        <v>11.68032786885246</v>
      </c>
      <c r="J31" s="2">
        <f t="shared" si="5"/>
        <v>23.360655737704921</v>
      </c>
      <c r="K31" s="2">
        <f t="shared" si="3"/>
        <v>17.21311475409836</v>
      </c>
      <c r="L31" s="2">
        <f t="shared" si="4"/>
        <v>5.8643803365795897</v>
      </c>
    </row>
    <row r="32" spans="2:12">
      <c r="B32" s="2" t="s">
        <v>8</v>
      </c>
      <c r="C32" s="2">
        <v>42</v>
      </c>
      <c r="D32" s="2">
        <v>45</v>
      </c>
      <c r="E32" s="2">
        <v>76</v>
      </c>
      <c r="F32" s="2">
        <f t="shared" si="0"/>
        <v>54.333333333333336</v>
      </c>
      <c r="G32" s="2" t="s">
        <v>8</v>
      </c>
      <c r="H32" s="2">
        <f t="shared" si="1"/>
        <v>25.819672131147541</v>
      </c>
      <c r="I32" s="2">
        <f t="shared" si="5"/>
        <v>27.66393442622951</v>
      </c>
      <c r="J32" s="2">
        <f t="shared" si="5"/>
        <v>46.721311475409841</v>
      </c>
      <c r="K32" s="2">
        <f t="shared" si="3"/>
        <v>33.4016393442623</v>
      </c>
      <c r="L32" s="2">
        <f>STDEVA(H32:J32)</f>
        <v>11.57197369138976</v>
      </c>
    </row>
    <row r="33" spans="2:12">
      <c r="B33" s="2" t="s">
        <v>9</v>
      </c>
      <c r="C33" s="2">
        <v>125</v>
      </c>
      <c r="D33" s="2">
        <v>103</v>
      </c>
      <c r="E33" s="2">
        <v>133</v>
      </c>
      <c r="F33" s="2">
        <f>AVERAGE(C33:E33)</f>
        <v>120.33333333333333</v>
      </c>
      <c r="G33" s="2" t="s">
        <v>9</v>
      </c>
      <c r="H33" s="2">
        <f t="shared" si="1"/>
        <v>76.844262295081961</v>
      </c>
      <c r="I33" s="2">
        <f t="shared" si="5"/>
        <v>63.319672131147541</v>
      </c>
      <c r="J33" s="2">
        <f t="shared" si="5"/>
        <v>81.762295081967224</v>
      </c>
      <c r="K33" s="2">
        <f>AVERAGE(H33:J33)</f>
        <v>73.97540983606558</v>
      </c>
      <c r="L33" s="2">
        <f>STDEVA(H33:J33)</f>
        <v>9.550147703058208</v>
      </c>
    </row>
    <row r="37" spans="2:12">
      <c r="B37" t="s">
        <v>3</v>
      </c>
      <c r="C37">
        <v>121</v>
      </c>
      <c r="D37">
        <v>154</v>
      </c>
      <c r="E37">
        <v>191</v>
      </c>
      <c r="G37">
        <f>AVERAGE(C37:E37)</f>
        <v>155.33333333333334</v>
      </c>
      <c r="H37">
        <f>G37/$D$43*100</f>
        <v>95.491803278688536</v>
      </c>
    </row>
    <row r="38" spans="2:12">
      <c r="B38" t="s">
        <v>3</v>
      </c>
      <c r="C38">
        <v>149</v>
      </c>
      <c r="D38">
        <v>142</v>
      </c>
      <c r="E38">
        <v>225</v>
      </c>
      <c r="G38">
        <f t="shared" ref="G38:G39" si="6">AVERAGE(C38:E38)</f>
        <v>172</v>
      </c>
      <c r="H38">
        <f t="shared" ref="H38:H39" si="7">G38/$D$43*100</f>
        <v>105.73770491803278</v>
      </c>
    </row>
    <row r="39" spans="2:12">
      <c r="B39" t="s">
        <v>3</v>
      </c>
      <c r="C39">
        <v>137</v>
      </c>
      <c r="D39">
        <v>147</v>
      </c>
      <c r="E39">
        <v>198</v>
      </c>
      <c r="G39">
        <f t="shared" si="6"/>
        <v>160.66666666666666</v>
      </c>
      <c r="H39">
        <f t="shared" si="7"/>
        <v>98.770491803278688</v>
      </c>
    </row>
    <row r="41" spans="2:12">
      <c r="C41">
        <f>AVERAGE(C37:C39)</f>
        <v>135.66666666666666</v>
      </c>
      <c r="D41">
        <f>AVERAGE(D37:D39)</f>
        <v>147.66666666666666</v>
      </c>
      <c r="E41">
        <f>AVERAGE(E37:E39)</f>
        <v>204.66666666666666</v>
      </c>
      <c r="H41">
        <f>AVERAGE(H37:H39)</f>
        <v>100</v>
      </c>
    </row>
    <row r="43" spans="2:12">
      <c r="C43" t="s">
        <v>20</v>
      </c>
      <c r="D43">
        <f>AVERAGE(C41:E41)</f>
        <v>162.66666666666666</v>
      </c>
    </row>
    <row r="64" spans="4:6">
      <c r="D64" s="2"/>
      <c r="E64" s="2"/>
      <c r="F6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5935-44F2-4A9D-A909-B7960F94CF22}">
  <dimension ref="A2:P32"/>
  <sheetViews>
    <sheetView workbookViewId="0">
      <selection activeCell="P10" sqref="P10"/>
    </sheetView>
  </sheetViews>
  <sheetFormatPr defaultRowHeight="14.25"/>
  <cols>
    <col min="7" max="7" width="8.5" customWidth="1"/>
    <col min="15" max="15" width="10.375" customWidth="1"/>
    <col min="16" max="16" width="9.75" customWidth="1"/>
  </cols>
  <sheetData>
    <row r="2" spans="1:16" ht="15">
      <c r="A2" s="1" t="s">
        <v>0</v>
      </c>
      <c r="B2" s="13" t="s">
        <v>1</v>
      </c>
      <c r="C2" s="13"/>
      <c r="D2" s="13"/>
      <c r="E2" s="1" t="s">
        <v>0</v>
      </c>
      <c r="F2" s="1" t="s">
        <v>19</v>
      </c>
      <c r="G2" s="1"/>
      <c r="H2" s="1"/>
      <c r="I2" s="14" t="s">
        <v>73</v>
      </c>
      <c r="J2" s="14"/>
      <c r="K2" s="14"/>
      <c r="L2" s="11" t="s">
        <v>47</v>
      </c>
      <c r="M2" s="11" t="s">
        <v>11</v>
      </c>
      <c r="O2" s="9"/>
      <c r="P2" s="10"/>
    </row>
    <row r="3" spans="1:16">
      <c r="A3" s="6" t="s">
        <v>3</v>
      </c>
      <c r="B3" s="6">
        <v>142</v>
      </c>
      <c r="C3" s="6">
        <v>174</v>
      </c>
      <c r="D3" s="6">
        <v>219</v>
      </c>
      <c r="E3" s="2" t="s">
        <v>3</v>
      </c>
      <c r="F3" s="2">
        <v>134</v>
      </c>
      <c r="G3" s="2">
        <v>161</v>
      </c>
      <c r="H3" s="3">
        <v>178.33333333333334</v>
      </c>
      <c r="I3" s="2">
        <f t="shared" ref="I3:I32" si="0">F3/B3*100</f>
        <v>94.366197183098592</v>
      </c>
      <c r="J3" s="2">
        <f t="shared" ref="J3:J32" si="1">G3/C3*100</f>
        <v>92.52873563218391</v>
      </c>
      <c r="K3" s="2">
        <f t="shared" ref="K3:K32" si="2">H3/D3*100</f>
        <v>81.430745814307457</v>
      </c>
      <c r="L3" s="2">
        <f t="shared" ref="L3:L22" si="3">AVERAGE(I3:K3)</f>
        <v>89.441892876529991</v>
      </c>
      <c r="M3" s="2">
        <f>STDEVA(I3:K3)</f>
        <v>6.9984229778707965</v>
      </c>
    </row>
    <row r="4" spans="1:16">
      <c r="A4" s="6" t="s">
        <v>22</v>
      </c>
      <c r="B4" s="6">
        <v>3</v>
      </c>
      <c r="C4" s="6">
        <v>41</v>
      </c>
      <c r="D4" s="6">
        <v>4</v>
      </c>
      <c r="E4" s="2" t="s">
        <v>22</v>
      </c>
      <c r="F4" s="2">
        <v>3</v>
      </c>
      <c r="G4" s="2">
        <v>40</v>
      </c>
      <c r="H4" s="2">
        <v>4</v>
      </c>
      <c r="I4" s="2">
        <f t="shared" si="0"/>
        <v>100</v>
      </c>
      <c r="J4" s="2">
        <f t="shared" si="1"/>
        <v>97.560975609756099</v>
      </c>
      <c r="K4" s="2">
        <f t="shared" si="2"/>
        <v>100</v>
      </c>
      <c r="L4" s="2">
        <f t="shared" si="3"/>
        <v>99.1869918699187</v>
      </c>
      <c r="M4" s="2">
        <f t="shared" ref="M4:M32" si="4">STDEVA(I4:K4)</f>
        <v>1.4081713882673792</v>
      </c>
    </row>
    <row r="5" spans="1:16">
      <c r="A5" s="6" t="s">
        <v>23</v>
      </c>
      <c r="B5" s="6">
        <v>40</v>
      </c>
      <c r="C5" s="6">
        <v>32</v>
      </c>
      <c r="D5" s="6">
        <v>21</v>
      </c>
      <c r="E5" s="2" t="s">
        <v>23</v>
      </c>
      <c r="F5" s="2">
        <v>35</v>
      </c>
      <c r="G5" s="2">
        <v>20</v>
      </c>
      <c r="H5" s="2">
        <v>10</v>
      </c>
      <c r="I5" s="2">
        <f t="shared" si="0"/>
        <v>87.5</v>
      </c>
      <c r="J5" s="2">
        <f t="shared" si="1"/>
        <v>62.5</v>
      </c>
      <c r="K5" s="2">
        <f t="shared" si="2"/>
        <v>47.619047619047613</v>
      </c>
      <c r="L5" s="2">
        <f t="shared" si="3"/>
        <v>65.873015873015873</v>
      </c>
      <c r="M5" s="2">
        <f t="shared" si="4"/>
        <v>20.153300418607881</v>
      </c>
    </row>
    <row r="6" spans="1:16">
      <c r="A6" s="6" t="s">
        <v>24</v>
      </c>
      <c r="B6" s="6">
        <v>7</v>
      </c>
      <c r="C6" s="6">
        <v>25</v>
      </c>
      <c r="D6" s="6">
        <v>25</v>
      </c>
      <c r="E6" s="2" t="s">
        <v>24</v>
      </c>
      <c r="F6" s="2">
        <v>1</v>
      </c>
      <c r="G6" s="2">
        <v>3</v>
      </c>
      <c r="H6" s="2">
        <v>1</v>
      </c>
      <c r="I6" s="2">
        <f t="shared" si="0"/>
        <v>14.285714285714285</v>
      </c>
      <c r="J6" s="2">
        <f t="shared" si="1"/>
        <v>12</v>
      </c>
      <c r="K6" s="2">
        <f t="shared" si="2"/>
        <v>4</v>
      </c>
      <c r="L6" s="2">
        <f t="shared" si="3"/>
        <v>10.095238095238095</v>
      </c>
      <c r="M6" s="2">
        <f t="shared" si="4"/>
        <v>5.4009321442886939</v>
      </c>
    </row>
    <row r="7" spans="1:16">
      <c r="A7" s="6" t="s">
        <v>25</v>
      </c>
      <c r="B7" s="6">
        <v>240</v>
      </c>
      <c r="C7" s="6">
        <v>260</v>
      </c>
      <c r="D7" s="6">
        <v>199</v>
      </c>
      <c r="E7" s="2" t="s">
        <v>25</v>
      </c>
      <c r="F7" s="2">
        <v>120</v>
      </c>
      <c r="G7" s="2">
        <v>110</v>
      </c>
      <c r="H7" s="2">
        <v>72</v>
      </c>
      <c r="I7" s="2">
        <f t="shared" si="0"/>
        <v>50</v>
      </c>
      <c r="J7" s="2">
        <f t="shared" si="1"/>
        <v>42.307692307692307</v>
      </c>
      <c r="K7" s="2">
        <f t="shared" si="2"/>
        <v>36.180904522613069</v>
      </c>
      <c r="L7" s="2">
        <f t="shared" si="3"/>
        <v>42.829532276768454</v>
      </c>
      <c r="M7" s="2">
        <f t="shared" si="4"/>
        <v>6.924311349750087</v>
      </c>
    </row>
    <row r="8" spans="1:16">
      <c r="A8" s="6" t="s">
        <v>26</v>
      </c>
      <c r="B8" s="6">
        <v>3</v>
      </c>
      <c r="C8" s="6">
        <v>3</v>
      </c>
      <c r="D8" s="6">
        <v>2</v>
      </c>
      <c r="E8" s="2" t="s">
        <v>26</v>
      </c>
      <c r="F8" s="2">
        <v>1</v>
      </c>
      <c r="G8" s="2">
        <v>0</v>
      </c>
      <c r="H8" s="2">
        <v>0</v>
      </c>
      <c r="I8" s="2">
        <f t="shared" si="0"/>
        <v>33.333333333333329</v>
      </c>
      <c r="J8" s="2">
        <f t="shared" si="1"/>
        <v>0</v>
      </c>
      <c r="K8" s="2">
        <f t="shared" si="2"/>
        <v>0</v>
      </c>
      <c r="L8" s="2">
        <f t="shared" si="3"/>
        <v>11.111111111111109</v>
      </c>
      <c r="M8" s="2">
        <f t="shared" si="4"/>
        <v>19.245008972987524</v>
      </c>
    </row>
    <row r="9" spans="1:16">
      <c r="A9" s="6" t="s">
        <v>27</v>
      </c>
      <c r="B9" s="6">
        <v>10</v>
      </c>
      <c r="C9" s="6">
        <v>14</v>
      </c>
      <c r="D9" s="6">
        <v>7</v>
      </c>
      <c r="E9" s="2" t="s">
        <v>27</v>
      </c>
      <c r="F9" s="2">
        <v>0</v>
      </c>
      <c r="G9" s="2">
        <v>0</v>
      </c>
      <c r="H9" s="2">
        <v>0</v>
      </c>
      <c r="I9" s="2">
        <f t="shared" si="0"/>
        <v>0</v>
      </c>
      <c r="J9" s="2">
        <f t="shared" si="1"/>
        <v>0</v>
      </c>
      <c r="K9" s="2">
        <f t="shared" si="2"/>
        <v>0</v>
      </c>
      <c r="L9" s="2">
        <f t="shared" si="3"/>
        <v>0</v>
      </c>
      <c r="M9" s="2">
        <f t="shared" si="4"/>
        <v>0</v>
      </c>
    </row>
    <row r="10" spans="1:16">
      <c r="A10" s="6" t="s">
        <v>4</v>
      </c>
      <c r="B10" s="6">
        <v>39</v>
      </c>
      <c r="C10" s="6">
        <v>41</v>
      </c>
      <c r="D10" s="6">
        <v>38</v>
      </c>
      <c r="E10" s="2" t="s">
        <v>4</v>
      </c>
      <c r="F10" s="2">
        <v>31</v>
      </c>
      <c r="G10" s="2">
        <v>31</v>
      </c>
      <c r="H10" s="2">
        <v>26</v>
      </c>
      <c r="I10" s="2">
        <f t="shared" si="0"/>
        <v>79.487179487179489</v>
      </c>
      <c r="J10" s="2">
        <f t="shared" si="1"/>
        <v>75.609756097560975</v>
      </c>
      <c r="K10" s="2">
        <f t="shared" si="2"/>
        <v>68.421052631578945</v>
      </c>
      <c r="L10" s="2">
        <f t="shared" si="3"/>
        <v>74.50599607210647</v>
      </c>
      <c r="M10" s="2">
        <f t="shared" si="4"/>
        <v>5.615024981369575</v>
      </c>
    </row>
    <row r="11" spans="1:16">
      <c r="A11" s="6" t="s">
        <v>28</v>
      </c>
      <c r="B11" s="6">
        <v>36</v>
      </c>
      <c r="C11" s="6">
        <v>40</v>
      </c>
      <c r="D11" s="6">
        <v>44</v>
      </c>
      <c r="E11" s="2" t="s">
        <v>28</v>
      </c>
      <c r="F11" s="2">
        <v>24</v>
      </c>
      <c r="G11" s="2">
        <v>30</v>
      </c>
      <c r="H11" s="2">
        <v>36</v>
      </c>
      <c r="I11" s="2">
        <f t="shared" si="0"/>
        <v>66.666666666666657</v>
      </c>
      <c r="J11" s="2">
        <f t="shared" si="1"/>
        <v>75</v>
      </c>
      <c r="K11" s="2">
        <f t="shared" si="2"/>
        <v>81.818181818181827</v>
      </c>
      <c r="L11" s="2">
        <f t="shared" si="3"/>
        <v>74.494949494949495</v>
      </c>
      <c r="M11" s="2">
        <f t="shared" si="4"/>
        <v>7.5883733339983523</v>
      </c>
    </row>
    <row r="12" spans="1:16">
      <c r="A12" s="6" t="s">
        <v>29</v>
      </c>
      <c r="B12" s="6">
        <v>149</v>
      </c>
      <c r="C12" s="6">
        <v>139</v>
      </c>
      <c r="D12" s="6">
        <v>196</v>
      </c>
      <c r="E12" s="2" t="s">
        <v>29</v>
      </c>
      <c r="F12" s="2">
        <v>24</v>
      </c>
      <c r="G12" s="2">
        <v>22</v>
      </c>
      <c r="H12" s="2">
        <v>23</v>
      </c>
      <c r="I12" s="2">
        <f t="shared" si="0"/>
        <v>16.107382550335569</v>
      </c>
      <c r="J12" s="2">
        <f t="shared" si="1"/>
        <v>15.827338129496402</v>
      </c>
      <c r="K12" s="2">
        <f t="shared" si="2"/>
        <v>11.73469387755102</v>
      </c>
      <c r="L12" s="2">
        <f t="shared" si="3"/>
        <v>14.556471519127664</v>
      </c>
      <c r="M12" s="2">
        <f t="shared" si="4"/>
        <v>2.4477393679244392</v>
      </c>
    </row>
    <row r="13" spans="1:16">
      <c r="A13" s="6" t="s">
        <v>30</v>
      </c>
      <c r="B13" s="6">
        <v>110</v>
      </c>
      <c r="C13" s="6">
        <v>120</v>
      </c>
      <c r="D13" s="6">
        <v>115</v>
      </c>
      <c r="E13" s="2" t="s">
        <v>30</v>
      </c>
      <c r="F13" s="2">
        <v>84</v>
      </c>
      <c r="G13" s="2">
        <v>52</v>
      </c>
      <c r="H13" s="2">
        <v>42</v>
      </c>
      <c r="I13" s="2">
        <f t="shared" si="0"/>
        <v>76.363636363636374</v>
      </c>
      <c r="J13" s="2">
        <f t="shared" si="1"/>
        <v>43.333333333333336</v>
      </c>
      <c r="K13" s="2">
        <f t="shared" si="2"/>
        <v>36.521739130434781</v>
      </c>
      <c r="L13" s="2">
        <f t="shared" si="3"/>
        <v>52.072902942468168</v>
      </c>
      <c r="M13" s="2">
        <f t="shared" si="4"/>
        <v>21.310308573550362</v>
      </c>
    </row>
    <row r="14" spans="1:16">
      <c r="A14" s="6" t="s">
        <v>31</v>
      </c>
      <c r="B14" s="6">
        <v>15</v>
      </c>
      <c r="C14" s="6">
        <v>83</v>
      </c>
      <c r="D14" s="6">
        <v>106</v>
      </c>
      <c r="E14" s="2" t="s">
        <v>31</v>
      </c>
      <c r="F14" s="2">
        <v>9</v>
      </c>
      <c r="G14" s="2">
        <v>49</v>
      </c>
      <c r="H14" s="2">
        <v>60</v>
      </c>
      <c r="I14" s="2">
        <f t="shared" si="0"/>
        <v>60</v>
      </c>
      <c r="J14" s="2">
        <f t="shared" si="1"/>
        <v>59.036144578313255</v>
      </c>
      <c r="K14" s="2">
        <f t="shared" si="2"/>
        <v>56.60377358490566</v>
      </c>
      <c r="L14" s="2">
        <f t="shared" si="3"/>
        <v>58.546639387739638</v>
      </c>
      <c r="M14" s="2">
        <f t="shared" si="4"/>
        <v>1.7502285463176008</v>
      </c>
    </row>
    <row r="15" spans="1:16">
      <c r="A15" s="6" t="s">
        <v>32</v>
      </c>
      <c r="B15" s="6">
        <v>21</v>
      </c>
      <c r="C15" s="6">
        <v>10</v>
      </c>
      <c r="D15" s="6">
        <v>5</v>
      </c>
      <c r="E15" s="2" t="s">
        <v>32</v>
      </c>
      <c r="F15" s="2">
        <v>5</v>
      </c>
      <c r="G15" s="2">
        <v>4</v>
      </c>
      <c r="H15" s="2">
        <v>2</v>
      </c>
      <c r="I15" s="2">
        <f t="shared" si="0"/>
        <v>23.809523809523807</v>
      </c>
      <c r="J15" s="2">
        <f t="shared" si="1"/>
        <v>40</v>
      </c>
      <c r="K15" s="2">
        <f t="shared" si="2"/>
        <v>40</v>
      </c>
      <c r="L15" s="2">
        <f t="shared" si="3"/>
        <v>34.603174603174601</v>
      </c>
      <c r="M15" s="2">
        <f t="shared" si="4"/>
        <v>9.3475757868796467</v>
      </c>
    </row>
    <row r="16" spans="1:16">
      <c r="A16" s="6" t="s">
        <v>33</v>
      </c>
      <c r="B16" s="6">
        <v>2</v>
      </c>
      <c r="C16" s="6">
        <v>1</v>
      </c>
      <c r="D16" s="6">
        <v>2</v>
      </c>
      <c r="E16" s="2" t="s">
        <v>33</v>
      </c>
      <c r="F16" s="2">
        <v>0</v>
      </c>
      <c r="G16" s="2">
        <v>0</v>
      </c>
      <c r="H16" s="2">
        <v>0</v>
      </c>
      <c r="I16" s="2">
        <f t="shared" si="0"/>
        <v>0</v>
      </c>
      <c r="J16" s="2">
        <f t="shared" si="1"/>
        <v>0</v>
      </c>
      <c r="K16" s="2">
        <f t="shared" si="2"/>
        <v>0</v>
      </c>
      <c r="L16" s="2">
        <f t="shared" si="3"/>
        <v>0</v>
      </c>
      <c r="M16" s="2">
        <f t="shared" si="4"/>
        <v>0</v>
      </c>
    </row>
    <row r="17" spans="1:13">
      <c r="A17" s="6" t="s">
        <v>34</v>
      </c>
      <c r="B17" s="6">
        <v>4</v>
      </c>
      <c r="C17" s="6">
        <v>10</v>
      </c>
      <c r="D17" s="6">
        <v>6</v>
      </c>
      <c r="E17" s="2" t="s">
        <v>34</v>
      </c>
      <c r="F17" s="2">
        <v>1</v>
      </c>
      <c r="G17" s="2">
        <v>1</v>
      </c>
      <c r="H17" s="2">
        <v>0</v>
      </c>
      <c r="I17" s="2">
        <f t="shared" si="0"/>
        <v>25</v>
      </c>
      <c r="J17" s="2">
        <f t="shared" si="1"/>
        <v>10</v>
      </c>
      <c r="K17" s="2">
        <f t="shared" si="2"/>
        <v>0</v>
      </c>
      <c r="L17" s="2">
        <f t="shared" si="3"/>
        <v>11.666666666666666</v>
      </c>
      <c r="M17" s="2">
        <f t="shared" si="4"/>
        <v>12.583057392117917</v>
      </c>
    </row>
    <row r="18" spans="1:13">
      <c r="A18" s="6" t="s">
        <v>35</v>
      </c>
      <c r="B18" s="6">
        <v>44</v>
      </c>
      <c r="C18" s="6">
        <v>10</v>
      </c>
      <c r="D18" s="6">
        <v>28</v>
      </c>
      <c r="E18" s="2" t="s">
        <v>35</v>
      </c>
      <c r="F18" s="2">
        <v>8</v>
      </c>
      <c r="G18" s="2">
        <v>2</v>
      </c>
      <c r="H18" s="2">
        <v>1</v>
      </c>
      <c r="I18" s="2">
        <f t="shared" si="0"/>
        <v>18.181818181818183</v>
      </c>
      <c r="J18" s="2">
        <f t="shared" si="1"/>
        <v>20</v>
      </c>
      <c r="K18" s="2">
        <f t="shared" si="2"/>
        <v>3.5714285714285712</v>
      </c>
      <c r="L18" s="2">
        <f t="shared" si="3"/>
        <v>13.917748917748918</v>
      </c>
      <c r="M18" s="2">
        <f t="shared" si="4"/>
        <v>9.0061759261355512</v>
      </c>
    </row>
    <row r="19" spans="1:13">
      <c r="A19" s="6" t="s">
        <v>36</v>
      </c>
      <c r="B19" s="6">
        <v>12</v>
      </c>
      <c r="C19" s="6">
        <v>11</v>
      </c>
      <c r="D19" s="6">
        <v>11</v>
      </c>
      <c r="E19" s="2" t="s">
        <v>36</v>
      </c>
      <c r="F19" s="2">
        <v>8</v>
      </c>
      <c r="G19" s="2">
        <v>9</v>
      </c>
      <c r="H19" s="2">
        <v>7</v>
      </c>
      <c r="I19" s="2">
        <f t="shared" si="0"/>
        <v>66.666666666666657</v>
      </c>
      <c r="J19" s="2">
        <f t="shared" si="1"/>
        <v>81.818181818181827</v>
      </c>
      <c r="K19" s="2">
        <f t="shared" si="2"/>
        <v>63.636363636363633</v>
      </c>
      <c r="L19" s="2">
        <f t="shared" si="3"/>
        <v>70.707070707070713</v>
      </c>
      <c r="M19" s="2">
        <f t="shared" si="4"/>
        <v>9.7410613747403243</v>
      </c>
    </row>
    <row r="20" spans="1:13">
      <c r="A20" s="6" t="s">
        <v>37</v>
      </c>
      <c r="B20" s="6">
        <v>80</v>
      </c>
      <c r="C20" s="6">
        <v>96</v>
      </c>
      <c r="D20" s="6">
        <v>100</v>
      </c>
      <c r="E20" s="2" t="s">
        <v>37</v>
      </c>
      <c r="F20" s="2">
        <v>45</v>
      </c>
      <c r="G20" s="2">
        <v>38</v>
      </c>
      <c r="H20" s="2">
        <v>79</v>
      </c>
      <c r="I20" s="2">
        <f t="shared" si="0"/>
        <v>56.25</v>
      </c>
      <c r="J20" s="2">
        <f t="shared" si="1"/>
        <v>39.583333333333329</v>
      </c>
      <c r="K20" s="2">
        <f t="shared" si="2"/>
        <v>79</v>
      </c>
      <c r="L20" s="2">
        <f t="shared" si="3"/>
        <v>58.277777777777771</v>
      </c>
      <c r="M20" s="2">
        <f t="shared" si="4"/>
        <v>19.786417432542347</v>
      </c>
    </row>
    <row r="21" spans="1:13">
      <c r="A21" s="6" t="s">
        <v>38</v>
      </c>
      <c r="B21" s="6">
        <v>262</v>
      </c>
      <c r="C21" s="6">
        <v>358</v>
      </c>
      <c r="D21" s="6">
        <v>199</v>
      </c>
      <c r="E21" s="2" t="s">
        <v>38</v>
      </c>
      <c r="F21" s="2">
        <v>162</v>
      </c>
      <c r="G21" s="2">
        <v>305</v>
      </c>
      <c r="H21" s="2">
        <v>195</v>
      </c>
      <c r="I21" s="2">
        <f t="shared" si="0"/>
        <v>61.832061068702295</v>
      </c>
      <c r="J21" s="2">
        <f t="shared" si="1"/>
        <v>85.19553072625699</v>
      </c>
      <c r="K21" s="2">
        <f t="shared" si="2"/>
        <v>97.989949748743726</v>
      </c>
      <c r="L21" s="2">
        <f t="shared" si="3"/>
        <v>81.672513847901001</v>
      </c>
      <c r="M21" s="2">
        <f t="shared" si="4"/>
        <v>18.334583834749413</v>
      </c>
    </row>
    <row r="22" spans="1:13">
      <c r="A22" s="6" t="s">
        <v>39</v>
      </c>
      <c r="B22" s="6">
        <v>26</v>
      </c>
      <c r="C22" s="6">
        <v>34</v>
      </c>
      <c r="D22" s="6">
        <v>29</v>
      </c>
      <c r="E22" s="2" t="s">
        <v>39</v>
      </c>
      <c r="F22" s="2">
        <v>18</v>
      </c>
      <c r="G22" s="2">
        <v>29</v>
      </c>
      <c r="H22" s="2">
        <v>21</v>
      </c>
      <c r="I22" s="2">
        <f t="shared" si="0"/>
        <v>69.230769230769226</v>
      </c>
      <c r="J22" s="2">
        <f t="shared" si="1"/>
        <v>85.294117647058826</v>
      </c>
      <c r="K22" s="2">
        <f t="shared" si="2"/>
        <v>72.41379310344827</v>
      </c>
      <c r="L22" s="2">
        <f t="shared" si="3"/>
        <v>75.646226660425441</v>
      </c>
      <c r="M22" s="2">
        <f t="shared" si="4"/>
        <v>8.505542934521138</v>
      </c>
    </row>
    <row r="23" spans="1:13">
      <c r="A23" s="6" t="s">
        <v>40</v>
      </c>
      <c r="B23" s="6">
        <v>51</v>
      </c>
      <c r="C23" s="6">
        <v>75</v>
      </c>
      <c r="D23" s="6">
        <v>61</v>
      </c>
      <c r="E23" s="2" t="s">
        <v>40</v>
      </c>
      <c r="F23" s="2">
        <v>38</v>
      </c>
      <c r="G23" s="2">
        <v>61</v>
      </c>
      <c r="H23" s="2">
        <v>21</v>
      </c>
      <c r="I23" s="2">
        <f t="shared" si="0"/>
        <v>74.509803921568633</v>
      </c>
      <c r="J23" s="2">
        <f t="shared" si="1"/>
        <v>81.333333333333329</v>
      </c>
      <c r="K23" s="2">
        <f t="shared" si="2"/>
        <v>34.42622950819672</v>
      </c>
      <c r="L23" s="2">
        <f t="shared" ref="L23" si="5">AVERAGE(I23:K23)</f>
        <v>63.423122254366227</v>
      </c>
      <c r="M23" s="2">
        <f t="shared" si="4"/>
        <v>25.342750050220431</v>
      </c>
    </row>
    <row r="24" spans="1:13">
      <c r="A24" s="6" t="s">
        <v>41</v>
      </c>
      <c r="B24" s="6">
        <v>240</v>
      </c>
      <c r="C24" s="6">
        <v>165</v>
      </c>
      <c r="D24" s="6">
        <v>209</v>
      </c>
      <c r="E24" s="2" t="s">
        <v>41</v>
      </c>
      <c r="F24" s="2">
        <v>195</v>
      </c>
      <c r="G24" s="2">
        <v>126</v>
      </c>
      <c r="H24" s="2">
        <v>159</v>
      </c>
      <c r="I24" s="2">
        <f t="shared" si="0"/>
        <v>81.25</v>
      </c>
      <c r="J24" s="2">
        <f t="shared" si="1"/>
        <v>76.363636363636374</v>
      </c>
      <c r="K24" s="2">
        <f t="shared" si="2"/>
        <v>76.076555023923447</v>
      </c>
      <c r="L24" s="2">
        <f t="shared" ref="L24:L32" si="6">AVERAGE(I24:K24)</f>
        <v>77.89673046251994</v>
      </c>
      <c r="M24" s="2">
        <f t="shared" si="4"/>
        <v>2.9075619283424801</v>
      </c>
    </row>
    <row r="25" spans="1:13">
      <c r="A25" s="6" t="s">
        <v>42</v>
      </c>
      <c r="B25" s="6">
        <v>17</v>
      </c>
      <c r="C25" s="6">
        <v>18</v>
      </c>
      <c r="D25" s="6">
        <v>13</v>
      </c>
      <c r="E25" s="2" t="s">
        <v>42</v>
      </c>
      <c r="F25" s="2">
        <v>8</v>
      </c>
      <c r="G25" s="2">
        <v>5</v>
      </c>
      <c r="H25" s="2">
        <v>6</v>
      </c>
      <c r="I25" s="2">
        <f t="shared" si="0"/>
        <v>47.058823529411761</v>
      </c>
      <c r="J25" s="2">
        <f t="shared" si="1"/>
        <v>27.777777777777779</v>
      </c>
      <c r="K25" s="2">
        <f t="shared" si="2"/>
        <v>46.153846153846153</v>
      </c>
      <c r="L25" s="2">
        <f t="shared" si="6"/>
        <v>40.330149153678569</v>
      </c>
      <c r="M25" s="2">
        <f t="shared" si="4"/>
        <v>10.880085770869243</v>
      </c>
    </row>
    <row r="26" spans="1:13">
      <c r="A26" s="6" t="s">
        <v>43</v>
      </c>
      <c r="B26" s="6">
        <v>63</v>
      </c>
      <c r="C26" s="6">
        <v>87</v>
      </c>
      <c r="D26" s="6">
        <v>85</v>
      </c>
      <c r="E26" s="2" t="s">
        <v>43</v>
      </c>
      <c r="F26" s="2">
        <v>52</v>
      </c>
      <c r="G26" s="2">
        <v>68</v>
      </c>
      <c r="H26" s="2">
        <v>59</v>
      </c>
      <c r="I26" s="2">
        <f t="shared" si="0"/>
        <v>82.539682539682531</v>
      </c>
      <c r="J26" s="2">
        <f t="shared" si="1"/>
        <v>78.160919540229884</v>
      </c>
      <c r="K26" s="2">
        <f t="shared" si="2"/>
        <v>69.411764705882348</v>
      </c>
      <c r="L26" s="2">
        <f t="shared" si="6"/>
        <v>76.704122261931587</v>
      </c>
      <c r="M26" s="2">
        <f t="shared" si="4"/>
        <v>6.6841043076312943</v>
      </c>
    </row>
    <row r="27" spans="1:13">
      <c r="A27" s="6" t="s">
        <v>44</v>
      </c>
      <c r="B27" s="6">
        <v>142</v>
      </c>
      <c r="C27" s="6">
        <v>198</v>
      </c>
      <c r="D27" s="6">
        <v>131</v>
      </c>
      <c r="E27" s="2" t="s">
        <v>44</v>
      </c>
      <c r="F27" s="2">
        <v>110</v>
      </c>
      <c r="G27" s="2">
        <v>125</v>
      </c>
      <c r="H27" s="2">
        <v>96</v>
      </c>
      <c r="I27" s="2">
        <f t="shared" si="0"/>
        <v>77.464788732394368</v>
      </c>
      <c r="J27" s="2">
        <f t="shared" si="1"/>
        <v>63.131313131313128</v>
      </c>
      <c r="K27" s="2">
        <f t="shared" si="2"/>
        <v>73.282442748091597</v>
      </c>
      <c r="L27" s="2">
        <f t="shared" si="6"/>
        <v>71.292848203933033</v>
      </c>
      <c r="M27" s="2">
        <f t="shared" si="4"/>
        <v>7.3709562160758324</v>
      </c>
    </row>
    <row r="28" spans="1:13">
      <c r="A28" s="6" t="s">
        <v>5</v>
      </c>
      <c r="B28" s="6">
        <v>100</v>
      </c>
      <c r="C28" s="6">
        <v>66</v>
      </c>
      <c r="D28" s="6">
        <v>77</v>
      </c>
      <c r="E28" s="2" t="s">
        <v>5</v>
      </c>
      <c r="F28" s="2">
        <v>83</v>
      </c>
      <c r="G28" s="2">
        <v>53</v>
      </c>
      <c r="H28" s="2">
        <v>61</v>
      </c>
      <c r="I28" s="2">
        <f t="shared" si="0"/>
        <v>83</v>
      </c>
      <c r="J28" s="2">
        <f t="shared" si="1"/>
        <v>80.303030303030297</v>
      </c>
      <c r="K28" s="2">
        <f t="shared" si="2"/>
        <v>79.220779220779221</v>
      </c>
      <c r="L28" s="2">
        <f t="shared" si="6"/>
        <v>80.841269841269835</v>
      </c>
      <c r="M28" s="2">
        <f t="shared" si="4"/>
        <v>1.9462537796795063</v>
      </c>
    </row>
    <row r="29" spans="1:13">
      <c r="A29" s="6" t="s">
        <v>6</v>
      </c>
      <c r="B29" s="6">
        <v>5</v>
      </c>
      <c r="C29" s="6">
        <v>10</v>
      </c>
      <c r="D29" s="6">
        <v>30</v>
      </c>
      <c r="E29" s="2" t="s">
        <v>6</v>
      </c>
      <c r="F29" s="2">
        <v>3</v>
      </c>
      <c r="G29" s="2">
        <v>7</v>
      </c>
      <c r="H29" s="2">
        <v>21</v>
      </c>
      <c r="I29" s="2">
        <f t="shared" si="0"/>
        <v>60</v>
      </c>
      <c r="J29" s="2">
        <f t="shared" si="1"/>
        <v>70</v>
      </c>
      <c r="K29" s="2">
        <f t="shared" si="2"/>
        <v>70</v>
      </c>
      <c r="L29" s="2">
        <f t="shared" si="6"/>
        <v>66.666666666666671</v>
      </c>
      <c r="M29" s="2">
        <f t="shared" si="4"/>
        <v>5.7735026918962573</v>
      </c>
    </row>
    <row r="30" spans="1:13">
      <c r="A30" s="6" t="s">
        <v>7</v>
      </c>
      <c r="B30" s="6">
        <v>37</v>
      </c>
      <c r="C30" s="6">
        <v>28</v>
      </c>
      <c r="D30" s="6">
        <v>49</v>
      </c>
      <c r="E30" s="2" t="s">
        <v>7</v>
      </c>
      <c r="F30" s="2">
        <v>27</v>
      </c>
      <c r="G30" s="2">
        <v>19</v>
      </c>
      <c r="H30" s="2">
        <v>38</v>
      </c>
      <c r="I30" s="2">
        <f t="shared" si="0"/>
        <v>72.972972972972968</v>
      </c>
      <c r="J30" s="2">
        <f t="shared" si="1"/>
        <v>67.857142857142861</v>
      </c>
      <c r="K30" s="2">
        <f t="shared" si="2"/>
        <v>77.551020408163268</v>
      </c>
      <c r="L30" s="2">
        <f t="shared" si="6"/>
        <v>72.793712079426371</v>
      </c>
      <c r="M30" s="2">
        <f t="shared" si="4"/>
        <v>4.8494243312490912</v>
      </c>
    </row>
    <row r="31" spans="1:13">
      <c r="A31" s="6" t="s">
        <v>8</v>
      </c>
      <c r="B31" s="6">
        <v>55</v>
      </c>
      <c r="C31" s="6">
        <v>58</v>
      </c>
      <c r="D31" s="6">
        <v>92</v>
      </c>
      <c r="E31" s="2" t="s">
        <v>8</v>
      </c>
      <c r="F31" s="2">
        <v>42</v>
      </c>
      <c r="G31" s="2">
        <v>45</v>
      </c>
      <c r="H31" s="2">
        <v>76</v>
      </c>
      <c r="I31" s="2">
        <f t="shared" si="0"/>
        <v>76.363636363636374</v>
      </c>
      <c r="J31" s="2">
        <f t="shared" si="1"/>
        <v>77.58620689655173</v>
      </c>
      <c r="K31" s="2">
        <f t="shared" si="2"/>
        <v>82.608695652173907</v>
      </c>
      <c r="L31" s="2">
        <f t="shared" si="6"/>
        <v>78.852846304120675</v>
      </c>
      <c r="M31" s="2">
        <f t="shared" si="4"/>
        <v>3.3096031364715279</v>
      </c>
    </row>
    <row r="32" spans="1:13">
      <c r="A32" s="6" t="s">
        <v>9</v>
      </c>
      <c r="B32" s="6">
        <v>144</v>
      </c>
      <c r="C32" s="6">
        <v>118</v>
      </c>
      <c r="D32" s="6">
        <v>159</v>
      </c>
      <c r="E32" s="2" t="s">
        <v>9</v>
      </c>
      <c r="F32" s="2">
        <v>125</v>
      </c>
      <c r="G32" s="2">
        <v>103</v>
      </c>
      <c r="H32" s="2">
        <v>133</v>
      </c>
      <c r="I32" s="2">
        <f t="shared" si="0"/>
        <v>86.805555555555557</v>
      </c>
      <c r="J32" s="2">
        <f t="shared" si="1"/>
        <v>87.288135593220346</v>
      </c>
      <c r="K32" s="2">
        <f t="shared" si="2"/>
        <v>83.647798742138363</v>
      </c>
      <c r="L32" s="2">
        <f t="shared" si="6"/>
        <v>85.913829963638094</v>
      </c>
      <c r="M32" s="2">
        <f t="shared" si="4"/>
        <v>1.9772187526413942</v>
      </c>
    </row>
  </sheetData>
  <mergeCells count="2">
    <mergeCell ref="B2:D2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Survival percentage</vt:lpstr>
      <vt:lpstr>TC-Egg counting</vt:lpstr>
      <vt:lpstr>Tc-Larval hatch</vt:lpstr>
      <vt:lpstr>Egg and Larva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Sengodan, Karthi</dc:creator>
  <cp:lastModifiedBy>Sengodan, Karthi</cp:lastModifiedBy>
  <dcterms:created xsi:type="dcterms:W3CDTF">2024-07-12T02:26:52Z</dcterms:created>
  <dcterms:modified xsi:type="dcterms:W3CDTF">2025-05-09T19:45:55Z</dcterms:modified>
</cp:coreProperties>
</file>