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ercentage stores and scribbles" sheetId="2" r:id="rId5"/>
    <sheet state="visible" name="Stores and scribble" sheetId="3" r:id="rId6"/>
    <sheet state="visible" name="Energy" sheetId="4" r:id="rId7"/>
    <sheet state="visible" name="noc" sheetId="5" r:id="rId8"/>
  </sheets>
  <definedNames/>
  <calcPr/>
</workbook>
</file>

<file path=xl/sharedStrings.xml><?xml version="1.0" encoding="utf-8"?>
<sst xmlns="http://schemas.openxmlformats.org/spreadsheetml/2006/main" count="829" uniqueCount="91">
  <si>
    <t>#cores</t>
  </si>
  <si>
    <t>core M</t>
  </si>
  <si>
    <t>core E</t>
  </si>
  <si>
    <t>core S</t>
  </si>
  <si>
    <t>core I</t>
  </si>
  <si>
    <t>n</t>
  </si>
  <si>
    <t>Mig Share</t>
  </si>
  <si>
    <t>STORE</t>
  </si>
  <si>
    <t>LATENCY</t>
  </si>
  <si>
    <t>SCRIBBLE</t>
  </si>
  <si>
    <t>L</t>
  </si>
  <si>
    <t>S</t>
  </si>
  <si>
    <t>N</t>
  </si>
  <si>
    <t>4+(N-1)*(4+5)</t>
  </si>
  <si>
    <t>2*N</t>
  </si>
  <si>
    <t>9*N-5</t>
  </si>
  <si>
    <t>Prod Consumer</t>
  </si>
  <si>
    <t>-</t>
  </si>
  <si>
    <t>2*(N-2)</t>
  </si>
  <si>
    <t>2+(N-1)*3</t>
  </si>
  <si>
    <t>2+4+2*(N-2)+(N-1)*(2+(N-1)*3+2*(N-2)+4)</t>
  </si>
  <si>
    <t>2+4+2*(N-2)</t>
  </si>
  <si>
    <t>5*N*N-4*N+3</t>
  </si>
  <si>
    <t>2*N+2</t>
  </si>
  <si>
    <t>MigE</t>
  </si>
  <si>
    <t>store</t>
  </si>
  <si>
    <t>scribble</t>
  </si>
  <si>
    <t>Prod-Cons</t>
  </si>
  <si>
    <t>25% store: P0</t>
  </si>
  <si>
    <t>25% store: P1</t>
  </si>
  <si>
    <t>25% store: P2</t>
  </si>
  <si>
    <t>25% store: P3</t>
  </si>
  <si>
    <t>Proc 0</t>
  </si>
  <si>
    <t>Proc 1</t>
  </si>
  <si>
    <t>Proc 2</t>
  </si>
  <si>
    <t>Proc 3</t>
  </si>
  <si>
    <t>Message Count</t>
  </si>
  <si>
    <t>Store</t>
  </si>
  <si>
    <t>Scribble</t>
  </si>
  <si>
    <t>50% store: P0, P1</t>
  </si>
  <si>
    <t>50% store: P0, P2</t>
  </si>
  <si>
    <t>50% store: P0, P3</t>
  </si>
  <si>
    <t>50% store: P1, P2</t>
  </si>
  <si>
    <t>50% store: P1, P3</t>
  </si>
  <si>
    <t>50% store: P2, P3</t>
  </si>
  <si>
    <t>75% store: P0 scribble</t>
  </si>
  <si>
    <t>75% store: P1 scribble</t>
  </si>
  <si>
    <t>75% store: P2 scribble</t>
  </si>
  <si>
    <t>75% store: P3 scribble</t>
  </si>
  <si>
    <t>Mig sharing for 8 procs</t>
  </si>
  <si>
    <t>ONLY ONE EXAMPLE</t>
  </si>
  <si>
    <t>Proc 4</t>
  </si>
  <si>
    <t>Proc 5</t>
  </si>
  <si>
    <t>Proc 6</t>
  </si>
  <si>
    <t>Proc 7</t>
  </si>
  <si>
    <t>Prod- Consumer</t>
  </si>
  <si>
    <t>ST</t>
  </si>
  <si>
    <t>MigS</t>
  </si>
  <si>
    <t>%stores/#cores</t>
  </si>
  <si>
    <t>4 procs</t>
  </si>
  <si>
    <t>8 procs</t>
  </si>
  <si>
    <t>Producer Consumer</t>
  </si>
  <si>
    <t>Scribble Percentage</t>
  </si>
  <si>
    <t>Migratory sharing</t>
  </si>
  <si>
    <t>metric</t>
  </si>
  <si>
    <t>cache energy</t>
  </si>
  <si>
    <t>hardware</t>
  </si>
  <si>
    <t>#messages</t>
  </si>
  <si>
    <t>noc energy</t>
  </si>
  <si>
    <t>difference</t>
  </si>
  <si>
    <t>10bit counter/cache controller
scribe module/cache controller</t>
  </si>
  <si>
    <t>analysis shows increasing trend wrt %stores</t>
  </si>
  <si>
    <t>reason</t>
  </si>
  <si>
    <t>tag array lookup
fetch if miss in cache</t>
  </si>
  <si>
    <t>to downgrade from Gi to I
d-distance comparison</t>
  </si>
  <si>
    <t>more stores = more traffic</t>
  </si>
  <si>
    <t>P1/D</t>
  </si>
  <si>
    <t>P4</t>
  </si>
  <si>
    <t>#</t>
  </si>
  <si>
    <t>PA</t>
  </si>
  <si>
    <t>PB</t>
  </si>
  <si>
    <t>R</t>
  </si>
  <si>
    <t>P2</t>
  </si>
  <si>
    <t>P3</t>
  </si>
  <si>
    <t>% stores</t>
  </si>
  <si>
    <t>R avg</t>
  </si>
  <si>
    <t>L avg</t>
  </si>
  <si>
    <t>Energy</t>
  </si>
  <si>
    <t>Scrible</t>
  </si>
  <si>
    <t>Prod Cons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</si>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</sst>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&quot;Aptos Narrow&quot;"/>
    </font>
    <font>
      <sz val="11.0"/>
      <color rgb="FF000000"/>
      <name val="Arial"/>
    </font>
    <font>
      <sz val="11.0"/>
      <color rgb="FF000000"/>
      <name val="&quot;Aptos Narrow&quot;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4" fontId="1" numFmtId="0" xfId="0" applyAlignment="1" applyFill="1" applyFont="1">
      <alignment readingOrder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store and scribble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Sheet1!$A$45:$A$51</c:f>
            </c:strRef>
          </c:cat>
          <c:val>
            <c:numRef>
              <c:f>Sheet1!$B$45:$B$51</c:f>
              <c:numCache/>
            </c:numRef>
          </c:val>
        </c:ser>
        <c:ser>
          <c:idx val="1"/>
          <c:order val="1"/>
          <c:tx>
            <c:strRef>
              <c:f>Sheet1!$C$44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Sheet1!$A$45:$A$51</c:f>
            </c:strRef>
          </c:cat>
          <c:val>
            <c:numRef>
              <c:f>Sheet1!$C$45:$C$51</c:f>
              <c:numCache/>
            </c:numRef>
          </c:val>
        </c:ser>
        <c:axId val="747062903"/>
        <c:axId val="1936333336"/>
      </c:barChart>
      <c:catAx>
        <c:axId val="747062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333336"/>
      </c:catAx>
      <c:valAx>
        <c:axId val="1936333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062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store and scribble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Sheet1!$A$45:$A$51</c:f>
            </c:strRef>
          </c:cat>
          <c:val>
            <c:numRef>
              <c:f>Sheet1!$B$45:$B$51</c:f>
              <c:numCache/>
            </c:numRef>
          </c:val>
          <c:smooth val="0"/>
        </c:ser>
        <c:ser>
          <c:idx val="1"/>
          <c:order val="1"/>
          <c:tx>
            <c:strRef>
              <c:f>Sheet1!$C$44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Sheet1!$A$45:$A$51</c:f>
            </c:strRef>
          </c:cat>
          <c:val>
            <c:numRef>
              <c:f>Sheet1!$C$45:$C$51</c:f>
              <c:numCache/>
            </c:numRef>
          </c:val>
          <c:smooth val="0"/>
        </c:ser>
        <c:axId val="239392891"/>
        <c:axId val="1867562013"/>
      </c:lineChart>
      <c:catAx>
        <c:axId val="239392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562013"/>
      </c:catAx>
      <c:valAx>
        <c:axId val="1867562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392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store and scribble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Sheet1!$B$54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Sheet1!$A$55:$A$61</c:f>
            </c:strRef>
          </c:cat>
          <c:val>
            <c:numRef>
              <c:f>Sheet1!$B$55:$B$61</c:f>
              <c:numCache/>
            </c:numRef>
          </c:val>
          <c:smooth val="0"/>
        </c:ser>
        <c:ser>
          <c:idx val="1"/>
          <c:order val="1"/>
          <c:tx>
            <c:strRef>
              <c:f>Sheet1!$C$54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Sheet1!$A$55:$A$61</c:f>
            </c:strRef>
          </c:cat>
          <c:val>
            <c:numRef>
              <c:f>Sheet1!$C$55:$C$61</c:f>
              <c:numCache/>
            </c:numRef>
          </c:val>
          <c:smooth val="0"/>
        </c:ser>
        <c:axId val="1128688689"/>
        <c:axId val="1487896573"/>
      </c:lineChart>
      <c:catAx>
        <c:axId val="1128688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Prod-Cons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896573"/>
      </c:catAx>
      <c:valAx>
        <c:axId val="1487896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688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Traffic for Migratory Sharing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'Percentage stores and scribbles'!$B$118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'Percentage stores and scribbles'!$A$119:$A$123</c:f>
            </c:strRef>
          </c:cat>
          <c:val>
            <c:numRef>
              <c:f>'Percentage stores and scribbles'!$B$119:$B$123</c:f>
              <c:numCache/>
            </c:numRef>
          </c:val>
        </c:ser>
        <c:ser>
          <c:idx val="1"/>
          <c:order val="1"/>
          <c:tx>
            <c:strRef>
              <c:f>'Percentage stores and scribbles'!$C$118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'Percentage stores and scribbles'!$A$119:$A$123</c:f>
            </c:strRef>
          </c:cat>
          <c:val>
            <c:numRef>
              <c:f>'Percentage stores and scribbles'!$C$119:$C$123</c:f>
              <c:numCache/>
            </c:numRef>
          </c:val>
        </c:ser>
        <c:axId val="1052723335"/>
        <c:axId val="687001441"/>
      </c:barChart>
      <c:catAx>
        <c:axId val="1052723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rPr b="1">
                    <a:solidFill>
                      <a:schemeClr val="dk1"/>
                    </a:solidFill>
                    <a:latin typeface="+mn-lt"/>
                  </a:rPr>
                  <a:t>%stores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687001441"/>
      </c:catAx>
      <c:valAx>
        <c:axId val="687001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052723335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Traffic for Prod-Cons Sharing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'Percentage stores and scribbles'!$B$128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'Percentage stores and scribbles'!$A$129:$A$133</c:f>
            </c:strRef>
          </c:cat>
          <c:val>
            <c:numRef>
              <c:f>'Percentage stores and scribbles'!$B$129:$B$133</c:f>
              <c:numCache/>
            </c:numRef>
          </c:val>
        </c:ser>
        <c:ser>
          <c:idx val="1"/>
          <c:order val="1"/>
          <c:tx>
            <c:strRef>
              <c:f>'Percentage stores and scribbles'!$C$128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'Percentage stores and scribbles'!$A$129:$A$133</c:f>
            </c:strRef>
          </c:cat>
          <c:val>
            <c:numRef>
              <c:f>'Percentage stores and scribbles'!$C$129:$C$133</c:f>
              <c:numCache/>
            </c:numRef>
          </c:val>
        </c:ser>
        <c:axId val="1208131670"/>
        <c:axId val="1804890856"/>
      </c:barChart>
      <c:catAx>
        <c:axId val="1208131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rPr b="1">
                    <a:solidFill>
                      <a:schemeClr val="dk1"/>
                    </a:solidFill>
                    <a:latin typeface="+mn-lt"/>
                  </a:rPr>
                  <a:t>%stores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804890856"/>
      </c:catAx>
      <c:valAx>
        <c:axId val="1804890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08131670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Producer Consumer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'Stores and scribble'!$B$1:$B$2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'Stores and scribble'!$A$3:$A$7</c:f>
            </c:strRef>
          </c:cat>
          <c:val>
            <c:numRef>
              <c:f>'Stores and scribble'!$B$3:$B$7</c:f>
              <c:numCache/>
            </c:numRef>
          </c:val>
        </c:ser>
        <c:ser>
          <c:idx val="1"/>
          <c:order val="1"/>
          <c:tx>
            <c:strRef>
              <c:f>'Stores and scribble'!$C$1:$C$2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'Stores and scribble'!$A$3:$A$7</c:f>
            </c:strRef>
          </c:cat>
          <c:val>
            <c:numRef>
              <c:f>'Stores and scribble'!$C$3:$C$7</c:f>
              <c:numCache/>
            </c:numRef>
          </c:val>
        </c:ser>
        <c:ser>
          <c:idx val="2"/>
          <c:order val="2"/>
          <c:tx>
            <c:strRef>
              <c:f>'Stores and scribble'!$D$1:$D$2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'Stores and scribble'!$A$3:$A$7</c:f>
            </c:strRef>
          </c:cat>
          <c:val>
            <c:numRef>
              <c:f>'Stores and scribble'!$D$3:$D$7</c:f>
              <c:numCache/>
            </c:numRef>
          </c:val>
        </c:ser>
        <c:axId val="1751106173"/>
        <c:axId val="584828126"/>
      </c:barChart>
      <c:catAx>
        <c:axId val="1751106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Scribble 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828126"/>
      </c:catAx>
      <c:valAx>
        <c:axId val="584828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Messages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106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Migratory Sharing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'Stores and scribble'!$B$9:$B$10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'Stores and scribble'!$A$11:$A$15</c:f>
            </c:strRef>
          </c:cat>
          <c:val>
            <c:numRef>
              <c:f>'Stores and scribble'!$B$11:$B$15</c:f>
              <c:numCache/>
            </c:numRef>
          </c:val>
        </c:ser>
        <c:ser>
          <c:idx val="1"/>
          <c:order val="1"/>
          <c:tx>
            <c:strRef>
              <c:f>'Stores and scribble'!$C$9:$C$10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'Stores and scribble'!$A$11:$A$15</c:f>
            </c:strRef>
          </c:cat>
          <c:val>
            <c:numRef>
              <c:f>'Stores and scribble'!$C$11:$C$15</c:f>
              <c:numCache/>
            </c:numRef>
          </c:val>
        </c:ser>
        <c:axId val="1859037262"/>
        <c:axId val="348067387"/>
      </c:barChart>
      <c:catAx>
        <c:axId val="1859037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Scribble 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067387"/>
      </c:catAx>
      <c:valAx>
        <c:axId val="348067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Messages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037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NoC Energy for Prod-Cons Sharing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noc!$D$103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noc!$A$104:$A$108</c:f>
            </c:strRef>
          </c:cat>
          <c:val>
            <c:numRef>
              <c:f>noc!$D$104:$D$108</c:f>
              <c:numCache/>
            </c:numRef>
          </c:val>
        </c:ser>
        <c:axId val="1402173913"/>
        <c:axId val="265295156"/>
      </c:barChart>
      <c:catAx>
        <c:axId val="1402173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rPr b="1">
                    <a:solidFill>
                      <a:schemeClr val="dk1"/>
                    </a:solidFill>
                    <a:latin typeface="+mn-lt"/>
                  </a:rPr>
                  <a:t>% stores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65295156"/>
      </c:catAx>
      <c:valAx>
        <c:axId val="265295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02173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NoC Energy for Migratory Sharing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noc!$N$2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noc!$K$3:$K$7</c:f>
            </c:strRef>
          </c:cat>
          <c:val>
            <c:numRef>
              <c:f>noc!$N$3:$N$7</c:f>
              <c:numCache/>
            </c:numRef>
          </c:val>
        </c:ser>
        <c:axId val="895597981"/>
        <c:axId val="136192469"/>
      </c:barChart>
      <c:catAx>
        <c:axId val="895597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% stores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36192469"/>
      </c:catAx>
      <c:valAx>
        <c:axId val="136192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895597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42</xdr:row>
      <xdr:rowOff>114300</xdr:rowOff>
    </xdr:from>
    <xdr:ext cx="3200400" cy="1971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2133600</xdr:colOff>
      <xdr:row>42</xdr:row>
      <xdr:rowOff>142875</xdr:rowOff>
    </xdr:from>
    <xdr:ext cx="3086100" cy="1914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76200</xdr:colOff>
      <xdr:row>52</xdr:row>
      <xdr:rowOff>180975</xdr:rowOff>
    </xdr:from>
    <xdr:ext cx="3324225" cy="2047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115</xdr:row>
      <xdr:rowOff>133350</xdr:rowOff>
    </xdr:from>
    <xdr:ext cx="3028950" cy="1876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600075</xdr:colOff>
      <xdr:row>126</xdr:row>
      <xdr:rowOff>190500</xdr:rowOff>
    </xdr:from>
    <xdr:ext cx="3086100" cy="19145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0</xdr:row>
      <xdr:rowOff>0</xdr:rowOff>
    </xdr:from>
    <xdr:ext cx="3781425" cy="23431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47625</xdr:colOff>
      <xdr:row>12</xdr:row>
      <xdr:rowOff>161925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99</xdr:row>
      <xdr:rowOff>180975</xdr:rowOff>
    </xdr:from>
    <xdr:ext cx="3743325" cy="23050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371475</xdr:colOff>
      <xdr:row>0</xdr:row>
      <xdr:rowOff>85725</xdr:rowOff>
    </xdr:from>
    <xdr:ext cx="3324225" cy="20478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6.13"/>
    <col customWidth="1" min="3" max="4" width="5.88"/>
    <col customWidth="1" min="5" max="5" width="6.75"/>
    <col customWidth="1" min="6" max="6" width="8.5"/>
    <col customWidth="1" min="7" max="7" width="9.25"/>
    <col customWidth="1" min="8" max="8" width="32.25"/>
    <col customWidth="1" min="9" max="9" width="1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4.0</v>
      </c>
      <c r="B2" s="1">
        <v>0.0</v>
      </c>
      <c r="C2" s="1">
        <v>0.0</v>
      </c>
      <c r="D2" s="1">
        <v>0.0</v>
      </c>
      <c r="E2" s="1">
        <v>4.0</v>
      </c>
    </row>
    <row r="3">
      <c r="B3" s="1">
        <v>1.0</v>
      </c>
      <c r="C3" s="1">
        <v>0.0</v>
      </c>
      <c r="D3" s="1">
        <v>0.0</v>
      </c>
      <c r="E3" s="1">
        <v>3.0</v>
      </c>
    </row>
    <row r="4">
      <c r="B4" s="1">
        <v>0.0</v>
      </c>
      <c r="C4" s="1">
        <v>1.0</v>
      </c>
      <c r="D4" s="1">
        <v>0.0</v>
      </c>
      <c r="E4" s="1">
        <v>3.0</v>
      </c>
    </row>
    <row r="5">
      <c r="B5" s="1">
        <v>0.0</v>
      </c>
      <c r="C5" s="1">
        <v>0.0</v>
      </c>
      <c r="D5" s="1">
        <v>4.0</v>
      </c>
      <c r="E5" s="1">
        <v>0.0</v>
      </c>
    </row>
    <row r="6">
      <c r="B6" s="1">
        <v>0.0</v>
      </c>
      <c r="C6" s="1">
        <v>0.0</v>
      </c>
      <c r="D6" s="1">
        <v>3.0</v>
      </c>
      <c r="E6" s="1">
        <v>1.0</v>
      </c>
    </row>
    <row r="7">
      <c r="B7" s="1">
        <v>0.0</v>
      </c>
      <c r="C7" s="1">
        <v>0.0</v>
      </c>
      <c r="D7" s="1">
        <v>2.0</v>
      </c>
      <c r="E7" s="1">
        <v>2.0</v>
      </c>
    </row>
    <row r="8">
      <c r="B8" s="1">
        <v>0.0</v>
      </c>
      <c r="C8" s="1">
        <v>0.0</v>
      </c>
      <c r="D8" s="1">
        <v>1.0</v>
      </c>
      <c r="E8" s="1">
        <v>3.0</v>
      </c>
    </row>
    <row r="11">
      <c r="H11" s="1" t="s">
        <v>5</v>
      </c>
    </row>
    <row r="12">
      <c r="A12" s="1" t="s">
        <v>6</v>
      </c>
      <c r="E12" s="1" t="s">
        <v>7</v>
      </c>
      <c r="F12" s="1" t="s">
        <v>8</v>
      </c>
      <c r="G12" s="1" t="s">
        <v>9</v>
      </c>
    </row>
    <row r="13">
      <c r="A13" s="1" t="s">
        <v>10</v>
      </c>
      <c r="E13" s="1">
        <v>2.0</v>
      </c>
      <c r="G13" s="1">
        <v>2.0</v>
      </c>
      <c r="H13" s="1">
        <v>2.0</v>
      </c>
      <c r="I13" s="1">
        <v>2.0</v>
      </c>
    </row>
    <row r="14">
      <c r="A14" s="1" t="s">
        <v>11</v>
      </c>
      <c r="E14" s="1">
        <v>2.0</v>
      </c>
      <c r="G14" s="1">
        <v>0.0</v>
      </c>
      <c r="H14" s="1">
        <v>2.0</v>
      </c>
      <c r="I14" s="1">
        <v>0.0</v>
      </c>
      <c r="K14" s="2" t="s">
        <v>12</v>
      </c>
      <c r="L14" s="3">
        <f>4</f>
        <v>4</v>
      </c>
    </row>
    <row r="15">
      <c r="B15" s="1" t="s">
        <v>10</v>
      </c>
      <c r="E15" s="1">
        <v>4.0</v>
      </c>
      <c r="G15" s="1">
        <v>2.0</v>
      </c>
      <c r="H15" s="1">
        <v>4.0</v>
      </c>
      <c r="I15" s="1">
        <v>2.0</v>
      </c>
    </row>
    <row r="16">
      <c r="B16" s="1" t="s">
        <v>11</v>
      </c>
      <c r="E16" s="1">
        <v>5.0</v>
      </c>
      <c r="G16" s="1">
        <v>0.0</v>
      </c>
      <c r="H16" s="1">
        <v>5.0</v>
      </c>
      <c r="I16" s="1">
        <v>0.0</v>
      </c>
    </row>
    <row r="17">
      <c r="C17" s="1" t="s">
        <v>10</v>
      </c>
      <c r="E17" s="1">
        <v>4.0</v>
      </c>
      <c r="G17" s="1">
        <v>2.0</v>
      </c>
      <c r="H17" s="1">
        <v>4.0</v>
      </c>
      <c r="I17" s="1">
        <v>2.0</v>
      </c>
    </row>
    <row r="18">
      <c r="C18" s="1" t="s">
        <v>11</v>
      </c>
      <c r="E18" s="1">
        <v>5.0</v>
      </c>
      <c r="G18" s="1">
        <v>0.0</v>
      </c>
      <c r="H18" s="1">
        <v>5.0</v>
      </c>
      <c r="I18" s="1">
        <v>0.0</v>
      </c>
    </row>
    <row r="19">
      <c r="D19" s="1" t="s">
        <v>10</v>
      </c>
      <c r="E19" s="1">
        <v>4.0</v>
      </c>
      <c r="G19" s="1">
        <v>2.0</v>
      </c>
      <c r="H19" s="1">
        <v>4.0</v>
      </c>
      <c r="I19" s="1">
        <v>2.0</v>
      </c>
    </row>
    <row r="20">
      <c r="D20" s="1" t="s">
        <v>11</v>
      </c>
      <c r="E20" s="1">
        <v>5.0</v>
      </c>
      <c r="G20" s="1">
        <v>0.0</v>
      </c>
      <c r="H20" s="1">
        <v>5.0</v>
      </c>
      <c r="I20" s="1">
        <v>0.0</v>
      </c>
    </row>
    <row r="21">
      <c r="H21" s="1" t="s">
        <v>13</v>
      </c>
      <c r="I21" s="1" t="s">
        <v>14</v>
      </c>
    </row>
    <row r="22">
      <c r="H22" s="4" t="s">
        <v>15</v>
      </c>
      <c r="I22" s="4" t="s">
        <v>14</v>
      </c>
    </row>
    <row r="24">
      <c r="A24" s="1" t="s">
        <v>16</v>
      </c>
    </row>
    <row r="25">
      <c r="A25" s="1" t="s">
        <v>11</v>
      </c>
      <c r="E25" s="1">
        <v>2.0</v>
      </c>
      <c r="G25" s="1">
        <v>2.0</v>
      </c>
      <c r="H25" s="5">
        <v>2.0</v>
      </c>
      <c r="I25" s="1">
        <v>2.0</v>
      </c>
    </row>
    <row r="26">
      <c r="B26" s="1" t="s">
        <v>10</v>
      </c>
      <c r="E26" s="1">
        <v>4.0</v>
      </c>
      <c r="G26" s="1">
        <v>4.0</v>
      </c>
      <c r="H26" s="5">
        <v>4.0</v>
      </c>
      <c r="I26" s="1">
        <v>4.0</v>
      </c>
    </row>
    <row r="27">
      <c r="C27" s="1" t="s">
        <v>10</v>
      </c>
      <c r="E27" s="1">
        <v>2.0</v>
      </c>
      <c r="G27" s="1">
        <v>2.0</v>
      </c>
      <c r="H27" s="5" t="s">
        <v>17</v>
      </c>
      <c r="I27" s="1" t="s">
        <v>17</v>
      </c>
    </row>
    <row r="28">
      <c r="D28" s="1" t="s">
        <v>10</v>
      </c>
      <c r="E28" s="1">
        <v>2.0</v>
      </c>
      <c r="G28" s="1">
        <v>2.0</v>
      </c>
      <c r="H28" s="5" t="s">
        <v>18</v>
      </c>
      <c r="I28" s="1" t="s">
        <v>18</v>
      </c>
    </row>
    <row r="29">
      <c r="B29" s="1" t="s">
        <v>11</v>
      </c>
      <c r="E29" s="1">
        <v>11.0</v>
      </c>
      <c r="G29" s="1">
        <v>0.0</v>
      </c>
      <c r="H29" s="6" t="s">
        <v>19</v>
      </c>
      <c r="I29" s="1">
        <v>0.0</v>
      </c>
    </row>
    <row r="30">
      <c r="A30" s="1" t="s">
        <v>10</v>
      </c>
      <c r="E30" s="1">
        <v>4.0</v>
      </c>
      <c r="G30" s="1">
        <v>0.0</v>
      </c>
      <c r="H30" s="6">
        <v>4.0</v>
      </c>
      <c r="I30" s="1">
        <v>0.0</v>
      </c>
    </row>
    <row r="31">
      <c r="C31" s="1" t="s">
        <v>10</v>
      </c>
      <c r="E31" s="1">
        <v>2.0</v>
      </c>
      <c r="G31" s="1">
        <v>0.0</v>
      </c>
      <c r="H31" s="6" t="s">
        <v>17</v>
      </c>
      <c r="I31" s="1">
        <v>0.0</v>
      </c>
    </row>
    <row r="32">
      <c r="D32" s="1" t="s">
        <v>10</v>
      </c>
      <c r="E32" s="1">
        <v>2.0</v>
      </c>
      <c r="G32" s="1">
        <v>0.0</v>
      </c>
      <c r="H32" s="6" t="s">
        <v>18</v>
      </c>
      <c r="I32" s="1">
        <v>0.0</v>
      </c>
    </row>
    <row r="33">
      <c r="C33" s="1" t="s">
        <v>11</v>
      </c>
      <c r="E33" s="1">
        <v>11.0</v>
      </c>
      <c r="G33" s="1">
        <v>0.0</v>
      </c>
      <c r="H33" s="1" t="s">
        <v>19</v>
      </c>
      <c r="I33" s="1">
        <v>0.0</v>
      </c>
    </row>
    <row r="34">
      <c r="A34" s="1" t="s">
        <v>10</v>
      </c>
      <c r="E34" s="1">
        <v>4.0</v>
      </c>
      <c r="G34" s="1">
        <v>0.0</v>
      </c>
      <c r="I34" s="1">
        <v>0.0</v>
      </c>
    </row>
    <row r="35">
      <c r="B35" s="1" t="s">
        <v>10</v>
      </c>
      <c r="E35" s="1">
        <v>2.0</v>
      </c>
      <c r="G35" s="1">
        <v>0.0</v>
      </c>
      <c r="I35" s="1">
        <v>0.0</v>
      </c>
    </row>
    <row r="36">
      <c r="D36" s="1" t="s">
        <v>10</v>
      </c>
      <c r="E36" s="1">
        <v>2.0</v>
      </c>
      <c r="G36" s="1">
        <v>0.0</v>
      </c>
      <c r="I36" s="1">
        <v>0.0</v>
      </c>
    </row>
    <row r="37">
      <c r="D37" s="1" t="s">
        <v>11</v>
      </c>
      <c r="E37" s="1">
        <v>11.0</v>
      </c>
      <c r="G37" s="1">
        <v>0.0</v>
      </c>
      <c r="I37" s="1">
        <v>0.0</v>
      </c>
    </row>
    <row r="38">
      <c r="A38" s="1" t="s">
        <v>10</v>
      </c>
      <c r="E38" s="1">
        <v>4.0</v>
      </c>
      <c r="G38" s="1">
        <v>0.0</v>
      </c>
    </row>
    <row r="39">
      <c r="B39" s="1" t="s">
        <v>10</v>
      </c>
      <c r="E39" s="1">
        <v>2.0</v>
      </c>
      <c r="G39" s="1">
        <v>0.0</v>
      </c>
    </row>
    <row r="40">
      <c r="C40" s="1" t="s">
        <v>10</v>
      </c>
      <c r="E40" s="1">
        <v>2.0</v>
      </c>
      <c r="G40" s="1">
        <v>0.0</v>
      </c>
    </row>
    <row r="41">
      <c r="H41" s="1" t="s">
        <v>20</v>
      </c>
      <c r="I41" s="1" t="s">
        <v>21</v>
      </c>
    </row>
    <row r="42">
      <c r="H42" s="4" t="s">
        <v>22</v>
      </c>
      <c r="I42" s="4" t="s">
        <v>23</v>
      </c>
    </row>
    <row r="44">
      <c r="A44" s="1" t="s">
        <v>24</v>
      </c>
      <c r="B44" s="1" t="s">
        <v>25</v>
      </c>
      <c r="C44" s="1" t="s">
        <v>26</v>
      </c>
    </row>
    <row r="45">
      <c r="A45" s="1">
        <v>2.0</v>
      </c>
      <c r="B45" s="7">
        <f t="shared" ref="B45:B51" si="1">9*A45-5</f>
        <v>13</v>
      </c>
      <c r="C45" s="7">
        <f t="shared" ref="C45:C51" si="2">2*A45</f>
        <v>4</v>
      </c>
    </row>
    <row r="46">
      <c r="A46" s="1">
        <v>4.0</v>
      </c>
      <c r="B46" s="7">
        <f t="shared" si="1"/>
        <v>31</v>
      </c>
      <c r="C46" s="7">
        <f t="shared" si="2"/>
        <v>8</v>
      </c>
    </row>
    <row r="47">
      <c r="A47" s="1">
        <v>6.0</v>
      </c>
      <c r="B47" s="7">
        <f t="shared" si="1"/>
        <v>49</v>
      </c>
      <c r="C47" s="7">
        <f t="shared" si="2"/>
        <v>12</v>
      </c>
    </row>
    <row r="48">
      <c r="A48" s="1">
        <v>8.0</v>
      </c>
      <c r="B48" s="7">
        <f t="shared" si="1"/>
        <v>67</v>
      </c>
      <c r="C48" s="7">
        <f t="shared" si="2"/>
        <v>16</v>
      </c>
    </row>
    <row r="49">
      <c r="A49" s="1">
        <v>16.0</v>
      </c>
      <c r="B49" s="7">
        <f t="shared" si="1"/>
        <v>139</v>
      </c>
      <c r="C49" s="7">
        <f t="shared" si="2"/>
        <v>32</v>
      </c>
    </row>
    <row r="50">
      <c r="A50" s="1">
        <v>32.0</v>
      </c>
      <c r="B50" s="7">
        <f t="shared" si="1"/>
        <v>283</v>
      </c>
      <c r="C50" s="7">
        <f t="shared" si="2"/>
        <v>64</v>
      </c>
    </row>
    <row r="51">
      <c r="A51" s="1">
        <v>64.0</v>
      </c>
      <c r="B51" s="7">
        <f t="shared" si="1"/>
        <v>571</v>
      </c>
      <c r="C51" s="7">
        <f t="shared" si="2"/>
        <v>128</v>
      </c>
    </row>
    <row r="54">
      <c r="A54" s="1" t="s">
        <v>27</v>
      </c>
      <c r="B54" s="1" t="s">
        <v>25</v>
      </c>
      <c r="C54" s="1" t="s">
        <v>26</v>
      </c>
    </row>
    <row r="55">
      <c r="A55" s="1">
        <v>2.0</v>
      </c>
      <c r="B55" s="7">
        <f t="shared" ref="B55:B61" si="3">5*A45*A45-4*A45+3</f>
        <v>15</v>
      </c>
      <c r="C55" s="7">
        <f t="shared" ref="C55:C61" si="4">2*A45+2</f>
        <v>6</v>
      </c>
    </row>
    <row r="56">
      <c r="A56" s="1">
        <v>4.0</v>
      </c>
      <c r="B56" s="7">
        <f t="shared" si="3"/>
        <v>67</v>
      </c>
      <c r="C56" s="7">
        <f t="shared" si="4"/>
        <v>10</v>
      </c>
    </row>
    <row r="57">
      <c r="A57" s="1">
        <v>6.0</v>
      </c>
      <c r="B57" s="7">
        <f t="shared" si="3"/>
        <v>159</v>
      </c>
      <c r="C57" s="7">
        <f t="shared" si="4"/>
        <v>14</v>
      </c>
    </row>
    <row r="58">
      <c r="A58" s="1">
        <v>8.0</v>
      </c>
      <c r="B58" s="7">
        <f t="shared" si="3"/>
        <v>291</v>
      </c>
      <c r="C58" s="7">
        <f t="shared" si="4"/>
        <v>18</v>
      </c>
    </row>
    <row r="59">
      <c r="A59" s="1">
        <v>16.0</v>
      </c>
      <c r="B59" s="7">
        <f t="shared" si="3"/>
        <v>1219</v>
      </c>
      <c r="C59" s="7">
        <f t="shared" si="4"/>
        <v>34</v>
      </c>
    </row>
    <row r="60">
      <c r="A60" s="1">
        <v>32.0</v>
      </c>
      <c r="B60" s="7">
        <f t="shared" si="3"/>
        <v>4995</v>
      </c>
      <c r="C60" s="7">
        <f t="shared" si="4"/>
        <v>66</v>
      </c>
    </row>
    <row r="61">
      <c r="A61" s="1">
        <v>64.0</v>
      </c>
      <c r="B61" s="7">
        <f t="shared" si="3"/>
        <v>20227</v>
      </c>
      <c r="C61" s="7">
        <f t="shared" si="4"/>
        <v>130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8.63"/>
    <col customWidth="1" min="3" max="3" width="11.25"/>
    <col customWidth="1" min="4" max="4" width="10.0"/>
    <col customWidth="1" min="5" max="5" width="13.25"/>
    <col customWidth="1" min="6" max="6" width="11.0"/>
    <col customWidth="1" min="7" max="7" width="18.0"/>
    <col customWidth="1" min="8" max="8" width="15.63"/>
    <col customWidth="1" min="9" max="9" width="16.0"/>
    <col customWidth="1" min="13" max="13" width="18.38"/>
    <col customWidth="1" min="19" max="19" width="17.63"/>
    <col customWidth="1" min="25" max="25" width="16.25"/>
  </cols>
  <sheetData>
    <row r="2">
      <c r="A2" s="4" t="s">
        <v>6</v>
      </c>
    </row>
    <row r="4">
      <c r="A4" s="2" t="s">
        <v>28</v>
      </c>
      <c r="G4" s="2" t="s">
        <v>29</v>
      </c>
      <c r="M4" s="2" t="s">
        <v>30</v>
      </c>
      <c r="S4" s="2" t="s">
        <v>31</v>
      </c>
    </row>
    <row r="5">
      <c r="A5" s="1" t="s">
        <v>32</v>
      </c>
      <c r="B5" s="1" t="s">
        <v>33</v>
      </c>
      <c r="C5" s="1" t="s">
        <v>34</v>
      </c>
      <c r="D5" s="1" t="s">
        <v>35</v>
      </c>
      <c r="E5" s="1" t="s">
        <v>36</v>
      </c>
      <c r="G5" s="1" t="s">
        <v>32</v>
      </c>
      <c r="H5" s="1" t="s">
        <v>33</v>
      </c>
      <c r="I5" s="1" t="s">
        <v>34</v>
      </c>
      <c r="J5" s="1" t="s">
        <v>35</v>
      </c>
      <c r="K5" s="1" t="s">
        <v>36</v>
      </c>
      <c r="M5" s="1" t="s">
        <v>32</v>
      </c>
      <c r="N5" s="1" t="s">
        <v>33</v>
      </c>
      <c r="O5" s="1" t="s">
        <v>34</v>
      </c>
      <c r="P5" s="1" t="s">
        <v>35</v>
      </c>
      <c r="Q5" s="1" t="s">
        <v>36</v>
      </c>
      <c r="S5" s="1" t="s">
        <v>32</v>
      </c>
      <c r="T5" s="1" t="s">
        <v>33</v>
      </c>
      <c r="U5" s="1" t="s">
        <v>34</v>
      </c>
      <c r="V5" s="1" t="s">
        <v>35</v>
      </c>
      <c r="W5" s="1" t="s">
        <v>36</v>
      </c>
    </row>
    <row r="6">
      <c r="A6" s="1" t="s">
        <v>10</v>
      </c>
      <c r="E6" s="1">
        <v>2.0</v>
      </c>
      <c r="G6" s="1" t="s">
        <v>10</v>
      </c>
      <c r="K6" s="1">
        <v>2.0</v>
      </c>
      <c r="M6" s="1" t="s">
        <v>10</v>
      </c>
      <c r="Q6" s="1">
        <v>2.0</v>
      </c>
      <c r="S6" s="1" t="s">
        <v>10</v>
      </c>
      <c r="W6" s="1">
        <v>2.0</v>
      </c>
    </row>
    <row r="7">
      <c r="A7" s="1" t="s">
        <v>37</v>
      </c>
      <c r="E7" s="1">
        <v>2.0</v>
      </c>
      <c r="G7" s="1" t="s">
        <v>38</v>
      </c>
      <c r="K7" s="1">
        <v>0.0</v>
      </c>
      <c r="M7" s="1" t="s">
        <v>38</v>
      </c>
      <c r="Q7" s="1">
        <v>0.0</v>
      </c>
      <c r="S7" s="1" t="s">
        <v>38</v>
      </c>
      <c r="W7" s="1">
        <v>0.0</v>
      </c>
    </row>
    <row r="8">
      <c r="B8" s="1" t="s">
        <v>10</v>
      </c>
      <c r="E8" s="1">
        <v>4.0</v>
      </c>
      <c r="H8" s="1" t="s">
        <v>10</v>
      </c>
      <c r="K8" s="1">
        <v>2.0</v>
      </c>
      <c r="N8" s="1" t="s">
        <v>10</v>
      </c>
      <c r="Q8" s="1">
        <v>2.0</v>
      </c>
      <c r="T8" s="1" t="s">
        <v>10</v>
      </c>
      <c r="W8" s="1">
        <v>2.0</v>
      </c>
    </row>
    <row r="9">
      <c r="B9" s="1" t="s">
        <v>38</v>
      </c>
      <c r="E9" s="1">
        <v>0.0</v>
      </c>
      <c r="H9" s="1" t="s">
        <v>37</v>
      </c>
      <c r="K9" s="1">
        <v>5.0</v>
      </c>
      <c r="N9" s="1" t="s">
        <v>38</v>
      </c>
      <c r="Q9" s="1">
        <v>0.0</v>
      </c>
      <c r="T9" s="1" t="s">
        <v>38</v>
      </c>
      <c r="W9" s="1">
        <v>0.0</v>
      </c>
    </row>
    <row r="10">
      <c r="C10" s="1" t="s">
        <v>10</v>
      </c>
      <c r="E10" s="1">
        <v>2.0</v>
      </c>
      <c r="I10" s="1" t="s">
        <v>10</v>
      </c>
      <c r="K10" s="1">
        <v>4.0</v>
      </c>
      <c r="O10" s="1" t="s">
        <v>10</v>
      </c>
      <c r="Q10" s="1">
        <v>2.0</v>
      </c>
      <c r="U10" s="1" t="s">
        <v>10</v>
      </c>
      <c r="W10" s="1">
        <v>2.0</v>
      </c>
    </row>
    <row r="11">
      <c r="C11" s="1" t="s">
        <v>38</v>
      </c>
      <c r="E11" s="1">
        <v>0.0</v>
      </c>
      <c r="I11" s="1" t="s">
        <v>38</v>
      </c>
      <c r="K11" s="1">
        <v>0.0</v>
      </c>
      <c r="O11" s="1" t="s">
        <v>37</v>
      </c>
      <c r="Q11" s="1">
        <v>8.0</v>
      </c>
      <c r="U11" s="1" t="s">
        <v>38</v>
      </c>
      <c r="W11" s="1">
        <v>0.0</v>
      </c>
    </row>
    <row r="12">
      <c r="D12" s="1" t="s">
        <v>10</v>
      </c>
      <c r="E12" s="1">
        <v>2.0</v>
      </c>
      <c r="J12" s="1" t="s">
        <v>10</v>
      </c>
      <c r="K12" s="1">
        <v>2.0</v>
      </c>
      <c r="P12" s="1" t="s">
        <v>10</v>
      </c>
      <c r="Q12" s="1">
        <v>4.0</v>
      </c>
      <c r="V12" s="1" t="s">
        <v>10</v>
      </c>
      <c r="W12" s="1">
        <v>2.0</v>
      </c>
    </row>
    <row r="13">
      <c r="D13" s="1" t="s">
        <v>38</v>
      </c>
      <c r="E13" s="1">
        <v>0.0</v>
      </c>
      <c r="J13" s="1" t="s">
        <v>38</v>
      </c>
      <c r="K13" s="1">
        <v>0.0</v>
      </c>
      <c r="P13" s="1" t="s">
        <v>38</v>
      </c>
      <c r="Q13" s="1">
        <v>0.0</v>
      </c>
      <c r="V13" s="1" t="s">
        <v>37</v>
      </c>
      <c r="W13" s="1">
        <v>11.0</v>
      </c>
    </row>
    <row r="23">
      <c r="A23" s="2" t="s">
        <v>39</v>
      </c>
      <c r="G23" s="2" t="s">
        <v>40</v>
      </c>
      <c r="M23" s="2" t="s">
        <v>41</v>
      </c>
      <c r="S23" s="2" t="s">
        <v>42</v>
      </c>
      <c r="Y23" s="2" t="s">
        <v>43</v>
      </c>
    </row>
    <row r="24">
      <c r="A24" s="1" t="s">
        <v>32</v>
      </c>
      <c r="B24" s="1" t="s">
        <v>33</v>
      </c>
      <c r="C24" s="1" t="s">
        <v>34</v>
      </c>
      <c r="D24" s="1" t="s">
        <v>35</v>
      </c>
      <c r="E24" s="1" t="s">
        <v>36</v>
      </c>
      <c r="G24" s="1" t="s">
        <v>32</v>
      </c>
      <c r="H24" s="1" t="s">
        <v>33</v>
      </c>
      <c r="I24" s="1" t="s">
        <v>34</v>
      </c>
      <c r="J24" s="1" t="s">
        <v>35</v>
      </c>
      <c r="K24" s="1" t="s">
        <v>36</v>
      </c>
      <c r="M24" s="1" t="s">
        <v>32</v>
      </c>
      <c r="N24" s="1" t="s">
        <v>33</v>
      </c>
      <c r="O24" s="1" t="s">
        <v>34</v>
      </c>
      <c r="P24" s="1" t="s">
        <v>35</v>
      </c>
      <c r="Q24" s="1" t="s">
        <v>36</v>
      </c>
      <c r="S24" s="1" t="s">
        <v>32</v>
      </c>
      <c r="T24" s="1" t="s">
        <v>33</v>
      </c>
      <c r="U24" s="1" t="s">
        <v>34</v>
      </c>
      <c r="V24" s="1" t="s">
        <v>35</v>
      </c>
      <c r="W24" s="1" t="s">
        <v>36</v>
      </c>
      <c r="Y24" s="1" t="s">
        <v>32</v>
      </c>
      <c r="Z24" s="1" t="s">
        <v>33</v>
      </c>
      <c r="AA24" s="1" t="s">
        <v>34</v>
      </c>
      <c r="AB24" s="1" t="s">
        <v>35</v>
      </c>
      <c r="AC24" s="1" t="s">
        <v>36</v>
      </c>
      <c r="AD24" s="1"/>
      <c r="AE24" s="2" t="s">
        <v>44</v>
      </c>
      <c r="AJ24" s="1"/>
      <c r="AK24" s="1"/>
      <c r="AL24" s="1"/>
    </row>
    <row r="25">
      <c r="A25" s="1" t="s">
        <v>10</v>
      </c>
      <c r="E25" s="1">
        <v>2.0</v>
      </c>
      <c r="G25" s="1" t="s">
        <v>10</v>
      </c>
      <c r="K25" s="1">
        <v>2.0</v>
      </c>
      <c r="M25" s="1" t="s">
        <v>10</v>
      </c>
      <c r="Q25" s="1">
        <v>2.0</v>
      </c>
      <c r="S25" s="1" t="s">
        <v>10</v>
      </c>
      <c r="W25" s="1">
        <v>2.0</v>
      </c>
      <c r="Y25" s="1" t="s">
        <v>10</v>
      </c>
      <c r="AC25" s="1">
        <v>2.0</v>
      </c>
      <c r="AE25" s="1" t="s">
        <v>32</v>
      </c>
      <c r="AF25" s="1" t="s">
        <v>33</v>
      </c>
      <c r="AG25" s="1" t="s">
        <v>34</v>
      </c>
      <c r="AH25" s="1" t="s">
        <v>35</v>
      </c>
      <c r="AI25" s="1" t="s">
        <v>36</v>
      </c>
      <c r="AJ25" s="1"/>
      <c r="AK25" s="1"/>
      <c r="AL25" s="1"/>
    </row>
    <row r="26">
      <c r="A26" s="1" t="s">
        <v>37</v>
      </c>
      <c r="E26" s="1">
        <v>2.0</v>
      </c>
      <c r="G26" s="1" t="s">
        <v>37</v>
      </c>
      <c r="K26" s="1">
        <v>2.0</v>
      </c>
      <c r="M26" s="1" t="s">
        <v>37</v>
      </c>
      <c r="Q26" s="1">
        <v>2.0</v>
      </c>
      <c r="S26" s="1" t="s">
        <v>38</v>
      </c>
      <c r="W26" s="1">
        <v>0.0</v>
      </c>
      <c r="Y26" s="1" t="s">
        <v>38</v>
      </c>
      <c r="AC26" s="1">
        <v>0.0</v>
      </c>
      <c r="AE26" s="1" t="s">
        <v>10</v>
      </c>
      <c r="AI26" s="1">
        <v>2.0</v>
      </c>
      <c r="AJ26" s="1"/>
      <c r="AK26" s="1"/>
      <c r="AL26" s="1"/>
    </row>
    <row r="27">
      <c r="B27" s="1" t="s">
        <v>10</v>
      </c>
      <c r="E27" s="1">
        <v>4.0</v>
      </c>
      <c r="H27" s="1" t="s">
        <v>10</v>
      </c>
      <c r="K27" s="1">
        <v>4.0</v>
      </c>
      <c r="N27" s="1" t="s">
        <v>10</v>
      </c>
      <c r="Q27" s="1">
        <v>4.0</v>
      </c>
      <c r="T27" s="1" t="s">
        <v>10</v>
      </c>
      <c r="W27" s="1">
        <v>2.0</v>
      </c>
      <c r="Z27" s="1" t="s">
        <v>10</v>
      </c>
      <c r="AC27" s="1">
        <v>2.0</v>
      </c>
      <c r="AE27" s="1" t="s">
        <v>38</v>
      </c>
      <c r="AI27" s="1">
        <v>0.0</v>
      </c>
      <c r="AJ27" s="1"/>
      <c r="AK27" s="1"/>
      <c r="AL27" s="1"/>
    </row>
    <row r="28">
      <c r="B28" s="1" t="s">
        <v>37</v>
      </c>
      <c r="E28" s="1">
        <v>5.0</v>
      </c>
      <c r="H28" s="1" t="s">
        <v>38</v>
      </c>
      <c r="K28" s="1">
        <v>0.0</v>
      </c>
      <c r="N28" s="1" t="s">
        <v>38</v>
      </c>
      <c r="Q28" s="1">
        <v>0.0</v>
      </c>
      <c r="T28" s="1" t="s">
        <v>37</v>
      </c>
      <c r="W28" s="1">
        <v>5.0</v>
      </c>
      <c r="Z28" s="1" t="s">
        <v>37</v>
      </c>
      <c r="AC28" s="1">
        <v>5.0</v>
      </c>
      <c r="AF28" s="1" t="s">
        <v>10</v>
      </c>
      <c r="AI28" s="1">
        <v>2.0</v>
      </c>
      <c r="AJ28" s="1"/>
      <c r="AK28" s="1"/>
      <c r="AL28" s="1"/>
    </row>
    <row r="29">
      <c r="C29" s="1" t="s">
        <v>10</v>
      </c>
      <c r="E29" s="1">
        <v>4.0</v>
      </c>
      <c r="I29" s="1" t="s">
        <v>10</v>
      </c>
      <c r="K29" s="1">
        <v>2.0</v>
      </c>
      <c r="O29" s="1" t="s">
        <v>10</v>
      </c>
      <c r="Q29" s="1">
        <v>2.0</v>
      </c>
      <c r="U29" s="1" t="s">
        <v>10</v>
      </c>
      <c r="W29" s="1">
        <v>4.0</v>
      </c>
      <c r="AA29" s="1" t="s">
        <v>10</v>
      </c>
      <c r="AC29" s="1">
        <v>4.0</v>
      </c>
      <c r="AF29" s="1" t="s">
        <v>38</v>
      </c>
      <c r="AI29" s="1">
        <v>0.0</v>
      </c>
      <c r="AJ29" s="1"/>
      <c r="AK29" s="1"/>
      <c r="AL29" s="1"/>
    </row>
    <row r="30">
      <c r="C30" s="1" t="s">
        <v>38</v>
      </c>
      <c r="E30" s="1">
        <v>0.0</v>
      </c>
      <c r="I30" s="1" t="s">
        <v>37</v>
      </c>
      <c r="K30" s="1">
        <v>8.0</v>
      </c>
      <c r="O30" s="1" t="s">
        <v>38</v>
      </c>
      <c r="Q30" s="1">
        <v>0.0</v>
      </c>
      <c r="U30" s="1" t="s">
        <v>37</v>
      </c>
      <c r="W30" s="1">
        <v>5.0</v>
      </c>
      <c r="AA30" s="1" t="s">
        <v>38</v>
      </c>
      <c r="AC30" s="1">
        <v>0.0</v>
      </c>
      <c r="AG30" s="1" t="s">
        <v>10</v>
      </c>
      <c r="AI30" s="1">
        <v>2.0</v>
      </c>
      <c r="AJ30" s="1"/>
      <c r="AK30" s="1"/>
      <c r="AL30" s="1"/>
    </row>
    <row r="31">
      <c r="D31" s="1" t="s">
        <v>10</v>
      </c>
      <c r="E31" s="1">
        <v>2.0</v>
      </c>
      <c r="J31" s="1" t="s">
        <v>10</v>
      </c>
      <c r="K31" s="1">
        <v>4.0</v>
      </c>
      <c r="P31" s="1" t="s">
        <v>10</v>
      </c>
      <c r="Q31" s="1">
        <v>2.0</v>
      </c>
      <c r="V31" s="1" t="s">
        <v>10</v>
      </c>
      <c r="W31" s="1">
        <v>4.0</v>
      </c>
      <c r="AB31" s="1" t="s">
        <v>10</v>
      </c>
      <c r="AC31" s="1">
        <v>2.0</v>
      </c>
      <c r="AD31" s="1"/>
      <c r="AG31" s="1" t="s">
        <v>37</v>
      </c>
      <c r="AI31" s="1">
        <v>8.0</v>
      </c>
      <c r="AJ31" s="1"/>
      <c r="AK31" s="1"/>
      <c r="AL31" s="1"/>
    </row>
    <row r="32">
      <c r="D32" s="1" t="s">
        <v>38</v>
      </c>
      <c r="E32" s="1">
        <v>0.0</v>
      </c>
      <c r="J32" s="1" t="s">
        <v>38</v>
      </c>
      <c r="K32" s="1">
        <v>0.0</v>
      </c>
      <c r="P32" s="1" t="s">
        <v>37</v>
      </c>
      <c r="Q32" s="1">
        <v>11.0</v>
      </c>
      <c r="V32" s="1" t="s">
        <v>38</v>
      </c>
      <c r="W32" s="1">
        <v>0.0</v>
      </c>
      <c r="AB32" s="1" t="s">
        <v>37</v>
      </c>
      <c r="AC32" s="1">
        <v>8.0</v>
      </c>
      <c r="AD32" s="1"/>
      <c r="AH32" s="1" t="s">
        <v>10</v>
      </c>
      <c r="AI32" s="1">
        <v>4.0</v>
      </c>
      <c r="AJ32" s="1"/>
      <c r="AK32" s="1"/>
      <c r="AL32" s="1"/>
    </row>
    <row r="33">
      <c r="AH33" s="1" t="s">
        <v>37</v>
      </c>
      <c r="AI33" s="1">
        <v>5.0</v>
      </c>
    </row>
    <row r="45">
      <c r="A45" s="2" t="s">
        <v>45</v>
      </c>
      <c r="G45" s="2" t="s">
        <v>46</v>
      </c>
      <c r="M45" s="2" t="s">
        <v>47</v>
      </c>
      <c r="S45" s="2" t="s">
        <v>48</v>
      </c>
    </row>
    <row r="46">
      <c r="A46" s="1" t="s">
        <v>32</v>
      </c>
      <c r="B46" s="1" t="s">
        <v>33</v>
      </c>
      <c r="C46" s="1" t="s">
        <v>34</v>
      </c>
      <c r="D46" s="1" t="s">
        <v>35</v>
      </c>
      <c r="E46" s="1" t="s">
        <v>36</v>
      </c>
      <c r="G46" s="1" t="s">
        <v>32</v>
      </c>
      <c r="H46" s="1" t="s">
        <v>33</v>
      </c>
      <c r="I46" s="1" t="s">
        <v>34</v>
      </c>
      <c r="J46" s="1" t="s">
        <v>35</v>
      </c>
      <c r="K46" s="1" t="s">
        <v>36</v>
      </c>
      <c r="M46" s="1" t="s">
        <v>32</v>
      </c>
      <c r="N46" s="1" t="s">
        <v>33</v>
      </c>
      <c r="O46" s="1" t="s">
        <v>34</v>
      </c>
      <c r="P46" s="1" t="s">
        <v>35</v>
      </c>
      <c r="Q46" s="1" t="s">
        <v>36</v>
      </c>
      <c r="S46" s="1" t="s">
        <v>32</v>
      </c>
      <c r="T46" s="1" t="s">
        <v>33</v>
      </c>
      <c r="U46" s="1" t="s">
        <v>34</v>
      </c>
      <c r="V46" s="1" t="s">
        <v>35</v>
      </c>
      <c r="W46" s="1" t="s">
        <v>36</v>
      </c>
    </row>
    <row r="47">
      <c r="A47" s="1" t="s">
        <v>10</v>
      </c>
      <c r="E47" s="1">
        <v>2.0</v>
      </c>
      <c r="G47" s="1" t="s">
        <v>10</v>
      </c>
      <c r="K47" s="1">
        <v>2.0</v>
      </c>
      <c r="M47" s="1" t="s">
        <v>10</v>
      </c>
      <c r="Q47" s="1">
        <v>2.0</v>
      </c>
      <c r="S47" s="1" t="s">
        <v>10</v>
      </c>
      <c r="W47" s="1">
        <v>2.0</v>
      </c>
    </row>
    <row r="48">
      <c r="A48" s="1" t="s">
        <v>38</v>
      </c>
      <c r="E48" s="1">
        <v>0.0</v>
      </c>
      <c r="G48" s="1" t="s">
        <v>37</v>
      </c>
      <c r="K48" s="1">
        <v>2.0</v>
      </c>
      <c r="M48" s="1" t="s">
        <v>37</v>
      </c>
      <c r="Q48" s="1">
        <v>2.0</v>
      </c>
      <c r="S48" s="1" t="s">
        <v>37</v>
      </c>
      <c r="W48" s="1">
        <v>2.0</v>
      </c>
    </row>
    <row r="49">
      <c r="B49" s="1" t="s">
        <v>10</v>
      </c>
      <c r="E49" s="1">
        <v>2.0</v>
      </c>
      <c r="H49" s="1" t="s">
        <v>10</v>
      </c>
      <c r="K49" s="1">
        <v>4.0</v>
      </c>
      <c r="N49" s="1" t="s">
        <v>10</v>
      </c>
      <c r="Q49" s="1">
        <v>4.0</v>
      </c>
      <c r="T49" s="1" t="s">
        <v>10</v>
      </c>
      <c r="W49" s="1">
        <v>4.0</v>
      </c>
    </row>
    <row r="50">
      <c r="B50" s="1" t="s">
        <v>37</v>
      </c>
      <c r="E50" s="1">
        <v>5.0</v>
      </c>
      <c r="H50" s="1" t="s">
        <v>38</v>
      </c>
      <c r="K50" s="1">
        <v>0.0</v>
      </c>
      <c r="N50" s="1" t="s">
        <v>37</v>
      </c>
      <c r="Q50" s="1">
        <v>5.0</v>
      </c>
      <c r="T50" s="1" t="s">
        <v>37</v>
      </c>
      <c r="W50" s="1">
        <v>5.0</v>
      </c>
    </row>
    <row r="51">
      <c r="C51" s="1" t="s">
        <v>10</v>
      </c>
      <c r="E51" s="1">
        <v>4.0</v>
      </c>
      <c r="I51" s="1" t="s">
        <v>10</v>
      </c>
      <c r="K51" s="1">
        <v>2.0</v>
      </c>
      <c r="O51" s="1" t="s">
        <v>10</v>
      </c>
      <c r="Q51" s="1">
        <v>4.0</v>
      </c>
      <c r="U51" s="1" t="s">
        <v>10</v>
      </c>
      <c r="W51" s="1">
        <v>4.0</v>
      </c>
    </row>
    <row r="52">
      <c r="C52" s="1" t="s">
        <v>37</v>
      </c>
      <c r="E52" s="1">
        <v>5.0</v>
      </c>
      <c r="I52" s="1" t="s">
        <v>37</v>
      </c>
      <c r="K52" s="1">
        <v>8.0</v>
      </c>
      <c r="O52" s="1" t="s">
        <v>38</v>
      </c>
      <c r="Q52" s="1">
        <v>0.0</v>
      </c>
      <c r="U52" s="1" t="s">
        <v>37</v>
      </c>
      <c r="W52" s="1">
        <v>5.0</v>
      </c>
    </row>
    <row r="53">
      <c r="D53" s="1" t="s">
        <v>10</v>
      </c>
      <c r="E53" s="1">
        <v>4.0</v>
      </c>
      <c r="J53" s="1" t="s">
        <v>10</v>
      </c>
      <c r="K53" s="1">
        <v>4.0</v>
      </c>
      <c r="P53" s="1" t="s">
        <v>10</v>
      </c>
      <c r="Q53" s="1">
        <v>2.0</v>
      </c>
      <c r="V53" s="1" t="s">
        <v>10</v>
      </c>
      <c r="W53" s="1">
        <v>4.0</v>
      </c>
    </row>
    <row r="54">
      <c r="D54" s="1" t="s">
        <v>37</v>
      </c>
      <c r="E54" s="1">
        <v>5.0</v>
      </c>
      <c r="J54" s="1" t="s">
        <v>37</v>
      </c>
      <c r="K54" s="1">
        <v>5.0</v>
      </c>
      <c r="P54" s="1" t="s">
        <v>37</v>
      </c>
      <c r="Q54" s="1">
        <v>8.0</v>
      </c>
      <c r="V54" s="1" t="s">
        <v>38</v>
      </c>
      <c r="W54" s="1">
        <v>0.0</v>
      </c>
    </row>
    <row r="68">
      <c r="A68" s="2" t="s">
        <v>49</v>
      </c>
      <c r="B68" s="1" t="s">
        <v>50</v>
      </c>
    </row>
    <row r="69">
      <c r="A69" s="8"/>
    </row>
    <row r="70">
      <c r="A70" s="1" t="s">
        <v>32</v>
      </c>
      <c r="B70" s="1" t="s">
        <v>33</v>
      </c>
      <c r="C70" s="1" t="s">
        <v>34</v>
      </c>
      <c r="D70" s="1" t="s">
        <v>35</v>
      </c>
      <c r="E70" s="1" t="s">
        <v>51</v>
      </c>
      <c r="F70" s="1" t="s">
        <v>52</v>
      </c>
      <c r="G70" s="1" t="s">
        <v>53</v>
      </c>
      <c r="H70" s="1" t="s">
        <v>54</v>
      </c>
      <c r="I70" s="1" t="s">
        <v>36</v>
      </c>
    </row>
    <row r="71">
      <c r="A71" s="1" t="s">
        <v>10</v>
      </c>
      <c r="I71" s="1">
        <v>2.0</v>
      </c>
    </row>
    <row r="72">
      <c r="A72" s="1" t="s">
        <v>37</v>
      </c>
      <c r="I72" s="1">
        <v>2.0</v>
      </c>
    </row>
    <row r="73">
      <c r="B73" s="1" t="s">
        <v>10</v>
      </c>
      <c r="I73" s="1">
        <v>4.0</v>
      </c>
    </row>
    <row r="74">
      <c r="B74" s="1" t="s">
        <v>38</v>
      </c>
      <c r="I74" s="1">
        <v>0.0</v>
      </c>
    </row>
    <row r="75">
      <c r="C75" s="1" t="s">
        <v>10</v>
      </c>
      <c r="I75" s="1">
        <v>2.0</v>
      </c>
    </row>
    <row r="76">
      <c r="C76" s="1" t="s">
        <v>37</v>
      </c>
      <c r="I76" s="1">
        <v>8.0</v>
      </c>
    </row>
    <row r="77">
      <c r="D77" s="1" t="s">
        <v>10</v>
      </c>
      <c r="I77" s="1">
        <v>4.0</v>
      </c>
    </row>
    <row r="78">
      <c r="D78" s="1" t="s">
        <v>37</v>
      </c>
      <c r="I78" s="1">
        <v>5.0</v>
      </c>
    </row>
    <row r="79">
      <c r="E79" s="1" t="s">
        <v>10</v>
      </c>
      <c r="I79" s="1">
        <v>4.0</v>
      </c>
    </row>
    <row r="80">
      <c r="E80" s="1" t="s">
        <v>38</v>
      </c>
      <c r="I80" s="1">
        <v>0.0</v>
      </c>
    </row>
    <row r="81">
      <c r="F81" s="1" t="s">
        <v>10</v>
      </c>
      <c r="I81" s="1">
        <v>2.0</v>
      </c>
    </row>
    <row r="82">
      <c r="F82" s="1" t="s">
        <v>38</v>
      </c>
      <c r="I82" s="1">
        <v>0.0</v>
      </c>
    </row>
    <row r="83">
      <c r="G83" s="1" t="s">
        <v>10</v>
      </c>
      <c r="I83" s="1">
        <v>2.0</v>
      </c>
    </row>
    <row r="84">
      <c r="G84" s="1" t="s">
        <v>38</v>
      </c>
      <c r="I84" s="1">
        <v>0.0</v>
      </c>
    </row>
    <row r="85">
      <c r="H85" s="1" t="s">
        <v>10</v>
      </c>
      <c r="I85" s="1">
        <v>2.0</v>
      </c>
    </row>
    <row r="86">
      <c r="H86" s="1" t="s">
        <v>37</v>
      </c>
      <c r="I86" s="1">
        <v>14.0</v>
      </c>
    </row>
    <row r="90">
      <c r="A90" s="4" t="s">
        <v>55</v>
      </c>
    </row>
    <row r="92">
      <c r="A92" s="1" t="s">
        <v>32</v>
      </c>
      <c r="B92" s="1" t="s">
        <v>33</v>
      </c>
      <c r="C92" s="1" t="s">
        <v>34</v>
      </c>
      <c r="D92" s="1" t="s">
        <v>35</v>
      </c>
      <c r="E92" s="1" t="s">
        <v>36</v>
      </c>
      <c r="H92" s="1" t="s">
        <v>32</v>
      </c>
      <c r="I92" s="1" t="s">
        <v>33</v>
      </c>
      <c r="J92" s="1" t="s">
        <v>34</v>
      </c>
      <c r="K92" s="1" t="s">
        <v>35</v>
      </c>
      <c r="L92" s="1" t="s">
        <v>36</v>
      </c>
      <c r="N92" s="1" t="s">
        <v>32</v>
      </c>
      <c r="O92" s="1" t="s">
        <v>33</v>
      </c>
      <c r="P92" s="1" t="s">
        <v>34</v>
      </c>
      <c r="Q92" s="1" t="s">
        <v>35</v>
      </c>
      <c r="R92" s="1" t="s">
        <v>36</v>
      </c>
      <c r="T92" s="1" t="s">
        <v>32</v>
      </c>
      <c r="U92" s="1" t="s">
        <v>33</v>
      </c>
      <c r="V92" s="1" t="s">
        <v>34</v>
      </c>
      <c r="W92" s="1" t="s">
        <v>35</v>
      </c>
      <c r="X92" s="1" t="s">
        <v>51</v>
      </c>
      <c r="Y92" s="1" t="s">
        <v>52</v>
      </c>
      <c r="Z92" s="1" t="s">
        <v>53</v>
      </c>
      <c r="AA92" s="1" t="s">
        <v>54</v>
      </c>
      <c r="AB92" s="1" t="s">
        <v>36</v>
      </c>
    </row>
    <row r="93">
      <c r="A93" s="1" t="s">
        <v>7</v>
      </c>
      <c r="E93" s="1">
        <v>2.0</v>
      </c>
      <c r="H93" s="1" t="s">
        <v>7</v>
      </c>
      <c r="L93" s="1">
        <v>2.0</v>
      </c>
      <c r="N93" s="1" t="s">
        <v>7</v>
      </c>
      <c r="R93" s="1">
        <v>2.0</v>
      </c>
      <c r="T93" s="1" t="s">
        <v>56</v>
      </c>
      <c r="AB93" s="1">
        <v>2.0</v>
      </c>
    </row>
    <row r="94">
      <c r="B94" s="1" t="s">
        <v>10</v>
      </c>
      <c r="E94" s="1">
        <v>4.0</v>
      </c>
      <c r="I94" s="1" t="s">
        <v>10</v>
      </c>
      <c r="L94" s="1">
        <v>4.0</v>
      </c>
      <c r="O94" s="1" t="s">
        <v>10</v>
      </c>
      <c r="R94" s="1">
        <v>4.0</v>
      </c>
      <c r="U94" s="1" t="s">
        <v>10</v>
      </c>
      <c r="AB94" s="1">
        <v>4.0</v>
      </c>
    </row>
    <row r="95">
      <c r="C95" s="1" t="s">
        <v>10</v>
      </c>
      <c r="E95" s="1">
        <v>2.0</v>
      </c>
      <c r="J95" s="1" t="s">
        <v>10</v>
      </c>
      <c r="L95" s="1">
        <v>2.0</v>
      </c>
      <c r="P95" s="1" t="s">
        <v>10</v>
      </c>
      <c r="R95" s="1">
        <v>2.0</v>
      </c>
      <c r="V95" s="1" t="s">
        <v>10</v>
      </c>
      <c r="AB95" s="1">
        <v>2.0</v>
      </c>
    </row>
    <row r="96">
      <c r="D96" s="1" t="s">
        <v>10</v>
      </c>
      <c r="E96" s="1">
        <v>2.0</v>
      </c>
      <c r="K96" s="1" t="s">
        <v>10</v>
      </c>
      <c r="L96" s="1">
        <v>2.0</v>
      </c>
      <c r="Q96" s="1" t="s">
        <v>10</v>
      </c>
      <c r="R96" s="1">
        <v>2.0</v>
      </c>
      <c r="W96" s="1" t="s">
        <v>10</v>
      </c>
      <c r="AB96" s="1">
        <v>2.0</v>
      </c>
    </row>
    <row r="97">
      <c r="B97" s="1" t="s">
        <v>9</v>
      </c>
      <c r="E97" s="1">
        <v>0.0</v>
      </c>
      <c r="I97" s="1" t="s">
        <v>9</v>
      </c>
      <c r="L97" s="1">
        <v>0.0</v>
      </c>
      <c r="O97" s="1" t="s">
        <v>9</v>
      </c>
      <c r="R97" s="1">
        <v>0.0</v>
      </c>
      <c r="X97" s="1" t="s">
        <v>10</v>
      </c>
      <c r="AB97" s="1">
        <v>2.0</v>
      </c>
    </row>
    <row r="98">
      <c r="A98" s="1" t="s">
        <v>10</v>
      </c>
      <c r="E98" s="1">
        <v>0.0</v>
      </c>
      <c r="H98" s="1" t="s">
        <v>10</v>
      </c>
      <c r="L98" s="1">
        <v>0.0</v>
      </c>
      <c r="N98" s="1" t="s">
        <v>10</v>
      </c>
      <c r="R98" s="1">
        <v>0.0</v>
      </c>
      <c r="Y98" s="1" t="s">
        <v>10</v>
      </c>
      <c r="AB98" s="1">
        <v>2.0</v>
      </c>
    </row>
    <row r="99">
      <c r="C99" s="1" t="s">
        <v>10</v>
      </c>
      <c r="E99" s="1">
        <v>0.0</v>
      </c>
      <c r="J99" s="1" t="s">
        <v>10</v>
      </c>
      <c r="L99" s="1">
        <v>0.0</v>
      </c>
      <c r="P99" s="1" t="s">
        <v>10</v>
      </c>
      <c r="R99" s="1">
        <v>0.0</v>
      </c>
      <c r="Z99" s="1" t="s">
        <v>10</v>
      </c>
      <c r="AB99" s="1">
        <v>2.0</v>
      </c>
    </row>
    <row r="100">
      <c r="D100" s="1" t="s">
        <v>10</v>
      </c>
      <c r="E100" s="1">
        <v>0.0</v>
      </c>
      <c r="K100" s="1" t="s">
        <v>10</v>
      </c>
      <c r="L100" s="1">
        <v>0.0</v>
      </c>
      <c r="Q100" s="1" t="s">
        <v>10</v>
      </c>
      <c r="R100" s="1">
        <v>0.0</v>
      </c>
      <c r="AA100" s="1" t="s">
        <v>10</v>
      </c>
      <c r="AB100" s="1">
        <v>2.0</v>
      </c>
    </row>
    <row r="101">
      <c r="C101" s="1" t="s">
        <v>7</v>
      </c>
      <c r="E101" s="1">
        <v>11.0</v>
      </c>
      <c r="J101" s="1" t="s">
        <v>9</v>
      </c>
      <c r="L101" s="1">
        <v>0.0</v>
      </c>
      <c r="P101" s="1" t="s">
        <v>9</v>
      </c>
      <c r="R101" s="1">
        <v>0.0</v>
      </c>
      <c r="U101" s="1" t="s">
        <v>9</v>
      </c>
      <c r="AB101" s="1">
        <v>0.0</v>
      </c>
    </row>
    <row r="102">
      <c r="A102" s="1" t="s">
        <v>10</v>
      </c>
      <c r="E102" s="1">
        <v>4.0</v>
      </c>
      <c r="H102" s="1" t="s">
        <v>10</v>
      </c>
      <c r="L102" s="1">
        <v>0.0</v>
      </c>
      <c r="N102" s="1" t="s">
        <v>10</v>
      </c>
      <c r="R102" s="1">
        <v>0.0</v>
      </c>
      <c r="T102" s="1" t="s">
        <v>10</v>
      </c>
      <c r="AB102" s="1">
        <v>0.0</v>
      </c>
    </row>
    <row r="103">
      <c r="B103" s="1" t="s">
        <v>10</v>
      </c>
      <c r="E103" s="1">
        <v>2.0</v>
      </c>
      <c r="I103" s="1" t="s">
        <v>10</v>
      </c>
      <c r="L103" s="1">
        <v>0.0</v>
      </c>
      <c r="O103" s="1" t="s">
        <v>10</v>
      </c>
      <c r="R103" s="1">
        <v>0.0</v>
      </c>
      <c r="V103" s="1" t="s">
        <v>10</v>
      </c>
      <c r="AB103" s="1">
        <v>0.0</v>
      </c>
    </row>
    <row r="104">
      <c r="D104" s="1" t="s">
        <v>10</v>
      </c>
      <c r="E104" s="1">
        <v>2.0</v>
      </c>
      <c r="K104" s="1" t="s">
        <v>10</v>
      </c>
      <c r="L104" s="1">
        <v>0.0</v>
      </c>
      <c r="Q104" s="1" t="s">
        <v>10</v>
      </c>
      <c r="R104" s="1">
        <v>0.0</v>
      </c>
      <c r="W104" s="1" t="s">
        <v>10</v>
      </c>
      <c r="AB104" s="1">
        <v>0.0</v>
      </c>
    </row>
    <row r="105">
      <c r="D105" s="1" t="s">
        <v>9</v>
      </c>
      <c r="E105" s="1">
        <v>0.0</v>
      </c>
      <c r="K105" s="1" t="s">
        <v>7</v>
      </c>
      <c r="L105" s="1">
        <v>11.0</v>
      </c>
      <c r="Q105" s="1" t="s">
        <v>9</v>
      </c>
      <c r="R105" s="1">
        <v>0.0</v>
      </c>
      <c r="X105" s="1" t="s">
        <v>10</v>
      </c>
      <c r="AB105" s="1">
        <v>0.0</v>
      </c>
    </row>
    <row r="106">
      <c r="A106" s="1" t="s">
        <v>10</v>
      </c>
      <c r="E106" s="1">
        <v>0.0</v>
      </c>
      <c r="H106" s="1" t="s">
        <v>10</v>
      </c>
      <c r="L106" s="1">
        <v>4.0</v>
      </c>
      <c r="N106" s="1" t="s">
        <v>10</v>
      </c>
      <c r="R106" s="1">
        <v>0.0</v>
      </c>
      <c r="Y106" s="1" t="s">
        <v>10</v>
      </c>
      <c r="AB106" s="1">
        <v>0.0</v>
      </c>
    </row>
    <row r="107">
      <c r="B107" s="1" t="s">
        <v>10</v>
      </c>
      <c r="E107" s="1">
        <v>0.0</v>
      </c>
      <c r="I107" s="1" t="s">
        <v>10</v>
      </c>
      <c r="L107" s="1">
        <v>2.0</v>
      </c>
      <c r="O107" s="1" t="s">
        <v>10</v>
      </c>
      <c r="R107" s="1">
        <v>0.0</v>
      </c>
      <c r="Z107" s="1" t="s">
        <v>10</v>
      </c>
      <c r="AB107" s="1">
        <v>0.0</v>
      </c>
    </row>
    <row r="108">
      <c r="C108" s="1" t="s">
        <v>10</v>
      </c>
      <c r="E108" s="1">
        <v>0.0</v>
      </c>
      <c r="J108" s="1" t="s">
        <v>10</v>
      </c>
      <c r="L108" s="1">
        <v>2.0</v>
      </c>
      <c r="P108" s="1" t="s">
        <v>10</v>
      </c>
      <c r="R108" s="1">
        <v>0.0</v>
      </c>
      <c r="AA108" s="1" t="s">
        <v>10</v>
      </c>
      <c r="AB108" s="1">
        <v>0.0</v>
      </c>
    </row>
    <row r="109">
      <c r="V109" s="1" t="s">
        <v>9</v>
      </c>
      <c r="AB109" s="1">
        <v>0.0</v>
      </c>
    </row>
    <row r="110">
      <c r="T110" s="1" t="s">
        <v>10</v>
      </c>
      <c r="AB110" s="1">
        <v>0.0</v>
      </c>
    </row>
    <row r="111">
      <c r="U111" s="1" t="s">
        <v>10</v>
      </c>
      <c r="AB111" s="1">
        <v>0.0</v>
      </c>
    </row>
    <row r="112">
      <c r="W112" s="1" t="s">
        <v>10</v>
      </c>
      <c r="AB112" s="1">
        <v>0.0</v>
      </c>
    </row>
    <row r="113">
      <c r="X113" s="1" t="s">
        <v>10</v>
      </c>
      <c r="AB113" s="1">
        <v>0.0</v>
      </c>
    </row>
    <row r="114">
      <c r="Y114" s="1" t="s">
        <v>10</v>
      </c>
      <c r="AB114" s="1">
        <v>0.0</v>
      </c>
    </row>
    <row r="115">
      <c r="Z115" s="1" t="s">
        <v>10</v>
      </c>
      <c r="AB115" s="1">
        <v>0.0</v>
      </c>
    </row>
    <row r="116">
      <c r="A116" s="5" t="s">
        <v>57</v>
      </c>
      <c r="AA116" s="1" t="s">
        <v>10</v>
      </c>
      <c r="AB116" s="1">
        <v>0.0</v>
      </c>
    </row>
    <row r="117">
      <c r="W117" s="1" t="s">
        <v>56</v>
      </c>
      <c r="AB117" s="1">
        <v>23.0</v>
      </c>
    </row>
    <row r="118">
      <c r="A118" s="1" t="s">
        <v>58</v>
      </c>
      <c r="B118" s="1" t="s">
        <v>59</v>
      </c>
      <c r="C118" s="1" t="s">
        <v>60</v>
      </c>
      <c r="T118" s="1" t="s">
        <v>10</v>
      </c>
      <c r="AB118" s="1">
        <v>4.0</v>
      </c>
    </row>
    <row r="119">
      <c r="A119" s="1">
        <v>0.0</v>
      </c>
      <c r="B119" s="9">
        <v>8.0</v>
      </c>
      <c r="C119" s="9">
        <v>16.0</v>
      </c>
      <c r="U119" s="1" t="s">
        <v>10</v>
      </c>
      <c r="AB119" s="1">
        <v>2.0</v>
      </c>
    </row>
    <row r="120">
      <c r="A120" s="1">
        <v>25.0</v>
      </c>
      <c r="B120" s="9">
        <v>16.0</v>
      </c>
      <c r="C120" s="9">
        <v>38.5</v>
      </c>
      <c r="V120" s="1" t="s">
        <v>10</v>
      </c>
      <c r="AB120" s="1">
        <v>2.0</v>
      </c>
    </row>
    <row r="121">
      <c r="A121" s="1">
        <v>50.0</v>
      </c>
      <c r="B121" s="9">
        <v>22.0</v>
      </c>
      <c r="C121" s="9">
        <v>49.6</v>
      </c>
      <c r="X121" s="1" t="s">
        <v>10</v>
      </c>
      <c r="AB121" s="1">
        <v>2.0</v>
      </c>
    </row>
    <row r="122">
      <c r="A122" s="1">
        <v>75.0</v>
      </c>
      <c r="B122" s="9">
        <v>26.75</v>
      </c>
      <c r="C122" s="9">
        <v>58.6428571</v>
      </c>
      <c r="Y122" s="1" t="s">
        <v>10</v>
      </c>
      <c r="AB122" s="1">
        <v>2.0</v>
      </c>
    </row>
    <row r="123">
      <c r="A123" s="1">
        <v>100.0</v>
      </c>
      <c r="B123" s="9">
        <v>31.0</v>
      </c>
      <c r="C123" s="9">
        <v>67.0</v>
      </c>
      <c r="Z123" s="1" t="s">
        <v>10</v>
      </c>
      <c r="AB123" s="1">
        <v>2.0</v>
      </c>
    </row>
    <row r="124">
      <c r="AA124" s="1" t="s">
        <v>10</v>
      </c>
      <c r="AB124" s="1">
        <v>2.0</v>
      </c>
    </row>
    <row r="125">
      <c r="X125" s="1" t="s">
        <v>9</v>
      </c>
      <c r="AB125" s="1">
        <v>0.0</v>
      </c>
    </row>
    <row r="126">
      <c r="A126" s="5" t="s">
        <v>27</v>
      </c>
      <c r="T126" s="1" t="s">
        <v>10</v>
      </c>
      <c r="AB126" s="1">
        <v>0.0</v>
      </c>
    </row>
    <row r="127">
      <c r="U127" s="1" t="s">
        <v>10</v>
      </c>
      <c r="AB127" s="1">
        <v>0.0</v>
      </c>
    </row>
    <row r="128">
      <c r="A128" s="1" t="s">
        <v>58</v>
      </c>
      <c r="B128" s="1" t="s">
        <v>59</v>
      </c>
      <c r="C128" s="1" t="s">
        <v>60</v>
      </c>
      <c r="V128" s="1" t="s">
        <v>10</v>
      </c>
      <c r="AB128" s="1">
        <v>0.0</v>
      </c>
    </row>
    <row r="129">
      <c r="A129" s="1">
        <v>0.0</v>
      </c>
      <c r="B129" s="9">
        <v>8.0</v>
      </c>
      <c r="C129" s="9">
        <v>16.0</v>
      </c>
      <c r="W129" s="1" t="s">
        <v>10</v>
      </c>
      <c r="AB129" s="1">
        <v>0.0</v>
      </c>
    </row>
    <row r="130">
      <c r="A130" s="1">
        <v>25.0</v>
      </c>
      <c r="B130" s="9">
        <v>21.5</v>
      </c>
      <c r="C130" s="9">
        <v>83.67857143</v>
      </c>
      <c r="Y130" s="1" t="s">
        <v>10</v>
      </c>
      <c r="AB130" s="1">
        <v>0.0</v>
      </c>
    </row>
    <row r="131">
      <c r="A131" s="1">
        <v>50.0</v>
      </c>
      <c r="B131" s="9">
        <v>35.83333333</v>
      </c>
      <c r="C131" s="9">
        <v>152.0714286</v>
      </c>
      <c r="Z131" s="1" t="s">
        <v>10</v>
      </c>
      <c r="AB131" s="1">
        <v>0.0</v>
      </c>
    </row>
    <row r="132">
      <c r="A132" s="1">
        <v>75.0</v>
      </c>
      <c r="B132" s="9">
        <v>51.0</v>
      </c>
      <c r="C132" s="9">
        <v>221.1785714</v>
      </c>
      <c r="AA132" s="1" t="s">
        <v>10</v>
      </c>
      <c r="AB132" s="1">
        <v>0.0</v>
      </c>
    </row>
    <row r="133">
      <c r="A133" s="1">
        <v>100.0</v>
      </c>
      <c r="B133" s="9">
        <v>67.0</v>
      </c>
      <c r="C133" s="9">
        <v>291.0</v>
      </c>
      <c r="Y133" s="1" t="s">
        <v>9</v>
      </c>
      <c r="AB133" s="1">
        <v>0.0</v>
      </c>
    </row>
    <row r="134">
      <c r="T134" s="1" t="s">
        <v>10</v>
      </c>
      <c r="AB134" s="1">
        <v>0.0</v>
      </c>
    </row>
    <row r="135">
      <c r="U135" s="1" t="s">
        <v>10</v>
      </c>
      <c r="AB135" s="1">
        <v>0.0</v>
      </c>
    </row>
    <row r="136">
      <c r="V136" s="1" t="s">
        <v>10</v>
      </c>
      <c r="AB136" s="1">
        <v>0.0</v>
      </c>
    </row>
    <row r="137">
      <c r="W137" s="1" t="s">
        <v>10</v>
      </c>
      <c r="AB137" s="1">
        <v>0.0</v>
      </c>
    </row>
    <row r="138">
      <c r="X138" s="1" t="s">
        <v>10</v>
      </c>
      <c r="AB138" s="1">
        <v>0.0</v>
      </c>
    </row>
    <row r="139">
      <c r="Z139" s="1" t="s">
        <v>10</v>
      </c>
      <c r="AB139" s="1">
        <v>0.0</v>
      </c>
    </row>
    <row r="140">
      <c r="AA140" s="1" t="s">
        <v>10</v>
      </c>
      <c r="AB140" s="1">
        <v>0.0</v>
      </c>
    </row>
    <row r="141">
      <c r="Z141" s="1" t="s">
        <v>9</v>
      </c>
      <c r="AB141" s="1">
        <v>0.0</v>
      </c>
    </row>
    <row r="142">
      <c r="T142" s="1" t="s">
        <v>10</v>
      </c>
      <c r="AB142" s="1">
        <v>0.0</v>
      </c>
    </row>
    <row r="143">
      <c r="U143" s="1" t="s">
        <v>10</v>
      </c>
      <c r="AB143" s="1">
        <v>0.0</v>
      </c>
    </row>
    <row r="144">
      <c r="V144" s="1" t="s">
        <v>10</v>
      </c>
      <c r="AB144" s="1">
        <v>0.0</v>
      </c>
    </row>
    <row r="145">
      <c r="W145" s="1" t="s">
        <v>10</v>
      </c>
      <c r="AB145" s="1">
        <v>0.0</v>
      </c>
    </row>
    <row r="146">
      <c r="X146" s="1" t="s">
        <v>10</v>
      </c>
      <c r="AB146" s="1">
        <v>0.0</v>
      </c>
    </row>
    <row r="147">
      <c r="Y147" s="1" t="s">
        <v>10</v>
      </c>
      <c r="AB147" s="1">
        <v>0.0</v>
      </c>
    </row>
    <row r="148">
      <c r="AA148" s="1" t="s">
        <v>10</v>
      </c>
      <c r="AB148" s="1">
        <v>0.0</v>
      </c>
    </row>
    <row r="149">
      <c r="AA149" s="1" t="s">
        <v>9</v>
      </c>
      <c r="AB149" s="1">
        <v>0.0</v>
      </c>
    </row>
    <row r="150">
      <c r="T150" s="1" t="s">
        <v>10</v>
      </c>
      <c r="AB150" s="1">
        <v>0.0</v>
      </c>
    </row>
    <row r="151">
      <c r="U151" s="1" t="s">
        <v>10</v>
      </c>
      <c r="AB151" s="1">
        <v>0.0</v>
      </c>
    </row>
    <row r="152">
      <c r="V152" s="1" t="s">
        <v>10</v>
      </c>
      <c r="AB152" s="1">
        <v>0.0</v>
      </c>
    </row>
    <row r="153">
      <c r="W153" s="1" t="s">
        <v>10</v>
      </c>
      <c r="AB153" s="1">
        <v>0.0</v>
      </c>
    </row>
    <row r="154">
      <c r="X154" s="1" t="s">
        <v>10</v>
      </c>
      <c r="AB154" s="1">
        <v>0.0</v>
      </c>
    </row>
    <row r="155">
      <c r="Y155" s="1" t="s">
        <v>10</v>
      </c>
      <c r="AB155" s="1">
        <v>0.0</v>
      </c>
    </row>
    <row r="156">
      <c r="Z156" s="1" t="s">
        <v>10</v>
      </c>
      <c r="AB156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61</v>
      </c>
    </row>
    <row r="2">
      <c r="A2" s="11" t="s">
        <v>62</v>
      </c>
      <c r="B2" s="11">
        <v>4.0</v>
      </c>
      <c r="C2" s="11">
        <v>8.0</v>
      </c>
      <c r="D2" s="11">
        <v>16.0</v>
      </c>
    </row>
    <row r="3">
      <c r="A3" s="12">
        <v>0.0</v>
      </c>
      <c r="B3" s="12">
        <v>67.0</v>
      </c>
      <c r="C3" s="12">
        <v>291.0</v>
      </c>
      <c r="D3" s="12">
        <v>1219.0</v>
      </c>
    </row>
    <row r="4">
      <c r="A4" s="12">
        <v>0.25</v>
      </c>
      <c r="B4" s="12">
        <v>51.0</v>
      </c>
      <c r="C4" s="12">
        <v>221.1785714</v>
      </c>
      <c r="D4" s="12">
        <v>921.25</v>
      </c>
    </row>
    <row r="5">
      <c r="A5" s="12">
        <v>0.5</v>
      </c>
      <c r="B5" s="12">
        <v>35.83333333</v>
      </c>
      <c r="C5" s="12">
        <v>152.0714286</v>
      </c>
      <c r="D5" s="12">
        <v>624.1666667</v>
      </c>
    </row>
    <row r="6">
      <c r="A6" s="12">
        <v>0.75</v>
      </c>
      <c r="B6" s="12">
        <v>21.5</v>
      </c>
      <c r="C6" s="12">
        <v>83.67857143</v>
      </c>
      <c r="D6" s="12">
        <v>327.75</v>
      </c>
    </row>
    <row r="7">
      <c r="A7" s="12">
        <v>1.0</v>
      </c>
      <c r="B7" s="12">
        <v>8.0</v>
      </c>
      <c r="C7" s="12">
        <v>16.0</v>
      </c>
      <c r="D7" s="12">
        <v>32.0</v>
      </c>
    </row>
    <row r="9">
      <c r="A9" s="13" t="s">
        <v>63</v>
      </c>
    </row>
    <row r="10">
      <c r="A10" s="1" t="s">
        <v>62</v>
      </c>
      <c r="B10" s="1">
        <v>4.0</v>
      </c>
      <c r="C10" s="1">
        <v>8.0</v>
      </c>
    </row>
    <row r="11">
      <c r="A11" s="12">
        <v>0.0</v>
      </c>
      <c r="B11" s="12">
        <v>31.0</v>
      </c>
      <c r="C11" s="12">
        <v>67.0</v>
      </c>
    </row>
    <row r="12">
      <c r="A12" s="12">
        <v>0.25</v>
      </c>
      <c r="B12" s="12">
        <v>26.75</v>
      </c>
      <c r="C12" s="12">
        <v>58.6428571</v>
      </c>
    </row>
    <row r="13">
      <c r="A13" s="12">
        <v>0.5</v>
      </c>
      <c r="B13" s="12">
        <v>22.0</v>
      </c>
      <c r="C13" s="12">
        <v>49.6</v>
      </c>
    </row>
    <row r="14">
      <c r="A14" s="12">
        <v>0.75</v>
      </c>
      <c r="B14" s="12">
        <v>16.0</v>
      </c>
      <c r="C14" s="12">
        <v>38.5</v>
      </c>
    </row>
    <row r="15">
      <c r="A15" s="12">
        <v>1.0</v>
      </c>
      <c r="B15" s="12">
        <v>8.0</v>
      </c>
      <c r="C15" s="12">
        <v>16.0</v>
      </c>
    </row>
  </sheetData>
  <mergeCells count="2">
    <mergeCell ref="A1:D1"/>
    <mergeCell ref="A9:C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16.5"/>
    <col customWidth="1" min="3" max="3" width="23.63"/>
    <col customWidth="1" min="4" max="4" width="9.5"/>
    <col customWidth="1" min="5" max="5" width="33.75"/>
  </cols>
  <sheetData>
    <row r="1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>
      <c r="A2" s="1" t="s">
        <v>69</v>
      </c>
      <c r="B2" s="1">
        <v>0.0</v>
      </c>
      <c r="C2" s="1" t="s">
        <v>70</v>
      </c>
      <c r="D2" s="1" t="s">
        <v>17</v>
      </c>
      <c r="E2" s="1" t="s">
        <v>71</v>
      </c>
    </row>
    <row r="3">
      <c r="A3" s="1" t="s">
        <v>72</v>
      </c>
      <c r="B3" s="1" t="s">
        <v>73</v>
      </c>
      <c r="C3" s="1" t="s">
        <v>74</v>
      </c>
      <c r="D3" s="1" t="s">
        <v>17</v>
      </c>
      <c r="E3" s="1" t="s">
        <v>75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7.0"/>
    <col customWidth="1" min="3" max="4" width="10.75"/>
    <col customWidth="1" min="5" max="5" width="3.38"/>
    <col customWidth="1" min="6" max="6" width="2.88"/>
    <col customWidth="1" min="7" max="7" width="17.63"/>
    <col customWidth="1" min="8" max="8" width="11.5"/>
    <col customWidth="1" min="9" max="9" width="5.88"/>
    <col customWidth="1" min="10" max="10" width="7.0"/>
    <col customWidth="1" min="11" max="11" width="8.0"/>
    <col customWidth="1" min="12" max="12" width="5.5"/>
    <col customWidth="1" min="13" max="13" width="17.63"/>
    <col customWidth="1" min="14" max="14" width="10.75"/>
    <col customWidth="1" min="15" max="15" width="11.5"/>
    <col customWidth="1" min="16" max="16" width="7.0"/>
    <col customWidth="1" min="17" max="17" width="5.88"/>
    <col customWidth="1" min="18" max="18" width="7.0"/>
    <col customWidth="1" min="19" max="19" width="17.63"/>
    <col customWidth="1" min="20" max="21" width="5.88"/>
    <col customWidth="1" min="22" max="22" width="11.5"/>
    <col customWidth="1" min="23" max="24" width="7.0"/>
    <col customWidth="1" min="25" max="25" width="14.38"/>
    <col customWidth="1" min="26" max="26" width="5.88"/>
    <col customWidth="1" min="27" max="27" width="7.0"/>
    <col customWidth="1" min="28" max="28" width="5.88"/>
    <col customWidth="1" min="29" max="30" width="2.88"/>
  </cols>
  <sheetData>
    <row r="1">
      <c r="A1" s="14" t="s">
        <v>76</v>
      </c>
      <c r="B1" s="14" t="s">
        <v>77</v>
      </c>
      <c r="C1" s="14" t="s">
        <v>78</v>
      </c>
      <c r="D1" s="14" t="s">
        <v>79</v>
      </c>
      <c r="E1" s="14" t="s">
        <v>80</v>
      </c>
      <c r="F1" s="14" t="s">
        <v>81</v>
      </c>
      <c r="G1" s="14" t="s">
        <v>10</v>
      </c>
      <c r="H1" s="15"/>
      <c r="I1" s="15"/>
      <c r="J1" s="15"/>
      <c r="K1" s="14" t="s">
        <v>24</v>
      </c>
      <c r="L1" s="16"/>
      <c r="M1" s="16"/>
      <c r="N1" s="16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>
      <c r="A2" s="14" t="s">
        <v>82</v>
      </c>
      <c r="B2" s="14" t="s">
        <v>83</v>
      </c>
      <c r="C2" s="13">
        <v>1.0</v>
      </c>
      <c r="D2" s="13">
        <v>1.0</v>
      </c>
      <c r="E2" s="13">
        <v>1.0</v>
      </c>
      <c r="F2" s="13">
        <v>1.0</v>
      </c>
      <c r="G2" s="13">
        <v>0.0</v>
      </c>
      <c r="H2" s="15"/>
      <c r="I2" s="15"/>
      <c r="J2" s="15"/>
      <c r="K2" s="14" t="s">
        <v>84</v>
      </c>
      <c r="L2" s="14" t="s">
        <v>85</v>
      </c>
      <c r="M2" s="14" t="s">
        <v>86</v>
      </c>
      <c r="N2" s="14" t="s">
        <v>87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>
      <c r="A3" s="15"/>
      <c r="B3" s="15"/>
      <c r="C3" s="13">
        <v>2.0</v>
      </c>
      <c r="D3" s="13">
        <v>2.0</v>
      </c>
      <c r="E3" s="13">
        <v>1.0</v>
      </c>
      <c r="F3" s="13">
        <v>2.0</v>
      </c>
      <c r="G3" s="13">
        <v>1.0</v>
      </c>
      <c r="H3" s="15"/>
      <c r="I3" s="15"/>
      <c r="J3" s="15"/>
      <c r="K3" s="13">
        <v>0.0</v>
      </c>
      <c r="L3" s="13">
        <v>19.0</v>
      </c>
      <c r="M3" s="13">
        <v>8.0</v>
      </c>
      <c r="N3" s="15">
        <f t="shared" ref="N3:N7" si="1">(0.65*L3)+(0.35*M3)</f>
        <v>15.15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>
      <c r="A4" s="15"/>
      <c r="B4" s="15"/>
      <c r="C4" s="13">
        <v>3.0</v>
      </c>
      <c r="D4" s="13">
        <v>2.0</v>
      </c>
      <c r="E4" s="13">
        <v>3.0</v>
      </c>
      <c r="F4" s="13">
        <v>2.0</v>
      </c>
      <c r="G4" s="13">
        <v>1.0</v>
      </c>
      <c r="H4" s="15"/>
      <c r="I4" s="15"/>
      <c r="J4" s="15"/>
      <c r="K4" s="13">
        <v>25.0</v>
      </c>
      <c r="L4" s="15">
        <f>(21+29+41+42)/4</f>
        <v>33.25</v>
      </c>
      <c r="M4" s="15">
        <f>(8+12+21+20)/4</f>
        <v>15.25</v>
      </c>
      <c r="N4" s="15">
        <f t="shared" si="1"/>
        <v>26.95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>
      <c r="A5" s="15"/>
      <c r="B5" s="15"/>
      <c r="C5" s="13">
        <v>4.0</v>
      </c>
      <c r="D5" s="13">
        <v>3.0</v>
      </c>
      <c r="E5" s="13">
        <v>4.0</v>
      </c>
      <c r="F5" s="13">
        <v>2.0</v>
      </c>
      <c r="G5" s="13">
        <v>1.0</v>
      </c>
      <c r="H5" s="15"/>
      <c r="I5" s="15"/>
      <c r="J5" s="15"/>
      <c r="K5" s="13">
        <v>50.0</v>
      </c>
      <c r="L5" s="15">
        <f>(31+43+43+46+45+50)/6</f>
        <v>43</v>
      </c>
      <c r="M5" s="15">
        <f>(12+21+20+22+19+27)/6</f>
        <v>20.16666667</v>
      </c>
      <c r="N5" s="15">
        <f t="shared" si="1"/>
        <v>35.00833333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>
      <c r="A6" s="15"/>
      <c r="B6" s="15"/>
      <c r="C6" s="13">
        <v>5.0</v>
      </c>
      <c r="D6" s="13">
        <v>4.0</v>
      </c>
      <c r="E6" s="13">
        <v>1.0</v>
      </c>
      <c r="F6" s="13">
        <v>2.0</v>
      </c>
      <c r="G6" s="13">
        <v>1.0</v>
      </c>
      <c r="H6" s="15"/>
      <c r="I6" s="15"/>
      <c r="J6" s="15"/>
      <c r="K6" s="13">
        <v>75.0</v>
      </c>
      <c r="L6" s="15">
        <f>(57+54+46+53)/4</f>
        <v>52.5</v>
      </c>
      <c r="M6" s="15">
        <f>sum(29+28+20+25)/4</f>
        <v>25.5</v>
      </c>
      <c r="N6" s="15">
        <f t="shared" si="1"/>
        <v>43.05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>
      <c r="A7" s="15"/>
      <c r="B7" s="15"/>
      <c r="C7" s="13">
        <v>6.0</v>
      </c>
      <c r="D7" s="13">
        <v>2.0</v>
      </c>
      <c r="E7" s="13">
        <v>4.0</v>
      </c>
      <c r="F7" s="13">
        <v>3.0</v>
      </c>
      <c r="G7" s="13">
        <v>2.0</v>
      </c>
      <c r="H7" s="15"/>
      <c r="I7" s="15"/>
      <c r="J7" s="15"/>
      <c r="K7" s="13">
        <v>100.0</v>
      </c>
      <c r="L7" s="13">
        <v>58.0</v>
      </c>
      <c r="M7" s="13">
        <v>29.0</v>
      </c>
      <c r="N7" s="15">
        <f t="shared" si="1"/>
        <v>47.85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>
      <c r="A8" s="15"/>
      <c r="B8" s="15"/>
      <c r="C8" s="13">
        <v>7.0</v>
      </c>
      <c r="D8" s="13">
        <v>1.0</v>
      </c>
      <c r="E8" s="13">
        <v>3.0</v>
      </c>
      <c r="F8" s="13">
        <v>3.0</v>
      </c>
      <c r="G8" s="13">
        <v>2.0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>
      <c r="A13" s="17" t="s">
        <v>28</v>
      </c>
      <c r="B13" s="15"/>
      <c r="C13" s="15"/>
      <c r="D13" s="15"/>
      <c r="E13" s="15"/>
      <c r="F13" s="15"/>
      <c r="G13" s="15"/>
      <c r="H13" s="17" t="s">
        <v>29</v>
      </c>
      <c r="I13" s="15"/>
      <c r="J13" s="15"/>
      <c r="K13" s="15"/>
      <c r="L13" s="15"/>
      <c r="M13" s="15"/>
      <c r="N13" s="15"/>
      <c r="O13" s="17" t="s">
        <v>30</v>
      </c>
      <c r="P13" s="15"/>
      <c r="Q13" s="15"/>
      <c r="R13" s="15"/>
      <c r="S13" s="15"/>
      <c r="T13" s="15"/>
      <c r="U13" s="15"/>
      <c r="V13" s="17" t="s">
        <v>31</v>
      </c>
      <c r="W13" s="15"/>
      <c r="X13" s="15"/>
      <c r="Y13" s="15"/>
      <c r="Z13" s="15"/>
      <c r="AA13" s="15"/>
      <c r="AB13" s="15"/>
      <c r="AC13" s="15"/>
      <c r="AD13" s="15"/>
    </row>
    <row r="14">
      <c r="A14" s="13" t="s">
        <v>32</v>
      </c>
      <c r="B14" s="13" t="s">
        <v>33</v>
      </c>
      <c r="C14" s="13" t="s">
        <v>34</v>
      </c>
      <c r="D14" s="13" t="s">
        <v>35</v>
      </c>
      <c r="E14" s="13" t="s">
        <v>81</v>
      </c>
      <c r="F14" s="13" t="s">
        <v>10</v>
      </c>
      <c r="G14" s="15"/>
      <c r="H14" s="13" t="s">
        <v>32</v>
      </c>
      <c r="I14" s="13" t="s">
        <v>33</v>
      </c>
      <c r="J14" s="13" t="s">
        <v>34</v>
      </c>
      <c r="K14" s="13" t="s">
        <v>35</v>
      </c>
      <c r="L14" s="13" t="s">
        <v>81</v>
      </c>
      <c r="M14" s="13" t="s">
        <v>10</v>
      </c>
      <c r="N14" s="15"/>
      <c r="O14" s="13" t="s">
        <v>32</v>
      </c>
      <c r="P14" s="13" t="s">
        <v>33</v>
      </c>
      <c r="Q14" s="13" t="s">
        <v>34</v>
      </c>
      <c r="R14" s="13" t="s">
        <v>35</v>
      </c>
      <c r="S14" s="13" t="s">
        <v>81</v>
      </c>
      <c r="T14" s="13" t="s">
        <v>10</v>
      </c>
      <c r="U14" s="15"/>
      <c r="V14" s="13" t="s">
        <v>32</v>
      </c>
      <c r="W14" s="13" t="s">
        <v>33</v>
      </c>
      <c r="X14" s="13" t="s">
        <v>34</v>
      </c>
      <c r="Y14" s="13" t="s">
        <v>35</v>
      </c>
      <c r="Z14" s="13" t="s">
        <v>81</v>
      </c>
      <c r="AA14" s="13" t="s">
        <v>10</v>
      </c>
      <c r="AB14" s="15"/>
      <c r="AC14" s="15"/>
      <c r="AD14" s="15"/>
    </row>
    <row r="15">
      <c r="A15" s="13" t="s">
        <v>10</v>
      </c>
      <c r="B15" s="15"/>
      <c r="C15" s="15"/>
      <c r="D15" s="15"/>
      <c r="E15" s="13">
        <v>1.0</v>
      </c>
      <c r="F15" s="13">
        <v>0.0</v>
      </c>
      <c r="G15" s="15"/>
      <c r="H15" s="13" t="s">
        <v>10</v>
      </c>
      <c r="I15" s="15"/>
      <c r="J15" s="15"/>
      <c r="K15" s="15"/>
      <c r="L15" s="13">
        <v>1.0</v>
      </c>
      <c r="M15" s="13">
        <v>0.0</v>
      </c>
      <c r="N15" s="15"/>
      <c r="O15" s="13" t="s">
        <v>10</v>
      </c>
      <c r="P15" s="15"/>
      <c r="Q15" s="15"/>
      <c r="R15" s="15"/>
      <c r="S15" s="13">
        <v>1.0</v>
      </c>
      <c r="T15" s="13">
        <v>0.0</v>
      </c>
      <c r="U15" s="15"/>
      <c r="V15" s="13" t="s">
        <v>10</v>
      </c>
      <c r="W15" s="15"/>
      <c r="X15" s="15"/>
      <c r="Y15" s="15"/>
      <c r="Z15" s="13">
        <v>1.0</v>
      </c>
      <c r="AA15" s="13">
        <v>0.0</v>
      </c>
      <c r="AB15" s="15"/>
      <c r="AC15" s="15"/>
      <c r="AD15" s="15"/>
    </row>
    <row r="16">
      <c r="A16" s="13" t="s">
        <v>37</v>
      </c>
      <c r="B16" s="15"/>
      <c r="C16" s="15"/>
      <c r="D16" s="15"/>
      <c r="E16" s="13">
        <v>1.0</v>
      </c>
      <c r="F16" s="13">
        <v>0.0</v>
      </c>
      <c r="G16" s="15"/>
      <c r="H16" s="13" t="s">
        <v>38</v>
      </c>
      <c r="I16" s="15"/>
      <c r="J16" s="15"/>
      <c r="K16" s="15"/>
      <c r="L16" s="13">
        <v>1.0</v>
      </c>
      <c r="M16" s="13">
        <v>0.0</v>
      </c>
      <c r="N16" s="15"/>
      <c r="O16" s="13" t="s">
        <v>38</v>
      </c>
      <c r="P16" s="15"/>
      <c r="Q16" s="15"/>
      <c r="R16" s="15"/>
      <c r="S16" s="13">
        <v>1.0</v>
      </c>
      <c r="T16" s="13">
        <v>0.0</v>
      </c>
      <c r="U16" s="15"/>
      <c r="V16" s="13" t="s">
        <v>38</v>
      </c>
      <c r="W16" s="15"/>
      <c r="X16" s="15"/>
      <c r="Y16" s="15"/>
      <c r="Z16" s="13">
        <v>1.0</v>
      </c>
      <c r="AA16" s="13">
        <v>0.0</v>
      </c>
      <c r="AB16" s="15"/>
      <c r="AC16" s="15"/>
      <c r="AD16" s="15"/>
    </row>
    <row r="17">
      <c r="A17" s="15"/>
      <c r="B17" s="13" t="s">
        <v>10</v>
      </c>
      <c r="C17" s="15"/>
      <c r="D17" s="15"/>
      <c r="E17" s="13">
        <v>6.0</v>
      </c>
      <c r="F17" s="13">
        <v>2.0</v>
      </c>
      <c r="G17" s="15"/>
      <c r="H17" s="15"/>
      <c r="I17" s="13" t="s">
        <v>10</v>
      </c>
      <c r="J17" s="15"/>
      <c r="K17" s="15"/>
      <c r="L17" s="13">
        <v>4.0</v>
      </c>
      <c r="M17" s="13">
        <v>2.0</v>
      </c>
      <c r="N17" s="15"/>
      <c r="O17" s="15"/>
      <c r="P17" s="13" t="s">
        <v>10</v>
      </c>
      <c r="Q17" s="15"/>
      <c r="R17" s="15"/>
      <c r="S17" s="13">
        <v>4.0</v>
      </c>
      <c r="T17" s="13">
        <v>2.0</v>
      </c>
      <c r="U17" s="15"/>
      <c r="V17" s="15"/>
      <c r="W17" s="13" t="s">
        <v>10</v>
      </c>
      <c r="X17" s="15"/>
      <c r="Y17" s="15"/>
      <c r="Z17" s="13">
        <v>4.0</v>
      </c>
      <c r="AA17" s="13">
        <v>2.0</v>
      </c>
      <c r="AB17" s="15"/>
      <c r="AC17" s="15"/>
      <c r="AD17" s="15"/>
    </row>
    <row r="18">
      <c r="A18" s="15"/>
      <c r="B18" s="13" t="s">
        <v>38</v>
      </c>
      <c r="C18" s="15"/>
      <c r="D18" s="15"/>
      <c r="E18" s="13">
        <v>1.0</v>
      </c>
      <c r="F18" s="13">
        <v>0.0</v>
      </c>
      <c r="G18" s="15"/>
      <c r="H18" s="15"/>
      <c r="I18" s="13" t="s">
        <v>37</v>
      </c>
      <c r="J18" s="15"/>
      <c r="K18" s="15"/>
      <c r="L18" s="13">
        <v>8.0</v>
      </c>
      <c r="M18" s="13">
        <v>3.0</v>
      </c>
      <c r="N18" s="15"/>
      <c r="O18" s="15"/>
      <c r="P18" s="13" t="s">
        <v>38</v>
      </c>
      <c r="Q18" s="15"/>
      <c r="R18" s="15"/>
      <c r="S18" s="13">
        <v>1.0</v>
      </c>
      <c r="T18" s="13">
        <v>0.0</v>
      </c>
      <c r="U18" s="15"/>
      <c r="V18" s="15"/>
      <c r="W18" s="13" t="s">
        <v>38</v>
      </c>
      <c r="X18" s="15"/>
      <c r="Y18" s="15"/>
      <c r="Z18" s="13">
        <v>1.0</v>
      </c>
      <c r="AA18" s="13">
        <v>0.0</v>
      </c>
      <c r="AB18" s="15"/>
      <c r="AC18" s="15"/>
      <c r="AD18" s="15"/>
    </row>
    <row r="19">
      <c r="A19" s="15"/>
      <c r="B19" s="15"/>
      <c r="C19" s="13" t="s">
        <v>10</v>
      </c>
      <c r="D19" s="15"/>
      <c r="E19" s="13">
        <v>6.0</v>
      </c>
      <c r="F19" s="13">
        <v>4.0</v>
      </c>
      <c r="G19" s="15"/>
      <c r="H19" s="15"/>
      <c r="I19" s="15"/>
      <c r="J19" s="13" t="s">
        <v>10</v>
      </c>
      <c r="K19" s="15"/>
      <c r="L19" s="13">
        <v>9.0</v>
      </c>
      <c r="M19" s="13">
        <v>5.0</v>
      </c>
      <c r="N19" s="15"/>
      <c r="O19" s="15"/>
      <c r="P19" s="15"/>
      <c r="Q19" s="13" t="s">
        <v>10</v>
      </c>
      <c r="R19" s="15"/>
      <c r="S19" s="13">
        <v>6.0</v>
      </c>
      <c r="T19" s="13">
        <v>4.0</v>
      </c>
      <c r="U19" s="15"/>
      <c r="V19" s="15"/>
      <c r="W19" s="15"/>
      <c r="X19" s="13" t="s">
        <v>10</v>
      </c>
      <c r="Y19" s="15"/>
      <c r="Z19" s="13">
        <v>6.0</v>
      </c>
      <c r="AA19" s="13">
        <v>4.0</v>
      </c>
      <c r="AB19" s="15"/>
      <c r="AC19" s="15"/>
      <c r="AD19" s="15"/>
    </row>
    <row r="20">
      <c r="A20" s="15"/>
      <c r="B20" s="15"/>
      <c r="C20" s="13" t="s">
        <v>38</v>
      </c>
      <c r="D20" s="15"/>
      <c r="E20" s="13">
        <v>1.0</v>
      </c>
      <c r="F20" s="13">
        <v>0.0</v>
      </c>
      <c r="G20" s="15"/>
      <c r="H20" s="15"/>
      <c r="I20" s="15"/>
      <c r="J20" s="13" t="s">
        <v>38</v>
      </c>
      <c r="K20" s="15"/>
      <c r="L20" s="13">
        <v>1.0</v>
      </c>
      <c r="M20" s="13">
        <v>0.0</v>
      </c>
      <c r="N20" s="15"/>
      <c r="O20" s="15"/>
      <c r="P20" s="15"/>
      <c r="Q20" s="13" t="s">
        <v>37</v>
      </c>
      <c r="R20" s="15"/>
      <c r="S20" s="13">
        <v>17.0</v>
      </c>
      <c r="T20" s="13">
        <v>9.0</v>
      </c>
      <c r="U20" s="15"/>
      <c r="V20" s="15"/>
      <c r="W20" s="15"/>
      <c r="X20" s="13" t="s">
        <v>38</v>
      </c>
      <c r="Y20" s="15"/>
      <c r="Z20" s="13">
        <v>1.0</v>
      </c>
      <c r="AA20" s="13">
        <v>0.0</v>
      </c>
      <c r="AB20" s="15"/>
      <c r="AC20" s="15"/>
      <c r="AD20" s="15"/>
    </row>
    <row r="21">
      <c r="A21" s="15"/>
      <c r="B21" s="15"/>
      <c r="C21" s="15"/>
      <c r="D21" s="13" t="s">
        <v>10</v>
      </c>
      <c r="E21" s="13">
        <v>4.0</v>
      </c>
      <c r="F21" s="13">
        <v>2.0</v>
      </c>
      <c r="G21" s="15"/>
      <c r="H21" s="15"/>
      <c r="I21" s="15"/>
      <c r="J21" s="15"/>
      <c r="K21" s="13" t="s">
        <v>10</v>
      </c>
      <c r="L21" s="13">
        <v>4.0</v>
      </c>
      <c r="M21" s="13">
        <v>2.0</v>
      </c>
      <c r="N21" s="15"/>
      <c r="O21" s="15"/>
      <c r="P21" s="15"/>
      <c r="Q21" s="15"/>
      <c r="R21" s="13" t="s">
        <v>10</v>
      </c>
      <c r="S21" s="13">
        <v>10.0</v>
      </c>
      <c r="T21" s="13">
        <v>6.0</v>
      </c>
      <c r="U21" s="15"/>
      <c r="V21" s="15"/>
      <c r="W21" s="15"/>
      <c r="X21" s="15"/>
      <c r="Y21" s="13" t="s">
        <v>10</v>
      </c>
      <c r="Z21" s="13">
        <v>4.0</v>
      </c>
      <c r="AA21" s="13">
        <v>2.0</v>
      </c>
      <c r="AB21" s="15"/>
      <c r="AC21" s="15"/>
      <c r="AD21" s="15"/>
    </row>
    <row r="22">
      <c r="A22" s="15"/>
      <c r="B22" s="15"/>
      <c r="C22" s="15"/>
      <c r="D22" s="13" t="s">
        <v>38</v>
      </c>
      <c r="E22" s="13">
        <v>1.0</v>
      </c>
      <c r="F22" s="13">
        <v>0.0</v>
      </c>
      <c r="G22" s="15"/>
      <c r="H22" s="15"/>
      <c r="I22" s="15"/>
      <c r="J22" s="15"/>
      <c r="K22" s="13" t="s">
        <v>38</v>
      </c>
      <c r="L22" s="13">
        <v>1.0</v>
      </c>
      <c r="M22" s="13">
        <v>0.0</v>
      </c>
      <c r="N22" s="15"/>
      <c r="O22" s="15"/>
      <c r="P22" s="15"/>
      <c r="Q22" s="15"/>
      <c r="R22" s="13" t="s">
        <v>38</v>
      </c>
      <c r="S22" s="13">
        <v>1.0</v>
      </c>
      <c r="T22" s="13">
        <v>0.0</v>
      </c>
      <c r="U22" s="15"/>
      <c r="V22" s="15"/>
      <c r="W22" s="15"/>
      <c r="X22" s="15"/>
      <c r="Y22" s="13" t="s">
        <v>37</v>
      </c>
      <c r="Z22" s="13">
        <v>24.0</v>
      </c>
      <c r="AA22" s="13">
        <v>12.0</v>
      </c>
      <c r="AB22" s="15"/>
      <c r="AC22" s="15"/>
      <c r="AD22" s="15"/>
    </row>
    <row r="23">
      <c r="A23" s="15"/>
      <c r="B23" s="15"/>
      <c r="C23" s="15"/>
      <c r="D23" s="15"/>
      <c r="E23" s="15">
        <f t="shared" ref="E23:F23" si="2">sum(E15:E22)</f>
        <v>21</v>
      </c>
      <c r="F23" s="15">
        <f t="shared" si="2"/>
        <v>8</v>
      </c>
      <c r="G23" s="15"/>
      <c r="H23" s="15"/>
      <c r="I23" s="15"/>
      <c r="J23" s="15"/>
      <c r="K23" s="15"/>
      <c r="L23" s="15">
        <f>SUM(L15:L22)</f>
        <v>29</v>
      </c>
      <c r="M23" s="15">
        <f>sum(M15:M22)</f>
        <v>12</v>
      </c>
      <c r="N23" s="15"/>
      <c r="O23" s="15"/>
      <c r="P23" s="15"/>
      <c r="Q23" s="15"/>
      <c r="R23" s="15"/>
      <c r="S23" s="15">
        <f t="shared" ref="S23:T23" si="3">sum(S15:S22)</f>
        <v>41</v>
      </c>
      <c r="T23" s="15">
        <f t="shared" si="3"/>
        <v>21</v>
      </c>
      <c r="U23" s="15"/>
      <c r="V23" s="15"/>
      <c r="W23" s="15"/>
      <c r="X23" s="15"/>
      <c r="Y23" s="15"/>
      <c r="Z23" s="15">
        <f t="shared" ref="Z23:AA23" si="4">sum(Z15:Z22)</f>
        <v>42</v>
      </c>
      <c r="AA23" s="15">
        <f t="shared" si="4"/>
        <v>20</v>
      </c>
      <c r="AB23" s="15"/>
      <c r="AC23" s="15"/>
      <c r="AD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>
      <c r="A25" s="17" t="s">
        <v>39</v>
      </c>
      <c r="B25" s="15"/>
      <c r="C25" s="15"/>
      <c r="D25" s="15"/>
      <c r="E25" s="15"/>
      <c r="F25" s="15"/>
      <c r="G25" s="17" t="s">
        <v>40</v>
      </c>
      <c r="H25" s="15"/>
      <c r="I25" s="15"/>
      <c r="J25" s="15"/>
      <c r="K25" s="15"/>
      <c r="L25" s="15"/>
      <c r="M25" s="17" t="s">
        <v>41</v>
      </c>
      <c r="N25" s="15"/>
      <c r="O25" s="15"/>
      <c r="P25" s="15"/>
      <c r="Q25" s="15"/>
      <c r="R25" s="15"/>
      <c r="S25" s="17" t="s">
        <v>42</v>
      </c>
      <c r="T25" s="15"/>
      <c r="U25" s="15"/>
      <c r="V25" s="15"/>
      <c r="W25" s="15"/>
      <c r="X25" s="15"/>
      <c r="Y25" s="17" t="s">
        <v>43</v>
      </c>
      <c r="Z25" s="15"/>
      <c r="AA25" s="15"/>
      <c r="AB25" s="15"/>
      <c r="AC25" s="15"/>
      <c r="AD25" s="15"/>
    </row>
    <row r="26">
      <c r="A26" s="13" t="s">
        <v>32</v>
      </c>
      <c r="B26" s="13" t="s">
        <v>33</v>
      </c>
      <c r="C26" s="13" t="s">
        <v>34</v>
      </c>
      <c r="D26" s="13" t="s">
        <v>35</v>
      </c>
      <c r="E26" s="13" t="s">
        <v>81</v>
      </c>
      <c r="F26" s="13" t="s">
        <v>10</v>
      </c>
      <c r="G26" s="13" t="s">
        <v>32</v>
      </c>
      <c r="H26" s="13" t="s">
        <v>33</v>
      </c>
      <c r="I26" s="13" t="s">
        <v>34</v>
      </c>
      <c r="J26" s="13" t="s">
        <v>35</v>
      </c>
      <c r="K26" s="13" t="s">
        <v>81</v>
      </c>
      <c r="L26" s="13" t="s">
        <v>10</v>
      </c>
      <c r="M26" s="13" t="s">
        <v>32</v>
      </c>
      <c r="N26" s="13" t="s">
        <v>33</v>
      </c>
      <c r="O26" s="13" t="s">
        <v>34</v>
      </c>
      <c r="P26" s="13" t="s">
        <v>35</v>
      </c>
      <c r="Q26" s="13" t="s">
        <v>81</v>
      </c>
      <c r="R26" s="13" t="s">
        <v>10</v>
      </c>
      <c r="S26" s="13" t="s">
        <v>32</v>
      </c>
      <c r="T26" s="13" t="s">
        <v>33</v>
      </c>
      <c r="U26" s="13" t="s">
        <v>34</v>
      </c>
      <c r="V26" s="13" t="s">
        <v>35</v>
      </c>
      <c r="W26" s="13" t="s">
        <v>81</v>
      </c>
      <c r="X26" s="13" t="s">
        <v>10</v>
      </c>
      <c r="Y26" s="13" t="s">
        <v>32</v>
      </c>
      <c r="Z26" s="13" t="s">
        <v>33</v>
      </c>
      <c r="AA26" s="13" t="s">
        <v>34</v>
      </c>
      <c r="AB26" s="13" t="s">
        <v>35</v>
      </c>
      <c r="AC26" s="13" t="s">
        <v>81</v>
      </c>
      <c r="AD26" s="13" t="s">
        <v>10</v>
      </c>
    </row>
    <row r="27">
      <c r="A27" s="13" t="s">
        <v>10</v>
      </c>
      <c r="B27" s="15"/>
      <c r="C27" s="15"/>
      <c r="D27" s="15"/>
      <c r="E27" s="13">
        <v>1.0</v>
      </c>
      <c r="F27" s="13">
        <v>0.0</v>
      </c>
      <c r="G27" s="13" t="s">
        <v>10</v>
      </c>
      <c r="H27" s="15"/>
      <c r="I27" s="15"/>
      <c r="J27" s="15"/>
      <c r="K27" s="13">
        <v>1.0</v>
      </c>
      <c r="L27" s="13">
        <v>0.0</v>
      </c>
      <c r="M27" s="13" t="s">
        <v>10</v>
      </c>
      <c r="N27" s="15"/>
      <c r="O27" s="15"/>
      <c r="P27" s="15"/>
      <c r="Q27" s="13">
        <v>1.0</v>
      </c>
      <c r="R27" s="13">
        <v>0.0</v>
      </c>
      <c r="S27" s="13" t="s">
        <v>10</v>
      </c>
      <c r="T27" s="15"/>
      <c r="U27" s="15"/>
      <c r="V27" s="15"/>
      <c r="W27" s="13">
        <v>1.0</v>
      </c>
      <c r="X27" s="13">
        <v>0.0</v>
      </c>
      <c r="Y27" s="13" t="s">
        <v>10</v>
      </c>
      <c r="Z27" s="15"/>
      <c r="AA27" s="15"/>
      <c r="AB27" s="15"/>
      <c r="AC27" s="13">
        <v>1.0</v>
      </c>
      <c r="AD27" s="13">
        <v>0.0</v>
      </c>
    </row>
    <row r="28">
      <c r="A28" s="13" t="s">
        <v>37</v>
      </c>
      <c r="B28" s="15"/>
      <c r="C28" s="15"/>
      <c r="D28" s="15"/>
      <c r="E28" s="13">
        <v>1.0</v>
      </c>
      <c r="F28" s="13">
        <v>0.0</v>
      </c>
      <c r="G28" s="13" t="s">
        <v>37</v>
      </c>
      <c r="H28" s="15"/>
      <c r="I28" s="15"/>
      <c r="J28" s="15"/>
      <c r="K28" s="13">
        <v>1.0</v>
      </c>
      <c r="L28" s="13">
        <v>0.0</v>
      </c>
      <c r="M28" s="13" t="s">
        <v>37</v>
      </c>
      <c r="N28" s="15"/>
      <c r="O28" s="15"/>
      <c r="P28" s="15"/>
      <c r="Q28" s="13">
        <v>1.0</v>
      </c>
      <c r="R28" s="13">
        <v>0.0</v>
      </c>
      <c r="S28" s="13" t="s">
        <v>38</v>
      </c>
      <c r="T28" s="15"/>
      <c r="U28" s="15"/>
      <c r="V28" s="15"/>
      <c r="W28" s="13">
        <v>1.0</v>
      </c>
      <c r="X28" s="13">
        <v>0.0</v>
      </c>
      <c r="Y28" s="13" t="s">
        <v>38</v>
      </c>
      <c r="Z28" s="15"/>
      <c r="AA28" s="15"/>
      <c r="AB28" s="15"/>
      <c r="AC28" s="13">
        <v>1.0</v>
      </c>
      <c r="AD28" s="13">
        <v>0.0</v>
      </c>
    </row>
    <row r="29">
      <c r="A29" s="15"/>
      <c r="B29" s="13" t="s">
        <v>10</v>
      </c>
      <c r="C29" s="15"/>
      <c r="D29" s="15"/>
      <c r="E29" s="13">
        <v>6.0</v>
      </c>
      <c r="F29" s="13">
        <v>2.0</v>
      </c>
      <c r="G29" s="15"/>
      <c r="H29" s="13" t="s">
        <v>10</v>
      </c>
      <c r="I29" s="15"/>
      <c r="J29" s="15"/>
      <c r="K29" s="13">
        <v>6.0</v>
      </c>
      <c r="L29" s="13">
        <v>2.0</v>
      </c>
      <c r="M29" s="15"/>
      <c r="N29" s="13" t="s">
        <v>10</v>
      </c>
      <c r="O29" s="15"/>
      <c r="P29" s="15"/>
      <c r="Q29" s="13">
        <v>6.0</v>
      </c>
      <c r="R29" s="13">
        <v>2.0</v>
      </c>
      <c r="S29" s="15"/>
      <c r="T29" s="13" t="s">
        <v>10</v>
      </c>
      <c r="U29" s="15"/>
      <c r="V29" s="15"/>
      <c r="W29" s="13">
        <v>6.0</v>
      </c>
      <c r="X29" s="13">
        <v>2.0</v>
      </c>
      <c r="Y29" s="15"/>
      <c r="Z29" s="13" t="s">
        <v>10</v>
      </c>
      <c r="AA29" s="15"/>
      <c r="AB29" s="15"/>
      <c r="AC29" s="13">
        <v>6.0</v>
      </c>
      <c r="AD29" s="13">
        <v>2.0</v>
      </c>
    </row>
    <row r="30">
      <c r="A30" s="15"/>
      <c r="B30" s="13" t="s">
        <v>37</v>
      </c>
      <c r="C30" s="15"/>
      <c r="D30" s="15"/>
      <c r="E30" s="13">
        <v>8.0</v>
      </c>
      <c r="F30" s="13">
        <v>3.0</v>
      </c>
      <c r="G30" s="15"/>
      <c r="H30" s="13" t="s">
        <v>38</v>
      </c>
      <c r="I30" s="15"/>
      <c r="J30" s="15"/>
      <c r="K30" s="13">
        <v>1.0</v>
      </c>
      <c r="L30" s="13">
        <v>0.0</v>
      </c>
      <c r="M30" s="15"/>
      <c r="N30" s="13" t="s">
        <v>38</v>
      </c>
      <c r="O30" s="15"/>
      <c r="P30" s="15"/>
      <c r="Q30" s="13">
        <v>1.0</v>
      </c>
      <c r="R30" s="13">
        <v>0.0</v>
      </c>
      <c r="S30" s="15"/>
      <c r="T30" s="13" t="s">
        <v>37</v>
      </c>
      <c r="U30" s="15"/>
      <c r="V30" s="15"/>
      <c r="W30" s="13">
        <v>8.0</v>
      </c>
      <c r="X30" s="13">
        <v>3.0</v>
      </c>
      <c r="Y30" s="15"/>
      <c r="Z30" s="13" t="s">
        <v>37</v>
      </c>
      <c r="AA30" s="15"/>
      <c r="AB30" s="15"/>
      <c r="AC30" s="13">
        <v>8.0</v>
      </c>
      <c r="AD30" s="13">
        <v>3.0</v>
      </c>
    </row>
    <row r="31">
      <c r="A31" s="15"/>
      <c r="B31" s="15"/>
      <c r="C31" s="13" t="s">
        <v>10</v>
      </c>
      <c r="D31" s="15"/>
      <c r="E31" s="13">
        <v>9.0</v>
      </c>
      <c r="F31" s="13">
        <v>5.0</v>
      </c>
      <c r="G31" s="15"/>
      <c r="H31" s="15"/>
      <c r="I31" s="13" t="s">
        <v>10</v>
      </c>
      <c r="J31" s="15"/>
      <c r="K31" s="13">
        <v>6.0</v>
      </c>
      <c r="L31" s="13">
        <v>4.0</v>
      </c>
      <c r="M31" s="15"/>
      <c r="N31" s="15"/>
      <c r="O31" s="13" t="s">
        <v>10</v>
      </c>
      <c r="P31" s="15"/>
      <c r="Q31" s="13">
        <v>6.0</v>
      </c>
      <c r="R31" s="13">
        <v>4.0</v>
      </c>
      <c r="S31" s="15"/>
      <c r="T31" s="15"/>
      <c r="U31" s="13" t="s">
        <v>10</v>
      </c>
      <c r="V31" s="15"/>
      <c r="W31" s="13">
        <v>9.0</v>
      </c>
      <c r="X31" s="13">
        <v>5.0</v>
      </c>
      <c r="Y31" s="15"/>
      <c r="Z31" s="15"/>
      <c r="AA31" s="13" t="s">
        <v>10</v>
      </c>
      <c r="AB31" s="15"/>
      <c r="AC31" s="13">
        <v>9.0</v>
      </c>
      <c r="AD31" s="13">
        <v>5.0</v>
      </c>
    </row>
    <row r="32">
      <c r="A32" s="15"/>
      <c r="B32" s="15"/>
      <c r="C32" s="13" t="s">
        <v>38</v>
      </c>
      <c r="D32" s="15"/>
      <c r="E32" s="13">
        <v>1.0</v>
      </c>
      <c r="F32" s="13">
        <v>0.0</v>
      </c>
      <c r="G32" s="15"/>
      <c r="H32" s="15"/>
      <c r="I32" s="13" t="s">
        <v>37</v>
      </c>
      <c r="J32" s="15"/>
      <c r="K32" s="13">
        <v>17.0</v>
      </c>
      <c r="L32" s="13">
        <v>9.0</v>
      </c>
      <c r="M32" s="15"/>
      <c r="N32" s="15"/>
      <c r="O32" s="13" t="s">
        <v>38</v>
      </c>
      <c r="P32" s="15"/>
      <c r="Q32" s="13">
        <v>1.0</v>
      </c>
      <c r="R32" s="13">
        <v>0.0</v>
      </c>
      <c r="S32" s="15"/>
      <c r="T32" s="15"/>
      <c r="U32" s="13" t="s">
        <v>37</v>
      </c>
      <c r="V32" s="15"/>
      <c r="W32" s="13">
        <v>10.0</v>
      </c>
      <c r="X32" s="13">
        <v>6.0</v>
      </c>
      <c r="Y32" s="15"/>
      <c r="Z32" s="15"/>
      <c r="AA32" s="13" t="s">
        <v>38</v>
      </c>
      <c r="AB32" s="15"/>
      <c r="AC32" s="13">
        <v>1.0</v>
      </c>
      <c r="AD32" s="13">
        <v>0.0</v>
      </c>
    </row>
    <row r="33">
      <c r="A33" s="15"/>
      <c r="B33" s="15"/>
      <c r="C33" s="15"/>
      <c r="D33" s="13" t="s">
        <v>10</v>
      </c>
      <c r="E33" s="13">
        <v>4.0</v>
      </c>
      <c r="F33" s="13">
        <v>2.0</v>
      </c>
      <c r="G33" s="15"/>
      <c r="H33" s="15"/>
      <c r="I33" s="15"/>
      <c r="J33" s="13" t="s">
        <v>10</v>
      </c>
      <c r="K33" s="13">
        <v>10.0</v>
      </c>
      <c r="L33" s="13">
        <v>6.0</v>
      </c>
      <c r="M33" s="15"/>
      <c r="N33" s="15"/>
      <c r="O33" s="15"/>
      <c r="P33" s="13" t="s">
        <v>10</v>
      </c>
      <c r="Q33" s="13">
        <v>4.0</v>
      </c>
      <c r="R33" s="13">
        <v>2.0</v>
      </c>
      <c r="S33" s="15"/>
      <c r="T33" s="15"/>
      <c r="U33" s="15"/>
      <c r="V33" s="13" t="s">
        <v>10</v>
      </c>
      <c r="W33" s="13">
        <v>10.0</v>
      </c>
      <c r="X33" s="13">
        <v>6.0</v>
      </c>
      <c r="Y33" s="15"/>
      <c r="Z33" s="15"/>
      <c r="AA33" s="15"/>
      <c r="AB33" s="13" t="s">
        <v>10</v>
      </c>
      <c r="AC33" s="13">
        <v>4.0</v>
      </c>
      <c r="AD33" s="13">
        <v>2.0</v>
      </c>
    </row>
    <row r="34">
      <c r="A34" s="15"/>
      <c r="B34" s="15"/>
      <c r="C34" s="15"/>
      <c r="D34" s="13" t="s">
        <v>38</v>
      </c>
      <c r="E34" s="13">
        <v>1.0</v>
      </c>
      <c r="F34" s="13">
        <v>0.0</v>
      </c>
      <c r="G34" s="15"/>
      <c r="H34" s="15"/>
      <c r="I34" s="15"/>
      <c r="J34" s="13" t="s">
        <v>38</v>
      </c>
      <c r="K34" s="13">
        <v>1.0</v>
      </c>
      <c r="L34" s="13">
        <v>0.0</v>
      </c>
      <c r="M34" s="15"/>
      <c r="N34" s="15"/>
      <c r="O34" s="15"/>
      <c r="P34" s="13" t="s">
        <v>37</v>
      </c>
      <c r="Q34" s="13">
        <v>23.0</v>
      </c>
      <c r="R34" s="13">
        <v>12.0</v>
      </c>
      <c r="S34" s="15"/>
      <c r="T34" s="15"/>
      <c r="U34" s="15"/>
      <c r="V34" s="13" t="s">
        <v>38</v>
      </c>
      <c r="W34" s="13">
        <v>1.0</v>
      </c>
      <c r="X34" s="13">
        <v>0.0</v>
      </c>
      <c r="Y34" s="15"/>
      <c r="Z34" s="15"/>
      <c r="AA34" s="15"/>
      <c r="AB34" s="13" t="s">
        <v>37</v>
      </c>
      <c r="AC34" s="13">
        <v>15.0</v>
      </c>
      <c r="AD34" s="13">
        <v>7.0</v>
      </c>
    </row>
    <row r="35">
      <c r="A35" s="15"/>
      <c r="B35" s="15"/>
      <c r="C35" s="15"/>
      <c r="D35" s="15"/>
      <c r="E35" s="15">
        <f t="shared" ref="E35:F35" si="5">sum(E27:E34)</f>
        <v>31</v>
      </c>
      <c r="F35" s="15">
        <f t="shared" si="5"/>
        <v>12</v>
      </c>
      <c r="G35" s="15"/>
      <c r="H35" s="15"/>
      <c r="I35" s="15"/>
      <c r="J35" s="15"/>
      <c r="K35" s="15">
        <f t="shared" ref="K35:L35" si="6">sum(K27:K34)</f>
        <v>43</v>
      </c>
      <c r="L35" s="15">
        <f t="shared" si="6"/>
        <v>21</v>
      </c>
      <c r="M35" s="15"/>
      <c r="N35" s="15"/>
      <c r="O35" s="15"/>
      <c r="P35" s="15"/>
      <c r="Q35" s="15">
        <f t="shared" ref="Q35:R35" si="7">sum(Q27:Q34)</f>
        <v>43</v>
      </c>
      <c r="R35" s="15">
        <f t="shared" si="7"/>
        <v>20</v>
      </c>
      <c r="S35" s="15"/>
      <c r="T35" s="15"/>
      <c r="U35" s="15"/>
      <c r="V35" s="15"/>
      <c r="W35" s="15">
        <f t="shared" ref="W35:X35" si="8">sum(W27:W34)</f>
        <v>46</v>
      </c>
      <c r="X35" s="15">
        <f t="shared" si="8"/>
        <v>22</v>
      </c>
      <c r="Y35" s="15"/>
      <c r="Z35" s="15"/>
      <c r="AA35" s="15"/>
      <c r="AB35" s="15"/>
      <c r="AC35" s="15">
        <f t="shared" ref="AC35:AD35" si="9">sum(AC27:AC34)</f>
        <v>45</v>
      </c>
      <c r="AD35" s="15">
        <f t="shared" si="9"/>
        <v>19</v>
      </c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>
      <c r="A37" s="17" t="s">
        <v>44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>
      <c r="A38" s="13" t="s">
        <v>32</v>
      </c>
      <c r="B38" s="13" t="s">
        <v>33</v>
      </c>
      <c r="C38" s="13" t="s">
        <v>34</v>
      </c>
      <c r="D38" s="13" t="s">
        <v>35</v>
      </c>
      <c r="E38" s="13" t="s">
        <v>81</v>
      </c>
      <c r="F38" s="13" t="s">
        <v>10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>
      <c r="A39" s="13" t="s">
        <v>10</v>
      </c>
      <c r="B39" s="15"/>
      <c r="C39" s="15"/>
      <c r="D39" s="15"/>
      <c r="E39" s="13">
        <v>1.0</v>
      </c>
      <c r="F39" s="13">
        <v>0.0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>
      <c r="A40" s="13" t="s">
        <v>38</v>
      </c>
      <c r="B40" s="15"/>
      <c r="C40" s="15"/>
      <c r="D40" s="15"/>
      <c r="E40" s="13">
        <v>1.0</v>
      </c>
      <c r="F40" s="13">
        <v>0.0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>
      <c r="A41" s="15"/>
      <c r="B41" s="13" t="s">
        <v>10</v>
      </c>
      <c r="C41" s="15"/>
      <c r="D41" s="15"/>
      <c r="E41" s="13">
        <v>4.0</v>
      </c>
      <c r="F41" s="13">
        <v>2.0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>
      <c r="A42" s="15"/>
      <c r="B42" s="13" t="s">
        <v>38</v>
      </c>
      <c r="C42" s="15"/>
      <c r="D42" s="15"/>
      <c r="E42" s="13">
        <v>1.0</v>
      </c>
      <c r="F42" s="13">
        <v>0.0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>
      <c r="A43" s="15"/>
      <c r="B43" s="15"/>
      <c r="C43" s="13" t="s">
        <v>10</v>
      </c>
      <c r="D43" s="15"/>
      <c r="E43" s="13">
        <v>6.0</v>
      </c>
      <c r="F43" s="13">
        <v>4.0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>
      <c r="A44" s="15"/>
      <c r="B44" s="15"/>
      <c r="C44" s="13" t="s">
        <v>37</v>
      </c>
      <c r="D44" s="15"/>
      <c r="E44" s="13">
        <v>17.0</v>
      </c>
      <c r="F44" s="13">
        <v>9.0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>
      <c r="A45" s="15"/>
      <c r="B45" s="15"/>
      <c r="C45" s="15"/>
      <c r="D45" s="13" t="s">
        <v>10</v>
      </c>
      <c r="E45" s="13">
        <v>10.0</v>
      </c>
      <c r="F45" s="13">
        <v>6.0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>
      <c r="A46" s="15"/>
      <c r="B46" s="15"/>
      <c r="C46" s="15"/>
      <c r="D46" s="13" t="s">
        <v>37</v>
      </c>
      <c r="E46" s="13">
        <v>10.0</v>
      </c>
      <c r="F46" s="13">
        <v>6.0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>
      <c r="A47" s="15"/>
      <c r="B47" s="15"/>
      <c r="C47" s="15"/>
      <c r="D47" s="15"/>
      <c r="E47" s="15">
        <f t="shared" ref="E47:F47" si="10">sum(E39:E46)</f>
        <v>50</v>
      </c>
      <c r="F47" s="15">
        <f t="shared" si="10"/>
        <v>27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>
      <c r="A50" s="17" t="s">
        <v>45</v>
      </c>
      <c r="B50" s="15"/>
      <c r="C50" s="15"/>
      <c r="D50" s="15"/>
      <c r="E50" s="15"/>
      <c r="F50" s="15"/>
      <c r="G50" s="17" t="s">
        <v>46</v>
      </c>
      <c r="H50" s="15"/>
      <c r="I50" s="15"/>
      <c r="J50" s="15"/>
      <c r="K50" s="15"/>
      <c r="L50" s="15"/>
      <c r="M50" s="17" t="s">
        <v>47</v>
      </c>
      <c r="N50" s="15"/>
      <c r="O50" s="15"/>
      <c r="P50" s="15"/>
      <c r="Q50" s="15"/>
      <c r="R50" s="15"/>
      <c r="S50" s="17" t="s">
        <v>48</v>
      </c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>
      <c r="A51" s="13" t="s">
        <v>32</v>
      </c>
      <c r="B51" s="13" t="s">
        <v>33</v>
      </c>
      <c r="C51" s="13" t="s">
        <v>34</v>
      </c>
      <c r="D51" s="13" t="s">
        <v>35</v>
      </c>
      <c r="E51" s="13" t="s">
        <v>81</v>
      </c>
      <c r="F51" s="13" t="s">
        <v>10</v>
      </c>
      <c r="G51" s="13" t="s">
        <v>32</v>
      </c>
      <c r="H51" s="13" t="s">
        <v>33</v>
      </c>
      <c r="I51" s="13" t="s">
        <v>34</v>
      </c>
      <c r="J51" s="13" t="s">
        <v>35</v>
      </c>
      <c r="K51" s="13" t="s">
        <v>81</v>
      </c>
      <c r="L51" s="13" t="s">
        <v>10</v>
      </c>
      <c r="M51" s="13" t="s">
        <v>32</v>
      </c>
      <c r="N51" s="13" t="s">
        <v>33</v>
      </c>
      <c r="O51" s="13" t="s">
        <v>34</v>
      </c>
      <c r="P51" s="13" t="s">
        <v>35</v>
      </c>
      <c r="Q51" s="13" t="s">
        <v>81</v>
      </c>
      <c r="R51" s="13" t="s">
        <v>10</v>
      </c>
      <c r="S51" s="13" t="s">
        <v>32</v>
      </c>
      <c r="T51" s="13" t="s">
        <v>33</v>
      </c>
      <c r="U51" s="13" t="s">
        <v>34</v>
      </c>
      <c r="V51" s="13" t="s">
        <v>35</v>
      </c>
      <c r="W51" s="13" t="s">
        <v>81</v>
      </c>
      <c r="X51" s="13" t="s">
        <v>10</v>
      </c>
      <c r="Y51" s="15"/>
      <c r="Z51" s="15"/>
      <c r="AA51" s="15"/>
      <c r="AB51" s="15"/>
      <c r="AC51" s="15"/>
      <c r="AD51" s="15"/>
    </row>
    <row r="52">
      <c r="A52" s="13" t="s">
        <v>10</v>
      </c>
      <c r="B52" s="15"/>
      <c r="C52" s="15"/>
      <c r="D52" s="15"/>
      <c r="E52" s="13">
        <v>1.0</v>
      </c>
      <c r="F52" s="13">
        <v>0.0</v>
      </c>
      <c r="G52" s="13" t="s">
        <v>10</v>
      </c>
      <c r="H52" s="15"/>
      <c r="I52" s="15"/>
      <c r="J52" s="15"/>
      <c r="K52" s="13">
        <v>1.0</v>
      </c>
      <c r="L52" s="13">
        <v>0.0</v>
      </c>
      <c r="M52" s="13" t="s">
        <v>10</v>
      </c>
      <c r="N52" s="15"/>
      <c r="O52" s="15"/>
      <c r="P52" s="15"/>
      <c r="Q52" s="13">
        <v>1.0</v>
      </c>
      <c r="R52" s="13">
        <v>0.0</v>
      </c>
      <c r="S52" s="13" t="s">
        <v>10</v>
      </c>
      <c r="T52" s="15"/>
      <c r="U52" s="15"/>
      <c r="V52" s="15"/>
      <c r="W52" s="13">
        <v>1.0</v>
      </c>
      <c r="X52" s="13">
        <v>0.0</v>
      </c>
      <c r="Y52" s="15"/>
      <c r="Z52" s="15"/>
      <c r="AA52" s="15"/>
      <c r="AB52" s="15"/>
      <c r="AC52" s="15"/>
      <c r="AD52" s="15"/>
    </row>
    <row r="53">
      <c r="A53" s="13" t="s">
        <v>38</v>
      </c>
      <c r="B53" s="15"/>
      <c r="C53" s="15"/>
      <c r="D53" s="15"/>
      <c r="E53" s="13">
        <v>1.0</v>
      </c>
      <c r="F53" s="13">
        <v>0.0</v>
      </c>
      <c r="G53" s="13" t="s">
        <v>37</v>
      </c>
      <c r="H53" s="15"/>
      <c r="I53" s="15"/>
      <c r="J53" s="15"/>
      <c r="K53" s="13">
        <v>1.0</v>
      </c>
      <c r="L53" s="13">
        <v>0.0</v>
      </c>
      <c r="M53" s="13" t="s">
        <v>37</v>
      </c>
      <c r="N53" s="15"/>
      <c r="O53" s="15"/>
      <c r="P53" s="15"/>
      <c r="Q53" s="13">
        <v>1.0</v>
      </c>
      <c r="R53" s="13">
        <v>0.0</v>
      </c>
      <c r="S53" s="13" t="s">
        <v>37</v>
      </c>
      <c r="T53" s="15"/>
      <c r="U53" s="15"/>
      <c r="V53" s="15"/>
      <c r="W53" s="13">
        <v>1.0</v>
      </c>
      <c r="X53" s="13">
        <v>0.0</v>
      </c>
      <c r="Y53" s="15"/>
      <c r="Z53" s="15"/>
      <c r="AA53" s="15"/>
      <c r="AB53" s="15"/>
      <c r="AC53" s="15"/>
      <c r="AD53" s="15"/>
    </row>
    <row r="54">
      <c r="A54" s="15"/>
      <c r="B54" s="13" t="s">
        <v>10</v>
      </c>
      <c r="C54" s="15"/>
      <c r="D54" s="15"/>
      <c r="E54" s="13">
        <v>6.0</v>
      </c>
      <c r="F54" s="13">
        <v>2.0</v>
      </c>
      <c r="G54" s="15"/>
      <c r="H54" s="13" t="s">
        <v>10</v>
      </c>
      <c r="I54" s="15"/>
      <c r="J54" s="15"/>
      <c r="K54" s="13">
        <v>6.0</v>
      </c>
      <c r="L54" s="13">
        <v>2.0</v>
      </c>
      <c r="M54" s="15"/>
      <c r="N54" s="13" t="s">
        <v>10</v>
      </c>
      <c r="O54" s="15"/>
      <c r="P54" s="15"/>
      <c r="Q54" s="13">
        <v>6.0</v>
      </c>
      <c r="R54" s="13">
        <v>2.0</v>
      </c>
      <c r="S54" s="15"/>
      <c r="T54" s="13" t="s">
        <v>10</v>
      </c>
      <c r="U54" s="15"/>
      <c r="V54" s="15"/>
      <c r="W54" s="13">
        <v>6.0</v>
      </c>
      <c r="X54" s="13">
        <v>2.0</v>
      </c>
      <c r="Y54" s="15"/>
      <c r="Z54" s="15"/>
      <c r="AA54" s="15"/>
      <c r="AB54" s="15"/>
      <c r="AC54" s="15"/>
      <c r="AD54" s="15"/>
    </row>
    <row r="55">
      <c r="A55" s="15"/>
      <c r="B55" s="13" t="s">
        <v>37</v>
      </c>
      <c r="C55" s="15"/>
      <c r="D55" s="15"/>
      <c r="E55" s="13">
        <v>8.0</v>
      </c>
      <c r="F55" s="13">
        <v>3.0</v>
      </c>
      <c r="G55" s="15"/>
      <c r="H55" s="13" t="s">
        <v>38</v>
      </c>
      <c r="I55" s="15"/>
      <c r="J55" s="15"/>
      <c r="K55" s="13">
        <v>1.0</v>
      </c>
      <c r="L55" s="13">
        <v>0.0</v>
      </c>
      <c r="M55" s="15"/>
      <c r="N55" s="13" t="s">
        <v>37</v>
      </c>
      <c r="O55" s="15"/>
      <c r="P55" s="15"/>
      <c r="Q55" s="13">
        <v>8.0</v>
      </c>
      <c r="R55" s="13">
        <v>3.0</v>
      </c>
      <c r="S55" s="15"/>
      <c r="T55" s="13" t="s">
        <v>37</v>
      </c>
      <c r="U55" s="15"/>
      <c r="V55" s="15"/>
      <c r="W55" s="13">
        <v>8.0</v>
      </c>
      <c r="X55" s="13">
        <v>3.0</v>
      </c>
      <c r="Y55" s="15"/>
      <c r="Z55" s="15"/>
      <c r="AA55" s="15"/>
      <c r="AB55" s="15"/>
      <c r="AC55" s="15"/>
      <c r="AD55" s="15"/>
    </row>
    <row r="56">
      <c r="A56" s="15"/>
      <c r="B56" s="15"/>
      <c r="C56" s="13" t="s">
        <v>10</v>
      </c>
      <c r="D56" s="15"/>
      <c r="E56" s="13">
        <v>9.0</v>
      </c>
      <c r="F56" s="13">
        <v>5.0</v>
      </c>
      <c r="G56" s="15"/>
      <c r="H56" s="15"/>
      <c r="I56" s="13" t="s">
        <v>10</v>
      </c>
      <c r="J56" s="15"/>
      <c r="K56" s="13">
        <v>6.0</v>
      </c>
      <c r="L56" s="13">
        <v>4.0</v>
      </c>
      <c r="M56" s="15"/>
      <c r="N56" s="15"/>
      <c r="O56" s="13" t="s">
        <v>10</v>
      </c>
      <c r="P56" s="15"/>
      <c r="Q56" s="13">
        <v>9.0</v>
      </c>
      <c r="R56" s="13">
        <v>5.0</v>
      </c>
      <c r="S56" s="15"/>
      <c r="T56" s="15"/>
      <c r="U56" s="13" t="s">
        <v>10</v>
      </c>
      <c r="V56" s="15"/>
      <c r="W56" s="13">
        <v>9.0</v>
      </c>
      <c r="X56" s="13">
        <v>5.0</v>
      </c>
      <c r="Y56" s="15"/>
      <c r="Z56" s="15"/>
      <c r="AA56" s="15"/>
      <c r="AB56" s="15"/>
      <c r="AC56" s="15"/>
      <c r="AD56" s="15"/>
    </row>
    <row r="57">
      <c r="A57" s="15"/>
      <c r="B57" s="15"/>
      <c r="C57" s="13" t="s">
        <v>37</v>
      </c>
      <c r="D57" s="15"/>
      <c r="E57" s="13">
        <v>10.0</v>
      </c>
      <c r="F57" s="13">
        <v>6.0</v>
      </c>
      <c r="G57" s="15"/>
      <c r="H57" s="15"/>
      <c r="I57" s="13" t="s">
        <v>37</v>
      </c>
      <c r="J57" s="15"/>
      <c r="K57" s="13">
        <v>17.0</v>
      </c>
      <c r="L57" s="13">
        <v>9.0</v>
      </c>
      <c r="M57" s="15"/>
      <c r="N57" s="15"/>
      <c r="O57" s="13" t="s">
        <v>38</v>
      </c>
      <c r="P57" s="15"/>
      <c r="Q57" s="13">
        <v>1.0</v>
      </c>
      <c r="R57" s="13">
        <v>0.0</v>
      </c>
      <c r="S57" s="15"/>
      <c r="T57" s="15"/>
      <c r="U57" s="13" t="s">
        <v>37</v>
      </c>
      <c r="V57" s="15"/>
      <c r="W57" s="13">
        <v>17.0</v>
      </c>
      <c r="X57" s="13">
        <v>9.0</v>
      </c>
      <c r="Y57" s="15"/>
      <c r="Z57" s="15"/>
      <c r="AA57" s="15"/>
      <c r="AB57" s="15"/>
      <c r="AC57" s="15"/>
      <c r="AD57" s="15"/>
    </row>
    <row r="58">
      <c r="A58" s="15"/>
      <c r="B58" s="15"/>
      <c r="C58" s="15"/>
      <c r="D58" s="13" t="s">
        <v>10</v>
      </c>
      <c r="E58" s="13">
        <v>10.0</v>
      </c>
      <c r="F58" s="13">
        <v>6.0</v>
      </c>
      <c r="G58" s="15"/>
      <c r="H58" s="15"/>
      <c r="I58" s="15"/>
      <c r="J58" s="13" t="s">
        <v>10</v>
      </c>
      <c r="K58" s="13">
        <v>10.0</v>
      </c>
      <c r="L58" s="13">
        <v>6.0</v>
      </c>
      <c r="M58" s="15"/>
      <c r="N58" s="15"/>
      <c r="O58" s="15"/>
      <c r="P58" s="13" t="s">
        <v>10</v>
      </c>
      <c r="Q58" s="13">
        <v>4.0</v>
      </c>
      <c r="R58" s="13">
        <v>2.0</v>
      </c>
      <c r="S58" s="15"/>
      <c r="T58" s="15"/>
      <c r="U58" s="15"/>
      <c r="V58" s="13" t="s">
        <v>10</v>
      </c>
      <c r="W58" s="13">
        <v>10.0</v>
      </c>
      <c r="X58" s="13">
        <v>6.0</v>
      </c>
      <c r="Y58" s="15"/>
      <c r="Z58" s="15"/>
      <c r="AA58" s="15"/>
      <c r="AB58" s="15"/>
      <c r="AC58" s="15"/>
      <c r="AD58" s="15"/>
    </row>
    <row r="59">
      <c r="A59" s="15"/>
      <c r="B59" s="15"/>
      <c r="C59" s="15"/>
      <c r="D59" s="13" t="s">
        <v>37</v>
      </c>
      <c r="E59" s="13">
        <v>12.0</v>
      </c>
      <c r="F59" s="13">
        <v>7.0</v>
      </c>
      <c r="G59" s="15"/>
      <c r="H59" s="15"/>
      <c r="I59" s="15"/>
      <c r="J59" s="13" t="s">
        <v>37</v>
      </c>
      <c r="K59" s="13">
        <v>12.0</v>
      </c>
      <c r="L59" s="13">
        <v>7.0</v>
      </c>
      <c r="M59" s="15"/>
      <c r="N59" s="15"/>
      <c r="O59" s="15"/>
      <c r="P59" s="13" t="s">
        <v>37</v>
      </c>
      <c r="Q59" s="13">
        <v>16.0</v>
      </c>
      <c r="R59" s="13">
        <v>8.0</v>
      </c>
      <c r="S59" s="15"/>
      <c r="T59" s="15"/>
      <c r="U59" s="15"/>
      <c r="V59" s="13" t="s">
        <v>38</v>
      </c>
      <c r="W59" s="13">
        <v>1.0</v>
      </c>
      <c r="X59" s="13">
        <v>0.0</v>
      </c>
      <c r="Y59" s="15"/>
      <c r="Z59" s="15"/>
      <c r="AA59" s="15"/>
      <c r="AB59" s="15"/>
      <c r="AC59" s="15"/>
      <c r="AD59" s="15"/>
    </row>
    <row r="60">
      <c r="A60" s="15"/>
      <c r="B60" s="15"/>
      <c r="C60" s="15"/>
      <c r="D60" s="15"/>
      <c r="E60" s="15">
        <f t="shared" ref="E60:F60" si="11">sum(E52:E59)</f>
        <v>57</v>
      </c>
      <c r="F60" s="15">
        <f t="shared" si="11"/>
        <v>29</v>
      </c>
      <c r="G60" s="15"/>
      <c r="H60" s="15"/>
      <c r="I60" s="15"/>
      <c r="J60" s="15"/>
      <c r="K60" s="15">
        <f t="shared" ref="K60:L60" si="12">sum(K52:K59)</f>
        <v>54</v>
      </c>
      <c r="L60" s="15">
        <f t="shared" si="12"/>
        <v>28</v>
      </c>
      <c r="M60" s="15"/>
      <c r="N60" s="15"/>
      <c r="O60" s="15"/>
      <c r="P60" s="15"/>
      <c r="Q60" s="15">
        <f t="shared" ref="Q60:R60" si="13">sum(Q52:Q59)</f>
        <v>46</v>
      </c>
      <c r="R60" s="15">
        <f t="shared" si="13"/>
        <v>20</v>
      </c>
      <c r="S60" s="15"/>
      <c r="T60" s="15"/>
      <c r="U60" s="15"/>
      <c r="V60" s="15"/>
      <c r="W60" s="15">
        <f t="shared" ref="W60:X60" si="14">sum(W52:W59)</f>
        <v>53</v>
      </c>
      <c r="X60" s="15">
        <f t="shared" si="14"/>
        <v>25</v>
      </c>
      <c r="Y60" s="15"/>
      <c r="Z60" s="15"/>
      <c r="AA60" s="15"/>
      <c r="AB60" s="15"/>
      <c r="AC60" s="15"/>
      <c r="AD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>
      <c r="A65" s="14" t="s">
        <v>27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>
      <c r="A67" s="17" t="s">
        <v>28</v>
      </c>
      <c r="B67" s="15"/>
      <c r="C67" s="15"/>
      <c r="D67" s="15"/>
      <c r="E67" s="15"/>
      <c r="F67" s="15"/>
      <c r="G67" s="15"/>
      <c r="H67" s="17" t="s">
        <v>29</v>
      </c>
      <c r="I67" s="15"/>
      <c r="J67" s="15"/>
      <c r="K67" s="15"/>
      <c r="L67" s="15"/>
      <c r="M67" s="15"/>
      <c r="N67" s="15"/>
      <c r="O67" s="17" t="s">
        <v>30</v>
      </c>
      <c r="P67" s="15"/>
      <c r="Q67" s="15"/>
      <c r="R67" s="15"/>
      <c r="S67" s="15"/>
      <c r="T67" s="15"/>
      <c r="U67" s="15"/>
      <c r="V67" s="17" t="s">
        <v>31</v>
      </c>
      <c r="W67" s="15"/>
      <c r="X67" s="15"/>
      <c r="Y67" s="15"/>
      <c r="Z67" s="15"/>
      <c r="AA67" s="15"/>
      <c r="AB67" s="15"/>
      <c r="AC67" s="15"/>
      <c r="AD67" s="15"/>
    </row>
    <row r="68">
      <c r="A68" s="13" t="s">
        <v>32</v>
      </c>
      <c r="B68" s="13" t="s">
        <v>33</v>
      </c>
      <c r="C68" s="13" t="s">
        <v>34</v>
      </c>
      <c r="D68" s="13" t="s">
        <v>35</v>
      </c>
      <c r="E68" s="13" t="s">
        <v>81</v>
      </c>
      <c r="F68" s="13" t="s">
        <v>10</v>
      </c>
      <c r="G68" s="15"/>
      <c r="H68" s="13" t="s">
        <v>32</v>
      </c>
      <c r="I68" s="13" t="s">
        <v>33</v>
      </c>
      <c r="J68" s="13" t="s">
        <v>34</v>
      </c>
      <c r="K68" s="13" t="s">
        <v>35</v>
      </c>
      <c r="L68" s="13" t="s">
        <v>81</v>
      </c>
      <c r="M68" s="13" t="s">
        <v>10</v>
      </c>
      <c r="N68" s="15"/>
      <c r="O68" s="13" t="s">
        <v>32</v>
      </c>
      <c r="P68" s="13" t="s">
        <v>33</v>
      </c>
      <c r="Q68" s="13" t="s">
        <v>34</v>
      </c>
      <c r="R68" s="13" t="s">
        <v>35</v>
      </c>
      <c r="S68" s="13" t="s">
        <v>81</v>
      </c>
      <c r="T68" s="13" t="s">
        <v>10</v>
      </c>
      <c r="U68" s="15"/>
      <c r="V68" s="13" t="s">
        <v>32</v>
      </c>
      <c r="W68" s="13" t="s">
        <v>33</v>
      </c>
      <c r="X68" s="13" t="s">
        <v>34</v>
      </c>
      <c r="Y68" s="13" t="s">
        <v>35</v>
      </c>
      <c r="Z68" s="13" t="s">
        <v>81</v>
      </c>
      <c r="AA68" s="13" t="s">
        <v>10</v>
      </c>
      <c r="AB68" s="15"/>
      <c r="AC68" s="15"/>
      <c r="AD68" s="15"/>
    </row>
    <row r="69">
      <c r="A69" s="13" t="s">
        <v>37</v>
      </c>
      <c r="B69" s="15"/>
      <c r="C69" s="15"/>
      <c r="D69" s="15"/>
      <c r="E69" s="13">
        <v>18.0</v>
      </c>
      <c r="F69" s="13">
        <v>8.0</v>
      </c>
      <c r="G69" s="15"/>
      <c r="H69" s="13" t="s">
        <v>38</v>
      </c>
      <c r="I69" s="15"/>
      <c r="J69" s="15"/>
      <c r="K69" s="15"/>
      <c r="L69" s="13">
        <v>15.0</v>
      </c>
      <c r="M69" s="13">
        <v>8.0</v>
      </c>
      <c r="N69" s="15"/>
      <c r="O69" s="13" t="s">
        <v>38</v>
      </c>
      <c r="P69" s="15"/>
      <c r="Q69" s="15"/>
      <c r="R69" s="15"/>
      <c r="S69" s="13">
        <v>15.0</v>
      </c>
      <c r="T69" s="13">
        <v>8.0</v>
      </c>
      <c r="U69" s="15"/>
      <c r="V69" s="13" t="s">
        <v>38</v>
      </c>
      <c r="W69" s="15"/>
      <c r="X69" s="15"/>
      <c r="Y69" s="15"/>
      <c r="Z69" s="13">
        <v>15.0</v>
      </c>
      <c r="AA69" s="13">
        <v>8.0</v>
      </c>
      <c r="AB69" s="15"/>
      <c r="AC69" s="15"/>
      <c r="AD69" s="15"/>
    </row>
    <row r="70">
      <c r="A70" s="15"/>
      <c r="B70" s="13" t="s">
        <v>38</v>
      </c>
      <c r="C70" s="15"/>
      <c r="D70" s="15"/>
      <c r="E70" s="13">
        <v>4.0</v>
      </c>
      <c r="F70" s="13">
        <v>0.0</v>
      </c>
      <c r="G70" s="15"/>
      <c r="H70" s="15"/>
      <c r="I70" s="13" t="s">
        <v>37</v>
      </c>
      <c r="J70" s="15"/>
      <c r="K70" s="15"/>
      <c r="L70" s="13">
        <v>32.0</v>
      </c>
      <c r="M70" s="13">
        <v>18.0</v>
      </c>
      <c r="N70" s="15"/>
      <c r="O70" s="15"/>
      <c r="P70" s="13" t="s">
        <v>38</v>
      </c>
      <c r="Q70" s="15"/>
      <c r="R70" s="15"/>
      <c r="S70" s="13">
        <v>4.0</v>
      </c>
      <c r="T70" s="13">
        <v>0.0</v>
      </c>
      <c r="U70" s="15"/>
      <c r="V70" s="15"/>
      <c r="W70" s="13" t="s">
        <v>38</v>
      </c>
      <c r="X70" s="15"/>
      <c r="Y70" s="15"/>
      <c r="Z70" s="13">
        <v>4.0</v>
      </c>
      <c r="AA70" s="13">
        <v>0.0</v>
      </c>
      <c r="AB70" s="15"/>
      <c r="AC70" s="15"/>
      <c r="AD70" s="15"/>
    </row>
    <row r="71">
      <c r="A71" s="15"/>
      <c r="B71" s="15"/>
      <c r="C71" s="13" t="s">
        <v>38</v>
      </c>
      <c r="D71" s="15"/>
      <c r="E71" s="13">
        <v>4.0</v>
      </c>
      <c r="F71" s="13">
        <v>0.0</v>
      </c>
      <c r="G71" s="15"/>
      <c r="H71" s="15"/>
      <c r="I71" s="15"/>
      <c r="J71" s="13" t="s">
        <v>38</v>
      </c>
      <c r="K71" s="15"/>
      <c r="L71" s="13">
        <v>4.0</v>
      </c>
      <c r="M71" s="13">
        <v>0.0</v>
      </c>
      <c r="N71" s="15"/>
      <c r="O71" s="15"/>
      <c r="P71" s="15"/>
      <c r="Q71" s="13" t="s">
        <v>37</v>
      </c>
      <c r="R71" s="15"/>
      <c r="S71" s="13">
        <v>33.0</v>
      </c>
      <c r="T71" s="13">
        <v>18.0</v>
      </c>
      <c r="U71" s="15"/>
      <c r="V71" s="15"/>
      <c r="W71" s="15"/>
      <c r="X71" s="13" t="s">
        <v>38</v>
      </c>
      <c r="Y71" s="15"/>
      <c r="Z71" s="13">
        <v>4.0</v>
      </c>
      <c r="AA71" s="13">
        <v>0.0</v>
      </c>
      <c r="AB71" s="15"/>
      <c r="AC71" s="15"/>
      <c r="AD71" s="15"/>
    </row>
    <row r="72">
      <c r="A72" s="15"/>
      <c r="B72" s="15"/>
      <c r="C72" s="15"/>
      <c r="D72" s="13" t="s">
        <v>38</v>
      </c>
      <c r="E72" s="13">
        <v>4.0</v>
      </c>
      <c r="F72" s="13">
        <v>0.0</v>
      </c>
      <c r="G72" s="15"/>
      <c r="H72" s="15"/>
      <c r="I72" s="15"/>
      <c r="J72" s="15"/>
      <c r="K72" s="13" t="s">
        <v>38</v>
      </c>
      <c r="L72" s="13">
        <v>4.0</v>
      </c>
      <c r="M72" s="13">
        <v>0.0</v>
      </c>
      <c r="N72" s="15"/>
      <c r="O72" s="15"/>
      <c r="P72" s="15"/>
      <c r="Q72" s="15"/>
      <c r="R72" s="13" t="s">
        <v>38</v>
      </c>
      <c r="S72" s="13">
        <v>4.0</v>
      </c>
      <c r="T72" s="13">
        <v>0.0</v>
      </c>
      <c r="U72" s="15"/>
      <c r="V72" s="15"/>
      <c r="W72" s="15"/>
      <c r="X72" s="15"/>
      <c r="Y72" s="13" t="s">
        <v>37</v>
      </c>
      <c r="Z72" s="13">
        <v>31.0</v>
      </c>
      <c r="AA72" s="13">
        <v>17.0</v>
      </c>
      <c r="AB72" s="15"/>
      <c r="AC72" s="15"/>
      <c r="AD72" s="15"/>
    </row>
    <row r="73">
      <c r="A73" s="15"/>
      <c r="B73" s="15"/>
      <c r="C73" s="15"/>
      <c r="D73" s="15"/>
      <c r="E73" s="15">
        <f t="shared" ref="E73:F73" si="15">sum(E69:E72)</f>
        <v>30</v>
      </c>
      <c r="F73" s="15">
        <f t="shared" si="15"/>
        <v>8</v>
      </c>
      <c r="G73" s="15"/>
      <c r="H73" s="15"/>
      <c r="I73" s="15"/>
      <c r="J73" s="15"/>
      <c r="K73" s="15"/>
      <c r="L73" s="15">
        <f t="shared" ref="L73:M73" si="16">sum(L69:L72)</f>
        <v>55</v>
      </c>
      <c r="M73" s="15">
        <f t="shared" si="16"/>
        <v>26</v>
      </c>
      <c r="N73" s="15"/>
      <c r="O73" s="15"/>
      <c r="P73" s="15"/>
      <c r="Q73" s="15"/>
      <c r="R73" s="15"/>
      <c r="S73" s="15">
        <f t="shared" ref="S73:T73" si="17">sum(S69:S72)</f>
        <v>56</v>
      </c>
      <c r="T73" s="15">
        <f t="shared" si="17"/>
        <v>26</v>
      </c>
      <c r="U73" s="15"/>
      <c r="V73" s="15"/>
      <c r="W73" s="15"/>
      <c r="X73" s="15"/>
      <c r="Y73" s="15"/>
      <c r="Z73" s="15">
        <f t="shared" ref="Z73:AA73" si="18">sum(Z69:Z72)</f>
        <v>54</v>
      </c>
      <c r="AA73" s="15">
        <f t="shared" si="18"/>
        <v>25</v>
      </c>
      <c r="AB73" s="15"/>
      <c r="AC73" s="15"/>
      <c r="AD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>
      <c r="A75" s="17" t="s">
        <v>39</v>
      </c>
      <c r="B75" s="15"/>
      <c r="C75" s="15"/>
      <c r="D75" s="15"/>
      <c r="E75" s="15"/>
      <c r="F75" s="15"/>
      <c r="G75" s="17" t="s">
        <v>40</v>
      </c>
      <c r="H75" s="15"/>
      <c r="I75" s="15"/>
      <c r="J75" s="15"/>
      <c r="K75" s="15"/>
      <c r="L75" s="15"/>
      <c r="M75" s="17" t="s">
        <v>41</v>
      </c>
      <c r="N75" s="15"/>
      <c r="O75" s="15"/>
      <c r="P75" s="15"/>
      <c r="Q75" s="15"/>
      <c r="R75" s="15"/>
      <c r="S75" s="17" t="s">
        <v>42</v>
      </c>
      <c r="T75" s="15"/>
      <c r="U75" s="15"/>
      <c r="V75" s="15"/>
      <c r="W75" s="15"/>
      <c r="X75" s="15"/>
      <c r="Y75" s="17" t="s">
        <v>43</v>
      </c>
      <c r="Z75" s="15"/>
      <c r="AA75" s="15"/>
      <c r="AB75" s="15"/>
      <c r="AC75" s="15"/>
      <c r="AD75" s="15"/>
    </row>
    <row r="76">
      <c r="A76" s="13" t="s">
        <v>32</v>
      </c>
      <c r="B76" s="13" t="s">
        <v>33</v>
      </c>
      <c r="C76" s="13" t="s">
        <v>34</v>
      </c>
      <c r="D76" s="13" t="s">
        <v>35</v>
      </c>
      <c r="E76" s="13" t="s">
        <v>81</v>
      </c>
      <c r="F76" s="13" t="s">
        <v>10</v>
      </c>
      <c r="G76" s="13" t="s">
        <v>32</v>
      </c>
      <c r="H76" s="13" t="s">
        <v>33</v>
      </c>
      <c r="I76" s="13" t="s">
        <v>34</v>
      </c>
      <c r="J76" s="13" t="s">
        <v>35</v>
      </c>
      <c r="K76" s="13" t="s">
        <v>81</v>
      </c>
      <c r="L76" s="13" t="s">
        <v>10</v>
      </c>
      <c r="M76" s="13" t="s">
        <v>32</v>
      </c>
      <c r="N76" s="13" t="s">
        <v>33</v>
      </c>
      <c r="O76" s="13" t="s">
        <v>34</v>
      </c>
      <c r="P76" s="13" t="s">
        <v>35</v>
      </c>
      <c r="Q76" s="13" t="s">
        <v>81</v>
      </c>
      <c r="R76" s="13" t="s">
        <v>10</v>
      </c>
      <c r="S76" s="13" t="s">
        <v>32</v>
      </c>
      <c r="T76" s="13" t="s">
        <v>33</v>
      </c>
      <c r="U76" s="13" t="s">
        <v>34</v>
      </c>
      <c r="V76" s="13" t="s">
        <v>35</v>
      </c>
      <c r="W76" s="13" t="s">
        <v>81</v>
      </c>
      <c r="X76" s="13" t="s">
        <v>10</v>
      </c>
      <c r="Y76" s="13" t="s">
        <v>32</v>
      </c>
      <c r="Z76" s="13" t="s">
        <v>33</v>
      </c>
      <c r="AA76" s="13" t="s">
        <v>34</v>
      </c>
      <c r="AB76" s="13" t="s">
        <v>35</v>
      </c>
      <c r="AC76" s="13" t="s">
        <v>81</v>
      </c>
      <c r="AD76" s="13" t="s">
        <v>10</v>
      </c>
    </row>
    <row r="77">
      <c r="A77" s="13" t="s">
        <v>37</v>
      </c>
      <c r="B77" s="15"/>
      <c r="C77" s="15"/>
      <c r="D77" s="15"/>
      <c r="E77" s="13">
        <v>18.0</v>
      </c>
      <c r="F77" s="13">
        <v>8.0</v>
      </c>
      <c r="G77" s="13" t="s">
        <v>37</v>
      </c>
      <c r="H77" s="15"/>
      <c r="I77" s="15"/>
      <c r="J77" s="15"/>
      <c r="K77" s="13">
        <v>18.0</v>
      </c>
      <c r="L77" s="13">
        <v>8.0</v>
      </c>
      <c r="M77" s="13" t="s">
        <v>37</v>
      </c>
      <c r="N77" s="15"/>
      <c r="O77" s="15"/>
      <c r="P77" s="13"/>
      <c r="Q77" s="13">
        <v>18.0</v>
      </c>
      <c r="R77" s="13">
        <v>8.0</v>
      </c>
      <c r="S77" s="13" t="s">
        <v>38</v>
      </c>
      <c r="T77" s="15"/>
      <c r="U77" s="15"/>
      <c r="V77" s="15"/>
      <c r="W77" s="13">
        <v>15.0</v>
      </c>
      <c r="X77" s="13">
        <v>8.0</v>
      </c>
      <c r="Y77" s="13" t="s">
        <v>38</v>
      </c>
      <c r="Z77" s="15"/>
      <c r="AA77" s="15"/>
      <c r="AB77" s="15"/>
      <c r="AC77" s="13">
        <v>15.0</v>
      </c>
      <c r="AD77" s="13">
        <v>8.0</v>
      </c>
    </row>
    <row r="78">
      <c r="A78" s="15"/>
      <c r="B78" s="13" t="s">
        <v>37</v>
      </c>
      <c r="C78" s="15"/>
      <c r="D78" s="15"/>
      <c r="E78" s="13">
        <v>40.0</v>
      </c>
      <c r="F78" s="13">
        <v>21.0</v>
      </c>
      <c r="G78" s="15"/>
      <c r="H78" s="13" t="s">
        <v>38</v>
      </c>
      <c r="I78" s="15"/>
      <c r="J78" s="15"/>
      <c r="K78" s="13">
        <v>4.0</v>
      </c>
      <c r="L78" s="13">
        <v>0.0</v>
      </c>
      <c r="M78" s="15"/>
      <c r="N78" s="13" t="s">
        <v>38</v>
      </c>
      <c r="O78" s="15"/>
      <c r="P78" s="15"/>
      <c r="Q78" s="13">
        <v>4.0</v>
      </c>
      <c r="R78" s="13">
        <v>0.0</v>
      </c>
      <c r="S78" s="15"/>
      <c r="T78" s="13" t="s">
        <v>37</v>
      </c>
      <c r="U78" s="15"/>
      <c r="V78" s="15"/>
      <c r="W78" s="13">
        <v>33.0</v>
      </c>
      <c r="X78" s="13">
        <v>18.0</v>
      </c>
      <c r="Y78" s="15"/>
      <c r="Z78" s="13" t="s">
        <v>37</v>
      </c>
      <c r="AA78" s="15"/>
      <c r="AB78" s="15"/>
      <c r="AC78" s="13">
        <v>33.0</v>
      </c>
      <c r="AD78" s="13">
        <v>18.0</v>
      </c>
    </row>
    <row r="79">
      <c r="A79" s="15"/>
      <c r="B79" s="15"/>
      <c r="C79" s="13" t="s">
        <v>38</v>
      </c>
      <c r="D79" s="15"/>
      <c r="E79" s="13">
        <v>4.0</v>
      </c>
      <c r="F79" s="13">
        <v>0.0</v>
      </c>
      <c r="G79" s="15"/>
      <c r="H79" s="15"/>
      <c r="I79" s="13" t="s">
        <v>37</v>
      </c>
      <c r="J79" s="15"/>
      <c r="K79" s="13">
        <v>41.0</v>
      </c>
      <c r="L79" s="13">
        <v>22.0</v>
      </c>
      <c r="M79" s="15"/>
      <c r="N79" s="15"/>
      <c r="O79" s="13" t="s">
        <v>38</v>
      </c>
      <c r="P79" s="15"/>
      <c r="Q79" s="13">
        <v>4.0</v>
      </c>
      <c r="R79" s="13">
        <v>0.0</v>
      </c>
      <c r="S79" s="15"/>
      <c r="T79" s="15"/>
      <c r="U79" s="13" t="s">
        <v>37</v>
      </c>
      <c r="V79" s="15"/>
      <c r="W79" s="13">
        <v>32.0</v>
      </c>
      <c r="X79" s="13">
        <v>19.0</v>
      </c>
      <c r="Y79" s="15"/>
      <c r="Z79" s="15"/>
      <c r="AA79" s="13" t="s">
        <v>38</v>
      </c>
      <c r="AB79" s="15"/>
      <c r="AC79" s="13">
        <v>4.0</v>
      </c>
      <c r="AD79" s="13">
        <v>0.0</v>
      </c>
    </row>
    <row r="80">
      <c r="A80" s="15"/>
      <c r="B80" s="15"/>
      <c r="C80" s="15"/>
      <c r="D80" s="13" t="s">
        <v>38</v>
      </c>
      <c r="E80" s="13">
        <v>4.0</v>
      </c>
      <c r="F80" s="13">
        <v>0.0</v>
      </c>
      <c r="G80" s="15"/>
      <c r="H80" s="15"/>
      <c r="I80" s="15"/>
      <c r="J80" s="13" t="s">
        <v>38</v>
      </c>
      <c r="K80" s="13">
        <v>4.0</v>
      </c>
      <c r="L80" s="13">
        <v>0.0</v>
      </c>
      <c r="M80" s="15"/>
      <c r="N80" s="15"/>
      <c r="O80" s="15"/>
      <c r="P80" s="13" t="s">
        <v>37</v>
      </c>
      <c r="Q80" s="13">
        <v>40.0</v>
      </c>
      <c r="R80" s="13">
        <v>20.0</v>
      </c>
      <c r="S80" s="15"/>
      <c r="T80" s="15"/>
      <c r="U80" s="15"/>
      <c r="V80" s="13" t="s">
        <v>38</v>
      </c>
      <c r="W80" s="13">
        <v>4.0</v>
      </c>
      <c r="X80" s="13">
        <v>0.0</v>
      </c>
      <c r="Y80" s="15"/>
      <c r="Z80" s="15"/>
      <c r="AA80" s="15"/>
      <c r="AB80" s="13" t="s">
        <v>37</v>
      </c>
      <c r="AC80" s="13">
        <v>32.0</v>
      </c>
      <c r="AD80" s="13">
        <v>18.0</v>
      </c>
    </row>
    <row r="81">
      <c r="A81" s="15"/>
      <c r="B81" s="15"/>
      <c r="C81" s="15"/>
      <c r="D81" s="15"/>
      <c r="E81" s="15">
        <f t="shared" ref="E81:F81" si="19">sum(E77:E80)</f>
        <v>66</v>
      </c>
      <c r="F81" s="15">
        <f t="shared" si="19"/>
        <v>29</v>
      </c>
      <c r="G81" s="15"/>
      <c r="H81" s="15"/>
      <c r="I81" s="15"/>
      <c r="J81" s="15"/>
      <c r="K81" s="15">
        <f t="shared" ref="K81:L81" si="20">sum(K77:K80)</f>
        <v>67</v>
      </c>
      <c r="L81" s="15">
        <f t="shared" si="20"/>
        <v>30</v>
      </c>
      <c r="M81" s="15"/>
      <c r="N81" s="15"/>
      <c r="O81" s="15"/>
      <c r="P81" s="15"/>
      <c r="Q81" s="15">
        <f t="shared" ref="Q81:R81" si="21">sum(Q77:Q80)</f>
        <v>66</v>
      </c>
      <c r="R81" s="15">
        <f t="shared" si="21"/>
        <v>28</v>
      </c>
      <c r="S81" s="15"/>
      <c r="T81" s="15"/>
      <c r="U81" s="15"/>
      <c r="V81" s="15"/>
      <c r="W81" s="15">
        <f t="shared" ref="W81:X81" si="22">sum(W77:W80)</f>
        <v>84</v>
      </c>
      <c r="X81" s="15">
        <f t="shared" si="22"/>
        <v>45</v>
      </c>
      <c r="Y81" s="15"/>
      <c r="Z81" s="15"/>
      <c r="AA81" s="15"/>
      <c r="AB81" s="15"/>
      <c r="AC81" s="15">
        <f t="shared" ref="AC81:AD81" si="23">sum(AC77:AC80)</f>
        <v>84</v>
      </c>
      <c r="AD81" s="15">
        <f t="shared" si="23"/>
        <v>44</v>
      </c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>
      <c r="A84" s="17" t="s">
        <v>44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>
      <c r="A85" s="13" t="s">
        <v>32</v>
      </c>
      <c r="B85" s="13" t="s">
        <v>33</v>
      </c>
      <c r="C85" s="13" t="s">
        <v>34</v>
      </c>
      <c r="D85" s="13" t="s">
        <v>35</v>
      </c>
      <c r="E85" s="13" t="s">
        <v>81</v>
      </c>
      <c r="F85" s="13" t="s">
        <v>10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>
      <c r="A86" s="13" t="s">
        <v>88</v>
      </c>
      <c r="B86" s="15"/>
      <c r="C86" s="15"/>
      <c r="D86" s="15"/>
      <c r="E86" s="13">
        <v>15.0</v>
      </c>
      <c r="F86" s="13">
        <v>8.0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>
      <c r="A87" s="15"/>
      <c r="B87" s="13" t="s">
        <v>38</v>
      </c>
      <c r="C87" s="15"/>
      <c r="D87" s="15"/>
      <c r="E87" s="13">
        <v>4.0</v>
      </c>
      <c r="F87" s="13">
        <v>0.0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>
      <c r="A88" s="15"/>
      <c r="B88" s="15"/>
      <c r="C88" s="13" t="s">
        <v>37</v>
      </c>
      <c r="D88" s="15"/>
      <c r="E88" s="13">
        <v>36.0</v>
      </c>
      <c r="F88" s="13">
        <v>20.0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>
      <c r="A89" s="15"/>
      <c r="B89" s="15"/>
      <c r="C89" s="15"/>
      <c r="D89" s="13" t="s">
        <v>37</v>
      </c>
      <c r="E89" s="13">
        <v>40.0</v>
      </c>
      <c r="F89" s="13">
        <v>20.0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>
      <c r="A90" s="15"/>
      <c r="B90" s="15"/>
      <c r="C90" s="15"/>
      <c r="D90" s="15"/>
      <c r="E90" s="15">
        <f t="shared" ref="E90:F90" si="24">sum(E86:E89)</f>
        <v>95</v>
      </c>
      <c r="F90" s="15">
        <f t="shared" si="24"/>
        <v>48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>
      <c r="A93" s="17" t="s">
        <v>45</v>
      </c>
      <c r="B93" s="15"/>
      <c r="C93" s="15"/>
      <c r="D93" s="15"/>
      <c r="E93" s="15"/>
      <c r="F93" s="15"/>
      <c r="G93" s="17" t="s">
        <v>46</v>
      </c>
      <c r="H93" s="15"/>
      <c r="I93" s="15"/>
      <c r="J93" s="15"/>
      <c r="K93" s="15"/>
      <c r="L93" s="15"/>
      <c r="M93" s="17" t="s">
        <v>47</v>
      </c>
      <c r="N93" s="15"/>
      <c r="O93" s="15"/>
      <c r="P93" s="15"/>
      <c r="Q93" s="15"/>
      <c r="R93" s="15"/>
      <c r="S93" s="17" t="s">
        <v>48</v>
      </c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>
      <c r="A94" s="13" t="s">
        <v>32</v>
      </c>
      <c r="B94" s="13" t="s">
        <v>33</v>
      </c>
      <c r="C94" s="13" t="s">
        <v>34</v>
      </c>
      <c r="D94" s="13" t="s">
        <v>35</v>
      </c>
      <c r="E94" s="13" t="s">
        <v>81</v>
      </c>
      <c r="F94" s="13" t="s">
        <v>10</v>
      </c>
      <c r="G94" s="13" t="s">
        <v>32</v>
      </c>
      <c r="H94" s="13" t="s">
        <v>33</v>
      </c>
      <c r="I94" s="13" t="s">
        <v>34</v>
      </c>
      <c r="J94" s="13" t="s">
        <v>35</v>
      </c>
      <c r="K94" s="13" t="s">
        <v>81</v>
      </c>
      <c r="L94" s="13" t="s">
        <v>10</v>
      </c>
      <c r="M94" s="13" t="s">
        <v>32</v>
      </c>
      <c r="N94" s="13" t="s">
        <v>33</v>
      </c>
      <c r="O94" s="13" t="s">
        <v>34</v>
      </c>
      <c r="P94" s="13" t="s">
        <v>35</v>
      </c>
      <c r="Q94" s="13" t="s">
        <v>81</v>
      </c>
      <c r="R94" s="13" t="s">
        <v>10</v>
      </c>
      <c r="S94" s="13" t="s">
        <v>32</v>
      </c>
      <c r="T94" s="13" t="s">
        <v>33</v>
      </c>
      <c r="U94" s="13" t="s">
        <v>34</v>
      </c>
      <c r="V94" s="13" t="s">
        <v>35</v>
      </c>
      <c r="W94" s="13" t="s">
        <v>81</v>
      </c>
      <c r="X94" s="13" t="s">
        <v>10</v>
      </c>
      <c r="Y94" s="15"/>
      <c r="Z94" s="15"/>
      <c r="AA94" s="15"/>
      <c r="AB94" s="15"/>
      <c r="AC94" s="15"/>
      <c r="AD94" s="15"/>
    </row>
    <row r="95">
      <c r="A95" s="13" t="s">
        <v>38</v>
      </c>
      <c r="B95" s="15"/>
      <c r="C95" s="15"/>
      <c r="D95" s="15"/>
      <c r="E95" s="13">
        <v>15.0</v>
      </c>
      <c r="F95" s="13">
        <v>8.0</v>
      </c>
      <c r="G95" s="13" t="s">
        <v>37</v>
      </c>
      <c r="H95" s="15"/>
      <c r="I95" s="15"/>
      <c r="J95" s="15"/>
      <c r="K95" s="13">
        <v>16.0</v>
      </c>
      <c r="L95" s="13">
        <v>6.0</v>
      </c>
      <c r="M95" s="13" t="s">
        <v>37</v>
      </c>
      <c r="N95" s="15"/>
      <c r="O95" s="15"/>
      <c r="P95" s="15"/>
      <c r="Q95" s="13">
        <v>16.0</v>
      </c>
      <c r="R95" s="13">
        <v>6.0</v>
      </c>
      <c r="S95" s="13" t="s">
        <v>37</v>
      </c>
      <c r="T95" s="15"/>
      <c r="U95" s="15"/>
      <c r="V95" s="15"/>
      <c r="W95" s="13">
        <v>16.0</v>
      </c>
      <c r="X95" s="13">
        <v>6.0</v>
      </c>
      <c r="Y95" s="15"/>
      <c r="Z95" s="15"/>
      <c r="AA95" s="15"/>
      <c r="AB95" s="15"/>
      <c r="AC95" s="15"/>
      <c r="AD95" s="15"/>
    </row>
    <row r="96">
      <c r="A96" s="15"/>
      <c r="B96" s="13" t="s">
        <v>37</v>
      </c>
      <c r="C96" s="15"/>
      <c r="D96" s="15"/>
      <c r="E96" s="13">
        <v>33.0</v>
      </c>
      <c r="F96" s="13">
        <v>18.0</v>
      </c>
      <c r="G96" s="15"/>
      <c r="H96" s="13" t="s">
        <v>38</v>
      </c>
      <c r="I96" s="15"/>
      <c r="J96" s="15"/>
      <c r="K96" s="13">
        <v>4.0</v>
      </c>
      <c r="L96" s="13">
        <v>0.0</v>
      </c>
      <c r="M96" s="15"/>
      <c r="N96" s="13" t="s">
        <v>37</v>
      </c>
      <c r="O96" s="15"/>
      <c r="P96" s="15"/>
      <c r="Q96" s="13">
        <v>40.0</v>
      </c>
      <c r="R96" s="13">
        <v>21.0</v>
      </c>
      <c r="S96" s="15"/>
      <c r="T96" s="13" t="s">
        <v>37</v>
      </c>
      <c r="U96" s="15"/>
      <c r="V96" s="15"/>
      <c r="W96" s="13">
        <v>40.0</v>
      </c>
      <c r="X96" s="13">
        <v>21.0</v>
      </c>
      <c r="Y96" s="15"/>
      <c r="Z96" s="15"/>
      <c r="AA96" s="15"/>
      <c r="AB96" s="15"/>
      <c r="AC96" s="15"/>
      <c r="AD96" s="15"/>
    </row>
    <row r="97">
      <c r="A97" s="15"/>
      <c r="B97" s="15"/>
      <c r="C97" s="13" t="s">
        <v>37</v>
      </c>
      <c r="D97" s="15"/>
      <c r="E97" s="13">
        <v>32.0</v>
      </c>
      <c r="F97" s="13">
        <v>19.0</v>
      </c>
      <c r="G97" s="15"/>
      <c r="H97" s="15"/>
      <c r="I97" s="13" t="s">
        <v>37</v>
      </c>
      <c r="J97" s="15"/>
      <c r="K97" s="13">
        <v>41.0</v>
      </c>
      <c r="L97" s="13">
        <v>22.0</v>
      </c>
      <c r="M97" s="15"/>
      <c r="N97" s="15"/>
      <c r="O97" s="13" t="s">
        <v>38</v>
      </c>
      <c r="P97" s="15"/>
      <c r="Q97" s="13">
        <v>4.0</v>
      </c>
      <c r="R97" s="13">
        <v>0.0</v>
      </c>
      <c r="S97" s="15"/>
      <c r="T97" s="15"/>
      <c r="U97" s="13" t="s">
        <v>37</v>
      </c>
      <c r="V97" s="15"/>
      <c r="W97" s="13">
        <v>41.0</v>
      </c>
      <c r="X97" s="13">
        <v>22.0</v>
      </c>
      <c r="Y97" s="15"/>
      <c r="Z97" s="15"/>
      <c r="AA97" s="15"/>
      <c r="AB97" s="15"/>
      <c r="AC97" s="15"/>
      <c r="AD97" s="15"/>
    </row>
    <row r="98">
      <c r="A98" s="15"/>
      <c r="B98" s="15"/>
      <c r="C98" s="15"/>
      <c r="D98" s="13" t="s">
        <v>37</v>
      </c>
      <c r="E98" s="13">
        <v>40.0</v>
      </c>
      <c r="F98" s="13">
        <v>20.0</v>
      </c>
      <c r="G98" s="15"/>
      <c r="H98" s="15"/>
      <c r="I98" s="15"/>
      <c r="J98" s="13" t="s">
        <v>37</v>
      </c>
      <c r="K98" s="13">
        <v>40.0</v>
      </c>
      <c r="L98" s="13">
        <v>20.0</v>
      </c>
      <c r="M98" s="15"/>
      <c r="N98" s="15"/>
      <c r="O98" s="15"/>
      <c r="P98" s="13" t="s">
        <v>37</v>
      </c>
      <c r="Q98" s="13">
        <v>40.0</v>
      </c>
      <c r="R98" s="13">
        <v>20.0</v>
      </c>
      <c r="S98" s="15"/>
      <c r="T98" s="15"/>
      <c r="U98" s="15"/>
      <c r="V98" s="13" t="s">
        <v>38</v>
      </c>
      <c r="W98" s="13">
        <v>4.0</v>
      </c>
      <c r="X98" s="13">
        <v>0.0</v>
      </c>
      <c r="Y98" s="15"/>
      <c r="Z98" s="15"/>
      <c r="AA98" s="15"/>
      <c r="AB98" s="15"/>
      <c r="AC98" s="15"/>
      <c r="AD98" s="15"/>
    </row>
    <row r="99">
      <c r="A99" s="15"/>
      <c r="B99" s="15"/>
      <c r="C99" s="15"/>
      <c r="D99" s="15"/>
      <c r="E99" s="15">
        <f t="shared" ref="E99:F99" si="25">sum(E95:E98)</f>
        <v>120</v>
      </c>
      <c r="F99" s="15">
        <f t="shared" si="25"/>
        <v>65</v>
      </c>
      <c r="G99" s="15"/>
      <c r="H99" s="15"/>
      <c r="I99" s="15"/>
      <c r="J99" s="15"/>
      <c r="K99" s="15">
        <f t="shared" ref="K99:L99" si="26">sum(K95:K98)</f>
        <v>101</v>
      </c>
      <c r="L99" s="15">
        <f t="shared" si="26"/>
        <v>48</v>
      </c>
      <c r="M99" s="15"/>
      <c r="N99" s="15"/>
      <c r="O99" s="15"/>
      <c r="P99" s="15"/>
      <c r="Q99" s="15">
        <f t="shared" ref="Q99:R99" si="27">sum(Q95:Q98)</f>
        <v>100</v>
      </c>
      <c r="R99" s="15">
        <f t="shared" si="27"/>
        <v>47</v>
      </c>
      <c r="S99" s="15"/>
      <c r="T99" s="15"/>
      <c r="U99" s="15"/>
      <c r="V99" s="15"/>
      <c r="W99" s="15">
        <f t="shared" ref="W99:X99" si="28">sum(W95:W98)</f>
        <v>101</v>
      </c>
      <c r="X99" s="15">
        <f t="shared" si="28"/>
        <v>49</v>
      </c>
      <c r="Y99" s="15"/>
      <c r="Z99" s="15"/>
      <c r="AA99" s="15"/>
      <c r="AB99" s="15"/>
      <c r="AC99" s="15"/>
      <c r="AD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>
      <c r="A102" s="14" t="s">
        <v>89</v>
      </c>
      <c r="B102" s="16"/>
      <c r="C102" s="16"/>
      <c r="D102" s="16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>
      <c r="A103" s="14" t="s">
        <v>84</v>
      </c>
      <c r="B103" s="14" t="s">
        <v>85</v>
      </c>
      <c r="C103" s="14" t="s">
        <v>86</v>
      </c>
      <c r="D103" s="14" t="s">
        <v>90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>
      <c r="A104" s="13">
        <v>0.0</v>
      </c>
      <c r="B104" s="13">
        <v>27.0</v>
      </c>
      <c r="C104" s="13">
        <v>8.0</v>
      </c>
      <c r="D104" s="15">
        <f t="shared" ref="D104:D108" si="29">(0.65*B104)+(0.35*C104)</f>
        <v>20.35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>
      <c r="A105" s="13">
        <v>25.0</v>
      </c>
      <c r="B105" s="15">
        <f>(29+55+56+54)/4</f>
        <v>48.5</v>
      </c>
      <c r="C105" s="15">
        <f>(8+26+26+25)/4</f>
        <v>21.25</v>
      </c>
      <c r="D105" s="15">
        <f t="shared" si="29"/>
        <v>38.9625</v>
      </c>
      <c r="E105" s="15"/>
      <c r="F105" s="15"/>
      <c r="G105" s="15"/>
      <c r="H105" s="15"/>
      <c r="I105" s="15"/>
      <c r="J105" s="15"/>
      <c r="K105" s="13"/>
      <c r="L105" s="13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>
      <c r="A106" s="13">
        <v>50.0</v>
      </c>
      <c r="B106" s="15">
        <f>(66+67+66+84+84+95)/6</f>
        <v>77</v>
      </c>
      <c r="C106" s="15">
        <f>(29+30+28+45+44+48)/6</f>
        <v>37.33333333</v>
      </c>
      <c r="D106" s="15">
        <f t="shared" si="29"/>
        <v>63.11666667</v>
      </c>
      <c r="E106" s="15"/>
      <c r="F106" s="15"/>
      <c r="G106" s="15"/>
      <c r="H106" s="15"/>
      <c r="I106" s="15"/>
      <c r="J106" s="15"/>
      <c r="K106" s="13"/>
      <c r="L106" s="13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>
      <c r="A107" s="13">
        <v>75.0</v>
      </c>
      <c r="B107" s="15">
        <f>(120+101+100+101)/4</f>
        <v>105.5</v>
      </c>
      <c r="C107" s="15">
        <f>sum(65+48+47+49)/4</f>
        <v>52.25</v>
      </c>
      <c r="D107" s="15">
        <f t="shared" si="29"/>
        <v>86.8625</v>
      </c>
      <c r="E107" s="15"/>
      <c r="F107" s="15"/>
      <c r="G107" s="15"/>
      <c r="H107" s="15"/>
      <c r="I107" s="15"/>
      <c r="J107" s="15"/>
      <c r="K107" s="13"/>
      <c r="L107" s="13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>
      <c r="A108" s="13">
        <v>100.0</v>
      </c>
      <c r="B108" s="13">
        <v>137.0</v>
      </c>
      <c r="C108" s="13">
        <v>69.0</v>
      </c>
      <c r="D108" s="15">
        <f t="shared" si="29"/>
        <v>113.2</v>
      </c>
      <c r="E108" s="15"/>
      <c r="F108" s="15"/>
      <c r="G108" s="15"/>
      <c r="H108" s="15"/>
      <c r="I108" s="15"/>
      <c r="J108" s="15"/>
      <c r="K108" s="13"/>
      <c r="L108" s="13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</sheetData>
  <drawing r:id="rId1"/>
</worksheet>
</file>