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arthikkommalapati/Desktop/"/>
    </mc:Choice>
  </mc:AlternateContent>
  <xr:revisionPtr revIDLastSave="0" documentId="13_ncr:1_{1C3EBE23-90BF-A34E-B888-A3DF460E01E1}" xr6:coauthVersionLast="45" xr6:coauthVersionMax="45" xr10:uidLastSave="{00000000-0000-0000-0000-000000000000}"/>
  <bookViews>
    <workbookView xWindow="2060" yWindow="460" windowWidth="49980" windowHeight="27060" activeTab="3" xr2:uid="{00000000-000D-0000-FFFF-FFFF00000000}"/>
  </bookViews>
  <sheets>
    <sheet name="ltdata" sheetId="1" r:id="rId1"/>
    <sheet name="bddata" sheetId="3" r:id="rId2"/>
    <sheet name="pscore" sheetId="2" r:id="rId3"/>
    <sheet name="entdata" sheetId="7" r:id="rId4"/>
    <sheet name="earamt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E15" i="2" l="1"/>
  <c r="E27" i="2" s="1"/>
  <c r="C27" i="2" s="1"/>
  <c r="E16" i="2"/>
  <c r="E28" i="2" s="1"/>
  <c r="C28" i="2" s="1"/>
  <c r="E17" i="2"/>
  <c r="E29" i="2" s="1"/>
  <c r="C29" i="2" s="1"/>
  <c r="E18" i="2"/>
  <c r="E30" i="2" s="1"/>
  <c r="C30" i="2" s="1"/>
  <c r="E19" i="2"/>
  <c r="E31" i="2" s="1"/>
  <c r="C31" i="2" s="1"/>
  <c r="E20" i="2"/>
  <c r="E32" i="2" s="1"/>
  <c r="C32" i="2" s="1"/>
  <c r="E21" i="2"/>
  <c r="E33" i="2" s="1"/>
  <c r="C33" i="2" s="1"/>
  <c r="E22" i="2"/>
  <c r="E34" i="2" s="1"/>
  <c r="C34" i="2" s="1"/>
  <c r="E23" i="2"/>
  <c r="E35" i="2" s="1"/>
  <c r="C35" i="2" s="1"/>
  <c r="E24" i="2"/>
  <c r="E36" i="2" s="1"/>
  <c r="C36" i="2" s="1"/>
  <c r="E25" i="2"/>
  <c r="E37" i="2" s="1"/>
  <c r="C37" i="2" s="1"/>
  <c r="E14" i="2"/>
  <c r="E26" i="2" s="1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A113" i="8" s="1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A129" i="8" s="1"/>
  <c r="D130" i="8"/>
  <c r="D131" i="8"/>
  <c r="D132" i="8"/>
  <c r="D133" i="8"/>
  <c r="D134" i="8"/>
  <c r="D135" i="8"/>
  <c r="A135" i="8" s="1"/>
  <c r="D136" i="8"/>
  <c r="D137" i="8"/>
  <c r="A137" i="8" s="1"/>
  <c r="D138" i="8"/>
  <c r="D139" i="8"/>
  <c r="A139" i="8" s="1"/>
  <c r="D140" i="8"/>
  <c r="D141" i="8"/>
  <c r="A141" i="8" s="1"/>
  <c r="D142" i="8"/>
  <c r="A142" i="8" s="1"/>
  <c r="D143" i="8"/>
  <c r="A143" i="8" s="1"/>
  <c r="D144" i="8"/>
  <c r="A144" i="8" s="1"/>
  <c r="D145" i="8"/>
  <c r="A145" i="8" s="1"/>
  <c r="A81" i="8"/>
  <c r="A89" i="8"/>
  <c r="A97" i="8"/>
  <c r="A105" i="8"/>
  <c r="A121" i="8"/>
  <c r="A134" i="8"/>
  <c r="C10" i="8"/>
  <c r="A18" i="8"/>
  <c r="A26" i="8"/>
  <c r="C34" i="8"/>
  <c r="C42" i="8"/>
  <c r="A50" i="8"/>
  <c r="C58" i="8"/>
  <c r="A65" i="8"/>
  <c r="A66" i="8"/>
  <c r="D2" i="8"/>
  <c r="C2" i="8" s="1"/>
  <c r="A136" i="8"/>
  <c r="A138" i="8"/>
  <c r="A140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C134" i="8"/>
  <c r="C135" i="8"/>
  <c r="C136" i="8"/>
  <c r="C138" i="8"/>
  <c r="C140" i="8"/>
  <c r="C141" i="8"/>
  <c r="C143" i="8"/>
  <c r="A122" i="8"/>
  <c r="A123" i="8"/>
  <c r="A124" i="8"/>
  <c r="A125" i="8"/>
  <c r="A126" i="8"/>
  <c r="A127" i="8"/>
  <c r="A128" i="8"/>
  <c r="A130" i="8"/>
  <c r="A131" i="8"/>
  <c r="A132" i="8"/>
  <c r="A133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C122" i="8"/>
  <c r="C123" i="8"/>
  <c r="C124" i="8"/>
  <c r="C125" i="8"/>
  <c r="C126" i="8"/>
  <c r="C127" i="8"/>
  <c r="C128" i="8"/>
  <c r="C130" i="8"/>
  <c r="C131" i="8"/>
  <c r="C132" i="8"/>
  <c r="C133" i="8"/>
  <c r="A110" i="8"/>
  <c r="A111" i="8"/>
  <c r="A112" i="8"/>
  <c r="A114" i="8"/>
  <c r="A115" i="8"/>
  <c r="A116" i="8"/>
  <c r="A117" i="8"/>
  <c r="A118" i="8"/>
  <c r="A119" i="8"/>
  <c r="A120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C110" i="8"/>
  <c r="C111" i="8"/>
  <c r="C112" i="8"/>
  <c r="C114" i="8"/>
  <c r="C115" i="8"/>
  <c r="C116" i="8"/>
  <c r="C117" i="8"/>
  <c r="C118" i="8"/>
  <c r="C119" i="8"/>
  <c r="C120" i="8"/>
  <c r="A98" i="8"/>
  <c r="A99" i="8"/>
  <c r="A100" i="8"/>
  <c r="A101" i="8"/>
  <c r="A102" i="8"/>
  <c r="A103" i="8"/>
  <c r="A104" i="8"/>
  <c r="A106" i="8"/>
  <c r="A107" i="8"/>
  <c r="A108" i="8"/>
  <c r="A109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C98" i="8"/>
  <c r="C99" i="8"/>
  <c r="C100" i="8"/>
  <c r="C101" i="8"/>
  <c r="C102" i="8"/>
  <c r="C103" i="8"/>
  <c r="C104" i="8"/>
  <c r="C106" i="8"/>
  <c r="C107" i="8"/>
  <c r="C108" i="8"/>
  <c r="C109" i="8"/>
  <c r="A86" i="8"/>
  <c r="A87" i="8"/>
  <c r="A88" i="8"/>
  <c r="A90" i="8"/>
  <c r="A91" i="8"/>
  <c r="A92" i="8"/>
  <c r="A93" i="8"/>
  <c r="A94" i="8"/>
  <c r="A95" i="8"/>
  <c r="A96" i="8"/>
  <c r="B86" i="8"/>
  <c r="B87" i="8"/>
  <c r="B88" i="8"/>
  <c r="B89" i="8"/>
  <c r="B90" i="8"/>
  <c r="B91" i="8"/>
  <c r="B92" i="8"/>
  <c r="B93" i="8"/>
  <c r="B94" i="8"/>
  <c r="B95" i="8"/>
  <c r="B96" i="8"/>
  <c r="B97" i="8"/>
  <c r="C86" i="8"/>
  <c r="C87" i="8"/>
  <c r="C88" i="8"/>
  <c r="C90" i="8"/>
  <c r="C91" i="8"/>
  <c r="C92" i="8"/>
  <c r="C93" i="8"/>
  <c r="C94" i="8"/>
  <c r="C95" i="8"/>
  <c r="C96" i="8"/>
  <c r="A74" i="8"/>
  <c r="A75" i="8"/>
  <c r="A76" i="8"/>
  <c r="A77" i="8"/>
  <c r="A78" i="8"/>
  <c r="A79" i="8"/>
  <c r="A80" i="8"/>
  <c r="A82" i="8"/>
  <c r="A83" i="8"/>
  <c r="A84" i="8"/>
  <c r="A85" i="8"/>
  <c r="B74" i="8"/>
  <c r="B75" i="8"/>
  <c r="B76" i="8"/>
  <c r="B77" i="8"/>
  <c r="B78" i="8"/>
  <c r="B79" i="8"/>
  <c r="B80" i="8"/>
  <c r="B81" i="8"/>
  <c r="B82" i="8"/>
  <c r="B83" i="8"/>
  <c r="B84" i="8"/>
  <c r="B85" i="8"/>
  <c r="C74" i="8"/>
  <c r="C75" i="8"/>
  <c r="C76" i="8"/>
  <c r="C77" i="8"/>
  <c r="C78" i="8"/>
  <c r="C79" i="8"/>
  <c r="C80" i="8"/>
  <c r="C82" i="8"/>
  <c r="C83" i="8"/>
  <c r="C84" i="8"/>
  <c r="C85" i="8"/>
  <c r="A62" i="8"/>
  <c r="A63" i="8"/>
  <c r="A64" i="8"/>
  <c r="A67" i="8"/>
  <c r="A68" i="8"/>
  <c r="A69" i="8"/>
  <c r="A70" i="8"/>
  <c r="A71" i="8"/>
  <c r="A72" i="8"/>
  <c r="A73" i="8"/>
  <c r="B62" i="8"/>
  <c r="B63" i="8"/>
  <c r="B64" i="8"/>
  <c r="B65" i="8"/>
  <c r="B66" i="8"/>
  <c r="B67" i="8"/>
  <c r="B68" i="8"/>
  <c r="B69" i="8"/>
  <c r="B70" i="8"/>
  <c r="B71" i="8"/>
  <c r="B72" i="8"/>
  <c r="B73" i="8"/>
  <c r="C62" i="8"/>
  <c r="C63" i="8"/>
  <c r="C64" i="8"/>
  <c r="C65" i="8"/>
  <c r="C67" i="8"/>
  <c r="C68" i="8"/>
  <c r="C69" i="8"/>
  <c r="C70" i="8"/>
  <c r="C71" i="8"/>
  <c r="C72" i="8"/>
  <c r="C73" i="8"/>
  <c r="C3" i="8"/>
  <c r="C4" i="8"/>
  <c r="C5" i="8"/>
  <c r="C6" i="8"/>
  <c r="C7" i="8"/>
  <c r="C8" i="8"/>
  <c r="C9" i="8"/>
  <c r="C11" i="8"/>
  <c r="C12" i="8"/>
  <c r="C13" i="8"/>
  <c r="C14" i="8"/>
  <c r="C15" i="8"/>
  <c r="C16" i="8"/>
  <c r="C17" i="8"/>
  <c r="C19" i="8"/>
  <c r="C20" i="8"/>
  <c r="C21" i="8"/>
  <c r="C22" i="8"/>
  <c r="C23" i="8"/>
  <c r="C24" i="8"/>
  <c r="C25" i="8"/>
  <c r="C27" i="8"/>
  <c r="C28" i="8"/>
  <c r="C29" i="8"/>
  <c r="C30" i="8"/>
  <c r="C31" i="8"/>
  <c r="C32" i="8"/>
  <c r="C33" i="8"/>
  <c r="C35" i="8"/>
  <c r="C36" i="8"/>
  <c r="C37" i="8"/>
  <c r="C38" i="8"/>
  <c r="C39" i="8"/>
  <c r="C40" i="8"/>
  <c r="C41" i="8"/>
  <c r="C43" i="8"/>
  <c r="C44" i="8"/>
  <c r="C45" i="8"/>
  <c r="C46" i="8"/>
  <c r="C47" i="8"/>
  <c r="C48" i="8"/>
  <c r="C49" i="8"/>
  <c r="C51" i="8"/>
  <c r="C52" i="8"/>
  <c r="C53" i="8"/>
  <c r="C54" i="8"/>
  <c r="C55" i="8"/>
  <c r="C56" i="8"/>
  <c r="C57" i="8"/>
  <c r="C59" i="8"/>
  <c r="C60" i="8"/>
  <c r="C61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2" i="8"/>
  <c r="A61" i="8"/>
  <c r="A60" i="8"/>
  <c r="A59" i="8"/>
  <c r="A57" i="8"/>
  <c r="A56" i="8"/>
  <c r="A55" i="8"/>
  <c r="A54" i="8"/>
  <c r="A53" i="8"/>
  <c r="A52" i="8"/>
  <c r="A51" i="8"/>
  <c r="A49" i="8"/>
  <c r="A48" i="8"/>
  <c r="A47" i="8"/>
  <c r="A46" i="8"/>
  <c r="A45" i="8"/>
  <c r="A44" i="8"/>
  <c r="A43" i="8"/>
  <c r="A41" i="8"/>
  <c r="A40" i="8"/>
  <c r="A39" i="8"/>
  <c r="A38" i="8"/>
  <c r="A37" i="8"/>
  <c r="A36" i="8"/>
  <c r="A35" i="8"/>
  <c r="A33" i="8"/>
  <c r="A32" i="8"/>
  <c r="A31" i="8"/>
  <c r="A30" i="8"/>
  <c r="A29" i="8"/>
  <c r="A28" i="8"/>
  <c r="A27" i="8"/>
  <c r="A25" i="8"/>
  <c r="A24" i="8"/>
  <c r="A23" i="8"/>
  <c r="A22" i="8"/>
  <c r="A21" i="8"/>
  <c r="A20" i="8"/>
  <c r="A19" i="8"/>
  <c r="A17" i="8"/>
  <c r="A16" i="8"/>
  <c r="A15" i="8"/>
  <c r="A14" i="8"/>
  <c r="A13" i="8"/>
  <c r="A12" i="8"/>
  <c r="A11" i="8"/>
  <c r="A9" i="8"/>
  <c r="A8" i="8"/>
  <c r="A7" i="8"/>
  <c r="A6" i="8"/>
  <c r="A5" i="8"/>
  <c r="A4" i="8"/>
  <c r="A3" i="8"/>
  <c r="B7" i="7"/>
  <c r="B8" i="7"/>
  <c r="B9" i="7"/>
  <c r="B10" i="7"/>
  <c r="B11" i="7"/>
  <c r="B12" i="7"/>
  <c r="B13" i="7"/>
  <c r="B3" i="7"/>
  <c r="B4" i="7"/>
  <c r="B5" i="7"/>
  <c r="B6" i="7"/>
  <c r="B2" i="7"/>
  <c r="C26" i="2" l="1"/>
  <c r="C144" i="8"/>
  <c r="C139" i="8"/>
  <c r="C81" i="8"/>
  <c r="C97" i="8"/>
  <c r="C89" i="8"/>
  <c r="C105" i="8"/>
  <c r="C121" i="8"/>
  <c r="C113" i="8"/>
  <c r="C129" i="8"/>
  <c r="C145" i="8"/>
  <c r="C137" i="8"/>
  <c r="C142" i="8"/>
  <c r="A34" i="8"/>
  <c r="A58" i="8"/>
  <c r="A10" i="8"/>
  <c r="C66" i="8"/>
  <c r="A42" i="8"/>
  <c r="C26" i="8"/>
  <c r="C50" i="8"/>
  <c r="C18" i="8"/>
  <c r="A2" i="8"/>
  <c r="G14" i="2"/>
  <c r="G15" i="2"/>
  <c r="G16" i="2"/>
  <c r="G17" i="2"/>
  <c r="G18" i="2"/>
  <c r="G19" i="2"/>
  <c r="G20" i="2"/>
  <c r="G21" i="2"/>
  <c r="G22" i="2"/>
  <c r="G23" i="2"/>
  <c r="G24" i="2"/>
  <c r="G25" i="2"/>
  <c r="F25" i="2"/>
  <c r="C25" i="2"/>
  <c r="F24" i="2"/>
  <c r="C24" i="2"/>
  <c r="F23" i="2"/>
  <c r="C23" i="2"/>
  <c r="F22" i="2"/>
  <c r="C22" i="2"/>
  <c r="F21" i="2"/>
  <c r="C21" i="2"/>
  <c r="F20" i="2"/>
  <c r="C20" i="2"/>
  <c r="F19" i="2"/>
  <c r="C19" i="2"/>
  <c r="F18" i="2"/>
  <c r="C18" i="2"/>
  <c r="F17" i="2"/>
  <c r="C17" i="2"/>
  <c r="F16" i="2"/>
  <c r="C16" i="2"/>
  <c r="F15" i="2"/>
  <c r="C15" i="2"/>
  <c r="F14" i="2"/>
  <c r="C14" i="2"/>
  <c r="C3" i="2" l="1"/>
  <c r="C13" i="2" l="1"/>
  <c r="C11" i="2"/>
  <c r="C9" i="2"/>
  <c r="C7" i="2"/>
  <c r="C4" i="2"/>
  <c r="C8" i="2"/>
  <c r="C12" i="2"/>
  <c r="F6" i="2"/>
  <c r="F7" i="2"/>
  <c r="F8" i="2"/>
  <c r="F9" i="2"/>
  <c r="F10" i="2"/>
  <c r="F11" i="2"/>
  <c r="F12" i="2"/>
  <c r="F13" i="2"/>
  <c r="G6" i="2"/>
  <c r="G7" i="2"/>
  <c r="G8" i="2"/>
  <c r="G9" i="2"/>
  <c r="G10" i="2"/>
  <c r="G11" i="2"/>
  <c r="G12" i="2"/>
  <c r="G13" i="2"/>
  <c r="C5" i="2"/>
  <c r="C2" i="2"/>
  <c r="C6" i="2" l="1"/>
  <c r="C10" i="2"/>
  <c r="F5" i="2" l="1"/>
  <c r="G5" i="2"/>
  <c r="F2" i="2" l="1"/>
  <c r="F3" i="2"/>
  <c r="F4" i="2"/>
  <c r="G2" i="2"/>
  <c r="G3" i="2"/>
  <c r="G4" i="2"/>
</calcChain>
</file>

<file path=xl/sharedStrings.xml><?xml version="1.0" encoding="utf-8"?>
<sst xmlns="http://schemas.openxmlformats.org/spreadsheetml/2006/main" count="120" uniqueCount="40">
  <si>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</si>
  <si>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</si>
  <si>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</si>
  <si>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</si>
  <si>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</si>
  <si>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</si>
  <si>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</si>
  <si>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</si>
  <si>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</si>
  <si>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</si>
  <si>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</si>
  <si>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</si>
  <si>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ltid</t>
  </si>
  <si>
    <t>lt</t>
  </si>
  <si>
    <t>ms</t>
  </si>
  <si>
    <t>cntvalue</t>
  </si>
  <si>
    <t>bdid</t>
  </si>
  <si>
    <t>bd</t>
  </si>
  <si>
    <t>p_score</t>
  </si>
  <si>
    <t>q_score</t>
  </si>
  <si>
    <t>prc</t>
  </si>
  <si>
    <t>entid</t>
  </si>
  <si>
    <t>ent</t>
  </si>
  <si>
    <t>entcap</t>
  </si>
  <si>
    <t>earamt</t>
  </si>
  <si>
    <t>lt1</t>
  </si>
  <si>
    <t>lt2</t>
  </si>
  <si>
    <t>lt3</t>
  </si>
  <si>
    <t>lt4</t>
  </si>
  <si>
    <t>lt5</t>
  </si>
  <si>
    <t>lt6</t>
  </si>
  <si>
    <t>lt7</t>
  </si>
  <si>
    <t>lt8</t>
  </si>
  <si>
    <t>lt9</t>
  </si>
  <si>
    <t>lt10</t>
  </si>
  <si>
    <t>lt11</t>
  </si>
  <si>
    <t>lt12</t>
  </si>
  <si>
    <t>bd1</t>
  </si>
  <si>
    <t>bd2</t>
  </si>
  <si>
    <t>bd3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</si>
</sst>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.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0"/>
    <xf numFmtId="164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4" fontId="0" fillId="2" borderId="0" xfId="0" applyNumberFormat="1" applyFill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16">
    <dxf>
      <numFmt numFmtId="0" formatCode="General"/>
    </dxf>
    <dxf>
      <numFmt numFmtId="0" formatCode="General"/>
    </dxf>
    <dxf>
      <numFmt numFmtId="4" formatCode="#,##0.00"/>
    </dxf>
    <dxf>
      <alignment horizontal="center" vertical="bottom" textRotation="0" wrapText="0" indent="0" justifyLastLine="0" shrinkToFit="0" readingOrder="0"/>
    </dxf>
    <dxf>
      <numFmt numFmtId="4" formatCode="#,##0.0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4" formatCode="#,##0.00"/>
    </dxf>
    <dxf>
      <numFmt numFmtId="2" formatCode="0.00"/>
    </dxf>
    <dxf>
      <numFmt numFmtId="165" formatCode="#,##0.00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" formatCode="#,##0.00"/>
    </dxf>
    <dxf>
      <numFmt numFmtId="164" formatCode="0.000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D13" totalsRowShown="0" headerRowDxfId="15">
  <tableColumns count="4">
    <tableColumn id="1" xr3:uid="{00000000-0010-0000-0000-000001000000}" name="ltid"/>
    <tableColumn id="2" xr3:uid="{00000000-0010-0000-0000-000002000000}" name="lt"/>
    <tableColumn id="3" xr3:uid="{00000000-0010-0000-0000-000003000000}" name="ms" dataDxfId="14"/>
    <tableColumn id="6" xr3:uid="{00000000-0010-0000-0000-000006000000}" name="cntvalue" dataDxfId="13">
      <calculatedColumnFormula>11*1000000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N4" totalsRowShown="0" headerRowDxfId="12">
  <tableColumns count="14">
    <tableColumn id="1" xr3:uid="{00000000-0010-0000-0100-000001000000}" name="bdid"/>
    <tableColumn id="2" xr3:uid="{00000000-0010-0000-0100-000002000000}" name="bd"/>
    <tableColumn id="5" xr3:uid="{00000000-0010-0000-0100-000005000000}" name="1"/>
    <tableColumn id="6" xr3:uid="{00000000-0010-0000-0100-000006000000}" name="2"/>
    <tableColumn id="7" xr3:uid="{00000000-0010-0000-0100-000007000000}" name="3"/>
    <tableColumn id="8" xr3:uid="{E53A4FD7-161C-4622-AD19-6E8B395DDF2C}" name="4"/>
    <tableColumn id="9" xr3:uid="{4AB887BA-98E0-47E8-BD44-2A5272836D0F}" name="5"/>
    <tableColumn id="10" xr3:uid="{014EBEE0-8E89-4E99-86AD-E22876750FA5}" name="6"/>
    <tableColumn id="11" xr3:uid="{3C5E9A55-EFD2-4277-8D13-329DDB327FBB}" name="7"/>
    <tableColumn id="12" xr3:uid="{BAE57668-1727-4516-BBCD-8C7109792389}" name="8"/>
    <tableColumn id="13" xr3:uid="{8D3FA905-3378-4DA4-AAA4-DBF6CD7FF5FC}" name="9"/>
    <tableColumn id="14" xr3:uid="{5FB3A812-CDF9-4707-B2B1-8A54C0A7620F}" name="10"/>
    <tableColumn id="15" xr3:uid="{9DDDA7D8-8D56-479F-9EB3-3D05349689E8}" name="11"/>
    <tableColumn id="16" xr3:uid="{589E09E9-7157-4E96-B992-E6DD7A8E8E9B}" name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G37" totalsRowShown="0" headerRowDxfId="11">
  <autoFilter ref="A1:G37" xr:uid="{6FAC1661-9BE5-F742-948E-15FAA909989D}"/>
  <tableColumns count="7">
    <tableColumn id="1" xr3:uid="{00000000-0010-0000-0200-000001000000}" name="lt"/>
    <tableColumn id="2" xr3:uid="{00000000-0010-0000-0200-000002000000}" name="bd"/>
    <tableColumn id="3" xr3:uid="{00000000-0010-0000-0200-000003000000}" name="p_score" dataDxfId="10">
      <calculatedColumnFormula>ROUND(Table1[[#This Row],[prc]]/Table1[[#This Row],[q_score]], 4)</calculatedColumnFormula>
    </tableColumn>
    <tableColumn id="6" xr3:uid="{00000000-0010-0000-0200-000006000000}" name="q_score" dataDxfId="9"/>
    <tableColumn id="7" xr3:uid="{00000000-0010-0000-0200-000007000000}" name="prc" dataDxfId="8"/>
    <tableColumn id="4" xr3:uid="{00000000-0010-0000-0200-000004000000}" name="ltid" dataDxfId="7">
      <calculatedColumnFormula>INDEX(ltdata!$A:$A,MATCH(Table1[[#This Row],[lt]],ltdata!$B:$B,0))</calculatedColumnFormula>
    </tableColumn>
    <tableColumn id="5" xr3:uid="{00000000-0010-0000-0200-000005000000}" name="bdid" dataDxfId="6">
      <calculatedColumnFormula>INDEX(bddata!$A:$A,MATCH(Table1[[#This Row],[bd]],bddata!$B:$B,0))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C13" totalsRowShown="0" headerRowDxfId="5">
  <tableColumns count="3">
    <tableColumn id="1" xr3:uid="{00000000-0010-0000-0300-000001000000}" name="entid"/>
    <tableColumn id="2" xr3:uid="{00000000-0010-0000-0300-000002000000}" name="ent">
      <calculatedColumnFormula>CHAR(64+Table4[[#This Row],[entid]])</calculatedColumnFormula>
    </tableColumn>
    <tableColumn id="3" xr3:uid="{00000000-0010-0000-0300-000003000000}" name="entcap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E145" totalsRowShown="0" headerRowDxfId="3">
  <sortState xmlns:xlrd2="http://schemas.microsoft.com/office/spreadsheetml/2017/richdata2" ref="A2:E6">
    <sortCondition ref="A1:A6"/>
  </sortState>
  <tableColumns count="5">
    <tableColumn id="1" xr3:uid="{00000000-0010-0000-0400-000001000000}" name="ent">
      <calculatedColumnFormula>CHAR(64+Table5[[#This Row],[entid]])</calculatedColumnFormula>
    </tableColumn>
    <tableColumn id="2" xr3:uid="{00000000-0010-0000-0400-000002000000}" name="lt">
      <calculatedColumnFormula>VLOOKUP(Table5[[#This Row],[ltid]], Table2[[ltid]:[lt]], 2, 0)</calculatedColumnFormula>
    </tableColumn>
    <tableColumn id="3" xr3:uid="{00000000-0010-0000-0400-000003000000}" name="earamt" dataDxfId="2">
      <calculatedColumnFormula>VLOOKUP(Table5[[#This Row],[entid]], Table4[], 3, 0)</calculatedColumnFormula>
    </tableColumn>
    <tableColumn id="4" xr3:uid="{00000000-0010-0000-0400-000004000000}" name="entid" dataDxfId="1">
      <calculatedColumnFormula>COUNTIFS($E$1:$E2, Table5[[#This Row],[ltid]])</calculatedColumnFormula>
    </tableColumn>
    <tableColumn id="5" xr3:uid="{00000000-0010-0000-0400-000005000000}" name="lt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3"/>
  <sheetViews>
    <sheetView workbookViewId="0">
      <pane ySplit="1" topLeftCell="A2" activePane="bottomLeft" state="frozen"/>
      <selection activeCell="A2" sqref="A2"/>
      <selection pane="bottomLeft" activeCell="J17" sqref="J17"/>
    </sheetView>
  </sheetViews>
  <sheetFormatPr baseColWidth="10" defaultColWidth="8.83203125" defaultRowHeight="15" x14ac:dyDescent="0.2"/>
  <cols>
    <col min="2" max="2" width="14.1640625" bestFit="1" customWidth="1"/>
    <col min="3" max="3" width="11.5" customWidth="1"/>
    <col min="4" max="4" width="13.6640625" bestFit="1" customWidth="1"/>
  </cols>
  <sheetData>
    <row r="1" spans="1:6" s="5" customFormat="1" x14ac:dyDescent="0.2">
      <c r="A1" s="5" t="s">
        <v>12</v>
      </c>
      <c r="B1" s="5" t="s">
        <v>13</v>
      </c>
      <c r="C1" s="5" t="s">
        <v>14</v>
      </c>
      <c r="D1" s="5" t="s">
        <v>15</v>
      </c>
    </row>
    <row r="2" spans="1:6" x14ac:dyDescent="0.2">
      <c r="A2">
        <v>1</v>
      </c>
      <c r="B2" t="s">
        <v>25</v>
      </c>
      <c r="C2">
        <v>0.12</v>
      </c>
      <c r="D2" s="4">
        <f>11*1000000</f>
        <v>11000000</v>
      </c>
      <c r="F2" s="2"/>
    </row>
    <row r="3" spans="1:6" x14ac:dyDescent="0.2">
      <c r="A3">
        <v>2</v>
      </c>
      <c r="B3" t="s">
        <v>26</v>
      </c>
      <c r="C3">
        <v>0.05</v>
      </c>
      <c r="D3" s="4">
        <f t="shared" ref="D3:D13" si="0">11*1000000</f>
        <v>11000000</v>
      </c>
      <c r="F3" s="2"/>
    </row>
    <row r="4" spans="1:6" x14ac:dyDescent="0.2">
      <c r="A4">
        <v>3</v>
      </c>
      <c r="B4" t="s">
        <v>27</v>
      </c>
      <c r="C4">
        <v>5.91E-2</v>
      </c>
      <c r="D4" s="4">
        <f t="shared" si="0"/>
        <v>11000000</v>
      </c>
      <c r="F4" s="2"/>
    </row>
    <row r="5" spans="1:6" x14ac:dyDescent="0.2">
      <c r="A5" s="2">
        <v>4</v>
      </c>
      <c r="B5" s="2" t="s">
        <v>28</v>
      </c>
      <c r="C5" s="3">
        <v>7.1599999999999997E-2</v>
      </c>
      <c r="D5" s="4">
        <f t="shared" si="0"/>
        <v>11000000</v>
      </c>
      <c r="F5" s="8"/>
    </row>
    <row r="6" spans="1:6" x14ac:dyDescent="0.2">
      <c r="A6" s="2">
        <v>5</v>
      </c>
      <c r="B6" s="2" t="s">
        <v>29</v>
      </c>
      <c r="C6" s="3">
        <v>1.7999999999999999E-2</v>
      </c>
      <c r="D6" s="4">
        <f t="shared" si="0"/>
        <v>11000000</v>
      </c>
      <c r="F6" s="2"/>
    </row>
    <row r="7" spans="1:6" x14ac:dyDescent="0.2">
      <c r="A7" s="2">
        <v>6</v>
      </c>
      <c r="B7" s="2" t="s">
        <v>30</v>
      </c>
      <c r="C7" s="3">
        <v>0.13500000000000001</v>
      </c>
      <c r="D7" s="4">
        <f t="shared" si="0"/>
        <v>11000000</v>
      </c>
      <c r="F7" s="2"/>
    </row>
    <row r="8" spans="1:6" x14ac:dyDescent="0.2">
      <c r="A8" s="2">
        <v>7</v>
      </c>
      <c r="B8" s="2" t="s">
        <v>31</v>
      </c>
      <c r="C8" s="3">
        <v>5.1999999999999998E-2</v>
      </c>
      <c r="D8" s="4">
        <f t="shared" si="0"/>
        <v>11000000</v>
      </c>
      <c r="F8" s="2"/>
    </row>
    <row r="9" spans="1:6" x14ac:dyDescent="0.2">
      <c r="A9" s="2">
        <v>8</v>
      </c>
      <c r="B9" s="2" t="s">
        <v>32</v>
      </c>
      <c r="C9" s="3">
        <v>0.09</v>
      </c>
      <c r="D9" s="4">
        <f t="shared" si="0"/>
        <v>11000000</v>
      </c>
      <c r="F9" s="2"/>
    </row>
    <row r="10" spans="1:6" x14ac:dyDescent="0.2">
      <c r="A10" s="2">
        <v>9</v>
      </c>
      <c r="B10" s="2" t="s">
        <v>33</v>
      </c>
      <c r="C10" s="3">
        <v>0.114</v>
      </c>
      <c r="D10" s="4">
        <f t="shared" si="0"/>
        <v>11000000</v>
      </c>
      <c r="F10" s="2"/>
    </row>
    <row r="11" spans="1:6" x14ac:dyDescent="0.2">
      <c r="A11" s="2">
        <v>10</v>
      </c>
      <c r="B11" s="2" t="s">
        <v>34</v>
      </c>
      <c r="C11" s="3">
        <v>0.1368</v>
      </c>
      <c r="D11" s="4">
        <f t="shared" si="0"/>
        <v>11000000</v>
      </c>
      <c r="F11" s="2"/>
    </row>
    <row r="12" spans="1:6" x14ac:dyDescent="0.2">
      <c r="A12" s="2">
        <v>11</v>
      </c>
      <c r="B12" s="2" t="s">
        <v>35</v>
      </c>
      <c r="C12" s="3">
        <v>1.2E-2</v>
      </c>
      <c r="D12" s="4">
        <f t="shared" si="0"/>
        <v>11000000</v>
      </c>
      <c r="F12" s="2"/>
    </row>
    <row r="13" spans="1:6" x14ac:dyDescent="0.2">
      <c r="A13" s="2">
        <v>12</v>
      </c>
      <c r="B13" s="2" t="s">
        <v>36</v>
      </c>
      <c r="C13" s="3">
        <v>0.15</v>
      </c>
      <c r="D13" s="4">
        <f t="shared" si="0"/>
        <v>11000000</v>
      </c>
      <c r="F13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"/>
  <sheetViews>
    <sheetView workbookViewId="0">
      <pane ySplit="1" topLeftCell="A2" activePane="bottomLeft" state="frozen"/>
      <selection activeCell="A2" sqref="A2"/>
      <selection pane="bottomLeft" activeCell="O29" sqref="O29"/>
    </sheetView>
  </sheetViews>
  <sheetFormatPr baseColWidth="10" defaultColWidth="8.83203125" defaultRowHeight="15" x14ac:dyDescent="0.2"/>
  <cols>
    <col min="1" max="1" width="10.1640625" customWidth="1"/>
    <col min="3" max="14" width="5.6640625" customWidth="1"/>
  </cols>
  <sheetData>
    <row r="1" spans="1:14" s="5" customFormat="1" x14ac:dyDescent="0.2">
      <c r="A1" s="5" t="s">
        <v>16</v>
      </c>
      <c r="B1" s="5" t="s">
        <v>17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</row>
    <row r="2" spans="1:14" x14ac:dyDescent="0.2">
      <c r="A2">
        <v>1</v>
      </c>
      <c r="B2" s="2" t="s">
        <v>37</v>
      </c>
      <c r="C2">
        <v>0.25</v>
      </c>
      <c r="D2">
        <v>0.25</v>
      </c>
      <c r="E2">
        <v>0.25</v>
      </c>
      <c r="F2" s="2">
        <v>0.25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s="2" customFormat="1" x14ac:dyDescent="0.2">
      <c r="A3" s="2">
        <v>2</v>
      </c>
      <c r="B3" s="2" t="s">
        <v>38</v>
      </c>
      <c r="C3" s="2">
        <v>0</v>
      </c>
      <c r="D3" s="2">
        <v>0</v>
      </c>
      <c r="E3" s="2">
        <v>0</v>
      </c>
      <c r="F3" s="2">
        <v>0</v>
      </c>
      <c r="G3" s="2">
        <v>0.25</v>
      </c>
      <c r="H3" s="2">
        <v>0.25</v>
      </c>
      <c r="I3" s="2">
        <v>0.25</v>
      </c>
      <c r="J3" s="2">
        <v>0.25</v>
      </c>
      <c r="K3" s="2">
        <v>0</v>
      </c>
      <c r="L3" s="2">
        <v>0</v>
      </c>
      <c r="M3" s="2">
        <v>0</v>
      </c>
      <c r="N3" s="2">
        <v>0</v>
      </c>
    </row>
    <row r="4" spans="1:14" s="2" customFormat="1" x14ac:dyDescent="0.2">
      <c r="A4" s="2">
        <v>3</v>
      </c>
      <c r="B4" s="2" t="s">
        <v>39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0.25</v>
      </c>
      <c r="L4" s="2">
        <v>0.25</v>
      </c>
      <c r="M4" s="2">
        <v>0.25</v>
      </c>
      <c r="N4" s="2">
        <v>0.25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37"/>
  <sheetViews>
    <sheetView workbookViewId="0">
      <pane ySplit="1" topLeftCell="A2" activePane="bottomLeft" state="frozen"/>
      <selection activeCell="A2" sqref="A2"/>
      <selection pane="bottomLeft" activeCell="C3" sqref="C3"/>
    </sheetView>
  </sheetViews>
  <sheetFormatPr baseColWidth="10" defaultColWidth="8.83203125" defaultRowHeight="15" x14ac:dyDescent="0.2"/>
  <cols>
    <col min="1" max="1" width="27" bestFit="1" customWidth="1"/>
    <col min="2" max="2" width="9.1640625" customWidth="1"/>
    <col min="3" max="3" width="17.5" customWidth="1"/>
    <col min="4" max="4" width="10.83203125" customWidth="1"/>
    <col min="5" max="5" width="17.5" customWidth="1"/>
    <col min="6" max="6" width="10.83203125" customWidth="1"/>
  </cols>
  <sheetData>
    <row r="1" spans="1:9" s="5" customFormat="1" x14ac:dyDescent="0.2">
      <c r="A1" s="5" t="s">
        <v>13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12</v>
      </c>
      <c r="G1" s="5" t="s">
        <v>16</v>
      </c>
    </row>
    <row r="2" spans="1:9" x14ac:dyDescent="0.2">
      <c r="A2" s="2" t="s">
        <v>25</v>
      </c>
      <c r="B2" t="s">
        <v>37</v>
      </c>
      <c r="C2" s="6">
        <f>ROUND(Table1[[#This Row],[prc]]/Table1[[#This Row],[q_score]], 4)</f>
        <v>219659.52770000001</v>
      </c>
      <c r="D2" s="2">
        <v>91.05</v>
      </c>
      <c r="E2" s="7">
        <v>20000000</v>
      </c>
      <c r="F2">
        <f>INDEX(ltdata!$A:$A,MATCH(Table1[[#This Row],[lt]],ltdata!$B:$B,0))</f>
        <v>1</v>
      </c>
      <c r="G2">
        <f>INDEX(bddata!$A:$A,MATCH(Table1[[#This Row],[bd]],bddata!$B:$B,0))</f>
        <v>1</v>
      </c>
    </row>
    <row r="3" spans="1:9" x14ac:dyDescent="0.2">
      <c r="A3" s="2" t="s">
        <v>26</v>
      </c>
      <c r="B3" s="2" t="s">
        <v>37</v>
      </c>
      <c r="C3" s="6">
        <f>ROUND(Table1[[#This Row],[prc]]/Table1[[#This Row],[q_score]], 4)</f>
        <v>219635.41620000001</v>
      </c>
      <c r="D3" s="2">
        <v>91.06</v>
      </c>
      <c r="E3" s="7">
        <v>20000001</v>
      </c>
      <c r="F3" s="1">
        <f>INDEX(ltdata!$A:$A,MATCH(Table1[[#This Row],[lt]],ltdata!$B:$B,0))</f>
        <v>2</v>
      </c>
      <c r="G3" s="1">
        <f>INDEX(bddata!$A:$A,MATCH(Table1[[#This Row],[bd]],bddata!$B:$B,0))</f>
        <v>1</v>
      </c>
      <c r="I3" s="2"/>
    </row>
    <row r="4" spans="1:9" x14ac:dyDescent="0.2">
      <c r="A4" s="2" t="s">
        <v>27</v>
      </c>
      <c r="B4" s="2" t="s">
        <v>37</v>
      </c>
      <c r="C4" s="6">
        <f>ROUND(Table1[[#This Row],[prc]]/Table1[[#This Row],[q_score]], 4)</f>
        <v>219611.31</v>
      </c>
      <c r="D4" s="2">
        <v>91.07</v>
      </c>
      <c r="E4" s="7">
        <v>20000002</v>
      </c>
      <c r="F4">
        <f>INDEX(ltdata!$A:$A,MATCH(Table1[[#This Row],[lt]],ltdata!$B:$B,0))</f>
        <v>3</v>
      </c>
      <c r="G4">
        <f>INDEX(bddata!$A:$A,MATCH(Table1[[#This Row],[bd]],bddata!$B:$B,0))</f>
        <v>1</v>
      </c>
      <c r="I4" s="2"/>
    </row>
    <row r="5" spans="1:9" x14ac:dyDescent="0.2">
      <c r="A5" s="2" t="s">
        <v>28</v>
      </c>
      <c r="B5" s="2" t="s">
        <v>37</v>
      </c>
      <c r="C5" s="6">
        <f>ROUND(Table1[[#This Row],[prc]]/Table1[[#This Row],[q_score]], 4)</f>
        <v>219587.209</v>
      </c>
      <c r="D5" s="2">
        <v>91.08</v>
      </c>
      <c r="E5" s="7">
        <v>20000003</v>
      </c>
      <c r="F5" s="1">
        <f>INDEX(ltdata!$A:$A,MATCH(Table1[[#This Row],[lt]],ltdata!$B:$B,0))</f>
        <v>4</v>
      </c>
      <c r="G5" s="1">
        <f>INDEX(bddata!$A:$A,MATCH(Table1[[#This Row],[bd]],bddata!$B:$B,0))</f>
        <v>1</v>
      </c>
      <c r="I5" s="2"/>
    </row>
    <row r="6" spans="1:9" x14ac:dyDescent="0.2">
      <c r="A6" s="2" t="s">
        <v>29</v>
      </c>
      <c r="B6" s="2" t="s">
        <v>37</v>
      </c>
      <c r="C6" s="6">
        <f>ROUND(Table1[[#This Row],[prc]]/Table1[[#This Row],[q_score]], 4)</f>
        <v>219563.1134</v>
      </c>
      <c r="D6" s="2">
        <v>91.09</v>
      </c>
      <c r="E6" s="7">
        <v>20000004</v>
      </c>
      <c r="F6" s="1">
        <f>INDEX(ltdata!$A:$A,MATCH(Table1[[#This Row],[lt]],ltdata!$B:$B,0))</f>
        <v>5</v>
      </c>
      <c r="G6" s="1">
        <f>INDEX(bddata!$A:$A,MATCH(Table1[[#This Row],[bd]],bddata!$B:$B,0))</f>
        <v>1</v>
      </c>
      <c r="I6" s="2"/>
    </row>
    <row r="7" spans="1:9" x14ac:dyDescent="0.2">
      <c r="A7" s="2" t="s">
        <v>30</v>
      </c>
      <c r="B7" s="2" t="s">
        <v>37</v>
      </c>
      <c r="C7" s="6">
        <f>ROUND(Table1[[#This Row],[prc]]/Table1[[#This Row],[q_score]], 4)</f>
        <v>219539.02309999999</v>
      </c>
      <c r="D7" s="2">
        <v>91.1</v>
      </c>
      <c r="E7" s="7">
        <v>20000005</v>
      </c>
      <c r="F7" s="1">
        <f>INDEX(ltdata!$A:$A,MATCH(Table1[[#This Row],[lt]],ltdata!$B:$B,0))</f>
        <v>6</v>
      </c>
      <c r="G7" s="1">
        <f>INDEX(bddata!$A:$A,MATCH(Table1[[#This Row],[bd]],bddata!$B:$B,0))</f>
        <v>1</v>
      </c>
      <c r="I7" s="2"/>
    </row>
    <row r="8" spans="1:9" x14ac:dyDescent="0.2">
      <c r="A8" s="2" t="s">
        <v>31</v>
      </c>
      <c r="B8" s="2" t="s">
        <v>37</v>
      </c>
      <c r="C8" s="6">
        <f>ROUND(Table1[[#This Row],[prc]]/Table1[[#This Row],[q_score]], 4)</f>
        <v>219514.93799999999</v>
      </c>
      <c r="D8" s="2">
        <v>91.11</v>
      </c>
      <c r="E8" s="7">
        <v>20000006</v>
      </c>
      <c r="F8" s="1">
        <f>INDEX(ltdata!$A:$A,MATCH(Table1[[#This Row],[lt]],ltdata!$B:$B,0))</f>
        <v>7</v>
      </c>
      <c r="G8" s="1">
        <f>INDEX(bddata!$A:$A,MATCH(Table1[[#This Row],[bd]],bddata!$B:$B,0))</f>
        <v>1</v>
      </c>
      <c r="I8" s="2"/>
    </row>
    <row r="9" spans="1:9" x14ac:dyDescent="0.2">
      <c r="A9" s="2" t="s">
        <v>32</v>
      </c>
      <c r="B9" s="2" t="s">
        <v>37</v>
      </c>
      <c r="C9" s="6">
        <f>ROUND(Table1[[#This Row],[prc]]/Table1[[#This Row],[q_score]], 4)</f>
        <v>219490.85819999999</v>
      </c>
      <c r="D9" s="2">
        <v>91.12</v>
      </c>
      <c r="E9" s="7">
        <v>20000007</v>
      </c>
      <c r="F9" s="1">
        <f>INDEX(ltdata!$A:$A,MATCH(Table1[[#This Row],[lt]],ltdata!$B:$B,0))</f>
        <v>8</v>
      </c>
      <c r="G9" s="1">
        <f>INDEX(bddata!$A:$A,MATCH(Table1[[#This Row],[bd]],bddata!$B:$B,0))</f>
        <v>1</v>
      </c>
      <c r="I9" s="2"/>
    </row>
    <row r="10" spans="1:9" x14ac:dyDescent="0.2">
      <c r="A10" s="2" t="s">
        <v>33</v>
      </c>
      <c r="B10" s="2" t="s">
        <v>37</v>
      </c>
      <c r="C10" s="6">
        <f>ROUND(Table1[[#This Row],[prc]]/Table1[[#This Row],[q_score]], 4)</f>
        <v>219466.7837</v>
      </c>
      <c r="D10" s="2">
        <v>91.13</v>
      </c>
      <c r="E10" s="7">
        <v>20000008</v>
      </c>
      <c r="F10" s="1">
        <f>INDEX(ltdata!$A:$A,MATCH(Table1[[#This Row],[lt]],ltdata!$B:$B,0))</f>
        <v>9</v>
      </c>
      <c r="G10" s="1">
        <f>INDEX(bddata!$A:$A,MATCH(Table1[[#This Row],[bd]],bddata!$B:$B,0))</f>
        <v>1</v>
      </c>
      <c r="I10" s="2"/>
    </row>
    <row r="11" spans="1:9" x14ac:dyDescent="0.2">
      <c r="A11" s="2" t="s">
        <v>34</v>
      </c>
      <c r="B11" s="2" t="s">
        <v>37</v>
      </c>
      <c r="C11" s="6">
        <f>ROUND(Table1[[#This Row],[prc]]/Table1[[#This Row],[q_score]], 4)</f>
        <v>219442.7145</v>
      </c>
      <c r="D11" s="2">
        <v>91.14</v>
      </c>
      <c r="E11" s="7">
        <v>20000009</v>
      </c>
      <c r="F11" s="1">
        <f>INDEX(ltdata!$A:$A,MATCH(Table1[[#This Row],[lt]],ltdata!$B:$B,0))</f>
        <v>10</v>
      </c>
      <c r="G11" s="1">
        <f>INDEX(bddata!$A:$A,MATCH(Table1[[#This Row],[bd]],bddata!$B:$B,0))</f>
        <v>1</v>
      </c>
      <c r="I11" s="2"/>
    </row>
    <row r="12" spans="1:9" x14ac:dyDescent="0.2">
      <c r="A12" s="2" t="s">
        <v>35</v>
      </c>
      <c r="B12" s="2" t="s">
        <v>37</v>
      </c>
      <c r="C12" s="6">
        <f>ROUND(Table1[[#This Row],[prc]]/Table1[[#This Row],[q_score]], 4)</f>
        <v>219418.65059999999</v>
      </c>
      <c r="D12" s="2">
        <v>91.15</v>
      </c>
      <c r="E12" s="7">
        <v>20000010</v>
      </c>
      <c r="F12" s="1">
        <f>INDEX(ltdata!$A:$A,MATCH(Table1[[#This Row],[lt]],ltdata!$B:$B,0))</f>
        <v>11</v>
      </c>
      <c r="G12" s="1">
        <f>INDEX(bddata!$A:$A,MATCH(Table1[[#This Row],[bd]],bddata!$B:$B,0))</f>
        <v>1</v>
      </c>
      <c r="I12" s="2"/>
    </row>
    <row r="13" spans="1:9" x14ac:dyDescent="0.2">
      <c r="A13" s="2" t="s">
        <v>36</v>
      </c>
      <c r="B13" s="2" t="s">
        <v>37</v>
      </c>
      <c r="C13" s="6">
        <f>ROUND(Table1[[#This Row],[prc]]/Table1[[#This Row],[q_score]], 4)</f>
        <v>219394.5919</v>
      </c>
      <c r="D13" s="2">
        <v>91.160000000000096</v>
      </c>
      <c r="E13" s="7">
        <v>20000011</v>
      </c>
      <c r="F13" s="1">
        <f>INDEX(ltdata!$A:$A,MATCH(Table1[[#This Row],[lt]],ltdata!$B:$B,0))</f>
        <v>12</v>
      </c>
      <c r="G13" s="1">
        <f>INDEX(bddata!$A:$A,MATCH(Table1[[#This Row],[bd]],bddata!$B:$B,0))</f>
        <v>1</v>
      </c>
      <c r="I13" s="2"/>
    </row>
    <row r="14" spans="1:9" x14ac:dyDescent="0.2">
      <c r="A14" s="2" t="s">
        <v>25</v>
      </c>
      <c r="B14" s="2" t="s">
        <v>38</v>
      </c>
      <c r="C14" s="6">
        <f>ROUND(Table1[[#This Row],[prc]]/Table1[[#This Row],[q_score]], 4)</f>
        <v>219659.52780000001</v>
      </c>
      <c r="D14" s="2">
        <v>91.05</v>
      </c>
      <c r="E14" s="4">
        <f>E2 + 0.01 - 0.02*MOD(ROW(), 2)</f>
        <v>20000000.010000002</v>
      </c>
      <c r="F14" s="2">
        <f>INDEX(ltdata!$A:$A,MATCH(Table1[[#This Row],[lt]],ltdata!$B:$B,0))</f>
        <v>1</v>
      </c>
      <c r="G14" s="2">
        <f>INDEX(bddata!$A:$A,MATCH(Table1[[#This Row],[bd]],bddata!$B:$B,0))</f>
        <v>2</v>
      </c>
      <c r="I14" s="2"/>
    </row>
    <row r="15" spans="1:9" x14ac:dyDescent="0.2">
      <c r="A15" s="2" t="s">
        <v>26</v>
      </c>
      <c r="B15" s="2" t="s">
        <v>38</v>
      </c>
      <c r="C15" s="6">
        <f>ROUND(Table1[[#This Row],[prc]]/Table1[[#This Row],[q_score]], 4)</f>
        <v>219635.4161</v>
      </c>
      <c r="D15" s="2">
        <v>91.06</v>
      </c>
      <c r="E15" s="4">
        <f t="shared" ref="E15:E37" si="0">E3 + 0.01 - 0.02*MOD(ROW(), 2)</f>
        <v>20000000.990000002</v>
      </c>
      <c r="F15" s="1">
        <f>INDEX(ltdata!$A:$A,MATCH(Table1[[#This Row],[lt]],ltdata!$B:$B,0))</f>
        <v>2</v>
      </c>
      <c r="G15" s="1">
        <f>INDEX(bddata!$A:$A,MATCH(Table1[[#This Row],[bd]],bddata!$B:$B,0))</f>
        <v>2</v>
      </c>
      <c r="I15" s="2"/>
    </row>
    <row r="16" spans="1:9" x14ac:dyDescent="0.2">
      <c r="A16" s="2" t="s">
        <v>27</v>
      </c>
      <c r="B16" s="2" t="s">
        <v>38</v>
      </c>
      <c r="C16" s="6">
        <f>ROUND(Table1[[#This Row],[prc]]/Table1[[#This Row],[q_score]], 4)</f>
        <v>219611.3101</v>
      </c>
      <c r="D16" s="2">
        <v>91.07</v>
      </c>
      <c r="E16" s="4">
        <f t="shared" si="0"/>
        <v>20000002.010000002</v>
      </c>
      <c r="F16" s="2">
        <f>INDEX(ltdata!$A:$A,MATCH(Table1[[#This Row],[lt]],ltdata!$B:$B,0))</f>
        <v>3</v>
      </c>
      <c r="G16" s="2">
        <f>INDEX(bddata!$A:$A,MATCH(Table1[[#This Row],[bd]],bddata!$B:$B,0))</f>
        <v>2</v>
      </c>
      <c r="I16" s="2"/>
    </row>
    <row r="17" spans="1:9" x14ac:dyDescent="0.2">
      <c r="A17" s="2" t="s">
        <v>28</v>
      </c>
      <c r="B17" s="2" t="s">
        <v>38</v>
      </c>
      <c r="C17" s="6">
        <f>ROUND(Table1[[#This Row],[prc]]/Table1[[#This Row],[q_score]], 4)</f>
        <v>219587.2089</v>
      </c>
      <c r="D17" s="2">
        <v>91.08</v>
      </c>
      <c r="E17" s="4">
        <f t="shared" si="0"/>
        <v>20000002.990000002</v>
      </c>
      <c r="F17" s="1">
        <f>INDEX(ltdata!$A:$A,MATCH(Table1[[#This Row],[lt]],ltdata!$B:$B,0))</f>
        <v>4</v>
      </c>
      <c r="G17" s="1">
        <f>INDEX(bddata!$A:$A,MATCH(Table1[[#This Row],[bd]],bddata!$B:$B,0))</f>
        <v>2</v>
      </c>
      <c r="I17" s="2"/>
    </row>
    <row r="18" spans="1:9" x14ac:dyDescent="0.2">
      <c r="A18" s="2" t="s">
        <v>29</v>
      </c>
      <c r="B18" s="2" t="s">
        <v>38</v>
      </c>
      <c r="C18" s="6">
        <f>ROUND(Table1[[#This Row],[prc]]/Table1[[#This Row],[q_score]], 4)</f>
        <v>219563.11350000001</v>
      </c>
      <c r="D18" s="2">
        <v>91.09</v>
      </c>
      <c r="E18" s="4">
        <f t="shared" si="0"/>
        <v>20000004.010000002</v>
      </c>
      <c r="F18" s="1">
        <f>INDEX(ltdata!$A:$A,MATCH(Table1[[#This Row],[lt]],ltdata!$B:$B,0))</f>
        <v>5</v>
      </c>
      <c r="G18" s="1">
        <f>INDEX(bddata!$A:$A,MATCH(Table1[[#This Row],[bd]],bddata!$B:$B,0))</f>
        <v>2</v>
      </c>
      <c r="I18" s="2"/>
    </row>
    <row r="19" spans="1:9" x14ac:dyDescent="0.2">
      <c r="A19" s="2" t="s">
        <v>30</v>
      </c>
      <c r="B19" s="2" t="s">
        <v>38</v>
      </c>
      <c r="C19" s="6">
        <f>ROUND(Table1[[#This Row],[prc]]/Table1[[#This Row],[q_score]], 4)</f>
        <v>219539.02290000001</v>
      </c>
      <c r="D19" s="2">
        <v>91.1</v>
      </c>
      <c r="E19" s="4">
        <f t="shared" si="0"/>
        <v>20000004.990000002</v>
      </c>
      <c r="F19" s="1">
        <f>INDEX(ltdata!$A:$A,MATCH(Table1[[#This Row],[lt]],ltdata!$B:$B,0))</f>
        <v>6</v>
      </c>
      <c r="G19" s="1">
        <f>INDEX(bddata!$A:$A,MATCH(Table1[[#This Row],[bd]],bddata!$B:$B,0))</f>
        <v>2</v>
      </c>
      <c r="I19" s="2"/>
    </row>
    <row r="20" spans="1:9" x14ac:dyDescent="0.2">
      <c r="A20" s="2" t="s">
        <v>31</v>
      </c>
      <c r="B20" s="2" t="s">
        <v>38</v>
      </c>
      <c r="C20" s="6">
        <f>ROUND(Table1[[#This Row],[prc]]/Table1[[#This Row],[q_score]], 4)</f>
        <v>219514.9381</v>
      </c>
      <c r="D20" s="2">
        <v>91.11</v>
      </c>
      <c r="E20" s="4">
        <f t="shared" si="0"/>
        <v>20000006.010000002</v>
      </c>
      <c r="F20" s="1">
        <f>INDEX(ltdata!$A:$A,MATCH(Table1[[#This Row],[lt]],ltdata!$B:$B,0))</f>
        <v>7</v>
      </c>
      <c r="G20" s="1">
        <f>INDEX(bddata!$A:$A,MATCH(Table1[[#This Row],[bd]],bddata!$B:$B,0))</f>
        <v>2</v>
      </c>
      <c r="I20" s="2"/>
    </row>
    <row r="21" spans="1:9" x14ac:dyDescent="0.2">
      <c r="A21" s="2" t="s">
        <v>32</v>
      </c>
      <c r="B21" s="2" t="s">
        <v>38</v>
      </c>
      <c r="C21" s="6">
        <f>ROUND(Table1[[#This Row],[prc]]/Table1[[#This Row],[q_score]], 4)</f>
        <v>219490.85810000001</v>
      </c>
      <c r="D21" s="2">
        <v>91.12</v>
      </c>
      <c r="E21" s="4">
        <f t="shared" si="0"/>
        <v>20000006.990000002</v>
      </c>
      <c r="F21" s="1">
        <f>INDEX(ltdata!$A:$A,MATCH(Table1[[#This Row],[lt]],ltdata!$B:$B,0))</f>
        <v>8</v>
      </c>
      <c r="G21" s="1">
        <f>INDEX(bddata!$A:$A,MATCH(Table1[[#This Row],[bd]],bddata!$B:$B,0))</f>
        <v>2</v>
      </c>
      <c r="I21" s="2"/>
    </row>
    <row r="22" spans="1:9" x14ac:dyDescent="0.2">
      <c r="A22" s="2" t="s">
        <v>33</v>
      </c>
      <c r="B22" s="2" t="s">
        <v>38</v>
      </c>
      <c r="C22" s="6">
        <f>ROUND(Table1[[#This Row],[prc]]/Table1[[#This Row],[q_score]], 4)</f>
        <v>219466.7838</v>
      </c>
      <c r="D22" s="2">
        <v>91.13</v>
      </c>
      <c r="E22" s="4">
        <f t="shared" si="0"/>
        <v>20000008.010000002</v>
      </c>
      <c r="F22" s="1">
        <f>INDEX(ltdata!$A:$A,MATCH(Table1[[#This Row],[lt]],ltdata!$B:$B,0))</f>
        <v>9</v>
      </c>
      <c r="G22" s="1">
        <f>INDEX(bddata!$A:$A,MATCH(Table1[[#This Row],[bd]],bddata!$B:$B,0))</f>
        <v>2</v>
      </c>
      <c r="I22" s="2"/>
    </row>
    <row r="23" spans="1:9" x14ac:dyDescent="0.2">
      <c r="A23" s="2" t="s">
        <v>34</v>
      </c>
      <c r="B23" s="2" t="s">
        <v>38</v>
      </c>
      <c r="C23" s="6">
        <f>ROUND(Table1[[#This Row],[prc]]/Table1[[#This Row],[q_score]], 4)</f>
        <v>219442.7144</v>
      </c>
      <c r="D23" s="2">
        <v>91.14</v>
      </c>
      <c r="E23" s="4">
        <f t="shared" si="0"/>
        <v>20000008.990000002</v>
      </c>
      <c r="F23" s="1">
        <f>INDEX(ltdata!$A:$A,MATCH(Table1[[#This Row],[lt]],ltdata!$B:$B,0))</f>
        <v>10</v>
      </c>
      <c r="G23" s="1">
        <f>INDEX(bddata!$A:$A,MATCH(Table1[[#This Row],[bd]],bddata!$B:$B,0))</f>
        <v>2</v>
      </c>
      <c r="I23" s="2"/>
    </row>
    <row r="24" spans="1:9" x14ac:dyDescent="0.2">
      <c r="A24" s="2" t="s">
        <v>35</v>
      </c>
      <c r="B24" s="2" t="s">
        <v>38</v>
      </c>
      <c r="C24" s="6">
        <f>ROUND(Table1[[#This Row],[prc]]/Table1[[#This Row],[q_score]], 4)</f>
        <v>219418.6507</v>
      </c>
      <c r="D24" s="2">
        <v>91.15</v>
      </c>
      <c r="E24" s="4">
        <f t="shared" si="0"/>
        <v>20000010.010000002</v>
      </c>
      <c r="F24" s="1">
        <f>INDEX(ltdata!$A:$A,MATCH(Table1[[#This Row],[lt]],ltdata!$B:$B,0))</f>
        <v>11</v>
      </c>
      <c r="G24" s="1">
        <f>INDEX(bddata!$A:$A,MATCH(Table1[[#This Row],[bd]],bddata!$B:$B,0))</f>
        <v>2</v>
      </c>
      <c r="I24" s="2"/>
    </row>
    <row r="25" spans="1:9" x14ac:dyDescent="0.2">
      <c r="A25" s="2" t="s">
        <v>36</v>
      </c>
      <c r="B25" s="2" t="s">
        <v>38</v>
      </c>
      <c r="C25" s="6">
        <f>ROUND(Table1[[#This Row],[prc]]/Table1[[#This Row],[q_score]], 4)</f>
        <v>219394.59179999999</v>
      </c>
      <c r="D25" s="2">
        <v>91.160000000000096</v>
      </c>
      <c r="E25" s="4">
        <f t="shared" si="0"/>
        <v>20000010.990000002</v>
      </c>
      <c r="F25" s="1">
        <f>INDEX(ltdata!$A:$A,MATCH(Table1[[#This Row],[lt]],ltdata!$B:$B,0))</f>
        <v>12</v>
      </c>
      <c r="G25" s="1">
        <f>INDEX(bddata!$A:$A,MATCH(Table1[[#This Row],[bd]],bddata!$B:$B,0))</f>
        <v>2</v>
      </c>
      <c r="I25" s="2"/>
    </row>
    <row r="26" spans="1:9" x14ac:dyDescent="0.2">
      <c r="A26" s="2" t="s">
        <v>25</v>
      </c>
      <c r="B26" s="2" t="s">
        <v>39</v>
      </c>
      <c r="C26" s="6">
        <f>ROUND(Table1[[#This Row],[prc]]/Table1[[#This Row],[q_score]], 4)</f>
        <v>219659.52799999999</v>
      </c>
      <c r="D26" s="2">
        <v>91.05</v>
      </c>
      <c r="E26" s="4">
        <f t="shared" si="0"/>
        <v>20000000.020000003</v>
      </c>
      <c r="F26" s="2">
        <f>INDEX(ltdata!$A:$A,MATCH(Table1[[#This Row],[lt]],ltdata!$B:$B,0))</f>
        <v>1</v>
      </c>
      <c r="G26" s="2">
        <f>INDEX(bddata!$A:$A,MATCH(Table1[[#This Row],[bd]],bddata!$B:$B,0))</f>
        <v>3</v>
      </c>
      <c r="I26" s="2"/>
    </row>
    <row r="27" spans="1:9" x14ac:dyDescent="0.2">
      <c r="A27" s="2" t="s">
        <v>26</v>
      </c>
      <c r="B27" s="2" t="s">
        <v>39</v>
      </c>
      <c r="C27" s="6">
        <f>ROUND(Table1[[#This Row],[prc]]/Table1[[#This Row],[q_score]], 4)</f>
        <v>219635.416</v>
      </c>
      <c r="D27" s="2">
        <v>91.06</v>
      </c>
      <c r="E27" s="4">
        <f t="shared" si="0"/>
        <v>20000000.980000004</v>
      </c>
      <c r="F27" s="1">
        <f>INDEX(ltdata!$A:$A,MATCH(Table1[[#This Row],[lt]],ltdata!$B:$B,0))</f>
        <v>2</v>
      </c>
      <c r="G27" s="1">
        <f>INDEX(bddata!$A:$A,MATCH(Table1[[#This Row],[bd]],bddata!$B:$B,0))</f>
        <v>3</v>
      </c>
      <c r="I27" s="2"/>
    </row>
    <row r="28" spans="1:9" x14ac:dyDescent="0.2">
      <c r="A28" s="2" t="s">
        <v>27</v>
      </c>
      <c r="B28" s="2" t="s">
        <v>39</v>
      </c>
      <c r="C28" s="6">
        <f>ROUND(Table1[[#This Row],[prc]]/Table1[[#This Row],[q_score]], 4)</f>
        <v>219611.31020000001</v>
      </c>
      <c r="D28" s="2">
        <v>91.07</v>
      </c>
      <c r="E28" s="4">
        <f t="shared" si="0"/>
        <v>20000002.020000003</v>
      </c>
      <c r="F28" s="2">
        <f>INDEX(ltdata!$A:$A,MATCH(Table1[[#This Row],[lt]],ltdata!$B:$B,0))</f>
        <v>3</v>
      </c>
      <c r="G28" s="2">
        <f>INDEX(bddata!$A:$A,MATCH(Table1[[#This Row],[bd]],bddata!$B:$B,0))</f>
        <v>3</v>
      </c>
      <c r="I28" s="2"/>
    </row>
    <row r="29" spans="1:9" x14ac:dyDescent="0.2">
      <c r="A29" s="2" t="s">
        <v>28</v>
      </c>
      <c r="B29" s="2" t="s">
        <v>39</v>
      </c>
      <c r="C29" s="6">
        <f>ROUND(Table1[[#This Row],[prc]]/Table1[[#This Row],[q_score]], 4)</f>
        <v>219587.20879999999</v>
      </c>
      <c r="D29" s="2">
        <v>91.08</v>
      </c>
      <c r="E29" s="4">
        <f t="shared" si="0"/>
        <v>20000002.980000004</v>
      </c>
      <c r="F29" s="1">
        <f>INDEX(ltdata!$A:$A,MATCH(Table1[[#This Row],[lt]],ltdata!$B:$B,0))</f>
        <v>4</v>
      </c>
      <c r="G29" s="1">
        <f>INDEX(bddata!$A:$A,MATCH(Table1[[#This Row],[bd]],bddata!$B:$B,0))</f>
        <v>3</v>
      </c>
      <c r="I29" s="2"/>
    </row>
    <row r="30" spans="1:9" x14ac:dyDescent="0.2">
      <c r="A30" s="2" t="s">
        <v>29</v>
      </c>
      <c r="B30" s="2" t="s">
        <v>39</v>
      </c>
      <c r="C30" s="6">
        <f>ROUND(Table1[[#This Row],[prc]]/Table1[[#This Row],[q_score]], 4)</f>
        <v>219563.11360000001</v>
      </c>
      <c r="D30" s="2">
        <v>91.09</v>
      </c>
      <c r="E30" s="4">
        <f t="shared" si="0"/>
        <v>20000004.020000003</v>
      </c>
      <c r="F30" s="1">
        <f>INDEX(ltdata!$A:$A,MATCH(Table1[[#This Row],[lt]],ltdata!$B:$B,0))</f>
        <v>5</v>
      </c>
      <c r="G30" s="1">
        <f>INDEX(bddata!$A:$A,MATCH(Table1[[#This Row],[bd]],bddata!$B:$B,0))</f>
        <v>3</v>
      </c>
      <c r="I30" s="2"/>
    </row>
    <row r="31" spans="1:9" x14ac:dyDescent="0.2">
      <c r="A31" s="2" t="s">
        <v>30</v>
      </c>
      <c r="B31" s="2" t="s">
        <v>39</v>
      </c>
      <c r="C31" s="6">
        <f>ROUND(Table1[[#This Row],[prc]]/Table1[[#This Row],[q_score]], 4)</f>
        <v>219539.02280000001</v>
      </c>
      <c r="D31" s="2">
        <v>91.1</v>
      </c>
      <c r="E31" s="4">
        <f t="shared" si="0"/>
        <v>20000004.980000004</v>
      </c>
      <c r="F31" s="1">
        <f>INDEX(ltdata!$A:$A,MATCH(Table1[[#This Row],[lt]],ltdata!$B:$B,0))</f>
        <v>6</v>
      </c>
      <c r="G31" s="1">
        <f>INDEX(bddata!$A:$A,MATCH(Table1[[#This Row],[bd]],bddata!$B:$B,0))</f>
        <v>3</v>
      </c>
      <c r="I31" s="2"/>
    </row>
    <row r="32" spans="1:9" x14ac:dyDescent="0.2">
      <c r="A32" s="2" t="s">
        <v>31</v>
      </c>
      <c r="B32" s="2" t="s">
        <v>39</v>
      </c>
      <c r="C32" s="6">
        <f>ROUND(Table1[[#This Row],[prc]]/Table1[[#This Row],[q_score]], 4)</f>
        <v>219514.9382</v>
      </c>
      <c r="D32" s="2">
        <v>91.11</v>
      </c>
      <c r="E32" s="4">
        <f t="shared" si="0"/>
        <v>20000006.020000003</v>
      </c>
      <c r="F32" s="1">
        <f>INDEX(ltdata!$A:$A,MATCH(Table1[[#This Row],[lt]],ltdata!$B:$B,0))</f>
        <v>7</v>
      </c>
      <c r="G32" s="1">
        <f>INDEX(bddata!$A:$A,MATCH(Table1[[#This Row],[bd]],bddata!$B:$B,0))</f>
        <v>3</v>
      </c>
      <c r="I32" s="2"/>
    </row>
    <row r="33" spans="1:9" x14ac:dyDescent="0.2">
      <c r="A33" s="2" t="s">
        <v>32</v>
      </c>
      <c r="B33" s="2" t="s">
        <v>39</v>
      </c>
      <c r="C33" s="6">
        <f>ROUND(Table1[[#This Row],[prc]]/Table1[[#This Row],[q_score]], 4)</f>
        <v>219490.85800000001</v>
      </c>
      <c r="D33" s="2">
        <v>91.12</v>
      </c>
      <c r="E33" s="4">
        <f t="shared" si="0"/>
        <v>20000006.980000004</v>
      </c>
      <c r="F33" s="1">
        <f>INDEX(ltdata!$A:$A,MATCH(Table1[[#This Row],[lt]],ltdata!$B:$B,0))</f>
        <v>8</v>
      </c>
      <c r="G33" s="1">
        <f>INDEX(bddata!$A:$A,MATCH(Table1[[#This Row],[bd]],bddata!$B:$B,0))</f>
        <v>3</v>
      </c>
      <c r="I33" s="2"/>
    </row>
    <row r="34" spans="1:9" x14ac:dyDescent="0.2">
      <c r="A34" s="2" t="s">
        <v>33</v>
      </c>
      <c r="B34" s="2" t="s">
        <v>39</v>
      </c>
      <c r="C34" s="6">
        <f>ROUND(Table1[[#This Row],[prc]]/Table1[[#This Row],[q_score]], 4)</f>
        <v>219466.78390000001</v>
      </c>
      <c r="D34" s="2">
        <v>91.13</v>
      </c>
      <c r="E34" s="4">
        <f t="shared" si="0"/>
        <v>20000008.020000003</v>
      </c>
      <c r="F34" s="1">
        <f>INDEX(ltdata!$A:$A,MATCH(Table1[[#This Row],[lt]],ltdata!$B:$B,0))</f>
        <v>9</v>
      </c>
      <c r="G34" s="1">
        <f>INDEX(bddata!$A:$A,MATCH(Table1[[#This Row],[bd]],bddata!$B:$B,0))</f>
        <v>3</v>
      </c>
      <c r="I34" s="2"/>
    </row>
    <row r="35" spans="1:9" x14ac:dyDescent="0.2">
      <c r="A35" s="2" t="s">
        <v>34</v>
      </c>
      <c r="B35" s="2" t="s">
        <v>39</v>
      </c>
      <c r="C35" s="6">
        <f>ROUND(Table1[[#This Row],[prc]]/Table1[[#This Row],[q_score]], 4)</f>
        <v>219442.71429999999</v>
      </c>
      <c r="D35" s="2">
        <v>91.14</v>
      </c>
      <c r="E35" s="4">
        <f t="shared" si="0"/>
        <v>20000008.980000004</v>
      </c>
      <c r="F35" s="1">
        <f>INDEX(ltdata!$A:$A,MATCH(Table1[[#This Row],[lt]],ltdata!$B:$B,0))</f>
        <v>10</v>
      </c>
      <c r="G35" s="1">
        <f>INDEX(bddata!$A:$A,MATCH(Table1[[#This Row],[bd]],bddata!$B:$B,0))</f>
        <v>3</v>
      </c>
      <c r="I35" s="2"/>
    </row>
    <row r="36" spans="1:9" x14ac:dyDescent="0.2">
      <c r="A36" s="2" t="s">
        <v>35</v>
      </c>
      <c r="B36" s="2" t="s">
        <v>39</v>
      </c>
      <c r="C36" s="6">
        <f>ROUND(Table1[[#This Row],[prc]]/Table1[[#This Row],[q_score]], 4)</f>
        <v>219418.6508</v>
      </c>
      <c r="D36" s="2">
        <v>91.15</v>
      </c>
      <c r="E36" s="4">
        <f t="shared" si="0"/>
        <v>20000010.020000003</v>
      </c>
      <c r="F36" s="1">
        <f>INDEX(ltdata!$A:$A,MATCH(Table1[[#This Row],[lt]],ltdata!$B:$B,0))</f>
        <v>11</v>
      </c>
      <c r="G36" s="1">
        <f>INDEX(bddata!$A:$A,MATCH(Table1[[#This Row],[bd]],bddata!$B:$B,0))</f>
        <v>3</v>
      </c>
      <c r="I36" s="2"/>
    </row>
    <row r="37" spans="1:9" x14ac:dyDescent="0.2">
      <c r="A37" s="2" t="s">
        <v>36</v>
      </c>
      <c r="B37" s="2" t="s">
        <v>39</v>
      </c>
      <c r="C37" s="6">
        <f>ROUND(Table1[[#This Row],[prc]]/Table1[[#This Row],[q_score]], 4)</f>
        <v>219394.59169999999</v>
      </c>
      <c r="D37" s="2">
        <v>91.160000000000096</v>
      </c>
      <c r="E37" s="4">
        <f t="shared" si="0"/>
        <v>20000010.980000004</v>
      </c>
      <c r="F37" s="1">
        <f>INDEX(ltdata!$A:$A,MATCH(Table1[[#This Row],[lt]],ltdata!$B:$B,0))</f>
        <v>12</v>
      </c>
      <c r="G37" s="1">
        <f>INDEX(bddata!$A:$A,MATCH(Table1[[#This Row],[bd]],bddata!$B:$B,0))</f>
        <v>3</v>
      </c>
      <c r="I37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tabSelected="1" workbookViewId="0">
      <pane ySplit="1" topLeftCell="A2" activePane="bottomLeft" state="frozen"/>
      <selection activeCell="A2" sqref="A2"/>
      <selection pane="bottomLeft" activeCell="AB44" sqref="AB44"/>
    </sheetView>
  </sheetViews>
  <sheetFormatPr baseColWidth="10" defaultColWidth="8.83203125" defaultRowHeight="15" x14ac:dyDescent="0.2"/>
  <cols>
    <col min="1" max="1" width="7.5" bestFit="1" customWidth="1"/>
    <col min="2" max="2" width="10.6640625" bestFit="1" customWidth="1"/>
    <col min="3" max="3" width="16.1640625" customWidth="1"/>
  </cols>
  <sheetData>
    <row r="1" spans="1:3" s="5" customFormat="1" x14ac:dyDescent="0.2">
      <c r="A1" s="5" t="s">
        <v>21</v>
      </c>
      <c r="B1" s="5" t="s">
        <v>22</v>
      </c>
      <c r="C1" s="5" t="s">
        <v>23</v>
      </c>
    </row>
    <row r="2" spans="1:3" x14ac:dyDescent="0.2">
      <c r="A2">
        <v>1</v>
      </c>
      <c r="B2" t="str">
        <f>CHAR(64+Table4[[#This Row],[entid]])</f>
        <v>A</v>
      </c>
      <c r="C2" s="4">
        <v>200000000</v>
      </c>
    </row>
    <row r="3" spans="1:3" x14ac:dyDescent="0.2">
      <c r="A3">
        <v>2</v>
      </c>
      <c r="B3" s="2" t="str">
        <f>CHAR(64+Table4[[#This Row],[entid]])</f>
        <v>B</v>
      </c>
      <c r="C3" s="4">
        <v>200000000</v>
      </c>
    </row>
    <row r="4" spans="1:3" x14ac:dyDescent="0.2">
      <c r="A4" s="2">
        <v>3</v>
      </c>
      <c r="B4" s="2" t="str">
        <f>CHAR(64+Table4[[#This Row],[entid]])</f>
        <v>C</v>
      </c>
      <c r="C4" s="4">
        <v>200000000</v>
      </c>
    </row>
    <row r="5" spans="1:3" x14ac:dyDescent="0.2">
      <c r="A5" s="2">
        <v>4</v>
      </c>
      <c r="B5" s="2" t="str">
        <f>CHAR(64+Table4[[#This Row],[entid]])</f>
        <v>D</v>
      </c>
      <c r="C5" s="4">
        <v>200000000</v>
      </c>
    </row>
    <row r="6" spans="1:3" x14ac:dyDescent="0.2">
      <c r="A6" s="2">
        <v>5</v>
      </c>
      <c r="B6" s="2" t="str">
        <f>CHAR(64+Table4[[#This Row],[entid]])</f>
        <v>E</v>
      </c>
      <c r="C6" s="4">
        <v>200000000</v>
      </c>
    </row>
    <row r="7" spans="1:3" s="2" customFormat="1" x14ac:dyDescent="0.2">
      <c r="A7" s="2">
        <v>6</v>
      </c>
      <c r="B7" s="2" t="str">
        <f>CHAR(64+Table4[[#This Row],[entid]])</f>
        <v>F</v>
      </c>
      <c r="C7" s="4">
        <v>200000000</v>
      </c>
    </row>
    <row r="8" spans="1:3" s="2" customFormat="1" x14ac:dyDescent="0.2">
      <c r="A8" s="2">
        <v>7</v>
      </c>
      <c r="B8" s="2" t="str">
        <f>CHAR(64+Table4[[#This Row],[entid]])</f>
        <v>G</v>
      </c>
      <c r="C8" s="4">
        <v>200000000</v>
      </c>
    </row>
    <row r="9" spans="1:3" s="2" customFormat="1" x14ac:dyDescent="0.2">
      <c r="A9" s="2">
        <v>8</v>
      </c>
      <c r="B9" s="2" t="str">
        <f>CHAR(64+Table4[[#This Row],[entid]])</f>
        <v>H</v>
      </c>
      <c r="C9" s="4">
        <v>200000000</v>
      </c>
    </row>
    <row r="10" spans="1:3" s="2" customFormat="1" x14ac:dyDescent="0.2">
      <c r="A10" s="2">
        <v>9</v>
      </c>
      <c r="B10" s="2" t="str">
        <f>CHAR(64+Table4[[#This Row],[entid]])</f>
        <v>I</v>
      </c>
      <c r="C10" s="4">
        <v>200000000</v>
      </c>
    </row>
    <row r="11" spans="1:3" s="2" customFormat="1" x14ac:dyDescent="0.2">
      <c r="A11" s="2">
        <v>10</v>
      </c>
      <c r="B11" s="2" t="str">
        <f>CHAR(64+Table4[[#This Row],[entid]])</f>
        <v>J</v>
      </c>
      <c r="C11" s="4">
        <v>200000000</v>
      </c>
    </row>
    <row r="12" spans="1:3" s="2" customFormat="1" x14ac:dyDescent="0.2">
      <c r="A12" s="2">
        <v>11</v>
      </c>
      <c r="B12" s="2" t="str">
        <f>CHAR(64+Table4[[#This Row],[entid]])</f>
        <v>K</v>
      </c>
      <c r="C12" s="4">
        <v>200000000</v>
      </c>
    </row>
    <row r="13" spans="1:3" s="2" customFormat="1" x14ac:dyDescent="0.2">
      <c r="A13" s="2">
        <v>12</v>
      </c>
      <c r="B13" s="2" t="str">
        <f>CHAR(64+Table4[[#This Row],[entid]])</f>
        <v>L</v>
      </c>
      <c r="C13" s="4">
        <v>200000000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5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2.6640625" customWidth="1"/>
    <col min="2" max="2" width="14" customWidth="1"/>
    <col min="3" max="3" width="16.1640625" customWidth="1"/>
  </cols>
  <sheetData>
    <row r="1" spans="1:5" s="5" customFormat="1" x14ac:dyDescent="0.2">
      <c r="A1" s="5" t="s">
        <v>22</v>
      </c>
      <c r="B1" s="5" t="s">
        <v>13</v>
      </c>
      <c r="C1" s="5" t="s">
        <v>24</v>
      </c>
      <c r="D1" s="5" t="s">
        <v>21</v>
      </c>
      <c r="E1" s="5" t="s">
        <v>12</v>
      </c>
    </row>
    <row r="2" spans="1:5" x14ac:dyDescent="0.2">
      <c r="A2" s="2" t="str">
        <f>CHAR(64+Table5[[#This Row],[entid]])</f>
        <v>A</v>
      </c>
      <c r="B2" s="2" t="str">
        <f>VLOOKUP(Table5[[#This Row],[ltid]], Table2[[ltid]:[lt]], 2, 0)</f>
        <v>lt1</v>
      </c>
      <c r="C2" s="4">
        <f>VLOOKUP(Table5[[#This Row],[entid]], Table4[], 3, 0)</f>
        <v>200000000</v>
      </c>
      <c r="D2">
        <f>COUNTIFS($E$1:$E2, Table5[[#This Row],[ltid]])</f>
        <v>1</v>
      </c>
      <c r="E2">
        <v>1</v>
      </c>
    </row>
    <row r="3" spans="1:5" x14ac:dyDescent="0.2">
      <c r="A3" s="2" t="str">
        <f>CHAR(64+Table5[[#This Row],[entid]])</f>
        <v>A</v>
      </c>
      <c r="B3" s="2" t="str">
        <f>VLOOKUP(Table5[[#This Row],[ltid]], Table2[[ltid]:[lt]], 2, 0)</f>
        <v>lt2</v>
      </c>
      <c r="C3" s="4">
        <f>VLOOKUP(Table5[[#This Row],[entid]], Table4[], 3, 0)</f>
        <v>200000000</v>
      </c>
      <c r="D3" s="2">
        <f>COUNTIFS($E$1:$E3, Table5[[#This Row],[ltid]])</f>
        <v>1</v>
      </c>
      <c r="E3">
        <v>2</v>
      </c>
    </row>
    <row r="4" spans="1:5" x14ac:dyDescent="0.2">
      <c r="A4" s="2" t="str">
        <f>CHAR(64+Table5[[#This Row],[entid]])</f>
        <v>A</v>
      </c>
      <c r="B4" s="2" t="str">
        <f>VLOOKUP(Table5[[#This Row],[ltid]], Table2[[ltid]:[lt]], 2, 0)</f>
        <v>lt3</v>
      </c>
      <c r="C4" s="4">
        <f>VLOOKUP(Table5[[#This Row],[entid]], Table4[], 3, 0)</f>
        <v>200000000</v>
      </c>
      <c r="D4" s="2">
        <f>COUNTIFS($E$1:$E4, Table5[[#This Row],[ltid]])</f>
        <v>1</v>
      </c>
      <c r="E4" s="1">
        <v>3</v>
      </c>
    </row>
    <row r="5" spans="1:5" x14ac:dyDescent="0.2">
      <c r="A5" s="2" t="str">
        <f>CHAR(64+Table5[[#This Row],[entid]])</f>
        <v>A</v>
      </c>
      <c r="B5" s="2" t="str">
        <f>VLOOKUP(Table5[[#This Row],[ltid]], Table2[[ltid]:[lt]], 2, 0)</f>
        <v>lt4</v>
      </c>
      <c r="C5" s="4">
        <f>VLOOKUP(Table5[[#This Row],[entid]], Table4[], 3, 0)</f>
        <v>200000000</v>
      </c>
      <c r="D5" s="2">
        <f>COUNTIFS($E$1:$E5, Table5[[#This Row],[ltid]])</f>
        <v>1</v>
      </c>
      <c r="E5" s="2">
        <v>4</v>
      </c>
    </row>
    <row r="6" spans="1:5" x14ac:dyDescent="0.2">
      <c r="A6" s="2" t="str">
        <f>CHAR(64+Table5[[#This Row],[entid]])</f>
        <v>A</v>
      </c>
      <c r="B6" s="2" t="str">
        <f>VLOOKUP(Table5[[#This Row],[ltid]], Table2[[ltid]:[lt]], 2, 0)</f>
        <v>lt5</v>
      </c>
      <c r="C6" s="4">
        <f>VLOOKUP(Table5[[#This Row],[entid]], Table4[], 3, 0)</f>
        <v>200000000</v>
      </c>
      <c r="D6" s="2">
        <f>COUNTIFS($E$1:$E6, Table5[[#This Row],[ltid]])</f>
        <v>1</v>
      </c>
      <c r="E6" s="1">
        <v>5</v>
      </c>
    </row>
    <row r="7" spans="1:5" x14ac:dyDescent="0.2">
      <c r="A7" s="2" t="str">
        <f>CHAR(64+Table5[[#This Row],[entid]])</f>
        <v>A</v>
      </c>
      <c r="B7" s="2" t="str">
        <f>VLOOKUP(Table5[[#This Row],[ltid]], Table2[[ltid]:[lt]], 2, 0)</f>
        <v>lt6</v>
      </c>
      <c r="C7" s="4">
        <f>VLOOKUP(Table5[[#This Row],[entid]], Table4[], 3, 0)</f>
        <v>200000000</v>
      </c>
      <c r="D7" s="2">
        <f>COUNTIFS($E$1:$E7, Table5[[#This Row],[ltid]])</f>
        <v>1</v>
      </c>
      <c r="E7" s="1">
        <v>6</v>
      </c>
    </row>
    <row r="8" spans="1:5" x14ac:dyDescent="0.2">
      <c r="A8" s="2" t="str">
        <f>CHAR(64+Table5[[#This Row],[entid]])</f>
        <v>A</v>
      </c>
      <c r="B8" s="2" t="str">
        <f>VLOOKUP(Table5[[#This Row],[ltid]], Table2[[ltid]:[lt]], 2, 0)</f>
        <v>lt7</v>
      </c>
      <c r="C8" s="4">
        <f>VLOOKUP(Table5[[#This Row],[entid]], Table4[], 3, 0)</f>
        <v>200000000</v>
      </c>
      <c r="D8" s="2">
        <f>COUNTIFS($E$1:$E8, Table5[[#This Row],[ltid]])</f>
        <v>1</v>
      </c>
      <c r="E8" s="1">
        <v>7</v>
      </c>
    </row>
    <row r="9" spans="1:5" x14ac:dyDescent="0.2">
      <c r="A9" s="2" t="str">
        <f>CHAR(64+Table5[[#This Row],[entid]])</f>
        <v>A</v>
      </c>
      <c r="B9" s="2" t="str">
        <f>VLOOKUP(Table5[[#This Row],[ltid]], Table2[[ltid]:[lt]], 2, 0)</f>
        <v>lt8</v>
      </c>
      <c r="C9" s="4">
        <f>VLOOKUP(Table5[[#This Row],[entid]], Table4[], 3, 0)</f>
        <v>200000000</v>
      </c>
      <c r="D9" s="2">
        <f>COUNTIFS($E$1:$E9, Table5[[#This Row],[ltid]])</f>
        <v>1</v>
      </c>
      <c r="E9" s="1">
        <v>8</v>
      </c>
    </row>
    <row r="10" spans="1:5" x14ac:dyDescent="0.2">
      <c r="A10" s="2" t="str">
        <f>CHAR(64+Table5[[#This Row],[entid]])</f>
        <v>A</v>
      </c>
      <c r="B10" s="2" t="str">
        <f>VLOOKUP(Table5[[#This Row],[ltid]], Table2[[ltid]:[lt]], 2, 0)</f>
        <v>lt9</v>
      </c>
      <c r="C10" s="4">
        <f>VLOOKUP(Table5[[#This Row],[entid]], Table4[], 3, 0)</f>
        <v>200000000</v>
      </c>
      <c r="D10" s="2">
        <f>COUNTIFS($E$1:$E10, Table5[[#This Row],[ltid]])</f>
        <v>1</v>
      </c>
      <c r="E10" s="1">
        <v>9</v>
      </c>
    </row>
    <row r="11" spans="1:5" x14ac:dyDescent="0.2">
      <c r="A11" s="2" t="str">
        <f>CHAR(64+Table5[[#This Row],[entid]])</f>
        <v>A</v>
      </c>
      <c r="B11" s="2" t="str">
        <f>VLOOKUP(Table5[[#This Row],[ltid]], Table2[[ltid]:[lt]], 2, 0)</f>
        <v>lt10</v>
      </c>
      <c r="C11" s="4">
        <f>VLOOKUP(Table5[[#This Row],[entid]], Table4[], 3, 0)</f>
        <v>200000000</v>
      </c>
      <c r="D11" s="2">
        <f>COUNTIFS($E$1:$E11, Table5[[#This Row],[ltid]])</f>
        <v>1</v>
      </c>
      <c r="E11" s="1">
        <v>10</v>
      </c>
    </row>
    <row r="12" spans="1:5" x14ac:dyDescent="0.2">
      <c r="A12" s="2" t="str">
        <f>CHAR(64+Table5[[#This Row],[entid]])</f>
        <v>A</v>
      </c>
      <c r="B12" s="2" t="str">
        <f>VLOOKUP(Table5[[#This Row],[ltid]], Table2[[ltid]:[lt]], 2, 0)</f>
        <v>lt11</v>
      </c>
      <c r="C12" s="4">
        <f>VLOOKUP(Table5[[#This Row],[entid]], Table4[], 3, 0)</f>
        <v>200000000</v>
      </c>
      <c r="D12" s="2">
        <f>COUNTIFS($E$1:$E12, Table5[[#This Row],[ltid]])</f>
        <v>1</v>
      </c>
      <c r="E12" s="1">
        <v>11</v>
      </c>
    </row>
    <row r="13" spans="1:5" x14ac:dyDescent="0.2">
      <c r="A13" s="2" t="str">
        <f>CHAR(64+Table5[[#This Row],[entid]])</f>
        <v>A</v>
      </c>
      <c r="B13" s="2" t="str">
        <f>VLOOKUP(Table5[[#This Row],[ltid]], Table2[[ltid]:[lt]], 2, 0)</f>
        <v>lt12</v>
      </c>
      <c r="C13" s="4">
        <f>VLOOKUP(Table5[[#This Row],[entid]], Table4[], 3, 0)</f>
        <v>200000000</v>
      </c>
      <c r="D13" s="2">
        <f>COUNTIFS($E$1:$E13, Table5[[#This Row],[ltid]])</f>
        <v>1</v>
      </c>
      <c r="E13" s="1">
        <v>12</v>
      </c>
    </row>
    <row r="14" spans="1:5" x14ac:dyDescent="0.2">
      <c r="A14" s="2" t="str">
        <f>CHAR(64+Table5[[#This Row],[entid]])</f>
        <v>B</v>
      </c>
      <c r="B14" s="2" t="str">
        <f>VLOOKUP(Table5[[#This Row],[ltid]], Table2[[ltid]:[lt]], 2, 0)</f>
        <v>lt1</v>
      </c>
      <c r="C14" s="4">
        <f>VLOOKUP(Table5[[#This Row],[entid]], Table4[], 3, 0)</f>
        <v>200000000</v>
      </c>
      <c r="D14" s="2">
        <f>COUNTIFS($E$1:$E14, Table5[[#This Row],[ltid]])</f>
        <v>2</v>
      </c>
      <c r="E14" s="1">
        <v>1</v>
      </c>
    </row>
    <row r="15" spans="1:5" x14ac:dyDescent="0.2">
      <c r="A15" s="2" t="str">
        <f>CHAR(64+Table5[[#This Row],[entid]])</f>
        <v>B</v>
      </c>
      <c r="B15" s="2" t="str">
        <f>VLOOKUP(Table5[[#This Row],[ltid]], Table2[[ltid]:[lt]], 2, 0)</f>
        <v>lt2</v>
      </c>
      <c r="C15" s="4">
        <f>VLOOKUP(Table5[[#This Row],[entid]], Table4[], 3, 0)</f>
        <v>200000000</v>
      </c>
      <c r="D15" s="2">
        <f>COUNTIFS($E$1:$E15, Table5[[#This Row],[ltid]])</f>
        <v>2</v>
      </c>
      <c r="E15" s="1">
        <v>2</v>
      </c>
    </row>
    <row r="16" spans="1:5" x14ac:dyDescent="0.2">
      <c r="A16" s="2" t="str">
        <f>CHAR(64+Table5[[#This Row],[entid]])</f>
        <v>B</v>
      </c>
      <c r="B16" s="2" t="str">
        <f>VLOOKUP(Table5[[#This Row],[ltid]], Table2[[ltid]:[lt]], 2, 0)</f>
        <v>lt3</v>
      </c>
      <c r="C16" s="4">
        <f>VLOOKUP(Table5[[#This Row],[entid]], Table4[], 3, 0)</f>
        <v>200000000</v>
      </c>
      <c r="D16" s="2">
        <f>COUNTIFS($E$1:$E16, Table5[[#This Row],[ltid]])</f>
        <v>2</v>
      </c>
      <c r="E16" s="1">
        <v>3</v>
      </c>
    </row>
    <row r="17" spans="1:5" x14ac:dyDescent="0.2">
      <c r="A17" s="2" t="str">
        <f>CHAR(64+Table5[[#This Row],[entid]])</f>
        <v>B</v>
      </c>
      <c r="B17" s="2" t="str">
        <f>VLOOKUP(Table5[[#This Row],[ltid]], Table2[[ltid]:[lt]], 2, 0)</f>
        <v>lt4</v>
      </c>
      <c r="C17" s="4">
        <f>VLOOKUP(Table5[[#This Row],[entid]], Table4[], 3, 0)</f>
        <v>200000000</v>
      </c>
      <c r="D17" s="2">
        <f>COUNTIFS($E$1:$E17, Table5[[#This Row],[ltid]])</f>
        <v>2</v>
      </c>
      <c r="E17" s="1">
        <v>4</v>
      </c>
    </row>
    <row r="18" spans="1:5" x14ac:dyDescent="0.2">
      <c r="A18" s="2" t="str">
        <f>CHAR(64+Table5[[#This Row],[entid]])</f>
        <v>B</v>
      </c>
      <c r="B18" s="2" t="str">
        <f>VLOOKUP(Table5[[#This Row],[ltid]], Table2[[ltid]:[lt]], 2, 0)</f>
        <v>lt5</v>
      </c>
      <c r="C18" s="4">
        <f>VLOOKUP(Table5[[#This Row],[entid]], Table4[], 3, 0)</f>
        <v>200000000</v>
      </c>
      <c r="D18" s="2">
        <f>COUNTIFS($E$1:$E18, Table5[[#This Row],[ltid]])</f>
        <v>2</v>
      </c>
      <c r="E18" s="1">
        <v>5</v>
      </c>
    </row>
    <row r="19" spans="1:5" x14ac:dyDescent="0.2">
      <c r="A19" s="2" t="str">
        <f>CHAR(64+Table5[[#This Row],[entid]])</f>
        <v>B</v>
      </c>
      <c r="B19" s="2" t="str">
        <f>VLOOKUP(Table5[[#This Row],[ltid]], Table2[[ltid]:[lt]], 2, 0)</f>
        <v>lt6</v>
      </c>
      <c r="C19" s="4">
        <f>VLOOKUP(Table5[[#This Row],[entid]], Table4[], 3, 0)</f>
        <v>200000000</v>
      </c>
      <c r="D19" s="2">
        <f>COUNTIFS($E$1:$E19, Table5[[#This Row],[ltid]])</f>
        <v>2</v>
      </c>
      <c r="E19" s="1">
        <v>6</v>
      </c>
    </row>
    <row r="20" spans="1:5" x14ac:dyDescent="0.2">
      <c r="A20" s="2" t="str">
        <f>CHAR(64+Table5[[#This Row],[entid]])</f>
        <v>B</v>
      </c>
      <c r="B20" s="2" t="str">
        <f>VLOOKUP(Table5[[#This Row],[ltid]], Table2[[ltid]:[lt]], 2, 0)</f>
        <v>lt7</v>
      </c>
      <c r="C20" s="4">
        <f>VLOOKUP(Table5[[#This Row],[entid]], Table4[], 3, 0)</f>
        <v>200000000</v>
      </c>
      <c r="D20" s="2">
        <f>COUNTIFS($E$1:$E20, Table5[[#This Row],[ltid]])</f>
        <v>2</v>
      </c>
      <c r="E20" s="1">
        <v>7</v>
      </c>
    </row>
    <row r="21" spans="1:5" x14ac:dyDescent="0.2">
      <c r="A21" s="2" t="str">
        <f>CHAR(64+Table5[[#This Row],[entid]])</f>
        <v>B</v>
      </c>
      <c r="B21" s="2" t="str">
        <f>VLOOKUP(Table5[[#This Row],[ltid]], Table2[[ltid]:[lt]], 2, 0)</f>
        <v>lt8</v>
      </c>
      <c r="C21" s="4">
        <f>VLOOKUP(Table5[[#This Row],[entid]], Table4[], 3, 0)</f>
        <v>200000000</v>
      </c>
      <c r="D21" s="2">
        <f>COUNTIFS($E$1:$E21, Table5[[#This Row],[ltid]])</f>
        <v>2</v>
      </c>
      <c r="E21" s="1">
        <v>8</v>
      </c>
    </row>
    <row r="22" spans="1:5" x14ac:dyDescent="0.2">
      <c r="A22" s="2" t="str">
        <f>CHAR(64+Table5[[#This Row],[entid]])</f>
        <v>B</v>
      </c>
      <c r="B22" s="2" t="str">
        <f>VLOOKUP(Table5[[#This Row],[ltid]], Table2[[ltid]:[lt]], 2, 0)</f>
        <v>lt9</v>
      </c>
      <c r="C22" s="4">
        <f>VLOOKUP(Table5[[#This Row],[entid]], Table4[], 3, 0)</f>
        <v>200000000</v>
      </c>
      <c r="D22" s="2">
        <f>COUNTIFS($E$1:$E22, Table5[[#This Row],[ltid]])</f>
        <v>2</v>
      </c>
      <c r="E22" s="1">
        <v>9</v>
      </c>
    </row>
    <row r="23" spans="1:5" x14ac:dyDescent="0.2">
      <c r="A23" s="2" t="str">
        <f>CHAR(64+Table5[[#This Row],[entid]])</f>
        <v>B</v>
      </c>
      <c r="B23" s="2" t="str">
        <f>VLOOKUP(Table5[[#This Row],[ltid]], Table2[[ltid]:[lt]], 2, 0)</f>
        <v>lt10</v>
      </c>
      <c r="C23" s="4">
        <f>VLOOKUP(Table5[[#This Row],[entid]], Table4[], 3, 0)</f>
        <v>200000000</v>
      </c>
      <c r="D23" s="2">
        <f>COUNTIFS($E$1:$E23, Table5[[#This Row],[ltid]])</f>
        <v>2</v>
      </c>
      <c r="E23" s="1">
        <v>10</v>
      </c>
    </row>
    <row r="24" spans="1:5" x14ac:dyDescent="0.2">
      <c r="A24" s="2" t="str">
        <f>CHAR(64+Table5[[#This Row],[entid]])</f>
        <v>B</v>
      </c>
      <c r="B24" s="2" t="str">
        <f>VLOOKUP(Table5[[#This Row],[ltid]], Table2[[ltid]:[lt]], 2, 0)</f>
        <v>lt11</v>
      </c>
      <c r="C24" s="4">
        <f>VLOOKUP(Table5[[#This Row],[entid]], Table4[], 3, 0)</f>
        <v>200000000</v>
      </c>
      <c r="D24" s="2">
        <f>COUNTIFS($E$1:$E24, Table5[[#This Row],[ltid]])</f>
        <v>2</v>
      </c>
      <c r="E24" s="1">
        <v>11</v>
      </c>
    </row>
    <row r="25" spans="1:5" x14ac:dyDescent="0.2">
      <c r="A25" s="2" t="str">
        <f>CHAR(64+Table5[[#This Row],[entid]])</f>
        <v>B</v>
      </c>
      <c r="B25" s="2" t="str">
        <f>VLOOKUP(Table5[[#This Row],[ltid]], Table2[[ltid]:[lt]], 2, 0)</f>
        <v>lt12</v>
      </c>
      <c r="C25" s="4">
        <f>VLOOKUP(Table5[[#This Row],[entid]], Table4[], 3, 0)</f>
        <v>200000000</v>
      </c>
      <c r="D25" s="2">
        <f>COUNTIFS($E$1:$E25, Table5[[#This Row],[ltid]])</f>
        <v>2</v>
      </c>
      <c r="E25" s="1">
        <v>12</v>
      </c>
    </row>
    <row r="26" spans="1:5" x14ac:dyDescent="0.2">
      <c r="A26" s="2" t="str">
        <f>CHAR(64+Table5[[#This Row],[entid]])</f>
        <v>C</v>
      </c>
      <c r="B26" s="2" t="str">
        <f>VLOOKUP(Table5[[#This Row],[ltid]], Table2[[ltid]:[lt]], 2, 0)</f>
        <v>lt1</v>
      </c>
      <c r="C26" s="4">
        <f>VLOOKUP(Table5[[#This Row],[entid]], Table4[], 3, 0)</f>
        <v>200000000</v>
      </c>
      <c r="D26" s="2">
        <f>COUNTIFS($E$1:$E26, Table5[[#This Row],[ltid]])</f>
        <v>3</v>
      </c>
      <c r="E26" s="1">
        <v>1</v>
      </c>
    </row>
    <row r="27" spans="1:5" x14ac:dyDescent="0.2">
      <c r="A27" s="2" t="str">
        <f>CHAR(64+Table5[[#This Row],[entid]])</f>
        <v>C</v>
      </c>
      <c r="B27" s="2" t="str">
        <f>VLOOKUP(Table5[[#This Row],[ltid]], Table2[[ltid]:[lt]], 2, 0)</f>
        <v>lt2</v>
      </c>
      <c r="C27" s="4">
        <f>VLOOKUP(Table5[[#This Row],[entid]], Table4[], 3, 0)</f>
        <v>200000000</v>
      </c>
      <c r="D27" s="2">
        <f>COUNTIFS($E$1:$E27, Table5[[#This Row],[ltid]])</f>
        <v>3</v>
      </c>
      <c r="E27" s="1">
        <v>2</v>
      </c>
    </row>
    <row r="28" spans="1:5" x14ac:dyDescent="0.2">
      <c r="A28" s="2" t="str">
        <f>CHAR(64+Table5[[#This Row],[entid]])</f>
        <v>C</v>
      </c>
      <c r="B28" s="2" t="str">
        <f>VLOOKUP(Table5[[#This Row],[ltid]], Table2[[ltid]:[lt]], 2, 0)</f>
        <v>lt3</v>
      </c>
      <c r="C28" s="4">
        <f>VLOOKUP(Table5[[#This Row],[entid]], Table4[], 3, 0)</f>
        <v>200000000</v>
      </c>
      <c r="D28" s="2">
        <f>COUNTIFS($E$1:$E28, Table5[[#This Row],[ltid]])</f>
        <v>3</v>
      </c>
      <c r="E28" s="1">
        <v>3</v>
      </c>
    </row>
    <row r="29" spans="1:5" x14ac:dyDescent="0.2">
      <c r="A29" s="2" t="str">
        <f>CHAR(64+Table5[[#This Row],[entid]])</f>
        <v>C</v>
      </c>
      <c r="B29" s="2" t="str">
        <f>VLOOKUP(Table5[[#This Row],[ltid]], Table2[[ltid]:[lt]], 2, 0)</f>
        <v>lt4</v>
      </c>
      <c r="C29" s="4">
        <f>VLOOKUP(Table5[[#This Row],[entid]], Table4[], 3, 0)</f>
        <v>200000000</v>
      </c>
      <c r="D29" s="2">
        <f>COUNTIFS($E$1:$E29, Table5[[#This Row],[ltid]])</f>
        <v>3</v>
      </c>
      <c r="E29" s="1">
        <v>4</v>
      </c>
    </row>
    <row r="30" spans="1:5" x14ac:dyDescent="0.2">
      <c r="A30" s="2" t="str">
        <f>CHAR(64+Table5[[#This Row],[entid]])</f>
        <v>C</v>
      </c>
      <c r="B30" s="2" t="str">
        <f>VLOOKUP(Table5[[#This Row],[ltid]], Table2[[ltid]:[lt]], 2, 0)</f>
        <v>lt5</v>
      </c>
      <c r="C30" s="4">
        <f>VLOOKUP(Table5[[#This Row],[entid]], Table4[], 3, 0)</f>
        <v>200000000</v>
      </c>
      <c r="D30" s="2">
        <f>COUNTIFS($E$1:$E30, Table5[[#This Row],[ltid]])</f>
        <v>3</v>
      </c>
      <c r="E30" s="1">
        <v>5</v>
      </c>
    </row>
    <row r="31" spans="1:5" x14ac:dyDescent="0.2">
      <c r="A31" s="2" t="str">
        <f>CHAR(64+Table5[[#This Row],[entid]])</f>
        <v>C</v>
      </c>
      <c r="B31" s="2" t="str">
        <f>VLOOKUP(Table5[[#This Row],[ltid]], Table2[[ltid]:[lt]], 2, 0)</f>
        <v>lt6</v>
      </c>
      <c r="C31" s="4">
        <f>VLOOKUP(Table5[[#This Row],[entid]], Table4[], 3, 0)</f>
        <v>200000000</v>
      </c>
      <c r="D31" s="2">
        <f>COUNTIFS($E$1:$E31, Table5[[#This Row],[ltid]])</f>
        <v>3</v>
      </c>
      <c r="E31" s="1">
        <v>6</v>
      </c>
    </row>
    <row r="32" spans="1:5" x14ac:dyDescent="0.2">
      <c r="A32" s="2" t="str">
        <f>CHAR(64+Table5[[#This Row],[entid]])</f>
        <v>C</v>
      </c>
      <c r="B32" s="2" t="str">
        <f>VLOOKUP(Table5[[#This Row],[ltid]], Table2[[ltid]:[lt]], 2, 0)</f>
        <v>lt7</v>
      </c>
      <c r="C32" s="4">
        <f>VLOOKUP(Table5[[#This Row],[entid]], Table4[], 3, 0)</f>
        <v>200000000</v>
      </c>
      <c r="D32" s="2">
        <f>COUNTIFS($E$1:$E32, Table5[[#This Row],[ltid]])</f>
        <v>3</v>
      </c>
      <c r="E32" s="1">
        <v>7</v>
      </c>
    </row>
    <row r="33" spans="1:5" x14ac:dyDescent="0.2">
      <c r="A33" s="2" t="str">
        <f>CHAR(64+Table5[[#This Row],[entid]])</f>
        <v>C</v>
      </c>
      <c r="B33" s="2" t="str">
        <f>VLOOKUP(Table5[[#This Row],[ltid]], Table2[[ltid]:[lt]], 2, 0)</f>
        <v>lt8</v>
      </c>
      <c r="C33" s="4">
        <f>VLOOKUP(Table5[[#This Row],[entid]], Table4[], 3, 0)</f>
        <v>200000000</v>
      </c>
      <c r="D33" s="2">
        <f>COUNTIFS($E$1:$E33, Table5[[#This Row],[ltid]])</f>
        <v>3</v>
      </c>
      <c r="E33" s="1">
        <v>8</v>
      </c>
    </row>
    <row r="34" spans="1:5" x14ac:dyDescent="0.2">
      <c r="A34" s="2" t="str">
        <f>CHAR(64+Table5[[#This Row],[entid]])</f>
        <v>C</v>
      </c>
      <c r="B34" s="2" t="str">
        <f>VLOOKUP(Table5[[#This Row],[ltid]], Table2[[ltid]:[lt]], 2, 0)</f>
        <v>lt9</v>
      </c>
      <c r="C34" s="4">
        <f>VLOOKUP(Table5[[#This Row],[entid]], Table4[], 3, 0)</f>
        <v>200000000</v>
      </c>
      <c r="D34" s="2">
        <f>COUNTIFS($E$1:$E34, Table5[[#This Row],[ltid]])</f>
        <v>3</v>
      </c>
      <c r="E34" s="1">
        <v>9</v>
      </c>
    </row>
    <row r="35" spans="1:5" x14ac:dyDescent="0.2">
      <c r="A35" s="2" t="str">
        <f>CHAR(64+Table5[[#This Row],[entid]])</f>
        <v>C</v>
      </c>
      <c r="B35" s="2" t="str">
        <f>VLOOKUP(Table5[[#This Row],[ltid]], Table2[[ltid]:[lt]], 2, 0)</f>
        <v>lt10</v>
      </c>
      <c r="C35" s="4">
        <f>VLOOKUP(Table5[[#This Row],[entid]], Table4[], 3, 0)</f>
        <v>200000000</v>
      </c>
      <c r="D35" s="2">
        <f>COUNTIFS($E$1:$E35, Table5[[#This Row],[ltid]])</f>
        <v>3</v>
      </c>
      <c r="E35" s="1">
        <v>10</v>
      </c>
    </row>
    <row r="36" spans="1:5" x14ac:dyDescent="0.2">
      <c r="A36" s="2" t="str">
        <f>CHAR(64+Table5[[#This Row],[entid]])</f>
        <v>C</v>
      </c>
      <c r="B36" s="2" t="str">
        <f>VLOOKUP(Table5[[#This Row],[ltid]], Table2[[ltid]:[lt]], 2, 0)</f>
        <v>lt11</v>
      </c>
      <c r="C36" s="4">
        <f>VLOOKUP(Table5[[#This Row],[entid]], Table4[], 3, 0)</f>
        <v>200000000</v>
      </c>
      <c r="D36" s="2">
        <f>COUNTIFS($E$1:$E36, Table5[[#This Row],[ltid]])</f>
        <v>3</v>
      </c>
      <c r="E36" s="1">
        <v>11</v>
      </c>
    </row>
    <row r="37" spans="1:5" x14ac:dyDescent="0.2">
      <c r="A37" s="2" t="str">
        <f>CHAR(64+Table5[[#This Row],[entid]])</f>
        <v>C</v>
      </c>
      <c r="B37" s="2" t="str">
        <f>VLOOKUP(Table5[[#This Row],[ltid]], Table2[[ltid]:[lt]], 2, 0)</f>
        <v>lt12</v>
      </c>
      <c r="C37" s="4">
        <f>VLOOKUP(Table5[[#This Row],[entid]], Table4[], 3, 0)</f>
        <v>200000000</v>
      </c>
      <c r="D37" s="2">
        <f>COUNTIFS($E$1:$E37, Table5[[#This Row],[ltid]])</f>
        <v>3</v>
      </c>
      <c r="E37" s="1">
        <v>12</v>
      </c>
    </row>
    <row r="38" spans="1:5" x14ac:dyDescent="0.2">
      <c r="A38" s="2" t="str">
        <f>CHAR(64+Table5[[#This Row],[entid]])</f>
        <v>D</v>
      </c>
      <c r="B38" s="2" t="str">
        <f>VLOOKUP(Table5[[#This Row],[ltid]], Table2[[ltid]:[lt]], 2, 0)</f>
        <v>lt1</v>
      </c>
      <c r="C38" s="4">
        <f>VLOOKUP(Table5[[#This Row],[entid]], Table4[], 3, 0)</f>
        <v>200000000</v>
      </c>
      <c r="D38" s="2">
        <f>COUNTIFS($E$1:$E38, Table5[[#This Row],[ltid]])</f>
        <v>4</v>
      </c>
      <c r="E38" s="1">
        <v>1</v>
      </c>
    </row>
    <row r="39" spans="1:5" x14ac:dyDescent="0.2">
      <c r="A39" s="2" t="str">
        <f>CHAR(64+Table5[[#This Row],[entid]])</f>
        <v>D</v>
      </c>
      <c r="B39" s="2" t="str">
        <f>VLOOKUP(Table5[[#This Row],[ltid]], Table2[[ltid]:[lt]], 2, 0)</f>
        <v>lt2</v>
      </c>
      <c r="C39" s="4">
        <f>VLOOKUP(Table5[[#This Row],[entid]], Table4[], 3, 0)</f>
        <v>200000000</v>
      </c>
      <c r="D39" s="2">
        <f>COUNTIFS($E$1:$E39, Table5[[#This Row],[ltid]])</f>
        <v>4</v>
      </c>
      <c r="E39" s="1">
        <v>2</v>
      </c>
    </row>
    <row r="40" spans="1:5" x14ac:dyDescent="0.2">
      <c r="A40" s="2" t="str">
        <f>CHAR(64+Table5[[#This Row],[entid]])</f>
        <v>D</v>
      </c>
      <c r="B40" s="2" t="str">
        <f>VLOOKUP(Table5[[#This Row],[ltid]], Table2[[ltid]:[lt]], 2, 0)</f>
        <v>lt3</v>
      </c>
      <c r="C40" s="4">
        <f>VLOOKUP(Table5[[#This Row],[entid]], Table4[], 3, 0)</f>
        <v>200000000</v>
      </c>
      <c r="D40" s="2">
        <f>COUNTIFS($E$1:$E40, Table5[[#This Row],[ltid]])</f>
        <v>4</v>
      </c>
      <c r="E40" s="1">
        <v>3</v>
      </c>
    </row>
    <row r="41" spans="1:5" x14ac:dyDescent="0.2">
      <c r="A41" s="2" t="str">
        <f>CHAR(64+Table5[[#This Row],[entid]])</f>
        <v>D</v>
      </c>
      <c r="B41" s="2" t="str">
        <f>VLOOKUP(Table5[[#This Row],[ltid]], Table2[[ltid]:[lt]], 2, 0)</f>
        <v>lt4</v>
      </c>
      <c r="C41" s="4">
        <f>VLOOKUP(Table5[[#This Row],[entid]], Table4[], 3, 0)</f>
        <v>200000000</v>
      </c>
      <c r="D41" s="2">
        <f>COUNTIFS($E$1:$E41, Table5[[#This Row],[ltid]])</f>
        <v>4</v>
      </c>
      <c r="E41" s="1">
        <v>4</v>
      </c>
    </row>
    <row r="42" spans="1:5" x14ac:dyDescent="0.2">
      <c r="A42" s="2" t="str">
        <f>CHAR(64+Table5[[#This Row],[entid]])</f>
        <v>D</v>
      </c>
      <c r="B42" s="2" t="str">
        <f>VLOOKUP(Table5[[#This Row],[ltid]], Table2[[ltid]:[lt]], 2, 0)</f>
        <v>lt5</v>
      </c>
      <c r="C42" s="4">
        <f>VLOOKUP(Table5[[#This Row],[entid]], Table4[], 3, 0)</f>
        <v>200000000</v>
      </c>
      <c r="D42" s="2">
        <f>COUNTIFS($E$1:$E42, Table5[[#This Row],[ltid]])</f>
        <v>4</v>
      </c>
      <c r="E42" s="1">
        <v>5</v>
      </c>
    </row>
    <row r="43" spans="1:5" x14ac:dyDescent="0.2">
      <c r="A43" s="2" t="str">
        <f>CHAR(64+Table5[[#This Row],[entid]])</f>
        <v>D</v>
      </c>
      <c r="B43" s="2" t="str">
        <f>VLOOKUP(Table5[[#This Row],[ltid]], Table2[[ltid]:[lt]], 2, 0)</f>
        <v>lt6</v>
      </c>
      <c r="C43" s="4">
        <f>VLOOKUP(Table5[[#This Row],[entid]], Table4[], 3, 0)</f>
        <v>200000000</v>
      </c>
      <c r="D43" s="2">
        <f>COUNTIFS($E$1:$E43, Table5[[#This Row],[ltid]])</f>
        <v>4</v>
      </c>
      <c r="E43" s="1">
        <v>6</v>
      </c>
    </row>
    <row r="44" spans="1:5" x14ac:dyDescent="0.2">
      <c r="A44" s="2" t="str">
        <f>CHAR(64+Table5[[#This Row],[entid]])</f>
        <v>D</v>
      </c>
      <c r="B44" s="2" t="str">
        <f>VLOOKUP(Table5[[#This Row],[ltid]], Table2[[ltid]:[lt]], 2, 0)</f>
        <v>lt7</v>
      </c>
      <c r="C44" s="4">
        <f>VLOOKUP(Table5[[#This Row],[entid]], Table4[], 3, 0)</f>
        <v>200000000</v>
      </c>
      <c r="D44" s="2">
        <f>COUNTIFS($E$1:$E44, Table5[[#This Row],[ltid]])</f>
        <v>4</v>
      </c>
      <c r="E44" s="1">
        <v>7</v>
      </c>
    </row>
    <row r="45" spans="1:5" x14ac:dyDescent="0.2">
      <c r="A45" s="2" t="str">
        <f>CHAR(64+Table5[[#This Row],[entid]])</f>
        <v>D</v>
      </c>
      <c r="B45" s="2" t="str">
        <f>VLOOKUP(Table5[[#This Row],[ltid]], Table2[[ltid]:[lt]], 2, 0)</f>
        <v>lt8</v>
      </c>
      <c r="C45" s="4">
        <f>VLOOKUP(Table5[[#This Row],[entid]], Table4[], 3, 0)</f>
        <v>200000000</v>
      </c>
      <c r="D45" s="2">
        <f>COUNTIFS($E$1:$E45, Table5[[#This Row],[ltid]])</f>
        <v>4</v>
      </c>
      <c r="E45" s="1">
        <v>8</v>
      </c>
    </row>
    <row r="46" spans="1:5" x14ac:dyDescent="0.2">
      <c r="A46" s="2" t="str">
        <f>CHAR(64+Table5[[#This Row],[entid]])</f>
        <v>D</v>
      </c>
      <c r="B46" s="2" t="str">
        <f>VLOOKUP(Table5[[#This Row],[ltid]], Table2[[ltid]:[lt]], 2, 0)</f>
        <v>lt9</v>
      </c>
      <c r="C46" s="4">
        <f>VLOOKUP(Table5[[#This Row],[entid]], Table4[], 3, 0)</f>
        <v>200000000</v>
      </c>
      <c r="D46" s="2">
        <f>COUNTIFS($E$1:$E46, Table5[[#This Row],[ltid]])</f>
        <v>4</v>
      </c>
      <c r="E46" s="1">
        <v>9</v>
      </c>
    </row>
    <row r="47" spans="1:5" x14ac:dyDescent="0.2">
      <c r="A47" s="2" t="str">
        <f>CHAR(64+Table5[[#This Row],[entid]])</f>
        <v>D</v>
      </c>
      <c r="B47" s="2" t="str">
        <f>VLOOKUP(Table5[[#This Row],[ltid]], Table2[[ltid]:[lt]], 2, 0)</f>
        <v>lt10</v>
      </c>
      <c r="C47" s="4">
        <f>VLOOKUP(Table5[[#This Row],[entid]], Table4[], 3, 0)</f>
        <v>200000000</v>
      </c>
      <c r="D47" s="2">
        <f>COUNTIFS($E$1:$E47, Table5[[#This Row],[ltid]])</f>
        <v>4</v>
      </c>
      <c r="E47" s="1">
        <v>10</v>
      </c>
    </row>
    <row r="48" spans="1:5" x14ac:dyDescent="0.2">
      <c r="A48" s="2" t="str">
        <f>CHAR(64+Table5[[#This Row],[entid]])</f>
        <v>D</v>
      </c>
      <c r="B48" s="2" t="str">
        <f>VLOOKUP(Table5[[#This Row],[ltid]], Table2[[ltid]:[lt]], 2, 0)</f>
        <v>lt11</v>
      </c>
      <c r="C48" s="4">
        <f>VLOOKUP(Table5[[#This Row],[entid]], Table4[], 3, 0)</f>
        <v>200000000</v>
      </c>
      <c r="D48" s="2">
        <f>COUNTIFS($E$1:$E48, Table5[[#This Row],[ltid]])</f>
        <v>4</v>
      </c>
      <c r="E48" s="1">
        <v>11</v>
      </c>
    </row>
    <row r="49" spans="1:5" x14ac:dyDescent="0.2">
      <c r="A49" s="2" t="str">
        <f>CHAR(64+Table5[[#This Row],[entid]])</f>
        <v>D</v>
      </c>
      <c r="B49" s="2" t="str">
        <f>VLOOKUP(Table5[[#This Row],[ltid]], Table2[[ltid]:[lt]], 2, 0)</f>
        <v>lt12</v>
      </c>
      <c r="C49" s="4">
        <f>VLOOKUP(Table5[[#This Row],[entid]], Table4[], 3, 0)</f>
        <v>200000000</v>
      </c>
      <c r="D49" s="2">
        <f>COUNTIFS($E$1:$E49, Table5[[#This Row],[ltid]])</f>
        <v>4</v>
      </c>
      <c r="E49" s="1">
        <v>12</v>
      </c>
    </row>
    <row r="50" spans="1:5" x14ac:dyDescent="0.2">
      <c r="A50" s="2" t="str">
        <f>CHAR(64+Table5[[#This Row],[entid]])</f>
        <v>E</v>
      </c>
      <c r="B50" s="2" t="str">
        <f>VLOOKUP(Table5[[#This Row],[ltid]], Table2[[ltid]:[lt]], 2, 0)</f>
        <v>lt1</v>
      </c>
      <c r="C50" s="4">
        <f>VLOOKUP(Table5[[#This Row],[entid]], Table4[], 3, 0)</f>
        <v>200000000</v>
      </c>
      <c r="D50" s="2">
        <f>COUNTIFS($E$1:$E50, Table5[[#This Row],[ltid]])</f>
        <v>5</v>
      </c>
      <c r="E50" s="1">
        <v>1</v>
      </c>
    </row>
    <row r="51" spans="1:5" x14ac:dyDescent="0.2">
      <c r="A51" s="2" t="str">
        <f>CHAR(64+Table5[[#This Row],[entid]])</f>
        <v>E</v>
      </c>
      <c r="B51" s="2" t="str">
        <f>VLOOKUP(Table5[[#This Row],[ltid]], Table2[[ltid]:[lt]], 2, 0)</f>
        <v>lt2</v>
      </c>
      <c r="C51" s="4">
        <f>VLOOKUP(Table5[[#This Row],[entid]], Table4[], 3, 0)</f>
        <v>200000000</v>
      </c>
      <c r="D51" s="2">
        <f>COUNTIFS($E$1:$E51, Table5[[#This Row],[ltid]])</f>
        <v>5</v>
      </c>
      <c r="E51" s="1">
        <v>2</v>
      </c>
    </row>
    <row r="52" spans="1:5" x14ac:dyDescent="0.2">
      <c r="A52" s="2" t="str">
        <f>CHAR(64+Table5[[#This Row],[entid]])</f>
        <v>E</v>
      </c>
      <c r="B52" s="2" t="str">
        <f>VLOOKUP(Table5[[#This Row],[ltid]], Table2[[ltid]:[lt]], 2, 0)</f>
        <v>lt3</v>
      </c>
      <c r="C52" s="4">
        <f>VLOOKUP(Table5[[#This Row],[entid]], Table4[], 3, 0)</f>
        <v>200000000</v>
      </c>
      <c r="D52" s="2">
        <f>COUNTIFS($E$1:$E52, Table5[[#This Row],[ltid]])</f>
        <v>5</v>
      </c>
      <c r="E52" s="1">
        <v>3</v>
      </c>
    </row>
    <row r="53" spans="1:5" x14ac:dyDescent="0.2">
      <c r="A53" s="2" t="str">
        <f>CHAR(64+Table5[[#This Row],[entid]])</f>
        <v>E</v>
      </c>
      <c r="B53" s="2" t="str">
        <f>VLOOKUP(Table5[[#This Row],[ltid]], Table2[[ltid]:[lt]], 2, 0)</f>
        <v>lt4</v>
      </c>
      <c r="C53" s="4">
        <f>VLOOKUP(Table5[[#This Row],[entid]], Table4[], 3, 0)</f>
        <v>200000000</v>
      </c>
      <c r="D53" s="2">
        <f>COUNTIFS($E$1:$E53, Table5[[#This Row],[ltid]])</f>
        <v>5</v>
      </c>
      <c r="E53" s="1">
        <v>4</v>
      </c>
    </row>
    <row r="54" spans="1:5" x14ac:dyDescent="0.2">
      <c r="A54" s="2" t="str">
        <f>CHAR(64+Table5[[#This Row],[entid]])</f>
        <v>E</v>
      </c>
      <c r="B54" s="2" t="str">
        <f>VLOOKUP(Table5[[#This Row],[ltid]], Table2[[ltid]:[lt]], 2, 0)</f>
        <v>lt5</v>
      </c>
      <c r="C54" s="4">
        <f>VLOOKUP(Table5[[#This Row],[entid]], Table4[], 3, 0)</f>
        <v>200000000</v>
      </c>
      <c r="D54" s="2">
        <f>COUNTIFS($E$1:$E54, Table5[[#This Row],[ltid]])</f>
        <v>5</v>
      </c>
      <c r="E54" s="1">
        <v>5</v>
      </c>
    </row>
    <row r="55" spans="1:5" x14ac:dyDescent="0.2">
      <c r="A55" s="2" t="str">
        <f>CHAR(64+Table5[[#This Row],[entid]])</f>
        <v>E</v>
      </c>
      <c r="B55" s="2" t="str">
        <f>VLOOKUP(Table5[[#This Row],[ltid]], Table2[[ltid]:[lt]], 2, 0)</f>
        <v>lt6</v>
      </c>
      <c r="C55" s="4">
        <f>VLOOKUP(Table5[[#This Row],[entid]], Table4[], 3, 0)</f>
        <v>200000000</v>
      </c>
      <c r="D55" s="2">
        <f>COUNTIFS($E$1:$E55, Table5[[#This Row],[ltid]])</f>
        <v>5</v>
      </c>
      <c r="E55" s="1">
        <v>6</v>
      </c>
    </row>
    <row r="56" spans="1:5" x14ac:dyDescent="0.2">
      <c r="A56" s="2" t="str">
        <f>CHAR(64+Table5[[#This Row],[entid]])</f>
        <v>E</v>
      </c>
      <c r="B56" s="2" t="str">
        <f>VLOOKUP(Table5[[#This Row],[ltid]], Table2[[ltid]:[lt]], 2, 0)</f>
        <v>lt7</v>
      </c>
      <c r="C56" s="4">
        <f>VLOOKUP(Table5[[#This Row],[entid]], Table4[], 3, 0)</f>
        <v>200000000</v>
      </c>
      <c r="D56" s="2">
        <f>COUNTIFS($E$1:$E56, Table5[[#This Row],[ltid]])</f>
        <v>5</v>
      </c>
      <c r="E56" s="1">
        <v>7</v>
      </c>
    </row>
    <row r="57" spans="1:5" x14ac:dyDescent="0.2">
      <c r="A57" s="2" t="str">
        <f>CHAR(64+Table5[[#This Row],[entid]])</f>
        <v>E</v>
      </c>
      <c r="B57" s="2" t="str">
        <f>VLOOKUP(Table5[[#This Row],[ltid]], Table2[[ltid]:[lt]], 2, 0)</f>
        <v>lt8</v>
      </c>
      <c r="C57" s="4">
        <f>VLOOKUP(Table5[[#This Row],[entid]], Table4[], 3, 0)</f>
        <v>200000000</v>
      </c>
      <c r="D57" s="2">
        <f>COUNTIFS($E$1:$E57, Table5[[#This Row],[ltid]])</f>
        <v>5</v>
      </c>
      <c r="E57" s="1">
        <v>8</v>
      </c>
    </row>
    <row r="58" spans="1:5" x14ac:dyDescent="0.2">
      <c r="A58" s="2" t="str">
        <f>CHAR(64+Table5[[#This Row],[entid]])</f>
        <v>E</v>
      </c>
      <c r="B58" s="2" t="str">
        <f>VLOOKUP(Table5[[#This Row],[ltid]], Table2[[ltid]:[lt]], 2, 0)</f>
        <v>lt9</v>
      </c>
      <c r="C58" s="4">
        <f>VLOOKUP(Table5[[#This Row],[entid]], Table4[], 3, 0)</f>
        <v>200000000</v>
      </c>
      <c r="D58" s="2">
        <f>COUNTIFS($E$1:$E58, Table5[[#This Row],[ltid]])</f>
        <v>5</v>
      </c>
      <c r="E58" s="1">
        <v>9</v>
      </c>
    </row>
    <row r="59" spans="1:5" x14ac:dyDescent="0.2">
      <c r="A59" s="2" t="str">
        <f>CHAR(64+Table5[[#This Row],[entid]])</f>
        <v>E</v>
      </c>
      <c r="B59" s="2" t="str">
        <f>VLOOKUP(Table5[[#This Row],[ltid]], Table2[[ltid]:[lt]], 2, 0)</f>
        <v>lt10</v>
      </c>
      <c r="C59" s="4">
        <f>VLOOKUP(Table5[[#This Row],[entid]], Table4[], 3, 0)</f>
        <v>200000000</v>
      </c>
      <c r="D59" s="2">
        <f>COUNTIFS($E$1:$E59, Table5[[#This Row],[ltid]])</f>
        <v>5</v>
      </c>
      <c r="E59" s="1">
        <v>10</v>
      </c>
    </row>
    <row r="60" spans="1:5" x14ac:dyDescent="0.2">
      <c r="A60" s="2" t="str">
        <f>CHAR(64+Table5[[#This Row],[entid]])</f>
        <v>E</v>
      </c>
      <c r="B60" s="2" t="str">
        <f>VLOOKUP(Table5[[#This Row],[ltid]], Table2[[ltid]:[lt]], 2, 0)</f>
        <v>lt11</v>
      </c>
      <c r="C60" s="4">
        <f>VLOOKUP(Table5[[#This Row],[entid]], Table4[], 3, 0)</f>
        <v>200000000</v>
      </c>
      <c r="D60" s="2">
        <f>COUNTIFS($E$1:$E60, Table5[[#This Row],[ltid]])</f>
        <v>5</v>
      </c>
      <c r="E60" s="1">
        <v>11</v>
      </c>
    </row>
    <row r="61" spans="1:5" x14ac:dyDescent="0.2">
      <c r="A61" s="2" t="str">
        <f>CHAR(64+Table5[[#This Row],[entid]])</f>
        <v>E</v>
      </c>
      <c r="B61" s="2" t="str">
        <f>VLOOKUP(Table5[[#This Row],[ltid]], Table2[[ltid]:[lt]], 2, 0)</f>
        <v>lt12</v>
      </c>
      <c r="C61" s="4">
        <f>VLOOKUP(Table5[[#This Row],[entid]], Table4[], 3, 0)</f>
        <v>200000000</v>
      </c>
      <c r="D61" s="2">
        <f>COUNTIFS($E$1:$E61, Table5[[#This Row],[ltid]])</f>
        <v>5</v>
      </c>
      <c r="E61" s="1">
        <v>12</v>
      </c>
    </row>
    <row r="62" spans="1:5" x14ac:dyDescent="0.2">
      <c r="A62" t="str">
        <f>CHAR(64+Table5[[#This Row],[entid]])</f>
        <v>F</v>
      </c>
      <c r="B62" t="str">
        <f>VLOOKUP(Table5[[#This Row],[ltid]], Table2[[ltid]:[lt]], 2, 0)</f>
        <v>lt1</v>
      </c>
      <c r="C62" s="4">
        <f>VLOOKUP(Table5[[#This Row],[entid]], Table4[], 3, 0)</f>
        <v>200000000</v>
      </c>
      <c r="D62" s="2">
        <f>COUNTIFS($E$1:$E62, Table5[[#This Row],[ltid]])</f>
        <v>6</v>
      </c>
      <c r="E62" s="1">
        <v>1</v>
      </c>
    </row>
    <row r="63" spans="1:5" x14ac:dyDescent="0.2">
      <c r="A63" t="str">
        <f>CHAR(64+Table5[[#This Row],[entid]])</f>
        <v>F</v>
      </c>
      <c r="B63" t="str">
        <f>VLOOKUP(Table5[[#This Row],[ltid]], Table2[[ltid]:[lt]], 2, 0)</f>
        <v>lt2</v>
      </c>
      <c r="C63" s="4">
        <f>VLOOKUP(Table5[[#This Row],[entid]], Table4[], 3, 0)</f>
        <v>200000000</v>
      </c>
      <c r="D63" s="2">
        <f>COUNTIFS($E$1:$E63, Table5[[#This Row],[ltid]])</f>
        <v>6</v>
      </c>
      <c r="E63" s="1">
        <v>2</v>
      </c>
    </row>
    <row r="64" spans="1:5" x14ac:dyDescent="0.2">
      <c r="A64" t="str">
        <f>CHAR(64+Table5[[#This Row],[entid]])</f>
        <v>F</v>
      </c>
      <c r="B64" t="str">
        <f>VLOOKUP(Table5[[#This Row],[ltid]], Table2[[ltid]:[lt]], 2, 0)</f>
        <v>lt3</v>
      </c>
      <c r="C64" s="4">
        <f>VLOOKUP(Table5[[#This Row],[entid]], Table4[], 3, 0)</f>
        <v>200000000</v>
      </c>
      <c r="D64" s="2">
        <f>COUNTIFS($E$1:$E64, Table5[[#This Row],[ltid]])</f>
        <v>6</v>
      </c>
      <c r="E64" s="1">
        <v>3</v>
      </c>
    </row>
    <row r="65" spans="1:5" x14ac:dyDescent="0.2">
      <c r="A65" t="str">
        <f>CHAR(64+Table5[[#This Row],[entid]])</f>
        <v>F</v>
      </c>
      <c r="B65" t="str">
        <f>VLOOKUP(Table5[[#This Row],[ltid]], Table2[[ltid]:[lt]], 2, 0)</f>
        <v>lt4</v>
      </c>
      <c r="C65" s="4">
        <f>VLOOKUP(Table5[[#This Row],[entid]], Table4[], 3, 0)</f>
        <v>200000000</v>
      </c>
      <c r="D65" s="2">
        <f>COUNTIFS($E$1:$E65, Table5[[#This Row],[ltid]])</f>
        <v>6</v>
      </c>
      <c r="E65" s="1">
        <v>4</v>
      </c>
    </row>
    <row r="66" spans="1:5" x14ac:dyDescent="0.2">
      <c r="A66" t="str">
        <f>CHAR(64+Table5[[#This Row],[entid]])</f>
        <v>F</v>
      </c>
      <c r="B66" t="str">
        <f>VLOOKUP(Table5[[#This Row],[ltid]], Table2[[ltid]:[lt]], 2, 0)</f>
        <v>lt5</v>
      </c>
      <c r="C66" s="4">
        <f>VLOOKUP(Table5[[#This Row],[entid]], Table4[], 3, 0)</f>
        <v>200000000</v>
      </c>
      <c r="D66" s="2">
        <f>COUNTIFS($E$1:$E66, Table5[[#This Row],[ltid]])</f>
        <v>6</v>
      </c>
      <c r="E66" s="1">
        <v>5</v>
      </c>
    </row>
    <row r="67" spans="1:5" x14ac:dyDescent="0.2">
      <c r="A67" t="str">
        <f>CHAR(64+Table5[[#This Row],[entid]])</f>
        <v>F</v>
      </c>
      <c r="B67" t="str">
        <f>VLOOKUP(Table5[[#This Row],[ltid]], Table2[[ltid]:[lt]], 2, 0)</f>
        <v>lt6</v>
      </c>
      <c r="C67" s="4">
        <f>VLOOKUP(Table5[[#This Row],[entid]], Table4[], 3, 0)</f>
        <v>200000000</v>
      </c>
      <c r="D67" s="2">
        <f>COUNTIFS($E$1:$E67, Table5[[#This Row],[ltid]])</f>
        <v>6</v>
      </c>
      <c r="E67" s="1">
        <v>6</v>
      </c>
    </row>
    <row r="68" spans="1:5" x14ac:dyDescent="0.2">
      <c r="A68" t="str">
        <f>CHAR(64+Table5[[#This Row],[entid]])</f>
        <v>F</v>
      </c>
      <c r="B68" t="str">
        <f>VLOOKUP(Table5[[#This Row],[ltid]], Table2[[ltid]:[lt]], 2, 0)</f>
        <v>lt7</v>
      </c>
      <c r="C68" s="4">
        <f>VLOOKUP(Table5[[#This Row],[entid]], Table4[], 3, 0)</f>
        <v>200000000</v>
      </c>
      <c r="D68" s="2">
        <f>COUNTIFS($E$1:$E68, Table5[[#This Row],[ltid]])</f>
        <v>6</v>
      </c>
      <c r="E68" s="1">
        <v>7</v>
      </c>
    </row>
    <row r="69" spans="1:5" x14ac:dyDescent="0.2">
      <c r="A69" t="str">
        <f>CHAR(64+Table5[[#This Row],[entid]])</f>
        <v>F</v>
      </c>
      <c r="B69" t="str">
        <f>VLOOKUP(Table5[[#This Row],[ltid]], Table2[[ltid]:[lt]], 2, 0)</f>
        <v>lt8</v>
      </c>
      <c r="C69" s="4">
        <f>VLOOKUP(Table5[[#This Row],[entid]], Table4[], 3, 0)</f>
        <v>200000000</v>
      </c>
      <c r="D69" s="2">
        <f>COUNTIFS($E$1:$E69, Table5[[#This Row],[ltid]])</f>
        <v>6</v>
      </c>
      <c r="E69" s="1">
        <v>8</v>
      </c>
    </row>
    <row r="70" spans="1:5" x14ac:dyDescent="0.2">
      <c r="A70" t="str">
        <f>CHAR(64+Table5[[#This Row],[entid]])</f>
        <v>F</v>
      </c>
      <c r="B70" t="str">
        <f>VLOOKUP(Table5[[#This Row],[ltid]], Table2[[ltid]:[lt]], 2, 0)</f>
        <v>lt9</v>
      </c>
      <c r="C70" s="4">
        <f>VLOOKUP(Table5[[#This Row],[entid]], Table4[], 3, 0)</f>
        <v>200000000</v>
      </c>
      <c r="D70" s="2">
        <f>COUNTIFS($E$1:$E70, Table5[[#This Row],[ltid]])</f>
        <v>6</v>
      </c>
      <c r="E70" s="1">
        <v>9</v>
      </c>
    </row>
    <row r="71" spans="1:5" x14ac:dyDescent="0.2">
      <c r="A71" t="str">
        <f>CHAR(64+Table5[[#This Row],[entid]])</f>
        <v>F</v>
      </c>
      <c r="B71" t="str">
        <f>VLOOKUP(Table5[[#This Row],[ltid]], Table2[[ltid]:[lt]], 2, 0)</f>
        <v>lt10</v>
      </c>
      <c r="C71" s="4">
        <f>VLOOKUP(Table5[[#This Row],[entid]], Table4[], 3, 0)</f>
        <v>200000000</v>
      </c>
      <c r="D71" s="2">
        <f>COUNTIFS($E$1:$E71, Table5[[#This Row],[ltid]])</f>
        <v>6</v>
      </c>
      <c r="E71" s="1">
        <v>10</v>
      </c>
    </row>
    <row r="72" spans="1:5" x14ac:dyDescent="0.2">
      <c r="A72" t="str">
        <f>CHAR(64+Table5[[#This Row],[entid]])</f>
        <v>F</v>
      </c>
      <c r="B72" t="str">
        <f>VLOOKUP(Table5[[#This Row],[ltid]], Table2[[ltid]:[lt]], 2, 0)</f>
        <v>lt11</v>
      </c>
      <c r="C72" s="4">
        <f>VLOOKUP(Table5[[#This Row],[entid]], Table4[], 3, 0)</f>
        <v>200000000</v>
      </c>
      <c r="D72" s="2">
        <f>COUNTIFS($E$1:$E72, Table5[[#This Row],[ltid]])</f>
        <v>6</v>
      </c>
      <c r="E72" s="1">
        <v>11</v>
      </c>
    </row>
    <row r="73" spans="1:5" x14ac:dyDescent="0.2">
      <c r="A73" t="str">
        <f>CHAR(64+Table5[[#This Row],[entid]])</f>
        <v>F</v>
      </c>
      <c r="B73" t="str">
        <f>VLOOKUP(Table5[[#This Row],[ltid]], Table2[[ltid]:[lt]], 2, 0)</f>
        <v>lt12</v>
      </c>
      <c r="C73" s="4">
        <f>VLOOKUP(Table5[[#This Row],[entid]], Table4[], 3, 0)</f>
        <v>200000000</v>
      </c>
      <c r="D73" s="2">
        <f>COUNTIFS($E$1:$E73, Table5[[#This Row],[ltid]])</f>
        <v>6</v>
      </c>
      <c r="E73" s="1">
        <v>12</v>
      </c>
    </row>
    <row r="74" spans="1:5" x14ac:dyDescent="0.2">
      <c r="A74" t="str">
        <f>CHAR(64+Table5[[#This Row],[entid]])</f>
        <v>G</v>
      </c>
      <c r="B74" t="str">
        <f>VLOOKUP(Table5[[#This Row],[ltid]], Table2[[ltid]:[lt]], 2, 0)</f>
        <v>lt1</v>
      </c>
      <c r="C74" s="4">
        <f>VLOOKUP(Table5[[#This Row],[entid]], Table4[], 3, 0)</f>
        <v>200000000</v>
      </c>
      <c r="D74" s="2">
        <f>COUNTIFS($E$1:$E74, Table5[[#This Row],[ltid]])</f>
        <v>7</v>
      </c>
      <c r="E74" s="1">
        <v>1</v>
      </c>
    </row>
    <row r="75" spans="1:5" x14ac:dyDescent="0.2">
      <c r="A75" t="str">
        <f>CHAR(64+Table5[[#This Row],[entid]])</f>
        <v>G</v>
      </c>
      <c r="B75" t="str">
        <f>VLOOKUP(Table5[[#This Row],[ltid]], Table2[[ltid]:[lt]], 2, 0)</f>
        <v>lt2</v>
      </c>
      <c r="C75" s="4">
        <f>VLOOKUP(Table5[[#This Row],[entid]], Table4[], 3, 0)</f>
        <v>200000000</v>
      </c>
      <c r="D75" s="2">
        <f>COUNTIFS($E$1:$E75, Table5[[#This Row],[ltid]])</f>
        <v>7</v>
      </c>
      <c r="E75" s="1">
        <v>2</v>
      </c>
    </row>
    <row r="76" spans="1:5" x14ac:dyDescent="0.2">
      <c r="A76" t="str">
        <f>CHAR(64+Table5[[#This Row],[entid]])</f>
        <v>G</v>
      </c>
      <c r="B76" t="str">
        <f>VLOOKUP(Table5[[#This Row],[ltid]], Table2[[ltid]:[lt]], 2, 0)</f>
        <v>lt3</v>
      </c>
      <c r="C76" s="4">
        <f>VLOOKUP(Table5[[#This Row],[entid]], Table4[], 3, 0)</f>
        <v>200000000</v>
      </c>
      <c r="D76" s="2">
        <f>COUNTIFS($E$1:$E76, Table5[[#This Row],[ltid]])</f>
        <v>7</v>
      </c>
      <c r="E76" s="1">
        <v>3</v>
      </c>
    </row>
    <row r="77" spans="1:5" x14ac:dyDescent="0.2">
      <c r="A77" t="str">
        <f>CHAR(64+Table5[[#This Row],[entid]])</f>
        <v>G</v>
      </c>
      <c r="B77" t="str">
        <f>VLOOKUP(Table5[[#This Row],[ltid]], Table2[[ltid]:[lt]], 2, 0)</f>
        <v>lt4</v>
      </c>
      <c r="C77" s="4">
        <f>VLOOKUP(Table5[[#This Row],[entid]], Table4[], 3, 0)</f>
        <v>200000000</v>
      </c>
      <c r="D77" s="2">
        <f>COUNTIFS($E$1:$E77, Table5[[#This Row],[ltid]])</f>
        <v>7</v>
      </c>
      <c r="E77" s="1">
        <v>4</v>
      </c>
    </row>
    <row r="78" spans="1:5" x14ac:dyDescent="0.2">
      <c r="A78" t="str">
        <f>CHAR(64+Table5[[#This Row],[entid]])</f>
        <v>G</v>
      </c>
      <c r="B78" t="str">
        <f>VLOOKUP(Table5[[#This Row],[ltid]], Table2[[ltid]:[lt]], 2, 0)</f>
        <v>lt5</v>
      </c>
      <c r="C78" s="4">
        <f>VLOOKUP(Table5[[#This Row],[entid]], Table4[], 3, 0)</f>
        <v>200000000</v>
      </c>
      <c r="D78" s="2">
        <f>COUNTIFS($E$1:$E78, Table5[[#This Row],[ltid]])</f>
        <v>7</v>
      </c>
      <c r="E78" s="1">
        <v>5</v>
      </c>
    </row>
    <row r="79" spans="1:5" x14ac:dyDescent="0.2">
      <c r="A79" t="str">
        <f>CHAR(64+Table5[[#This Row],[entid]])</f>
        <v>G</v>
      </c>
      <c r="B79" t="str">
        <f>VLOOKUP(Table5[[#This Row],[ltid]], Table2[[ltid]:[lt]], 2, 0)</f>
        <v>lt6</v>
      </c>
      <c r="C79" s="4">
        <f>VLOOKUP(Table5[[#This Row],[entid]], Table4[], 3, 0)</f>
        <v>200000000</v>
      </c>
      <c r="D79" s="2">
        <f>COUNTIFS($E$1:$E79, Table5[[#This Row],[ltid]])</f>
        <v>7</v>
      </c>
      <c r="E79" s="1">
        <v>6</v>
      </c>
    </row>
    <row r="80" spans="1:5" x14ac:dyDescent="0.2">
      <c r="A80" t="str">
        <f>CHAR(64+Table5[[#This Row],[entid]])</f>
        <v>G</v>
      </c>
      <c r="B80" t="str">
        <f>VLOOKUP(Table5[[#This Row],[ltid]], Table2[[ltid]:[lt]], 2, 0)</f>
        <v>lt7</v>
      </c>
      <c r="C80" s="4">
        <f>VLOOKUP(Table5[[#This Row],[entid]], Table4[], 3, 0)</f>
        <v>200000000</v>
      </c>
      <c r="D80" s="2">
        <f>COUNTIFS($E$1:$E80, Table5[[#This Row],[ltid]])</f>
        <v>7</v>
      </c>
      <c r="E80" s="1">
        <v>7</v>
      </c>
    </row>
    <row r="81" spans="1:5" x14ac:dyDescent="0.2">
      <c r="A81" t="str">
        <f>CHAR(64+Table5[[#This Row],[entid]])</f>
        <v>G</v>
      </c>
      <c r="B81" t="str">
        <f>VLOOKUP(Table5[[#This Row],[ltid]], Table2[[ltid]:[lt]], 2, 0)</f>
        <v>lt8</v>
      </c>
      <c r="C81" s="4">
        <f>VLOOKUP(Table5[[#This Row],[entid]], Table4[], 3, 0)</f>
        <v>200000000</v>
      </c>
      <c r="D81" s="2">
        <f>COUNTIFS($E$1:$E81, Table5[[#This Row],[ltid]])</f>
        <v>7</v>
      </c>
      <c r="E81" s="1">
        <v>8</v>
      </c>
    </row>
    <row r="82" spans="1:5" x14ac:dyDescent="0.2">
      <c r="A82" t="str">
        <f>CHAR(64+Table5[[#This Row],[entid]])</f>
        <v>G</v>
      </c>
      <c r="B82" t="str">
        <f>VLOOKUP(Table5[[#This Row],[ltid]], Table2[[ltid]:[lt]], 2, 0)</f>
        <v>lt9</v>
      </c>
      <c r="C82" s="4">
        <f>VLOOKUP(Table5[[#This Row],[entid]], Table4[], 3, 0)</f>
        <v>200000000</v>
      </c>
      <c r="D82" s="2">
        <f>COUNTIFS($E$1:$E82, Table5[[#This Row],[ltid]])</f>
        <v>7</v>
      </c>
      <c r="E82" s="1">
        <v>9</v>
      </c>
    </row>
    <row r="83" spans="1:5" x14ac:dyDescent="0.2">
      <c r="A83" t="str">
        <f>CHAR(64+Table5[[#This Row],[entid]])</f>
        <v>G</v>
      </c>
      <c r="B83" t="str">
        <f>VLOOKUP(Table5[[#This Row],[ltid]], Table2[[ltid]:[lt]], 2, 0)</f>
        <v>lt10</v>
      </c>
      <c r="C83" s="4">
        <f>VLOOKUP(Table5[[#This Row],[entid]], Table4[], 3, 0)</f>
        <v>200000000</v>
      </c>
      <c r="D83" s="2">
        <f>COUNTIFS($E$1:$E83, Table5[[#This Row],[ltid]])</f>
        <v>7</v>
      </c>
      <c r="E83" s="1">
        <v>10</v>
      </c>
    </row>
    <row r="84" spans="1:5" x14ac:dyDescent="0.2">
      <c r="A84" t="str">
        <f>CHAR(64+Table5[[#This Row],[entid]])</f>
        <v>G</v>
      </c>
      <c r="B84" t="str">
        <f>VLOOKUP(Table5[[#This Row],[ltid]], Table2[[ltid]:[lt]], 2, 0)</f>
        <v>lt11</v>
      </c>
      <c r="C84" s="4">
        <f>VLOOKUP(Table5[[#This Row],[entid]], Table4[], 3, 0)</f>
        <v>200000000</v>
      </c>
      <c r="D84" s="2">
        <f>COUNTIFS($E$1:$E84, Table5[[#This Row],[ltid]])</f>
        <v>7</v>
      </c>
      <c r="E84" s="1">
        <v>11</v>
      </c>
    </row>
    <row r="85" spans="1:5" x14ac:dyDescent="0.2">
      <c r="A85" t="str">
        <f>CHAR(64+Table5[[#This Row],[entid]])</f>
        <v>G</v>
      </c>
      <c r="B85" t="str">
        <f>VLOOKUP(Table5[[#This Row],[ltid]], Table2[[ltid]:[lt]], 2, 0)</f>
        <v>lt12</v>
      </c>
      <c r="C85" s="4">
        <f>VLOOKUP(Table5[[#This Row],[entid]], Table4[], 3, 0)</f>
        <v>200000000</v>
      </c>
      <c r="D85" s="2">
        <f>COUNTIFS($E$1:$E85, Table5[[#This Row],[ltid]])</f>
        <v>7</v>
      </c>
      <c r="E85" s="1">
        <v>12</v>
      </c>
    </row>
    <row r="86" spans="1:5" x14ac:dyDescent="0.2">
      <c r="A86" t="str">
        <f>CHAR(64+Table5[[#This Row],[entid]])</f>
        <v>H</v>
      </c>
      <c r="B86" t="str">
        <f>VLOOKUP(Table5[[#This Row],[ltid]], Table2[[ltid]:[lt]], 2, 0)</f>
        <v>lt1</v>
      </c>
      <c r="C86" s="4">
        <f>VLOOKUP(Table5[[#This Row],[entid]], Table4[], 3, 0)</f>
        <v>200000000</v>
      </c>
      <c r="D86" s="2">
        <f>COUNTIFS($E$1:$E86, Table5[[#This Row],[ltid]])</f>
        <v>8</v>
      </c>
      <c r="E86" s="1">
        <v>1</v>
      </c>
    </row>
    <row r="87" spans="1:5" x14ac:dyDescent="0.2">
      <c r="A87" t="str">
        <f>CHAR(64+Table5[[#This Row],[entid]])</f>
        <v>H</v>
      </c>
      <c r="B87" t="str">
        <f>VLOOKUP(Table5[[#This Row],[ltid]], Table2[[ltid]:[lt]], 2, 0)</f>
        <v>lt2</v>
      </c>
      <c r="C87" s="4">
        <f>VLOOKUP(Table5[[#This Row],[entid]], Table4[], 3, 0)</f>
        <v>200000000</v>
      </c>
      <c r="D87" s="2">
        <f>COUNTIFS($E$1:$E87, Table5[[#This Row],[ltid]])</f>
        <v>8</v>
      </c>
      <c r="E87" s="1">
        <v>2</v>
      </c>
    </row>
    <row r="88" spans="1:5" x14ac:dyDescent="0.2">
      <c r="A88" t="str">
        <f>CHAR(64+Table5[[#This Row],[entid]])</f>
        <v>H</v>
      </c>
      <c r="B88" t="str">
        <f>VLOOKUP(Table5[[#This Row],[ltid]], Table2[[ltid]:[lt]], 2, 0)</f>
        <v>lt3</v>
      </c>
      <c r="C88" s="4">
        <f>VLOOKUP(Table5[[#This Row],[entid]], Table4[], 3, 0)</f>
        <v>200000000</v>
      </c>
      <c r="D88" s="2">
        <f>COUNTIFS($E$1:$E88, Table5[[#This Row],[ltid]])</f>
        <v>8</v>
      </c>
      <c r="E88" s="1">
        <v>3</v>
      </c>
    </row>
    <row r="89" spans="1:5" x14ac:dyDescent="0.2">
      <c r="A89" t="str">
        <f>CHAR(64+Table5[[#This Row],[entid]])</f>
        <v>H</v>
      </c>
      <c r="B89" t="str">
        <f>VLOOKUP(Table5[[#This Row],[ltid]], Table2[[ltid]:[lt]], 2, 0)</f>
        <v>lt4</v>
      </c>
      <c r="C89" s="4">
        <f>VLOOKUP(Table5[[#This Row],[entid]], Table4[], 3, 0)</f>
        <v>200000000</v>
      </c>
      <c r="D89" s="2">
        <f>COUNTIFS($E$1:$E89, Table5[[#This Row],[ltid]])</f>
        <v>8</v>
      </c>
      <c r="E89" s="1">
        <v>4</v>
      </c>
    </row>
    <row r="90" spans="1:5" x14ac:dyDescent="0.2">
      <c r="A90" t="str">
        <f>CHAR(64+Table5[[#This Row],[entid]])</f>
        <v>H</v>
      </c>
      <c r="B90" t="str">
        <f>VLOOKUP(Table5[[#This Row],[ltid]], Table2[[ltid]:[lt]], 2, 0)</f>
        <v>lt5</v>
      </c>
      <c r="C90" s="4">
        <f>VLOOKUP(Table5[[#This Row],[entid]], Table4[], 3, 0)</f>
        <v>200000000</v>
      </c>
      <c r="D90" s="2">
        <f>COUNTIFS($E$1:$E90, Table5[[#This Row],[ltid]])</f>
        <v>8</v>
      </c>
      <c r="E90" s="1">
        <v>5</v>
      </c>
    </row>
    <row r="91" spans="1:5" x14ac:dyDescent="0.2">
      <c r="A91" t="str">
        <f>CHAR(64+Table5[[#This Row],[entid]])</f>
        <v>H</v>
      </c>
      <c r="B91" t="str">
        <f>VLOOKUP(Table5[[#This Row],[ltid]], Table2[[ltid]:[lt]], 2, 0)</f>
        <v>lt6</v>
      </c>
      <c r="C91" s="4">
        <f>VLOOKUP(Table5[[#This Row],[entid]], Table4[], 3, 0)</f>
        <v>200000000</v>
      </c>
      <c r="D91" s="2">
        <f>COUNTIFS($E$1:$E91, Table5[[#This Row],[ltid]])</f>
        <v>8</v>
      </c>
      <c r="E91" s="1">
        <v>6</v>
      </c>
    </row>
    <row r="92" spans="1:5" x14ac:dyDescent="0.2">
      <c r="A92" t="str">
        <f>CHAR(64+Table5[[#This Row],[entid]])</f>
        <v>H</v>
      </c>
      <c r="B92" t="str">
        <f>VLOOKUP(Table5[[#This Row],[ltid]], Table2[[ltid]:[lt]], 2, 0)</f>
        <v>lt7</v>
      </c>
      <c r="C92" s="4">
        <f>VLOOKUP(Table5[[#This Row],[entid]], Table4[], 3, 0)</f>
        <v>200000000</v>
      </c>
      <c r="D92" s="2">
        <f>COUNTIFS($E$1:$E92, Table5[[#This Row],[ltid]])</f>
        <v>8</v>
      </c>
      <c r="E92" s="1">
        <v>7</v>
      </c>
    </row>
    <row r="93" spans="1:5" x14ac:dyDescent="0.2">
      <c r="A93" t="str">
        <f>CHAR(64+Table5[[#This Row],[entid]])</f>
        <v>H</v>
      </c>
      <c r="B93" t="str">
        <f>VLOOKUP(Table5[[#This Row],[ltid]], Table2[[ltid]:[lt]], 2, 0)</f>
        <v>lt8</v>
      </c>
      <c r="C93" s="4">
        <f>VLOOKUP(Table5[[#This Row],[entid]], Table4[], 3, 0)</f>
        <v>200000000</v>
      </c>
      <c r="D93" s="2">
        <f>COUNTIFS($E$1:$E93, Table5[[#This Row],[ltid]])</f>
        <v>8</v>
      </c>
      <c r="E93" s="1">
        <v>8</v>
      </c>
    </row>
    <row r="94" spans="1:5" x14ac:dyDescent="0.2">
      <c r="A94" t="str">
        <f>CHAR(64+Table5[[#This Row],[entid]])</f>
        <v>H</v>
      </c>
      <c r="B94" t="str">
        <f>VLOOKUP(Table5[[#This Row],[ltid]], Table2[[ltid]:[lt]], 2, 0)</f>
        <v>lt9</v>
      </c>
      <c r="C94" s="4">
        <f>VLOOKUP(Table5[[#This Row],[entid]], Table4[], 3, 0)</f>
        <v>200000000</v>
      </c>
      <c r="D94" s="2">
        <f>COUNTIFS($E$1:$E94, Table5[[#This Row],[ltid]])</f>
        <v>8</v>
      </c>
      <c r="E94" s="1">
        <v>9</v>
      </c>
    </row>
    <row r="95" spans="1:5" x14ac:dyDescent="0.2">
      <c r="A95" t="str">
        <f>CHAR(64+Table5[[#This Row],[entid]])</f>
        <v>H</v>
      </c>
      <c r="B95" t="str">
        <f>VLOOKUP(Table5[[#This Row],[ltid]], Table2[[ltid]:[lt]], 2, 0)</f>
        <v>lt10</v>
      </c>
      <c r="C95" s="4">
        <f>VLOOKUP(Table5[[#This Row],[entid]], Table4[], 3, 0)</f>
        <v>200000000</v>
      </c>
      <c r="D95" s="2">
        <f>COUNTIFS($E$1:$E95, Table5[[#This Row],[ltid]])</f>
        <v>8</v>
      </c>
      <c r="E95" s="1">
        <v>10</v>
      </c>
    </row>
    <row r="96" spans="1:5" x14ac:dyDescent="0.2">
      <c r="A96" t="str">
        <f>CHAR(64+Table5[[#This Row],[entid]])</f>
        <v>H</v>
      </c>
      <c r="B96" t="str">
        <f>VLOOKUP(Table5[[#This Row],[ltid]], Table2[[ltid]:[lt]], 2, 0)</f>
        <v>lt11</v>
      </c>
      <c r="C96" s="4">
        <f>VLOOKUP(Table5[[#This Row],[entid]], Table4[], 3, 0)</f>
        <v>200000000</v>
      </c>
      <c r="D96" s="2">
        <f>COUNTIFS($E$1:$E96, Table5[[#This Row],[ltid]])</f>
        <v>8</v>
      </c>
      <c r="E96" s="1">
        <v>11</v>
      </c>
    </row>
    <row r="97" spans="1:5" x14ac:dyDescent="0.2">
      <c r="A97" t="str">
        <f>CHAR(64+Table5[[#This Row],[entid]])</f>
        <v>H</v>
      </c>
      <c r="B97" t="str">
        <f>VLOOKUP(Table5[[#This Row],[ltid]], Table2[[ltid]:[lt]], 2, 0)</f>
        <v>lt12</v>
      </c>
      <c r="C97" s="4">
        <f>VLOOKUP(Table5[[#This Row],[entid]], Table4[], 3, 0)</f>
        <v>200000000</v>
      </c>
      <c r="D97" s="2">
        <f>COUNTIFS($E$1:$E97, Table5[[#This Row],[ltid]])</f>
        <v>8</v>
      </c>
      <c r="E97" s="1">
        <v>12</v>
      </c>
    </row>
    <row r="98" spans="1:5" x14ac:dyDescent="0.2">
      <c r="A98" t="str">
        <f>CHAR(64+Table5[[#This Row],[entid]])</f>
        <v>I</v>
      </c>
      <c r="B98" t="str">
        <f>VLOOKUP(Table5[[#This Row],[ltid]], Table2[[ltid]:[lt]], 2, 0)</f>
        <v>lt1</v>
      </c>
      <c r="C98" s="4">
        <f>VLOOKUP(Table5[[#This Row],[entid]], Table4[], 3, 0)</f>
        <v>200000000</v>
      </c>
      <c r="D98" s="2">
        <f>COUNTIFS($E$1:$E98, Table5[[#This Row],[ltid]])</f>
        <v>9</v>
      </c>
      <c r="E98" s="1">
        <v>1</v>
      </c>
    </row>
    <row r="99" spans="1:5" x14ac:dyDescent="0.2">
      <c r="A99" t="str">
        <f>CHAR(64+Table5[[#This Row],[entid]])</f>
        <v>I</v>
      </c>
      <c r="B99" t="str">
        <f>VLOOKUP(Table5[[#This Row],[ltid]], Table2[[ltid]:[lt]], 2, 0)</f>
        <v>lt2</v>
      </c>
      <c r="C99" s="4">
        <f>VLOOKUP(Table5[[#This Row],[entid]], Table4[], 3, 0)</f>
        <v>200000000</v>
      </c>
      <c r="D99" s="2">
        <f>COUNTIFS($E$1:$E99, Table5[[#This Row],[ltid]])</f>
        <v>9</v>
      </c>
      <c r="E99" s="1">
        <v>2</v>
      </c>
    </row>
    <row r="100" spans="1:5" x14ac:dyDescent="0.2">
      <c r="A100" t="str">
        <f>CHAR(64+Table5[[#This Row],[entid]])</f>
        <v>I</v>
      </c>
      <c r="B100" t="str">
        <f>VLOOKUP(Table5[[#This Row],[ltid]], Table2[[ltid]:[lt]], 2, 0)</f>
        <v>lt3</v>
      </c>
      <c r="C100" s="4">
        <f>VLOOKUP(Table5[[#This Row],[entid]], Table4[], 3, 0)</f>
        <v>200000000</v>
      </c>
      <c r="D100" s="2">
        <f>COUNTIFS($E$1:$E100, Table5[[#This Row],[ltid]])</f>
        <v>9</v>
      </c>
      <c r="E100" s="1">
        <v>3</v>
      </c>
    </row>
    <row r="101" spans="1:5" x14ac:dyDescent="0.2">
      <c r="A101" t="str">
        <f>CHAR(64+Table5[[#This Row],[entid]])</f>
        <v>I</v>
      </c>
      <c r="B101" t="str">
        <f>VLOOKUP(Table5[[#This Row],[ltid]], Table2[[ltid]:[lt]], 2, 0)</f>
        <v>lt4</v>
      </c>
      <c r="C101" s="4">
        <f>VLOOKUP(Table5[[#This Row],[entid]], Table4[], 3, 0)</f>
        <v>200000000</v>
      </c>
      <c r="D101" s="2">
        <f>COUNTIFS($E$1:$E101, Table5[[#This Row],[ltid]])</f>
        <v>9</v>
      </c>
      <c r="E101" s="1">
        <v>4</v>
      </c>
    </row>
    <row r="102" spans="1:5" x14ac:dyDescent="0.2">
      <c r="A102" t="str">
        <f>CHAR(64+Table5[[#This Row],[entid]])</f>
        <v>I</v>
      </c>
      <c r="B102" t="str">
        <f>VLOOKUP(Table5[[#This Row],[ltid]], Table2[[ltid]:[lt]], 2, 0)</f>
        <v>lt5</v>
      </c>
      <c r="C102" s="4">
        <f>VLOOKUP(Table5[[#This Row],[entid]], Table4[], 3, 0)</f>
        <v>200000000</v>
      </c>
      <c r="D102" s="2">
        <f>COUNTIFS($E$1:$E102, Table5[[#This Row],[ltid]])</f>
        <v>9</v>
      </c>
      <c r="E102" s="1">
        <v>5</v>
      </c>
    </row>
    <row r="103" spans="1:5" x14ac:dyDescent="0.2">
      <c r="A103" t="str">
        <f>CHAR(64+Table5[[#This Row],[entid]])</f>
        <v>I</v>
      </c>
      <c r="B103" t="str">
        <f>VLOOKUP(Table5[[#This Row],[ltid]], Table2[[ltid]:[lt]], 2, 0)</f>
        <v>lt6</v>
      </c>
      <c r="C103" s="4">
        <f>VLOOKUP(Table5[[#This Row],[entid]], Table4[], 3, 0)</f>
        <v>200000000</v>
      </c>
      <c r="D103" s="2">
        <f>COUNTIFS($E$1:$E103, Table5[[#This Row],[ltid]])</f>
        <v>9</v>
      </c>
      <c r="E103" s="1">
        <v>6</v>
      </c>
    </row>
    <row r="104" spans="1:5" x14ac:dyDescent="0.2">
      <c r="A104" t="str">
        <f>CHAR(64+Table5[[#This Row],[entid]])</f>
        <v>I</v>
      </c>
      <c r="B104" t="str">
        <f>VLOOKUP(Table5[[#This Row],[ltid]], Table2[[ltid]:[lt]], 2, 0)</f>
        <v>lt7</v>
      </c>
      <c r="C104" s="4">
        <f>VLOOKUP(Table5[[#This Row],[entid]], Table4[], 3, 0)</f>
        <v>200000000</v>
      </c>
      <c r="D104" s="2">
        <f>COUNTIFS($E$1:$E104, Table5[[#This Row],[ltid]])</f>
        <v>9</v>
      </c>
      <c r="E104" s="1">
        <v>7</v>
      </c>
    </row>
    <row r="105" spans="1:5" x14ac:dyDescent="0.2">
      <c r="A105" t="str">
        <f>CHAR(64+Table5[[#This Row],[entid]])</f>
        <v>I</v>
      </c>
      <c r="B105" t="str">
        <f>VLOOKUP(Table5[[#This Row],[ltid]], Table2[[ltid]:[lt]], 2, 0)</f>
        <v>lt8</v>
      </c>
      <c r="C105" s="4">
        <f>VLOOKUP(Table5[[#This Row],[entid]], Table4[], 3, 0)</f>
        <v>200000000</v>
      </c>
      <c r="D105" s="2">
        <f>COUNTIFS($E$1:$E105, Table5[[#This Row],[ltid]])</f>
        <v>9</v>
      </c>
      <c r="E105" s="1">
        <v>8</v>
      </c>
    </row>
    <row r="106" spans="1:5" x14ac:dyDescent="0.2">
      <c r="A106" t="str">
        <f>CHAR(64+Table5[[#This Row],[entid]])</f>
        <v>I</v>
      </c>
      <c r="B106" t="str">
        <f>VLOOKUP(Table5[[#This Row],[ltid]], Table2[[ltid]:[lt]], 2, 0)</f>
        <v>lt9</v>
      </c>
      <c r="C106" s="4">
        <f>VLOOKUP(Table5[[#This Row],[entid]], Table4[], 3, 0)</f>
        <v>200000000</v>
      </c>
      <c r="D106" s="2">
        <f>COUNTIFS($E$1:$E106, Table5[[#This Row],[ltid]])</f>
        <v>9</v>
      </c>
      <c r="E106" s="1">
        <v>9</v>
      </c>
    </row>
    <row r="107" spans="1:5" x14ac:dyDescent="0.2">
      <c r="A107" t="str">
        <f>CHAR(64+Table5[[#This Row],[entid]])</f>
        <v>I</v>
      </c>
      <c r="B107" t="str">
        <f>VLOOKUP(Table5[[#This Row],[ltid]], Table2[[ltid]:[lt]], 2, 0)</f>
        <v>lt10</v>
      </c>
      <c r="C107" s="4">
        <f>VLOOKUP(Table5[[#This Row],[entid]], Table4[], 3, 0)</f>
        <v>200000000</v>
      </c>
      <c r="D107" s="2">
        <f>COUNTIFS($E$1:$E107, Table5[[#This Row],[ltid]])</f>
        <v>9</v>
      </c>
      <c r="E107" s="1">
        <v>10</v>
      </c>
    </row>
    <row r="108" spans="1:5" x14ac:dyDescent="0.2">
      <c r="A108" t="str">
        <f>CHAR(64+Table5[[#This Row],[entid]])</f>
        <v>I</v>
      </c>
      <c r="B108" t="str">
        <f>VLOOKUP(Table5[[#This Row],[ltid]], Table2[[ltid]:[lt]], 2, 0)</f>
        <v>lt11</v>
      </c>
      <c r="C108" s="4">
        <f>VLOOKUP(Table5[[#This Row],[entid]], Table4[], 3, 0)</f>
        <v>200000000</v>
      </c>
      <c r="D108" s="2">
        <f>COUNTIFS($E$1:$E108, Table5[[#This Row],[ltid]])</f>
        <v>9</v>
      </c>
      <c r="E108" s="1">
        <v>11</v>
      </c>
    </row>
    <row r="109" spans="1:5" x14ac:dyDescent="0.2">
      <c r="A109" t="str">
        <f>CHAR(64+Table5[[#This Row],[entid]])</f>
        <v>I</v>
      </c>
      <c r="B109" t="str">
        <f>VLOOKUP(Table5[[#This Row],[ltid]], Table2[[ltid]:[lt]], 2, 0)</f>
        <v>lt12</v>
      </c>
      <c r="C109" s="4">
        <f>VLOOKUP(Table5[[#This Row],[entid]], Table4[], 3, 0)</f>
        <v>200000000</v>
      </c>
      <c r="D109" s="2">
        <f>COUNTIFS($E$1:$E109, Table5[[#This Row],[ltid]])</f>
        <v>9</v>
      </c>
      <c r="E109" s="1">
        <v>12</v>
      </c>
    </row>
    <row r="110" spans="1:5" x14ac:dyDescent="0.2">
      <c r="A110" t="str">
        <f>CHAR(64+Table5[[#This Row],[entid]])</f>
        <v>J</v>
      </c>
      <c r="B110" t="str">
        <f>VLOOKUP(Table5[[#This Row],[ltid]], Table2[[ltid]:[lt]], 2, 0)</f>
        <v>lt1</v>
      </c>
      <c r="C110" s="4">
        <f>VLOOKUP(Table5[[#This Row],[entid]], Table4[], 3, 0)</f>
        <v>200000000</v>
      </c>
      <c r="D110" s="2">
        <f>COUNTIFS($E$1:$E110, Table5[[#This Row],[ltid]])</f>
        <v>10</v>
      </c>
      <c r="E110" s="1">
        <v>1</v>
      </c>
    </row>
    <row r="111" spans="1:5" x14ac:dyDescent="0.2">
      <c r="A111" t="str">
        <f>CHAR(64+Table5[[#This Row],[entid]])</f>
        <v>J</v>
      </c>
      <c r="B111" t="str">
        <f>VLOOKUP(Table5[[#This Row],[ltid]], Table2[[ltid]:[lt]], 2, 0)</f>
        <v>lt2</v>
      </c>
      <c r="C111" s="4">
        <f>VLOOKUP(Table5[[#This Row],[entid]], Table4[], 3, 0)</f>
        <v>200000000</v>
      </c>
      <c r="D111" s="2">
        <f>COUNTIFS($E$1:$E111, Table5[[#This Row],[ltid]])</f>
        <v>10</v>
      </c>
      <c r="E111" s="1">
        <v>2</v>
      </c>
    </row>
    <row r="112" spans="1:5" x14ac:dyDescent="0.2">
      <c r="A112" t="str">
        <f>CHAR(64+Table5[[#This Row],[entid]])</f>
        <v>J</v>
      </c>
      <c r="B112" t="str">
        <f>VLOOKUP(Table5[[#This Row],[ltid]], Table2[[ltid]:[lt]], 2, 0)</f>
        <v>lt3</v>
      </c>
      <c r="C112" s="4">
        <f>VLOOKUP(Table5[[#This Row],[entid]], Table4[], 3, 0)</f>
        <v>200000000</v>
      </c>
      <c r="D112" s="2">
        <f>COUNTIFS($E$1:$E112, Table5[[#This Row],[ltid]])</f>
        <v>10</v>
      </c>
      <c r="E112" s="1">
        <v>3</v>
      </c>
    </row>
    <row r="113" spans="1:5" x14ac:dyDescent="0.2">
      <c r="A113" t="str">
        <f>CHAR(64+Table5[[#This Row],[entid]])</f>
        <v>J</v>
      </c>
      <c r="B113" t="str">
        <f>VLOOKUP(Table5[[#This Row],[ltid]], Table2[[ltid]:[lt]], 2, 0)</f>
        <v>lt4</v>
      </c>
      <c r="C113" s="4">
        <f>VLOOKUP(Table5[[#This Row],[entid]], Table4[], 3, 0)</f>
        <v>200000000</v>
      </c>
      <c r="D113" s="2">
        <f>COUNTIFS($E$1:$E113, Table5[[#This Row],[ltid]])</f>
        <v>10</v>
      </c>
      <c r="E113" s="1">
        <v>4</v>
      </c>
    </row>
    <row r="114" spans="1:5" x14ac:dyDescent="0.2">
      <c r="A114" t="str">
        <f>CHAR(64+Table5[[#This Row],[entid]])</f>
        <v>J</v>
      </c>
      <c r="B114" t="str">
        <f>VLOOKUP(Table5[[#This Row],[ltid]], Table2[[ltid]:[lt]], 2, 0)</f>
        <v>lt5</v>
      </c>
      <c r="C114" s="4">
        <f>VLOOKUP(Table5[[#This Row],[entid]], Table4[], 3, 0)</f>
        <v>200000000</v>
      </c>
      <c r="D114" s="2">
        <f>COUNTIFS($E$1:$E114, Table5[[#This Row],[ltid]])</f>
        <v>10</v>
      </c>
      <c r="E114" s="1">
        <v>5</v>
      </c>
    </row>
    <row r="115" spans="1:5" x14ac:dyDescent="0.2">
      <c r="A115" t="str">
        <f>CHAR(64+Table5[[#This Row],[entid]])</f>
        <v>J</v>
      </c>
      <c r="B115" t="str">
        <f>VLOOKUP(Table5[[#This Row],[ltid]], Table2[[ltid]:[lt]], 2, 0)</f>
        <v>lt6</v>
      </c>
      <c r="C115" s="4">
        <f>VLOOKUP(Table5[[#This Row],[entid]], Table4[], 3, 0)</f>
        <v>200000000</v>
      </c>
      <c r="D115" s="2">
        <f>COUNTIFS($E$1:$E115, Table5[[#This Row],[ltid]])</f>
        <v>10</v>
      </c>
      <c r="E115" s="1">
        <v>6</v>
      </c>
    </row>
    <row r="116" spans="1:5" x14ac:dyDescent="0.2">
      <c r="A116" t="str">
        <f>CHAR(64+Table5[[#This Row],[entid]])</f>
        <v>J</v>
      </c>
      <c r="B116" t="str">
        <f>VLOOKUP(Table5[[#This Row],[ltid]], Table2[[ltid]:[lt]], 2, 0)</f>
        <v>lt7</v>
      </c>
      <c r="C116" s="4">
        <f>VLOOKUP(Table5[[#This Row],[entid]], Table4[], 3, 0)</f>
        <v>200000000</v>
      </c>
      <c r="D116" s="2">
        <f>COUNTIFS($E$1:$E116, Table5[[#This Row],[ltid]])</f>
        <v>10</v>
      </c>
      <c r="E116" s="1">
        <v>7</v>
      </c>
    </row>
    <row r="117" spans="1:5" x14ac:dyDescent="0.2">
      <c r="A117" t="str">
        <f>CHAR(64+Table5[[#This Row],[entid]])</f>
        <v>J</v>
      </c>
      <c r="B117" t="str">
        <f>VLOOKUP(Table5[[#This Row],[ltid]], Table2[[ltid]:[lt]], 2, 0)</f>
        <v>lt8</v>
      </c>
      <c r="C117" s="4">
        <f>VLOOKUP(Table5[[#This Row],[entid]], Table4[], 3, 0)</f>
        <v>200000000</v>
      </c>
      <c r="D117" s="2">
        <f>COUNTIFS($E$1:$E117, Table5[[#This Row],[ltid]])</f>
        <v>10</v>
      </c>
      <c r="E117" s="1">
        <v>8</v>
      </c>
    </row>
    <row r="118" spans="1:5" x14ac:dyDescent="0.2">
      <c r="A118" t="str">
        <f>CHAR(64+Table5[[#This Row],[entid]])</f>
        <v>J</v>
      </c>
      <c r="B118" t="str">
        <f>VLOOKUP(Table5[[#This Row],[ltid]], Table2[[ltid]:[lt]], 2, 0)</f>
        <v>lt9</v>
      </c>
      <c r="C118" s="4">
        <f>VLOOKUP(Table5[[#This Row],[entid]], Table4[], 3, 0)</f>
        <v>200000000</v>
      </c>
      <c r="D118" s="2">
        <f>COUNTIFS($E$1:$E118, Table5[[#This Row],[ltid]])</f>
        <v>10</v>
      </c>
      <c r="E118" s="1">
        <v>9</v>
      </c>
    </row>
    <row r="119" spans="1:5" x14ac:dyDescent="0.2">
      <c r="A119" t="str">
        <f>CHAR(64+Table5[[#This Row],[entid]])</f>
        <v>J</v>
      </c>
      <c r="B119" t="str">
        <f>VLOOKUP(Table5[[#This Row],[ltid]], Table2[[ltid]:[lt]], 2, 0)</f>
        <v>lt10</v>
      </c>
      <c r="C119" s="4">
        <f>VLOOKUP(Table5[[#This Row],[entid]], Table4[], 3, 0)</f>
        <v>200000000</v>
      </c>
      <c r="D119" s="2">
        <f>COUNTIFS($E$1:$E119, Table5[[#This Row],[ltid]])</f>
        <v>10</v>
      </c>
      <c r="E119" s="1">
        <v>10</v>
      </c>
    </row>
    <row r="120" spans="1:5" x14ac:dyDescent="0.2">
      <c r="A120" t="str">
        <f>CHAR(64+Table5[[#This Row],[entid]])</f>
        <v>J</v>
      </c>
      <c r="B120" t="str">
        <f>VLOOKUP(Table5[[#This Row],[ltid]], Table2[[ltid]:[lt]], 2, 0)</f>
        <v>lt11</v>
      </c>
      <c r="C120" s="4">
        <f>VLOOKUP(Table5[[#This Row],[entid]], Table4[], 3, 0)</f>
        <v>200000000</v>
      </c>
      <c r="D120" s="2">
        <f>COUNTIFS($E$1:$E120, Table5[[#This Row],[ltid]])</f>
        <v>10</v>
      </c>
      <c r="E120" s="1">
        <v>11</v>
      </c>
    </row>
    <row r="121" spans="1:5" x14ac:dyDescent="0.2">
      <c r="A121" t="str">
        <f>CHAR(64+Table5[[#This Row],[entid]])</f>
        <v>J</v>
      </c>
      <c r="B121" t="str">
        <f>VLOOKUP(Table5[[#This Row],[ltid]], Table2[[ltid]:[lt]], 2, 0)</f>
        <v>lt12</v>
      </c>
      <c r="C121" s="4">
        <f>VLOOKUP(Table5[[#This Row],[entid]], Table4[], 3, 0)</f>
        <v>200000000</v>
      </c>
      <c r="D121" s="2">
        <f>COUNTIFS($E$1:$E121, Table5[[#This Row],[ltid]])</f>
        <v>10</v>
      </c>
      <c r="E121" s="1">
        <v>12</v>
      </c>
    </row>
    <row r="122" spans="1:5" x14ac:dyDescent="0.2">
      <c r="A122" t="str">
        <f>CHAR(64+Table5[[#This Row],[entid]])</f>
        <v>K</v>
      </c>
      <c r="B122" t="str">
        <f>VLOOKUP(Table5[[#This Row],[ltid]], Table2[[ltid]:[lt]], 2, 0)</f>
        <v>lt1</v>
      </c>
      <c r="C122" s="4">
        <f>VLOOKUP(Table5[[#This Row],[entid]], Table4[], 3, 0)</f>
        <v>200000000</v>
      </c>
      <c r="D122" s="2">
        <f>COUNTIFS($E$1:$E122, Table5[[#This Row],[ltid]])</f>
        <v>11</v>
      </c>
      <c r="E122" s="1">
        <v>1</v>
      </c>
    </row>
    <row r="123" spans="1:5" x14ac:dyDescent="0.2">
      <c r="A123" t="str">
        <f>CHAR(64+Table5[[#This Row],[entid]])</f>
        <v>K</v>
      </c>
      <c r="B123" t="str">
        <f>VLOOKUP(Table5[[#This Row],[ltid]], Table2[[ltid]:[lt]], 2, 0)</f>
        <v>lt2</v>
      </c>
      <c r="C123" s="4">
        <f>VLOOKUP(Table5[[#This Row],[entid]], Table4[], 3, 0)</f>
        <v>200000000</v>
      </c>
      <c r="D123" s="2">
        <f>COUNTIFS($E$1:$E123, Table5[[#This Row],[ltid]])</f>
        <v>11</v>
      </c>
      <c r="E123" s="1">
        <v>2</v>
      </c>
    </row>
    <row r="124" spans="1:5" x14ac:dyDescent="0.2">
      <c r="A124" t="str">
        <f>CHAR(64+Table5[[#This Row],[entid]])</f>
        <v>K</v>
      </c>
      <c r="B124" t="str">
        <f>VLOOKUP(Table5[[#This Row],[ltid]], Table2[[ltid]:[lt]], 2, 0)</f>
        <v>lt3</v>
      </c>
      <c r="C124" s="4">
        <f>VLOOKUP(Table5[[#This Row],[entid]], Table4[], 3, 0)</f>
        <v>200000000</v>
      </c>
      <c r="D124" s="2">
        <f>COUNTIFS($E$1:$E124, Table5[[#This Row],[ltid]])</f>
        <v>11</v>
      </c>
      <c r="E124" s="1">
        <v>3</v>
      </c>
    </row>
    <row r="125" spans="1:5" x14ac:dyDescent="0.2">
      <c r="A125" t="str">
        <f>CHAR(64+Table5[[#This Row],[entid]])</f>
        <v>K</v>
      </c>
      <c r="B125" t="str">
        <f>VLOOKUP(Table5[[#This Row],[ltid]], Table2[[ltid]:[lt]], 2, 0)</f>
        <v>lt4</v>
      </c>
      <c r="C125" s="4">
        <f>VLOOKUP(Table5[[#This Row],[entid]], Table4[], 3, 0)</f>
        <v>200000000</v>
      </c>
      <c r="D125" s="2">
        <f>COUNTIFS($E$1:$E125, Table5[[#This Row],[ltid]])</f>
        <v>11</v>
      </c>
      <c r="E125" s="1">
        <v>4</v>
      </c>
    </row>
    <row r="126" spans="1:5" x14ac:dyDescent="0.2">
      <c r="A126" t="str">
        <f>CHAR(64+Table5[[#This Row],[entid]])</f>
        <v>K</v>
      </c>
      <c r="B126" t="str">
        <f>VLOOKUP(Table5[[#This Row],[ltid]], Table2[[ltid]:[lt]], 2, 0)</f>
        <v>lt5</v>
      </c>
      <c r="C126" s="4">
        <f>VLOOKUP(Table5[[#This Row],[entid]], Table4[], 3, 0)</f>
        <v>200000000</v>
      </c>
      <c r="D126" s="2">
        <f>COUNTIFS($E$1:$E126, Table5[[#This Row],[ltid]])</f>
        <v>11</v>
      </c>
      <c r="E126" s="1">
        <v>5</v>
      </c>
    </row>
    <row r="127" spans="1:5" x14ac:dyDescent="0.2">
      <c r="A127" t="str">
        <f>CHAR(64+Table5[[#This Row],[entid]])</f>
        <v>K</v>
      </c>
      <c r="B127" t="str">
        <f>VLOOKUP(Table5[[#This Row],[ltid]], Table2[[ltid]:[lt]], 2, 0)</f>
        <v>lt6</v>
      </c>
      <c r="C127" s="4">
        <f>VLOOKUP(Table5[[#This Row],[entid]], Table4[], 3, 0)</f>
        <v>200000000</v>
      </c>
      <c r="D127" s="2">
        <f>COUNTIFS($E$1:$E127, Table5[[#This Row],[ltid]])</f>
        <v>11</v>
      </c>
      <c r="E127" s="1">
        <v>6</v>
      </c>
    </row>
    <row r="128" spans="1:5" x14ac:dyDescent="0.2">
      <c r="A128" t="str">
        <f>CHAR(64+Table5[[#This Row],[entid]])</f>
        <v>K</v>
      </c>
      <c r="B128" t="str">
        <f>VLOOKUP(Table5[[#This Row],[ltid]], Table2[[ltid]:[lt]], 2, 0)</f>
        <v>lt7</v>
      </c>
      <c r="C128" s="4">
        <f>VLOOKUP(Table5[[#This Row],[entid]], Table4[], 3, 0)</f>
        <v>200000000</v>
      </c>
      <c r="D128" s="2">
        <f>COUNTIFS($E$1:$E128, Table5[[#This Row],[ltid]])</f>
        <v>11</v>
      </c>
      <c r="E128" s="1">
        <v>7</v>
      </c>
    </row>
    <row r="129" spans="1:5" x14ac:dyDescent="0.2">
      <c r="A129" t="str">
        <f>CHAR(64+Table5[[#This Row],[entid]])</f>
        <v>K</v>
      </c>
      <c r="B129" t="str">
        <f>VLOOKUP(Table5[[#This Row],[ltid]], Table2[[ltid]:[lt]], 2, 0)</f>
        <v>lt8</v>
      </c>
      <c r="C129" s="4">
        <f>VLOOKUP(Table5[[#This Row],[entid]], Table4[], 3, 0)</f>
        <v>200000000</v>
      </c>
      <c r="D129" s="2">
        <f>COUNTIFS($E$1:$E129, Table5[[#This Row],[ltid]])</f>
        <v>11</v>
      </c>
      <c r="E129" s="1">
        <v>8</v>
      </c>
    </row>
    <row r="130" spans="1:5" x14ac:dyDescent="0.2">
      <c r="A130" t="str">
        <f>CHAR(64+Table5[[#This Row],[entid]])</f>
        <v>K</v>
      </c>
      <c r="B130" t="str">
        <f>VLOOKUP(Table5[[#This Row],[ltid]], Table2[[ltid]:[lt]], 2, 0)</f>
        <v>lt9</v>
      </c>
      <c r="C130" s="4">
        <f>VLOOKUP(Table5[[#This Row],[entid]], Table4[], 3, 0)</f>
        <v>200000000</v>
      </c>
      <c r="D130" s="2">
        <f>COUNTIFS($E$1:$E130, Table5[[#This Row],[ltid]])</f>
        <v>11</v>
      </c>
      <c r="E130" s="1">
        <v>9</v>
      </c>
    </row>
    <row r="131" spans="1:5" x14ac:dyDescent="0.2">
      <c r="A131" t="str">
        <f>CHAR(64+Table5[[#This Row],[entid]])</f>
        <v>K</v>
      </c>
      <c r="B131" t="str">
        <f>VLOOKUP(Table5[[#This Row],[ltid]], Table2[[ltid]:[lt]], 2, 0)</f>
        <v>lt10</v>
      </c>
      <c r="C131" s="4">
        <f>VLOOKUP(Table5[[#This Row],[entid]], Table4[], 3, 0)</f>
        <v>200000000</v>
      </c>
      <c r="D131" s="2">
        <f>COUNTIFS($E$1:$E131, Table5[[#This Row],[ltid]])</f>
        <v>11</v>
      </c>
      <c r="E131" s="1">
        <v>10</v>
      </c>
    </row>
    <row r="132" spans="1:5" x14ac:dyDescent="0.2">
      <c r="A132" t="str">
        <f>CHAR(64+Table5[[#This Row],[entid]])</f>
        <v>K</v>
      </c>
      <c r="B132" t="str">
        <f>VLOOKUP(Table5[[#This Row],[ltid]], Table2[[ltid]:[lt]], 2, 0)</f>
        <v>lt11</v>
      </c>
      <c r="C132" s="4">
        <f>VLOOKUP(Table5[[#This Row],[entid]], Table4[], 3, 0)</f>
        <v>200000000</v>
      </c>
      <c r="D132" s="2">
        <f>COUNTIFS($E$1:$E132, Table5[[#This Row],[ltid]])</f>
        <v>11</v>
      </c>
      <c r="E132" s="1">
        <v>11</v>
      </c>
    </row>
    <row r="133" spans="1:5" x14ac:dyDescent="0.2">
      <c r="A133" t="str">
        <f>CHAR(64+Table5[[#This Row],[entid]])</f>
        <v>K</v>
      </c>
      <c r="B133" t="str">
        <f>VLOOKUP(Table5[[#This Row],[ltid]], Table2[[ltid]:[lt]], 2, 0)</f>
        <v>lt12</v>
      </c>
      <c r="C133" s="4">
        <f>VLOOKUP(Table5[[#This Row],[entid]], Table4[], 3, 0)</f>
        <v>200000000</v>
      </c>
      <c r="D133" s="2">
        <f>COUNTIFS($E$1:$E133, Table5[[#This Row],[ltid]])</f>
        <v>11</v>
      </c>
      <c r="E133" s="1">
        <v>12</v>
      </c>
    </row>
    <row r="134" spans="1:5" x14ac:dyDescent="0.2">
      <c r="A134" t="str">
        <f>CHAR(64+Table5[[#This Row],[entid]])</f>
        <v>L</v>
      </c>
      <c r="B134" t="str">
        <f>VLOOKUP(Table5[[#This Row],[ltid]], Table2[[ltid]:[lt]], 2, 0)</f>
        <v>lt1</v>
      </c>
      <c r="C134" s="4">
        <f>VLOOKUP(Table5[[#This Row],[entid]], Table4[], 3, 0)</f>
        <v>200000000</v>
      </c>
      <c r="D134" s="2">
        <f>COUNTIFS($E$1:$E134, Table5[[#This Row],[ltid]])</f>
        <v>12</v>
      </c>
      <c r="E134" s="1">
        <v>1</v>
      </c>
    </row>
    <row r="135" spans="1:5" x14ac:dyDescent="0.2">
      <c r="A135" t="str">
        <f>CHAR(64+Table5[[#This Row],[entid]])</f>
        <v>L</v>
      </c>
      <c r="B135" t="str">
        <f>VLOOKUP(Table5[[#This Row],[ltid]], Table2[[ltid]:[lt]], 2, 0)</f>
        <v>lt2</v>
      </c>
      <c r="C135" s="4">
        <f>VLOOKUP(Table5[[#This Row],[entid]], Table4[], 3, 0)</f>
        <v>200000000</v>
      </c>
      <c r="D135" s="2">
        <f>COUNTIFS($E$1:$E135, Table5[[#This Row],[ltid]])</f>
        <v>12</v>
      </c>
      <c r="E135" s="1">
        <v>2</v>
      </c>
    </row>
    <row r="136" spans="1:5" x14ac:dyDescent="0.2">
      <c r="A136" t="str">
        <f>CHAR(64+Table5[[#This Row],[entid]])</f>
        <v>L</v>
      </c>
      <c r="B136" t="str">
        <f>VLOOKUP(Table5[[#This Row],[ltid]], Table2[[ltid]:[lt]], 2, 0)</f>
        <v>lt3</v>
      </c>
      <c r="C136" s="4">
        <f>VLOOKUP(Table5[[#This Row],[entid]], Table4[], 3, 0)</f>
        <v>200000000</v>
      </c>
      <c r="D136" s="2">
        <f>COUNTIFS($E$1:$E136, Table5[[#This Row],[ltid]])</f>
        <v>12</v>
      </c>
      <c r="E136" s="1">
        <v>3</v>
      </c>
    </row>
    <row r="137" spans="1:5" x14ac:dyDescent="0.2">
      <c r="A137" t="str">
        <f>CHAR(64+Table5[[#This Row],[entid]])</f>
        <v>L</v>
      </c>
      <c r="B137" t="str">
        <f>VLOOKUP(Table5[[#This Row],[ltid]], Table2[[ltid]:[lt]], 2, 0)</f>
        <v>lt4</v>
      </c>
      <c r="C137" s="4">
        <f>VLOOKUP(Table5[[#This Row],[entid]], Table4[], 3, 0)</f>
        <v>200000000</v>
      </c>
      <c r="D137" s="2">
        <f>COUNTIFS($E$1:$E137, Table5[[#This Row],[ltid]])</f>
        <v>12</v>
      </c>
      <c r="E137" s="1">
        <v>4</v>
      </c>
    </row>
    <row r="138" spans="1:5" x14ac:dyDescent="0.2">
      <c r="A138" t="str">
        <f>CHAR(64+Table5[[#This Row],[entid]])</f>
        <v>L</v>
      </c>
      <c r="B138" t="str">
        <f>VLOOKUP(Table5[[#This Row],[ltid]], Table2[[ltid]:[lt]], 2, 0)</f>
        <v>lt5</v>
      </c>
      <c r="C138" s="4">
        <f>VLOOKUP(Table5[[#This Row],[entid]], Table4[], 3, 0)</f>
        <v>200000000</v>
      </c>
      <c r="D138" s="2">
        <f>COUNTIFS($E$1:$E138, Table5[[#This Row],[ltid]])</f>
        <v>12</v>
      </c>
      <c r="E138" s="1">
        <v>5</v>
      </c>
    </row>
    <row r="139" spans="1:5" x14ac:dyDescent="0.2">
      <c r="A139" t="str">
        <f>CHAR(64+Table5[[#This Row],[entid]])</f>
        <v>L</v>
      </c>
      <c r="B139" t="str">
        <f>VLOOKUP(Table5[[#This Row],[ltid]], Table2[[ltid]:[lt]], 2, 0)</f>
        <v>lt6</v>
      </c>
      <c r="C139" s="4">
        <f>VLOOKUP(Table5[[#This Row],[entid]], Table4[], 3, 0)</f>
        <v>200000000</v>
      </c>
      <c r="D139" s="2">
        <f>COUNTIFS($E$1:$E139, Table5[[#This Row],[ltid]])</f>
        <v>12</v>
      </c>
      <c r="E139" s="1">
        <v>6</v>
      </c>
    </row>
    <row r="140" spans="1:5" x14ac:dyDescent="0.2">
      <c r="A140" t="str">
        <f>CHAR(64+Table5[[#This Row],[entid]])</f>
        <v>L</v>
      </c>
      <c r="B140" t="str">
        <f>VLOOKUP(Table5[[#This Row],[ltid]], Table2[[ltid]:[lt]], 2, 0)</f>
        <v>lt7</v>
      </c>
      <c r="C140" s="4">
        <f>VLOOKUP(Table5[[#This Row],[entid]], Table4[], 3, 0)</f>
        <v>200000000</v>
      </c>
      <c r="D140" s="2">
        <f>COUNTIFS($E$1:$E140, Table5[[#This Row],[ltid]])</f>
        <v>12</v>
      </c>
      <c r="E140" s="1">
        <v>7</v>
      </c>
    </row>
    <row r="141" spans="1:5" x14ac:dyDescent="0.2">
      <c r="A141" t="str">
        <f>CHAR(64+Table5[[#This Row],[entid]])</f>
        <v>L</v>
      </c>
      <c r="B141" t="str">
        <f>VLOOKUP(Table5[[#This Row],[ltid]], Table2[[ltid]:[lt]], 2, 0)</f>
        <v>lt8</v>
      </c>
      <c r="C141" s="4">
        <f>VLOOKUP(Table5[[#This Row],[entid]], Table4[], 3, 0)</f>
        <v>200000000</v>
      </c>
      <c r="D141" s="2">
        <f>COUNTIFS($E$1:$E141, Table5[[#This Row],[ltid]])</f>
        <v>12</v>
      </c>
      <c r="E141" s="1">
        <v>8</v>
      </c>
    </row>
    <row r="142" spans="1:5" x14ac:dyDescent="0.2">
      <c r="A142" t="str">
        <f>CHAR(64+Table5[[#This Row],[entid]])</f>
        <v>L</v>
      </c>
      <c r="B142" t="str">
        <f>VLOOKUP(Table5[[#This Row],[ltid]], Table2[[ltid]:[lt]], 2, 0)</f>
        <v>lt9</v>
      </c>
      <c r="C142" s="4">
        <f>VLOOKUP(Table5[[#This Row],[entid]], Table4[], 3, 0)</f>
        <v>200000000</v>
      </c>
      <c r="D142" s="2">
        <f>COUNTIFS($E$1:$E142, Table5[[#This Row],[ltid]])</f>
        <v>12</v>
      </c>
      <c r="E142" s="1">
        <v>9</v>
      </c>
    </row>
    <row r="143" spans="1:5" x14ac:dyDescent="0.2">
      <c r="A143" t="str">
        <f>CHAR(64+Table5[[#This Row],[entid]])</f>
        <v>L</v>
      </c>
      <c r="B143" t="str">
        <f>VLOOKUP(Table5[[#This Row],[ltid]], Table2[[ltid]:[lt]], 2, 0)</f>
        <v>lt10</v>
      </c>
      <c r="C143" s="4">
        <f>VLOOKUP(Table5[[#This Row],[entid]], Table4[], 3, 0)</f>
        <v>200000000</v>
      </c>
      <c r="D143" s="2">
        <f>COUNTIFS($E$1:$E143, Table5[[#This Row],[ltid]])</f>
        <v>12</v>
      </c>
      <c r="E143" s="1">
        <v>10</v>
      </c>
    </row>
    <row r="144" spans="1:5" x14ac:dyDescent="0.2">
      <c r="A144" t="str">
        <f>CHAR(64+Table5[[#This Row],[entid]])</f>
        <v>L</v>
      </c>
      <c r="B144" t="str">
        <f>VLOOKUP(Table5[[#This Row],[ltid]], Table2[[ltid]:[lt]], 2, 0)</f>
        <v>lt11</v>
      </c>
      <c r="C144" s="4">
        <f>VLOOKUP(Table5[[#This Row],[entid]], Table4[], 3, 0)</f>
        <v>200000000</v>
      </c>
      <c r="D144" s="2">
        <f>COUNTIFS($E$1:$E144, Table5[[#This Row],[ltid]])</f>
        <v>12</v>
      </c>
      <c r="E144" s="1">
        <v>11</v>
      </c>
    </row>
    <row r="145" spans="1:5" x14ac:dyDescent="0.2">
      <c r="A145" t="str">
        <f>CHAR(64+Table5[[#This Row],[entid]])</f>
        <v>L</v>
      </c>
      <c r="B145" t="str">
        <f>VLOOKUP(Table5[[#This Row],[ltid]], Table2[[ltid]:[lt]], 2, 0)</f>
        <v>lt12</v>
      </c>
      <c r="C145" s="4">
        <f>VLOOKUP(Table5[[#This Row],[entid]], Table4[], 3, 0)</f>
        <v>200000000</v>
      </c>
      <c r="D145" s="2">
        <f>COUNTIFS($E$1:$E145, Table5[[#This Row],[ltid]])</f>
        <v>12</v>
      </c>
      <c r="E145" s="1">
        <v>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3B435665435940AFECEA606DDB22E3" ma:contentTypeVersion="8" ma:contentTypeDescription="Create a new document." ma:contentTypeScope="" ma:versionID="0e38a17c0370268c85d4d53d02012c41">
  <xsd:schema xmlns:xsd="http://www.w3.org/2001/XMLSchema" xmlns:xs="http://www.w3.org/2001/XMLSchema" xmlns:p="http://schemas.microsoft.com/office/2006/metadata/properties" xmlns:ns3="bbedd4e1-7048-4c63-be02-66433201aff6" targetNamespace="http://schemas.microsoft.com/office/2006/metadata/properties" ma:root="true" ma:fieldsID="7676c551ff7c88ee63a535c25b1d7ed3" ns3:_="">
    <xsd:import namespace="bbedd4e1-7048-4c63-be02-66433201aff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d4e1-7048-4c63-be02-66433201a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43C276-0A5D-493C-9B33-CC67679776F9}">
  <ds:schemaRefs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bbedd4e1-7048-4c63-be02-66433201aff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FB987EA-DCE2-4AF8-96F1-559B654803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dd4e1-7048-4c63-be02-66433201af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F258FB-CD0C-4305-92A0-EAEA4EB028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ltdata</vt:lpstr>
      <vt:lpstr>bddata</vt:lpstr>
      <vt:lpstr>pscore</vt:lpstr>
      <vt:lpstr>entdata</vt:lpstr>
      <vt:lpstr>earamt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Chakravarthy, Karthik</dc:creator>
  <cp:lastModifiedBy>Microsoft Office User</cp:lastModifiedBy>
  <dcterms:created xsi:type="dcterms:W3CDTF">2019-07-17T12:46:43Z</dcterms:created>
  <dcterms:modified xsi:type="dcterms:W3CDTF">2020-06-11T20:55:06Z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0x010100EB3B435665435940AFECEA606DDB22E3</vt:lpwstr>
  </property>
</Properties>
</file>