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E:\Projects\TrackFit\"/>
    </mc:Choice>
  </mc:AlternateContent>
  <xr:revisionPtr revIDLastSave="0" documentId="13_ncr:1_{EF40EC15-AF5A-406E-88B6-95DD3A3C7FEC}" xr6:coauthVersionLast="47" xr6:coauthVersionMax="47" xr10:uidLastSave="{00000000-0000-0000-0000-000000000000}"/>
  <bookViews>
    <workbookView xWindow="-108" yWindow="-108" windowWidth="23256" windowHeight="12456" activeTab="2" xr2:uid="{00000000-000D-0000-FFFF-FFFF00000000}"/>
  </bookViews>
  <sheets>
    <sheet name="Fitness_Watch_Data" sheetId="1" r:id="rId1"/>
    <sheet name="KPI's" sheetId="5" r:id="rId2"/>
    <sheet name="Dashboard" sheetId="7" r:id="rId3"/>
  </sheets>
  <definedNames>
    <definedName name="_xlchart.v2.0" hidden="1">'KPI''s'!$D$49:$D$53</definedName>
    <definedName name="_xlchart.v2.1" hidden="1">'KPI''s'!$E$48</definedName>
    <definedName name="_xlchart.v2.2" hidden="1">'KPI''s'!$E$49:$E$53</definedName>
    <definedName name="_xlchart.v2.3" hidden="1">'KPI''s'!$D$49:$D$53</definedName>
    <definedName name="_xlchart.v2.4" hidden="1">'KPI''s'!$E$48</definedName>
    <definedName name="_xlchart.v2.5" hidden="1">'KPI''s'!$E$49:$E$53</definedName>
    <definedName name="Slicer_Activity_Status__Active__Not_Active">#N/A</definedName>
    <definedName name="Slicer_Date">#N/A</definedName>
    <definedName name="Slicer_Week">#N/A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J2" i="1"/>
  <c r="D50" i="5"/>
  <c r="D51" i="5"/>
  <c r="D52" i="5"/>
  <c r="D53" i="5"/>
  <c r="D49" i="5"/>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D7" i="5"/>
  <c r="C7" i="5"/>
  <c r="A7" i="5"/>
  <c r="B7" i="5"/>
  <c r="E53" i="5"/>
  <c r="E52" i="5"/>
  <c r="E51" i="5"/>
  <c r="E50" i="5"/>
  <c r="E49" i="5"/>
</calcChain>
</file>

<file path=xl/sharedStrings.xml><?xml version="1.0" encoding="utf-8"?>
<sst xmlns="http://schemas.openxmlformats.org/spreadsheetml/2006/main" count="184" uniqueCount="64">
  <si>
    <t>Date</t>
  </si>
  <si>
    <t>Steps</t>
  </si>
  <si>
    <t>Sleep (hrs)</t>
  </si>
  <si>
    <t>Calories Burned</t>
  </si>
  <si>
    <t>Active Minutes</t>
  </si>
  <si>
    <t>2025-07-01</t>
  </si>
  <si>
    <t>2025-07-02</t>
  </si>
  <si>
    <t>2025-07-03</t>
  </si>
  <si>
    <t>2025-07-04</t>
  </si>
  <si>
    <t>2025-07-05</t>
  </si>
  <si>
    <t>2025-07-06</t>
  </si>
  <si>
    <t>2025-07-07</t>
  </si>
  <si>
    <t>2025-07-08</t>
  </si>
  <si>
    <t>2025-07-09</t>
  </si>
  <si>
    <t>2025-07-10</t>
  </si>
  <si>
    <t>2025-07-11</t>
  </si>
  <si>
    <t>2025-07-12</t>
  </si>
  <si>
    <t>2025-07-13</t>
  </si>
  <si>
    <t>2025-07-14</t>
  </si>
  <si>
    <t>2025-07-15</t>
  </si>
  <si>
    <t>2025-07-16</t>
  </si>
  <si>
    <t>2025-07-17</t>
  </si>
  <si>
    <t>2025-07-18</t>
  </si>
  <si>
    <t>2025-07-19</t>
  </si>
  <si>
    <t>2025-07-20</t>
  </si>
  <si>
    <t>2025-07-21</t>
  </si>
  <si>
    <t>2025-07-22</t>
  </si>
  <si>
    <t>2025-07-23</t>
  </si>
  <si>
    <t xml:space="preserve">Heart Rate </t>
  </si>
  <si>
    <t>Week</t>
  </si>
  <si>
    <t>Week 1</t>
  </si>
  <si>
    <t>Week 2</t>
  </si>
  <si>
    <t>Week 3</t>
  </si>
  <si>
    <t>Week 4</t>
  </si>
  <si>
    <t>Week 5</t>
  </si>
  <si>
    <t>Activity Status</t>
  </si>
  <si>
    <t>Sum of Steps</t>
  </si>
  <si>
    <t>Sleep (Minutes)</t>
  </si>
  <si>
    <t>Row Labels</t>
  </si>
  <si>
    <t>Total Steps</t>
  </si>
  <si>
    <t>Avg Heart Rate</t>
  </si>
  <si>
    <t>Total Sleep (Minutes)</t>
  </si>
  <si>
    <t>Total Active Days</t>
  </si>
  <si>
    <t xml:space="preserve">AvgHeart Rate </t>
  </si>
  <si>
    <t>KPI's REQUIREMENTS</t>
  </si>
  <si>
    <t>Total Sleep</t>
  </si>
  <si>
    <t>STEPS OVER TIME</t>
  </si>
  <si>
    <t>Sum of Sleep (Minutes)</t>
  </si>
  <si>
    <t>Weeks</t>
  </si>
  <si>
    <t>Sleep</t>
  </si>
  <si>
    <t>SLEEP BY WEEK</t>
  </si>
  <si>
    <t>Column Labels</t>
  </si>
  <si>
    <t>ACTIVITY STATUS BY WEEK</t>
  </si>
  <si>
    <t>Activity Status (Active/ Not Active)</t>
  </si>
  <si>
    <t>Active</t>
  </si>
  <si>
    <t>Not Active</t>
  </si>
  <si>
    <t>Count of Activity Status (Active/ Not Active)</t>
  </si>
  <si>
    <t>Sum of Calories Burned</t>
  </si>
  <si>
    <t>CALORIES BURNED OVER WEEK</t>
  </si>
  <si>
    <t>Sum of Active Minutes</t>
  </si>
  <si>
    <t>CALORIES BURNED</t>
  </si>
  <si>
    <t xml:space="preserve">Average of Heart Rate </t>
  </si>
  <si>
    <t>AVERAGE HEART RATE</t>
  </si>
  <si>
    <t>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</si>
</sst>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yyyy\-mm\-dd;@"/>
    <numFmt numFmtId="165" formatCode="0.0,\K"/>
    <numFmt numFmtId="166" formatCode="0\ &quot;BPM&quot;"/>
    <numFmt numFmtId="167" formatCode="0\ &quot;Min&quot;"/>
    <numFmt numFmtId="168" formatCode="0.0,\K\ &quot;Min&quot;"/>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7">
    <xf numFmtId="0" fontId="0" fillId="0" borderId="0" xfId="0"/>
    <xf numFmtId="164" fontId="0" fillId="0" borderId="0" xfId="0" applyNumberFormat="1" applyAlignment="1">
      <alignment horizontal="right"/>
    </xf>
    <xf numFmtId="0" fontId="0" fillId="0" borderId="0" xfId="0" applyAlignment="1">
      <alignment horizontal="right"/>
    </xf>
    <xf numFmtId="0" fontId="1" fillId="0" borderId="1" xfId="0" applyFont="1" applyBorder="1" applyAlignment="1">
      <alignment horizontal="center" vertical="top"/>
    </xf>
    <xf numFmtId="0" fontId="0" fillId="0" borderId="4" xfId="0" applyBorder="1"/>
    <xf numFmtId="0" fontId="0" fillId="0" borderId="5" xfId="0" applyBorder="1"/>
    <xf numFmtId="0" fontId="0" fillId="0" borderId="6" xfId="0" applyBorder="1"/>
    <xf numFmtId="165" fontId="0" fillId="0" borderId="5" xfId="0" applyNumberFormat="1" applyBorder="1"/>
    <xf numFmtId="166" fontId="0" fillId="0" borderId="0" xfId="0" applyNumberFormat="1"/>
    <xf numFmtId="0" fontId="0" fillId="0" borderId="7" xfId="0" applyBorder="1"/>
    <xf numFmtId="0" fontId="0" fillId="0" borderId="8" xfId="0" applyBorder="1"/>
    <xf numFmtId="0" fontId="0" fillId="0" borderId="9" xfId="0" applyBorder="1"/>
    <xf numFmtId="165" fontId="0" fillId="0" borderId="10" xfId="0" applyNumberFormat="1" applyBorder="1"/>
    <xf numFmtId="166" fontId="0" fillId="0" borderId="11" xfId="0" applyNumberFormat="1" applyBorder="1"/>
    <xf numFmtId="165" fontId="0" fillId="0" borderId="11" xfId="0" applyNumberFormat="1" applyBorder="1"/>
    <xf numFmtId="0" fontId="0" fillId="0" borderId="12" xfId="0" applyBorder="1"/>
    <xf numFmtId="0" fontId="0" fillId="0" borderId="10" xfId="0" applyBorder="1"/>
    <xf numFmtId="0" fontId="0" fillId="0" borderId="11" xfId="0" applyBorder="1"/>
    <xf numFmtId="0" fontId="2" fillId="2" borderId="3" xfId="0" applyFont="1" applyFill="1" applyBorder="1" applyAlignment="1">
      <alignment horizontal="center"/>
    </xf>
    <xf numFmtId="0" fontId="0" fillId="0" borderId="13" xfId="0" applyBorder="1"/>
    <xf numFmtId="0" fontId="0" fillId="0" borderId="15" xfId="0" applyBorder="1"/>
    <xf numFmtId="0" fontId="0" fillId="0" borderId="14" xfId="0" applyBorder="1"/>
    <xf numFmtId="0" fontId="0" fillId="0" borderId="15" xfId="0" applyBorder="1" applyAlignment="1">
      <alignment horizontal="left"/>
    </xf>
    <xf numFmtId="0" fontId="0" fillId="0" borderId="14" xfId="0" applyBorder="1" applyAlignment="1">
      <alignment horizontal="left"/>
    </xf>
    <xf numFmtId="0" fontId="0" fillId="0" borderId="16" xfId="0" pivotButton="1" applyBorder="1"/>
    <xf numFmtId="0" fontId="0" fillId="0" borderId="16" xfId="0" applyBorder="1"/>
    <xf numFmtId="14" fontId="0" fillId="0" borderId="15" xfId="0" applyNumberFormat="1" applyBorder="1" applyAlignment="1">
      <alignment horizontal="left"/>
    </xf>
    <xf numFmtId="14" fontId="0" fillId="0" borderId="14" xfId="0" applyNumberFormat="1" applyBorder="1" applyAlignment="1">
      <alignment horizontal="left"/>
    </xf>
    <xf numFmtId="0" fontId="1" fillId="0" borderId="0" xfId="0" applyFont="1"/>
    <xf numFmtId="167" fontId="0" fillId="0" borderId="13" xfId="0" applyNumberFormat="1" applyBorder="1"/>
    <xf numFmtId="167" fontId="0" fillId="0" borderId="15" xfId="0" applyNumberFormat="1" applyBorder="1"/>
    <xf numFmtId="167" fontId="0" fillId="0" borderId="14" xfId="0" applyNumberFormat="1" applyBorder="1"/>
    <xf numFmtId="0" fontId="0" fillId="0" borderId="13" xfId="0" applyBorder="1" applyAlignment="1">
      <alignment horizontal="left"/>
    </xf>
    <xf numFmtId="167" fontId="0" fillId="0" borderId="0" xfId="0" applyNumberFormat="1"/>
    <xf numFmtId="0" fontId="0" fillId="0" borderId="3" xfId="0" pivotButton="1" applyBorder="1"/>
    <xf numFmtId="0" fontId="0" fillId="0" borderId="2" xfId="0" applyBorder="1"/>
    <xf numFmtId="0" fontId="1" fillId="0" borderId="1" xfId="0" applyFont="1" applyBorder="1" applyAlignment="1">
      <alignment horizontal="right" vertical="top"/>
    </xf>
    <xf numFmtId="0" fontId="0" fillId="2" borderId="4" xfId="0" applyFill="1" applyBorder="1"/>
    <xf numFmtId="0" fontId="0" fillId="2" borderId="3" xfId="0" applyFill="1" applyBorder="1"/>
    <xf numFmtId="166" fontId="0" fillId="0" borderId="13" xfId="0" applyNumberFormat="1" applyBorder="1"/>
    <xf numFmtId="166" fontId="0" fillId="0" borderId="15" xfId="0" applyNumberFormat="1" applyBorder="1"/>
    <xf numFmtId="166" fontId="0" fillId="0" borderId="14" xfId="0" applyNumberFormat="1" applyBorder="1"/>
    <xf numFmtId="168" fontId="0" fillId="0" borderId="0" xfId="0" applyNumberFormat="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2" borderId="3" xfId="0" applyFill="1" applyBorder="1" applyAlignment="1">
      <alignment horizontal="center"/>
    </xf>
  </cellXfs>
  <cellStyles count="1">
    <cellStyle name="Normal" xfId="0" builtinId="0"/>
  </cellStyles>
  <dxfs count="6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 &quot;Min&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 &quot;BPM&quot;"/>
    </dxf>
    <dxf>
      <border>
        <left style="medium">
          <color indexed="64"/>
        </left>
        <right style="medium">
          <color indexed="64"/>
        </right>
        <top style="medium">
          <color indexed="64"/>
        </top>
        <bottom style="medium">
          <color indexed="64"/>
        </bottom>
      </border>
    </dxf>
    <dxf>
      <numFmt numFmtId="165"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right" vertical="bottom" textRotation="0" wrapText="0" indent="0" justifyLastLine="0" shrinkToFit="0" readingOrder="0"/>
    </dxf>
    <dxf>
      <numFmt numFmtId="0" formatCode="General"/>
      <alignment horizontal="right" textRotation="0" wrapText="0" indent="0" justifyLastLine="0" shrinkToFit="0" readingOrder="0"/>
    </dxf>
    <dxf>
      <numFmt numFmtId="0" formatCode="General"/>
    </dxf>
    <dxf>
      <numFmt numFmtId="164" formatCode="yyyy\-mm\-dd;@"/>
      <alignment horizontal="right" vertical="bottom" textRotation="0" wrapText="0" indent="0" justifyLastLine="0" shrinkToFit="0" readingOrder="0"/>
    </dxf>
    <dxf>
      <numFmt numFmtId="164" formatCode="yyyy\-mm\-dd;@"/>
      <alignment horizontal="right"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7"/>
        </bottom>
        <vertical/>
        <horizontal/>
      </border>
    </dxf>
    <dxf>
      <font>
        <color theme="1"/>
      </font>
      <fill>
        <patternFill>
          <bgColor rgb="FFFFD5BD"/>
        </patternFill>
      </fill>
      <border>
        <left style="thin">
          <color theme="7"/>
        </left>
        <right style="thin">
          <color theme="7"/>
        </right>
        <top style="thin">
          <color theme="7"/>
        </top>
        <bottom style="thin">
          <color theme="7"/>
        </bottom>
        <vertical/>
        <horizontal/>
      </border>
    </dxf>
  </dxfs>
  <tableStyles count="1" defaultTableStyle="TableStyleMedium9" defaultPivotStyle="PivotStyleLight16">
    <tableStyle name="Blinkit Analysis 4" pivot="0" table="0" count="10" xr9:uid="{66613151-A0BD-4527-A420-069208C5EDDC}">
      <tableStyleElement type="wholeTable" dxfId="65"/>
      <tableStyleElement type="headerRow" dxfId="64"/>
    </tableStyle>
  </tableStyles>
  <colors>
    <mruColors>
      <color rgb="FFFF9E6E"/>
      <color rgb="FFE6B89C"/>
      <color rgb="FFFFD5BD"/>
      <color rgb="FF947A7A"/>
      <color rgb="FFFA9657"/>
      <color rgb="FFF5A88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Analysis).xlsx]KPI's!PivotTable4</c:name>
    <c:fmtId val="1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'KPI''s'!$B$12</c:f>
              <c:strCache>
                <c:ptCount val="1"/>
                <c:pt idx="0">
                  <c:v>Total</c:v>
                </c:pt>
              </c:strCache>
            </c:strRef>
          </c:tx>
          <c:spPr>
            <a:ln w="28575" cap="rnd">
              <a:solidFill>
                <a:schemeClr val="accent1"/>
              </a:solidFill>
              <a:round/>
            </a:ln>
            <a:effectLst/>
          </c:spPr>
          <c:marker>
            <c:symbol val="none"/>
          </c:marker>
          <c:cat>
            <c:strRef>
              <c:f>'KPI''s'!$A$13:$A$43</c:f>
              <c:strCache>
                <c:ptCount val="31"/>
                <c:pt idx="0">
                  <c:v>2025-07-01</c:v>
                </c:pt>
                <c:pt idx="1">
                  <c:v>2025-07-02</c:v>
                </c:pt>
                <c:pt idx="2">
                  <c:v>2025-07-03</c:v>
                </c:pt>
                <c:pt idx="3">
                  <c:v>2025-07-04</c:v>
                </c:pt>
                <c:pt idx="4">
                  <c:v>2025-07-05</c:v>
                </c:pt>
                <c:pt idx="5">
                  <c:v>2025-07-06</c:v>
                </c:pt>
                <c:pt idx="6">
                  <c:v>2025-07-07</c:v>
                </c:pt>
                <c:pt idx="7">
                  <c:v>2025-07-08</c:v>
                </c:pt>
                <c:pt idx="8">
                  <c:v>2025-07-09</c:v>
                </c:pt>
                <c:pt idx="9">
                  <c:v>2025-07-10</c:v>
                </c:pt>
                <c:pt idx="10">
                  <c:v>2025-07-11</c:v>
                </c:pt>
                <c:pt idx="11">
                  <c:v>2025-07-12</c:v>
                </c:pt>
                <c:pt idx="12">
                  <c:v>2025-07-13</c:v>
                </c:pt>
                <c:pt idx="13">
                  <c:v>2025-07-14</c:v>
                </c:pt>
                <c:pt idx="14">
                  <c:v>2025-07-15</c:v>
                </c:pt>
                <c:pt idx="15">
                  <c:v>2025-07-16</c:v>
                </c:pt>
                <c:pt idx="16">
                  <c:v>2025-07-17</c:v>
                </c:pt>
                <c:pt idx="17">
                  <c:v>2025-07-18</c:v>
                </c:pt>
                <c:pt idx="18">
                  <c:v>2025-07-19</c:v>
                </c:pt>
                <c:pt idx="19">
                  <c:v>2025-07-20</c:v>
                </c:pt>
                <c:pt idx="20">
                  <c:v>2025-07-21</c:v>
                </c:pt>
                <c:pt idx="21">
                  <c:v>2025-07-22</c:v>
                </c:pt>
                <c:pt idx="22">
                  <c:v>2025-07-23</c:v>
                </c:pt>
                <c:pt idx="23">
                  <c:v>7/24/2025</c:v>
                </c:pt>
                <c:pt idx="24">
                  <c:v>7/25/2025</c:v>
                </c:pt>
                <c:pt idx="25">
                  <c:v>7/26/2025</c:v>
                </c:pt>
                <c:pt idx="26">
                  <c:v>7/27/2025</c:v>
                </c:pt>
                <c:pt idx="27">
                  <c:v>7/28/2025</c:v>
                </c:pt>
                <c:pt idx="28">
                  <c:v>7/29/2025</c:v>
                </c:pt>
                <c:pt idx="29">
                  <c:v>7/30/2025</c:v>
                </c:pt>
                <c:pt idx="30">
                  <c:v>7/31/2025</c:v>
                </c:pt>
              </c:strCache>
            </c:strRef>
          </c:cat>
          <c:val>
            <c:numRef>
              <c:f>'KPI''s'!$B$13:$B$43</c:f>
              <c:numCache>
                <c:formatCode>General</c:formatCode>
                <c:ptCount val="31"/>
                <c:pt idx="0">
                  <c:v>11154</c:v>
                </c:pt>
                <c:pt idx="1">
                  <c:v>12762</c:v>
                </c:pt>
                <c:pt idx="2">
                  <c:v>8056</c:v>
                </c:pt>
                <c:pt idx="3">
                  <c:v>11110</c:v>
                </c:pt>
                <c:pt idx="4">
                  <c:v>13882</c:v>
                </c:pt>
                <c:pt idx="5">
                  <c:v>6840</c:v>
                </c:pt>
                <c:pt idx="6">
                  <c:v>4028</c:v>
                </c:pt>
                <c:pt idx="7">
                  <c:v>10385</c:v>
                </c:pt>
                <c:pt idx="8">
                  <c:v>3502</c:v>
                </c:pt>
                <c:pt idx="9">
                  <c:v>9910</c:v>
                </c:pt>
                <c:pt idx="10">
                  <c:v>12062</c:v>
                </c:pt>
                <c:pt idx="11">
                  <c:v>9938</c:v>
                </c:pt>
                <c:pt idx="12">
                  <c:v>7488</c:v>
                </c:pt>
                <c:pt idx="13">
                  <c:v>3206</c:v>
                </c:pt>
                <c:pt idx="14">
                  <c:v>8134</c:v>
                </c:pt>
                <c:pt idx="15">
                  <c:v>8977</c:v>
                </c:pt>
                <c:pt idx="16">
                  <c:v>10721</c:v>
                </c:pt>
                <c:pt idx="17">
                  <c:v>10035</c:v>
                </c:pt>
                <c:pt idx="18">
                  <c:v>4484</c:v>
                </c:pt>
                <c:pt idx="19">
                  <c:v>10858</c:v>
                </c:pt>
                <c:pt idx="20">
                  <c:v>3863</c:v>
                </c:pt>
                <c:pt idx="21">
                  <c:v>5790</c:v>
                </c:pt>
                <c:pt idx="22">
                  <c:v>10408</c:v>
                </c:pt>
                <c:pt idx="23">
                  <c:v>11755</c:v>
                </c:pt>
                <c:pt idx="24">
                  <c:v>8116</c:v>
                </c:pt>
                <c:pt idx="25">
                  <c:v>5454</c:v>
                </c:pt>
                <c:pt idx="26">
                  <c:v>14837</c:v>
                </c:pt>
                <c:pt idx="27">
                  <c:v>11996</c:v>
                </c:pt>
                <c:pt idx="28">
                  <c:v>5731</c:v>
                </c:pt>
                <c:pt idx="29">
                  <c:v>13965</c:v>
                </c:pt>
                <c:pt idx="30">
                  <c:v>3863</c:v>
                </c:pt>
              </c:numCache>
            </c:numRef>
          </c:val>
          <c:smooth val="0"/>
          <c:extLst>
            <c:ext xmlns:c16="http://schemas.microsoft.com/office/drawing/2014/chart" uri="{C3380CC4-5D6E-409C-BE32-E72D297353CC}">
              <c16:uniqueId val="{00000000-A9D5-428E-B60D-C62986E68D53}"/>
            </c:ext>
          </c:extLst>
        </c:ser>
        <c:dLbls>
          <c:showLegendKey val="0"/>
          <c:showVal val="0"/>
          <c:showCatName val="0"/>
          <c:showSerName val="0"/>
          <c:showPercent val="0"/>
          <c:showBubbleSize val="0"/>
        </c:dLbls>
        <c:smooth val="0"/>
        <c:axId val="920279039"/>
        <c:axId val="920292479"/>
      </c:lineChart>
      <c:catAx>
        <c:axId val="92027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92479"/>
        <c:crosses val="autoZero"/>
        <c:auto val="1"/>
        <c:lblAlgn val="ctr"/>
        <c:lblOffset val="100"/>
        <c:noMultiLvlLbl val="0"/>
      </c:catAx>
      <c:valAx>
        <c:axId val="920292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7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47A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A96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47A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47A7A"/>
          </a:solidFill>
          <a:ln>
            <a:noFill/>
          </a:ln>
          <a:effectLst/>
        </c:spPr>
      </c:pivotFmt>
    </c:pivotFmts>
    <c:plotArea>
      <c:layout/>
      <c:barChart>
        <c:barDir val="bar"/>
        <c:grouping val="clustered"/>
        <c:varyColors val="0"/>
        <c:ser>
          <c:idx val="0"/>
          <c:order val="0"/>
          <c:tx>
            <c:strRef>
              <c:f>'KPI''s'!$B$60:$B$61</c:f>
              <c:strCache>
                <c:ptCount val="1"/>
                <c:pt idx="0">
                  <c:v>Active</c:v>
                </c:pt>
              </c:strCache>
            </c:strRef>
          </c:tx>
          <c:spPr>
            <a:solidFill>
              <a:srgbClr val="947A7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'KPI''s'!$A$62:$A$66</c:f>
              <c:strCache>
                <c:ptCount val="5"/>
                <c:pt idx="0">
                  <c:v>Week 5</c:v>
                </c:pt>
                <c:pt idx="1">
                  <c:v>Week 4</c:v>
                </c:pt>
                <c:pt idx="2">
                  <c:v>Week 3</c:v>
                </c:pt>
                <c:pt idx="3">
                  <c:v>Week 2</c:v>
                </c:pt>
                <c:pt idx="4">
                  <c:v>Week 1</c:v>
                </c:pt>
              </c:strCache>
            </c:strRef>
          </c:cat>
          <c:val>
            <c:numRef>
              <c:f>'KPI''s'!$B$62:$B$66</c:f>
              <c:numCache>
                <c:formatCode>General</c:formatCode>
                <c:ptCount val="5"/>
                <c:pt idx="0">
                  <c:v>1</c:v>
                </c:pt>
                <c:pt idx="1">
                  <c:v>3</c:v>
                </c:pt>
                <c:pt idx="2">
                  <c:v>3</c:v>
                </c:pt>
                <c:pt idx="3">
                  <c:v>2</c:v>
                </c:pt>
                <c:pt idx="4">
                  <c:v>4</c:v>
                </c:pt>
              </c:numCache>
            </c:numRef>
          </c:val>
          <c:extLst>
            <c:ext xmlns:c16="http://schemas.microsoft.com/office/drawing/2014/chart" uri="{C3380CC4-5D6E-409C-BE32-E72D297353CC}">
              <c16:uniqueId val="{00000002-39C9-49C8-9A82-88127F3EF1D5}"/>
            </c:ext>
          </c:extLst>
        </c:ser>
        <c:ser>
          <c:idx val="1"/>
          <c:order val="1"/>
          <c:tx>
            <c:strRef>
              <c:f>'KPI''s'!$C$60:$C$61</c:f>
              <c:strCache>
                <c:ptCount val="1"/>
                <c:pt idx="0">
                  <c:v>Not Active</c:v>
                </c:pt>
              </c:strCache>
            </c:strRef>
          </c:tx>
          <c:spPr>
            <a:solidFill>
              <a:srgbClr val="FA965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'KPI''s'!$A$62:$A$66</c:f>
              <c:strCache>
                <c:ptCount val="5"/>
                <c:pt idx="0">
                  <c:v>Week 5</c:v>
                </c:pt>
                <c:pt idx="1">
                  <c:v>Week 4</c:v>
                </c:pt>
                <c:pt idx="2">
                  <c:v>Week 3</c:v>
                </c:pt>
                <c:pt idx="3">
                  <c:v>Week 2</c:v>
                </c:pt>
                <c:pt idx="4">
                  <c:v>Week 1</c:v>
                </c:pt>
              </c:strCache>
            </c:strRef>
          </c:cat>
          <c:val>
            <c:numRef>
              <c:f>'KPI''s'!$C$62:$C$66</c:f>
              <c:numCache>
                <c:formatCode>General</c:formatCode>
                <c:ptCount val="5"/>
                <c:pt idx="0">
                  <c:v>2</c:v>
                </c:pt>
                <c:pt idx="1">
                  <c:v>4</c:v>
                </c:pt>
                <c:pt idx="2">
                  <c:v>4</c:v>
                </c:pt>
                <c:pt idx="3">
                  <c:v>5</c:v>
                </c:pt>
                <c:pt idx="4">
                  <c:v>3</c:v>
                </c:pt>
              </c:numCache>
            </c:numRef>
          </c:val>
          <c:extLst>
            <c:ext xmlns:c16="http://schemas.microsoft.com/office/drawing/2014/chart" uri="{C3380CC4-5D6E-409C-BE32-E72D297353CC}">
              <c16:uniqueId val="{00000006-39C9-49C8-9A82-88127F3EF1D5}"/>
            </c:ext>
          </c:extLst>
        </c:ser>
        <c:dLbls>
          <c:dLblPos val="outEnd"/>
          <c:showLegendKey val="0"/>
          <c:showVal val="1"/>
          <c:showCatName val="0"/>
          <c:showSerName val="0"/>
          <c:showPercent val="0"/>
          <c:showBubbleSize val="0"/>
        </c:dLbls>
        <c:gapWidth val="182"/>
        <c:axId val="1616244672"/>
        <c:axId val="1616246112"/>
      </c:barChart>
      <c:catAx>
        <c:axId val="1616244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616246112"/>
        <c:crosses val="autoZero"/>
        <c:auto val="1"/>
        <c:lblAlgn val="ctr"/>
        <c:lblOffset val="100"/>
        <c:noMultiLvlLbl val="0"/>
      </c:catAx>
      <c:valAx>
        <c:axId val="16162461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44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Analysis).xlsx]KPI's!PivotTable5</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A9657"/>
          </a:solidFill>
          <a:ln w="19050">
            <a:solidFill>
              <a:schemeClr val="lt1"/>
            </a:solidFill>
          </a:ln>
          <a:effectLst/>
        </c:spPr>
        <c:dLbl>
          <c:idx val="0"/>
          <c:layout>
            <c:manualLayout>
              <c:x val="-2.3712734597365278E-2"/>
              <c:y val="-8.7874799859953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19050">
            <a:solidFill>
              <a:schemeClr val="lt1"/>
            </a:solidFill>
          </a:ln>
          <a:effectLst/>
        </c:spPr>
        <c:dLbl>
          <c:idx val="0"/>
          <c:layout>
            <c:manualLayout>
              <c:x val="-8.5365844550514866E-2"/>
              <c:y val="-4.027548466997643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w="19050">
            <a:solidFill>
              <a:schemeClr val="lt1"/>
            </a:solidFill>
          </a:ln>
          <a:effectLst/>
        </c:spPr>
        <c:dLbl>
          <c:idx val="0"/>
          <c:layout>
            <c:manualLayout>
              <c:x val="-2.8455281516838325E-2"/>
              <c:y val="9.66622798459494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5BD"/>
          </a:solidFill>
          <a:ln w="19050">
            <a:solidFill>
              <a:schemeClr val="lt1"/>
            </a:solidFill>
          </a:ln>
          <a:effectLst/>
        </c:spPr>
        <c:dLbl>
          <c:idx val="0"/>
          <c:layout>
            <c:manualLayout>
              <c:x val="6.1653109953149612E-2"/>
              <c:y val="8.7874799859953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47A7A"/>
          </a:solidFill>
          <a:ln w="19050">
            <a:solidFill>
              <a:schemeClr val="lt1"/>
            </a:solidFill>
          </a:ln>
          <a:effectLst/>
        </c:spPr>
        <c:dLbl>
          <c:idx val="0"/>
          <c:layout>
            <c:manualLayout>
              <c:x val="9.4850938389460945E-2"/>
              <c:y val="-7.90873198739584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'KPI''s'!$B$72</c:f>
              <c:strCache>
                <c:ptCount val="1"/>
                <c:pt idx="0">
                  <c:v>Total</c:v>
                </c:pt>
              </c:strCache>
            </c:strRef>
          </c:tx>
          <c:dPt>
            <c:idx val="0"/>
            <c:bubble3D val="0"/>
            <c:spPr>
              <a:solidFill>
                <a:srgbClr val="947A7A"/>
              </a:solidFill>
              <a:ln w="19050">
                <a:solidFill>
                  <a:schemeClr val="lt1"/>
                </a:solidFill>
              </a:ln>
              <a:effectLst/>
            </c:spPr>
            <c:extLst>
              <c:ext xmlns:c16="http://schemas.microsoft.com/office/drawing/2014/chart" uri="{C3380CC4-5D6E-409C-BE32-E72D297353CC}">
                <c16:uniqueId val="{00000001-26B8-441D-BC03-4120D0A6FD10}"/>
              </c:ext>
            </c:extLst>
          </c:dPt>
          <c:dPt>
            <c:idx val="1"/>
            <c:bubble3D val="0"/>
            <c:spPr>
              <a:solidFill>
                <a:srgbClr val="FFD5BD"/>
              </a:solidFill>
              <a:ln w="19050">
                <a:solidFill>
                  <a:schemeClr val="lt1"/>
                </a:solidFill>
              </a:ln>
              <a:effectLst/>
            </c:spPr>
            <c:extLst>
              <c:ext xmlns:c16="http://schemas.microsoft.com/office/drawing/2014/chart" uri="{C3380CC4-5D6E-409C-BE32-E72D297353CC}">
                <c16:uniqueId val="{00000003-26B8-441D-BC03-4120D0A6FD10}"/>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26B8-441D-BC03-4120D0A6FD10}"/>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26B8-441D-BC03-4120D0A6FD10}"/>
              </c:ext>
            </c:extLst>
          </c:dPt>
          <c:dPt>
            <c:idx val="4"/>
            <c:bubble3D val="0"/>
            <c:spPr>
              <a:solidFill>
                <a:srgbClr val="FA9657"/>
              </a:solidFill>
              <a:ln w="19050">
                <a:solidFill>
                  <a:schemeClr val="lt1"/>
                </a:solidFill>
              </a:ln>
              <a:effectLst/>
            </c:spPr>
            <c:extLst>
              <c:ext xmlns:c16="http://schemas.microsoft.com/office/drawing/2014/chart" uri="{C3380CC4-5D6E-409C-BE32-E72D297353CC}">
                <c16:uniqueId val="{00000009-26B8-441D-BC03-4120D0A6FD10}"/>
              </c:ext>
            </c:extLst>
          </c:dPt>
          <c:dLbls>
            <c:dLbl>
              <c:idx val="0"/>
              <c:layout>
                <c:manualLayout>
                  <c:x val="9.4850938389460945E-2"/>
                  <c:y val="-7.9087319873958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B8-441D-BC03-4120D0A6FD10}"/>
                </c:ext>
              </c:extLst>
            </c:dLbl>
            <c:dLbl>
              <c:idx val="1"/>
              <c:layout>
                <c:manualLayout>
                  <c:x val="6.1653109953149612E-2"/>
                  <c:y val="8.78747998599538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B8-441D-BC03-4120D0A6FD10}"/>
                </c:ext>
              </c:extLst>
            </c:dLbl>
            <c:dLbl>
              <c:idx val="2"/>
              <c:layout>
                <c:manualLayout>
                  <c:x val="-2.8455281516838325E-2"/>
                  <c:y val="9.66622798459494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B8-441D-BC03-4120D0A6FD10}"/>
                </c:ext>
              </c:extLst>
            </c:dLbl>
            <c:dLbl>
              <c:idx val="3"/>
              <c:layout>
                <c:manualLayout>
                  <c:x val="-8.5365844550514866E-2"/>
                  <c:y val="-4.027548466997643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B8-441D-BC03-4120D0A6FD10}"/>
                </c:ext>
              </c:extLst>
            </c:dLbl>
            <c:dLbl>
              <c:idx val="4"/>
              <c:layout>
                <c:manualLayout>
                  <c:x val="-2.3712734597365278E-2"/>
                  <c:y val="-8.7874799859953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6B8-441D-BC03-4120D0A6FD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'KPI''s'!$A$73:$A$77</c:f>
              <c:strCache>
                <c:ptCount val="5"/>
                <c:pt idx="0">
                  <c:v>Week 1</c:v>
                </c:pt>
                <c:pt idx="1">
                  <c:v>Week 2</c:v>
                </c:pt>
                <c:pt idx="2">
                  <c:v>Week 3</c:v>
                </c:pt>
                <c:pt idx="3">
                  <c:v>Week 4</c:v>
                </c:pt>
                <c:pt idx="4">
                  <c:v>Week 5</c:v>
                </c:pt>
              </c:strCache>
            </c:strRef>
          </c:cat>
          <c:val>
            <c:numRef>
              <c:f>'KPI''s'!$B$73:$B$77</c:f>
              <c:numCache>
                <c:formatCode>General</c:formatCode>
                <c:ptCount val="5"/>
                <c:pt idx="0">
                  <c:v>18447</c:v>
                </c:pt>
                <c:pt idx="1">
                  <c:v>19000</c:v>
                </c:pt>
                <c:pt idx="2">
                  <c:v>18939</c:v>
                </c:pt>
                <c:pt idx="3">
                  <c:v>18001</c:v>
                </c:pt>
                <c:pt idx="4">
                  <c:v>7733</c:v>
                </c:pt>
              </c:numCache>
            </c:numRef>
          </c:val>
          <c:extLst>
            <c:ext xmlns:c16="http://schemas.microsoft.com/office/drawing/2014/chart" uri="{C3380CC4-5D6E-409C-BE32-E72D297353CC}">
              <c16:uniqueId val="{0000000A-26B8-441D-BC03-4120D0A6FD1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6B8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'KPI''s'!$B$85</c:f>
              <c:strCache>
                <c:ptCount val="1"/>
                <c:pt idx="0">
                  <c:v>Total</c:v>
                </c:pt>
              </c:strCache>
            </c:strRef>
          </c:tx>
          <c:spPr>
            <a:solidFill>
              <a:srgbClr val="E6B89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'KPI''s'!$A$86:$A$116</c:f>
              <c:strCache>
                <c:ptCount val="31"/>
                <c:pt idx="0">
                  <c:v>2025-07-01</c:v>
                </c:pt>
                <c:pt idx="1">
                  <c:v>2025-07-02</c:v>
                </c:pt>
                <c:pt idx="2">
                  <c:v>2025-07-03</c:v>
                </c:pt>
                <c:pt idx="3">
                  <c:v>2025-07-04</c:v>
                </c:pt>
                <c:pt idx="4">
                  <c:v>2025-07-05</c:v>
                </c:pt>
                <c:pt idx="5">
                  <c:v>2025-07-06</c:v>
                </c:pt>
                <c:pt idx="6">
                  <c:v>2025-07-07</c:v>
                </c:pt>
                <c:pt idx="7">
                  <c:v>2025-07-08</c:v>
                </c:pt>
                <c:pt idx="8">
                  <c:v>2025-07-09</c:v>
                </c:pt>
                <c:pt idx="9">
                  <c:v>2025-07-10</c:v>
                </c:pt>
                <c:pt idx="10">
                  <c:v>2025-07-11</c:v>
                </c:pt>
                <c:pt idx="11">
                  <c:v>2025-07-12</c:v>
                </c:pt>
                <c:pt idx="12">
                  <c:v>2025-07-13</c:v>
                </c:pt>
                <c:pt idx="13">
                  <c:v>2025-07-14</c:v>
                </c:pt>
                <c:pt idx="14">
                  <c:v>2025-07-15</c:v>
                </c:pt>
                <c:pt idx="15">
                  <c:v>2025-07-16</c:v>
                </c:pt>
                <c:pt idx="16">
                  <c:v>2025-07-17</c:v>
                </c:pt>
                <c:pt idx="17">
                  <c:v>2025-07-18</c:v>
                </c:pt>
                <c:pt idx="18">
                  <c:v>2025-07-19</c:v>
                </c:pt>
                <c:pt idx="19">
                  <c:v>2025-07-20</c:v>
                </c:pt>
                <c:pt idx="20">
                  <c:v>2025-07-21</c:v>
                </c:pt>
                <c:pt idx="21">
                  <c:v>2025-07-22</c:v>
                </c:pt>
                <c:pt idx="22">
                  <c:v>2025-07-23</c:v>
                </c:pt>
                <c:pt idx="23">
                  <c:v>7/24/2025</c:v>
                </c:pt>
                <c:pt idx="24">
                  <c:v>7/25/2025</c:v>
                </c:pt>
                <c:pt idx="25">
                  <c:v>7/26/2025</c:v>
                </c:pt>
                <c:pt idx="26">
                  <c:v>7/27/2025</c:v>
                </c:pt>
                <c:pt idx="27">
                  <c:v>7/28/2025</c:v>
                </c:pt>
                <c:pt idx="28">
                  <c:v>7/29/2025</c:v>
                </c:pt>
                <c:pt idx="29">
                  <c:v>7/30/2025</c:v>
                </c:pt>
                <c:pt idx="30">
                  <c:v>7/31/2025</c:v>
                </c:pt>
              </c:strCache>
            </c:strRef>
          </c:cat>
          <c:val>
            <c:numRef>
              <c:f>'KPI''s'!$B$86:$B$116</c:f>
              <c:numCache>
                <c:formatCode>General</c:formatCode>
                <c:ptCount val="31"/>
                <c:pt idx="0">
                  <c:v>118</c:v>
                </c:pt>
                <c:pt idx="1">
                  <c:v>79</c:v>
                </c:pt>
                <c:pt idx="2">
                  <c:v>52</c:v>
                </c:pt>
                <c:pt idx="3">
                  <c:v>60</c:v>
                </c:pt>
                <c:pt idx="4">
                  <c:v>71</c:v>
                </c:pt>
                <c:pt idx="5">
                  <c:v>36</c:v>
                </c:pt>
                <c:pt idx="6">
                  <c:v>45</c:v>
                </c:pt>
                <c:pt idx="7">
                  <c:v>119</c:v>
                </c:pt>
                <c:pt idx="8">
                  <c:v>89</c:v>
                </c:pt>
                <c:pt idx="9">
                  <c:v>31</c:v>
                </c:pt>
                <c:pt idx="10">
                  <c:v>30</c:v>
                </c:pt>
                <c:pt idx="11">
                  <c:v>77</c:v>
                </c:pt>
                <c:pt idx="12">
                  <c:v>41</c:v>
                </c:pt>
                <c:pt idx="13">
                  <c:v>98</c:v>
                </c:pt>
                <c:pt idx="14">
                  <c:v>66</c:v>
                </c:pt>
                <c:pt idx="15">
                  <c:v>61</c:v>
                </c:pt>
                <c:pt idx="16">
                  <c:v>38</c:v>
                </c:pt>
                <c:pt idx="17">
                  <c:v>48</c:v>
                </c:pt>
                <c:pt idx="18">
                  <c:v>77</c:v>
                </c:pt>
                <c:pt idx="19">
                  <c:v>109</c:v>
                </c:pt>
                <c:pt idx="20">
                  <c:v>32</c:v>
                </c:pt>
                <c:pt idx="21">
                  <c:v>49</c:v>
                </c:pt>
                <c:pt idx="22">
                  <c:v>53</c:v>
                </c:pt>
                <c:pt idx="23">
                  <c:v>83</c:v>
                </c:pt>
                <c:pt idx="24">
                  <c:v>62</c:v>
                </c:pt>
                <c:pt idx="25">
                  <c:v>68</c:v>
                </c:pt>
                <c:pt idx="26">
                  <c:v>111</c:v>
                </c:pt>
                <c:pt idx="27">
                  <c:v>30</c:v>
                </c:pt>
                <c:pt idx="28">
                  <c:v>40</c:v>
                </c:pt>
                <c:pt idx="29">
                  <c:v>86</c:v>
                </c:pt>
                <c:pt idx="30">
                  <c:v>32</c:v>
                </c:pt>
              </c:numCache>
            </c:numRef>
          </c:val>
          <c:extLst>
            <c:ext xmlns:c16="http://schemas.microsoft.com/office/drawing/2014/chart" uri="{C3380CC4-5D6E-409C-BE32-E72D297353CC}">
              <c16:uniqueId val="{00000000-25C7-4588-87A7-5A16C528022D}"/>
            </c:ext>
          </c:extLst>
        </c:ser>
        <c:dLbls>
          <c:dLblPos val="outEnd"/>
          <c:showLegendKey val="0"/>
          <c:showVal val="1"/>
          <c:showCatName val="0"/>
          <c:showSerName val="0"/>
          <c:showPercent val="0"/>
          <c:showBubbleSize val="0"/>
        </c:dLbls>
        <c:gapWidth val="182"/>
        <c:axId val="1818129712"/>
        <c:axId val="1818126352"/>
      </c:barChart>
      <c:catAx>
        <c:axId val="181812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18126352"/>
        <c:crosses val="autoZero"/>
        <c:auto val="1"/>
        <c:lblAlgn val="ctr"/>
        <c:lblOffset val="100"/>
        <c:noMultiLvlLbl val="0"/>
      </c:catAx>
      <c:valAx>
        <c:axId val="1818126352"/>
        <c:scaling>
          <c:orientation val="minMax"/>
        </c:scaling>
        <c:delete val="1"/>
        <c:axPos val="b"/>
        <c:numFmt formatCode="General" sourceLinked="1"/>
        <c:majorTickMark val="none"/>
        <c:minorTickMark val="none"/>
        <c:tickLblPos val="nextTo"/>
        <c:crossAx val="181812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Analysis).xlsx]KPI's!PivotTable7</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5BD"/>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rgbClr val="E6B89C"/>
          </a:solidFill>
          <a:ln w="19050">
            <a:solidFill>
              <a:schemeClr val="lt1"/>
            </a:solidFill>
          </a:ln>
          <a:effectLst/>
        </c:spPr>
      </c:pivotFmt>
      <c:pivotFmt>
        <c:idx val="11"/>
        <c:spPr>
          <a:solidFill>
            <a:srgbClr val="947A7A"/>
          </a:solidFill>
          <a:ln w="19050">
            <a:solidFill>
              <a:schemeClr val="lt1"/>
            </a:solidFill>
          </a:ln>
          <a:effectLst/>
        </c:spPr>
      </c:pivotFmt>
      <c:pivotFmt>
        <c:idx val="12"/>
        <c:spPr>
          <a:solidFill>
            <a:srgbClr val="FA9657"/>
          </a:solidFill>
          <a:ln w="19050">
            <a:solidFill>
              <a:schemeClr val="lt1"/>
            </a:solidFill>
          </a:ln>
          <a:effectLst/>
        </c:spPr>
      </c:pivotFmt>
    </c:pivotFmts>
    <c:plotArea>
      <c:layout/>
      <c:pieChart>
        <c:varyColors val="1"/>
        <c:ser>
          <c:idx val="0"/>
          <c:order val="0"/>
          <c:tx>
            <c:strRef>
              <c:f>'KPI''s'!$B$121</c:f>
              <c:strCache>
                <c:ptCount val="1"/>
                <c:pt idx="0">
                  <c:v>Total</c:v>
                </c:pt>
              </c:strCache>
            </c:strRef>
          </c:tx>
          <c:dPt>
            <c:idx val="0"/>
            <c:bubble3D val="0"/>
            <c:spPr>
              <a:solidFill>
                <a:srgbClr val="FFD5BD"/>
              </a:solidFill>
              <a:ln w="19050">
                <a:solidFill>
                  <a:schemeClr val="lt1"/>
                </a:solidFill>
              </a:ln>
              <a:effectLst/>
            </c:spPr>
            <c:extLst>
              <c:ext xmlns:c16="http://schemas.microsoft.com/office/drawing/2014/chart" uri="{C3380CC4-5D6E-409C-BE32-E72D297353CC}">
                <c16:uniqueId val="{00000001-645B-43C4-A5DE-A04F9515ED2F}"/>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645B-43C4-A5DE-A04F9515ED2F}"/>
              </c:ext>
            </c:extLst>
          </c:dPt>
          <c:dPt>
            <c:idx val="2"/>
            <c:bubble3D val="0"/>
            <c:spPr>
              <a:solidFill>
                <a:srgbClr val="E6B89C"/>
              </a:solidFill>
              <a:ln w="19050">
                <a:solidFill>
                  <a:schemeClr val="lt1"/>
                </a:solidFill>
              </a:ln>
              <a:effectLst/>
            </c:spPr>
            <c:extLst>
              <c:ext xmlns:c16="http://schemas.microsoft.com/office/drawing/2014/chart" uri="{C3380CC4-5D6E-409C-BE32-E72D297353CC}">
                <c16:uniqueId val="{00000005-645B-43C4-A5DE-A04F9515ED2F}"/>
              </c:ext>
            </c:extLst>
          </c:dPt>
          <c:dPt>
            <c:idx val="3"/>
            <c:bubble3D val="0"/>
            <c:spPr>
              <a:solidFill>
                <a:srgbClr val="947A7A"/>
              </a:solidFill>
              <a:ln w="19050">
                <a:solidFill>
                  <a:schemeClr val="lt1"/>
                </a:solidFill>
              </a:ln>
              <a:effectLst/>
            </c:spPr>
            <c:extLst>
              <c:ext xmlns:c16="http://schemas.microsoft.com/office/drawing/2014/chart" uri="{C3380CC4-5D6E-409C-BE32-E72D297353CC}">
                <c16:uniqueId val="{00000007-645B-43C4-A5DE-A04F9515ED2F}"/>
              </c:ext>
            </c:extLst>
          </c:dPt>
          <c:dPt>
            <c:idx val="4"/>
            <c:bubble3D val="0"/>
            <c:spPr>
              <a:solidFill>
                <a:srgbClr val="FA9657"/>
              </a:solidFill>
              <a:ln w="19050">
                <a:solidFill>
                  <a:schemeClr val="lt1"/>
                </a:solidFill>
              </a:ln>
              <a:effectLst/>
            </c:spPr>
            <c:extLst>
              <c:ext xmlns:c16="http://schemas.microsoft.com/office/drawing/2014/chart" uri="{C3380CC4-5D6E-409C-BE32-E72D297353CC}">
                <c16:uniqueId val="{00000009-645B-43C4-A5DE-A04F9515ED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'KPI''s'!$A$122:$A$126</c:f>
              <c:strCache>
                <c:ptCount val="5"/>
                <c:pt idx="0">
                  <c:v>Week 1</c:v>
                </c:pt>
                <c:pt idx="1">
                  <c:v>Week 2</c:v>
                </c:pt>
                <c:pt idx="2">
                  <c:v>Week 3</c:v>
                </c:pt>
                <c:pt idx="3">
                  <c:v>Week 4</c:v>
                </c:pt>
                <c:pt idx="4">
                  <c:v>Week 5</c:v>
                </c:pt>
              </c:strCache>
            </c:strRef>
          </c:cat>
          <c:val>
            <c:numRef>
              <c:f>'KPI''s'!$B$122:$B$126</c:f>
              <c:numCache>
                <c:formatCode>0\ "BPM"</c:formatCode>
                <c:ptCount val="5"/>
                <c:pt idx="0">
                  <c:v>83.428571428571431</c:v>
                </c:pt>
                <c:pt idx="1">
                  <c:v>78.142857142857139</c:v>
                </c:pt>
                <c:pt idx="2">
                  <c:v>82.857142857142861</c:v>
                </c:pt>
                <c:pt idx="3">
                  <c:v>80.142857142857139</c:v>
                </c:pt>
                <c:pt idx="4">
                  <c:v>79.333333333333329</c:v>
                </c:pt>
              </c:numCache>
            </c:numRef>
          </c:val>
          <c:extLst>
            <c:ext xmlns:c16="http://schemas.microsoft.com/office/drawing/2014/chart" uri="{C3380CC4-5D6E-409C-BE32-E72D297353CC}">
              <c16:uniqueId val="{0000000A-645B-43C4-A5DE-A04F9515ED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5A8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5A8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096206986232344"/>
                  <c:h val="0.17740023706045041"/>
                </c:manualLayout>
              </c15:layout>
            </c:ext>
          </c:extLst>
        </c:dLbl>
      </c:pivotFmt>
      <c:pivotFmt>
        <c:idx val="4"/>
        <c:spPr>
          <a:solidFill>
            <a:srgbClr val="F5A8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71963308521516"/>
                  <c:h val="0.18419025315944604"/>
                </c:manualLayout>
              </c15:layout>
            </c:ext>
          </c:extLst>
        </c:dLbl>
      </c:pivotFmt>
    </c:pivotFmts>
    <c:plotArea>
      <c:layout/>
      <c:barChart>
        <c:barDir val="bar"/>
        <c:grouping val="clustered"/>
        <c:varyColors val="0"/>
        <c:ser>
          <c:idx val="0"/>
          <c:order val="0"/>
          <c:tx>
            <c:strRef>
              <c:f>'KPI''s'!$B$130</c:f>
              <c:strCache>
                <c:ptCount val="1"/>
                <c:pt idx="0">
                  <c:v>Total</c:v>
                </c:pt>
              </c:strCache>
            </c:strRef>
          </c:tx>
          <c:spPr>
            <a:solidFill>
              <a:srgbClr val="F5A882"/>
            </a:solidFill>
            <a:ln>
              <a:noFill/>
            </a:ln>
            <a:effectLst/>
          </c:spPr>
          <c:invertIfNegative val="0"/>
          <c:dPt>
            <c:idx val="1"/>
            <c:invertIfNegative val="0"/>
            <c:bubble3D val="0"/>
            <c:spPr>
              <a:solidFill>
                <a:srgbClr val="F5A882"/>
              </a:solidFill>
              <a:ln>
                <a:noFill/>
              </a:ln>
              <a:effectLst/>
            </c:spPr>
            <c:extLst>
              <c:ext xmlns:c16="http://schemas.microsoft.com/office/drawing/2014/chart" uri="{C3380CC4-5D6E-409C-BE32-E72D297353CC}">
                <c16:uniqueId val="{00000001-4750-4118-908C-80FC20A90F9C}"/>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971963308521516"/>
                      <c:h val="0.18419025315944604"/>
                    </c:manualLayout>
                  </c15:layout>
                </c:ext>
                <c:ext xmlns:c16="http://schemas.microsoft.com/office/drawing/2014/chart" uri="{C3380CC4-5D6E-409C-BE32-E72D297353CC}">
                  <c16:uniqueId val="{00000000-A1CE-4443-91FC-F6656504D522}"/>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096206986232344"/>
                      <c:h val="0.17740023706045041"/>
                    </c:manualLayout>
                  </c15:layout>
                </c:ext>
                <c:ext xmlns:c16="http://schemas.microsoft.com/office/drawing/2014/chart" uri="{C3380CC4-5D6E-409C-BE32-E72D297353CC}">
                  <c16:uniqueId val="{00000001-4750-4118-908C-80FC20A90F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'KPI''s'!$A$131:$A$135</c:f>
              <c:strCache>
                <c:ptCount val="5"/>
                <c:pt idx="0">
                  <c:v>Week 5</c:v>
                </c:pt>
                <c:pt idx="1">
                  <c:v>Week 4</c:v>
                </c:pt>
                <c:pt idx="2">
                  <c:v>Week 3</c:v>
                </c:pt>
                <c:pt idx="3">
                  <c:v>Week 2</c:v>
                </c:pt>
                <c:pt idx="4">
                  <c:v>Week 1</c:v>
                </c:pt>
              </c:strCache>
            </c:strRef>
          </c:cat>
          <c:val>
            <c:numRef>
              <c:f>'KPI''s'!$B$131:$B$135</c:f>
              <c:numCache>
                <c:formatCode>General</c:formatCode>
                <c:ptCount val="5"/>
                <c:pt idx="0">
                  <c:v>23559</c:v>
                </c:pt>
                <c:pt idx="1">
                  <c:v>68356</c:v>
                </c:pt>
                <c:pt idx="2">
                  <c:v>57072</c:v>
                </c:pt>
                <c:pt idx="3">
                  <c:v>56491</c:v>
                </c:pt>
                <c:pt idx="4">
                  <c:v>67832</c:v>
                </c:pt>
              </c:numCache>
            </c:numRef>
          </c:val>
          <c:extLst>
            <c:ext xmlns:c16="http://schemas.microsoft.com/office/drawing/2014/chart" uri="{C3380CC4-5D6E-409C-BE32-E72D297353CC}">
              <c16:uniqueId val="{00000000-4750-4118-908C-80FC20A90F9C}"/>
            </c:ext>
          </c:extLst>
        </c:ser>
        <c:dLbls>
          <c:showLegendKey val="0"/>
          <c:showVal val="0"/>
          <c:showCatName val="0"/>
          <c:showSerName val="0"/>
          <c:showPercent val="0"/>
          <c:showBubbleSize val="0"/>
        </c:dLbls>
        <c:gapWidth val="182"/>
        <c:axId val="1778269136"/>
        <c:axId val="1778267216"/>
      </c:barChart>
      <c:catAx>
        <c:axId val="177826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778267216"/>
        <c:crosses val="autoZero"/>
        <c:auto val="1"/>
        <c:lblAlgn val="ctr"/>
        <c:lblOffset val="100"/>
        <c:noMultiLvlLbl val="0"/>
      </c:catAx>
      <c:valAx>
        <c:axId val="1778267216"/>
        <c:scaling>
          <c:orientation val="minMax"/>
        </c:scaling>
        <c:delete val="1"/>
        <c:axPos val="b"/>
        <c:numFmt formatCode="General" sourceLinked="1"/>
        <c:majorTickMark val="none"/>
        <c:minorTickMark val="none"/>
        <c:tickLblPos val="nextTo"/>
        <c:crossAx val="177826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E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E6E"/>
          </a:solidFill>
          <a:ln>
            <a:noFill/>
          </a:ln>
          <a:effectLst/>
        </c:spPr>
        <c:dLbl>
          <c:idx val="0"/>
          <c:layout>
            <c:manualLayout>
              <c:x val="0"/>
              <c:y val="-1.52331652270692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E6E"/>
          </a:solidFill>
          <a:ln>
            <a:noFill/>
          </a:ln>
          <a:effectLst/>
        </c:spPr>
      </c:pivotFmt>
      <c:pivotFmt>
        <c:idx val="5"/>
        <c:spPr>
          <a:solidFill>
            <a:srgbClr val="FF9E6E"/>
          </a:solidFill>
          <a:ln>
            <a:noFill/>
          </a:ln>
          <a:effectLst/>
        </c:spPr>
      </c:pivotFmt>
      <c:pivotFmt>
        <c:idx val="6"/>
        <c:spPr>
          <a:solidFill>
            <a:srgbClr val="FF9E6E"/>
          </a:solidFill>
          <a:ln>
            <a:noFill/>
          </a:ln>
          <a:effectLst/>
        </c:spPr>
      </c:pivotFmt>
      <c:pivotFmt>
        <c:idx val="7"/>
        <c:spPr>
          <a:solidFill>
            <a:srgbClr val="FF9E6E"/>
          </a:solidFill>
          <a:ln>
            <a:noFill/>
          </a:ln>
          <a:effectLst/>
        </c:spPr>
      </c:pivotFmt>
    </c:pivotFmts>
    <c:plotArea>
      <c:layout/>
      <c:barChart>
        <c:barDir val="bar"/>
        <c:grouping val="clustered"/>
        <c:varyColors val="0"/>
        <c:ser>
          <c:idx val="0"/>
          <c:order val="0"/>
          <c:tx>
            <c:strRef>
              <c:f>'KPI''s'!$B$137</c:f>
              <c:strCache>
                <c:ptCount val="1"/>
                <c:pt idx="0">
                  <c:v>Total</c:v>
                </c:pt>
              </c:strCache>
            </c:strRef>
          </c:tx>
          <c:spPr>
            <a:solidFill>
              <a:srgbClr val="FF9E6E"/>
            </a:solidFill>
            <a:ln>
              <a:noFill/>
            </a:ln>
            <a:effectLst/>
          </c:spPr>
          <c:invertIfNegative val="0"/>
          <c:dPt>
            <c:idx val="4"/>
            <c:invertIfNegative val="0"/>
            <c:bubble3D val="0"/>
            <c:spPr>
              <a:solidFill>
                <a:srgbClr val="FF9E6E"/>
              </a:solidFill>
              <a:ln>
                <a:noFill/>
              </a:ln>
              <a:effectLst/>
            </c:spPr>
            <c:extLst>
              <c:ext xmlns:c16="http://schemas.microsoft.com/office/drawing/2014/chart" uri="{C3380CC4-5D6E-409C-BE32-E72D297353CC}">
                <c16:uniqueId val="{00000001-B002-49FE-8324-1C90F37AF214}"/>
              </c:ext>
            </c:extLst>
          </c:dPt>
          <c:dLbls>
            <c:dLbl>
              <c:idx val="4"/>
              <c:layout>
                <c:manualLayout>
                  <c:x val="0"/>
                  <c:y val="-1.52331652270692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02-49FE-8324-1C90F37AF2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'KPI''s'!$A$138:$A$142</c:f>
              <c:strCache>
                <c:ptCount val="5"/>
                <c:pt idx="0">
                  <c:v>Week 5</c:v>
                </c:pt>
                <c:pt idx="1">
                  <c:v>Week 4</c:v>
                </c:pt>
                <c:pt idx="2">
                  <c:v>Week 3</c:v>
                </c:pt>
                <c:pt idx="3">
                  <c:v>Week 2</c:v>
                </c:pt>
                <c:pt idx="4">
                  <c:v>Week 1</c:v>
                </c:pt>
              </c:strCache>
            </c:strRef>
          </c:cat>
          <c:val>
            <c:numRef>
              <c:f>'KPI''s'!$B$138:$B$142</c:f>
              <c:numCache>
                <c:formatCode>General</c:formatCode>
                <c:ptCount val="5"/>
                <c:pt idx="0">
                  <c:v>7733</c:v>
                </c:pt>
                <c:pt idx="1">
                  <c:v>18001</c:v>
                </c:pt>
                <c:pt idx="2">
                  <c:v>18939</c:v>
                </c:pt>
                <c:pt idx="3">
                  <c:v>19000</c:v>
                </c:pt>
                <c:pt idx="4">
                  <c:v>18447</c:v>
                </c:pt>
              </c:numCache>
            </c:numRef>
          </c:val>
          <c:extLst>
            <c:ext xmlns:c16="http://schemas.microsoft.com/office/drawing/2014/chart" uri="{C3380CC4-5D6E-409C-BE32-E72D297353CC}">
              <c16:uniqueId val="{00000000-B002-49FE-8324-1C90F37AF214}"/>
            </c:ext>
          </c:extLst>
        </c:ser>
        <c:dLbls>
          <c:dLblPos val="outEnd"/>
          <c:showLegendKey val="0"/>
          <c:showVal val="1"/>
          <c:showCatName val="0"/>
          <c:showSerName val="0"/>
          <c:showPercent val="0"/>
          <c:showBubbleSize val="0"/>
        </c:dLbls>
        <c:gapWidth val="182"/>
        <c:axId val="1866918304"/>
        <c:axId val="1866920224"/>
      </c:barChart>
      <c:catAx>
        <c:axId val="1866918304"/>
        <c:scaling>
          <c:orientation val="minMax"/>
        </c:scaling>
        <c:delete val="1"/>
        <c:axPos val="l"/>
        <c:numFmt formatCode="General" sourceLinked="1"/>
        <c:majorTickMark val="none"/>
        <c:minorTickMark val="none"/>
        <c:tickLblPos val="nextTo"/>
        <c:crossAx val="1866920224"/>
        <c:crosses val="autoZero"/>
        <c:auto val="1"/>
        <c:lblAlgn val="ctr"/>
        <c:lblOffset val="100"/>
        <c:noMultiLvlLbl val="0"/>
      </c:catAx>
      <c:valAx>
        <c:axId val="1866920224"/>
        <c:scaling>
          <c:orientation val="minMax"/>
        </c:scaling>
        <c:delete val="1"/>
        <c:axPos val="b"/>
        <c:numFmt formatCode="General" sourceLinked="1"/>
        <c:majorTickMark val="none"/>
        <c:minorTickMark val="none"/>
        <c:tickLblPos val="nextTo"/>
        <c:crossAx val="18669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96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'KPI''s'!$B$144</c:f>
              <c:strCache>
                <c:ptCount val="1"/>
                <c:pt idx="0">
                  <c:v>Total</c:v>
                </c:pt>
              </c:strCache>
            </c:strRef>
          </c:tx>
          <c:spPr>
            <a:solidFill>
              <a:srgbClr val="FA965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'KPI''s'!$A$145:$A$149</c:f>
              <c:strCache>
                <c:ptCount val="5"/>
                <c:pt idx="0">
                  <c:v>Week 5</c:v>
                </c:pt>
                <c:pt idx="1">
                  <c:v>Week 4</c:v>
                </c:pt>
                <c:pt idx="2">
                  <c:v>Week 3</c:v>
                </c:pt>
                <c:pt idx="3">
                  <c:v>Week 2</c:v>
                </c:pt>
                <c:pt idx="4">
                  <c:v>Week 1</c:v>
                </c:pt>
              </c:strCache>
            </c:strRef>
          </c:cat>
          <c:val>
            <c:numRef>
              <c:f>'KPI''s'!$B$145:$B$149</c:f>
              <c:numCache>
                <c:formatCode>General</c:formatCode>
                <c:ptCount val="5"/>
                <c:pt idx="0">
                  <c:v>158</c:v>
                </c:pt>
                <c:pt idx="1">
                  <c:v>456</c:v>
                </c:pt>
                <c:pt idx="2">
                  <c:v>431</c:v>
                </c:pt>
                <c:pt idx="3">
                  <c:v>485</c:v>
                </c:pt>
                <c:pt idx="4">
                  <c:v>461</c:v>
                </c:pt>
              </c:numCache>
            </c:numRef>
          </c:val>
          <c:extLst>
            <c:ext xmlns:c16="http://schemas.microsoft.com/office/drawing/2014/chart" uri="{C3380CC4-5D6E-409C-BE32-E72D297353CC}">
              <c16:uniqueId val="{00000000-FC87-472A-8F3C-CFFE99AC5085}"/>
            </c:ext>
          </c:extLst>
        </c:ser>
        <c:dLbls>
          <c:dLblPos val="outEnd"/>
          <c:showLegendKey val="0"/>
          <c:showVal val="1"/>
          <c:showCatName val="0"/>
          <c:showSerName val="0"/>
          <c:showPercent val="0"/>
          <c:showBubbleSize val="0"/>
        </c:dLbls>
        <c:gapWidth val="182"/>
        <c:axId val="1610961088"/>
        <c:axId val="1610960128"/>
      </c:barChart>
      <c:catAx>
        <c:axId val="1610961088"/>
        <c:scaling>
          <c:orientation val="minMax"/>
        </c:scaling>
        <c:delete val="1"/>
        <c:axPos val="l"/>
        <c:numFmt formatCode="General" sourceLinked="1"/>
        <c:majorTickMark val="none"/>
        <c:minorTickMark val="none"/>
        <c:tickLblPos val="nextTo"/>
        <c:crossAx val="1610960128"/>
        <c:crosses val="autoZero"/>
        <c:auto val="1"/>
        <c:lblAlgn val="ctr"/>
        <c:lblOffset val="100"/>
        <c:noMultiLvlLbl val="0"/>
      </c:catAx>
      <c:valAx>
        <c:axId val="1610960128"/>
        <c:scaling>
          <c:orientation val="minMax"/>
        </c:scaling>
        <c:delete val="1"/>
        <c:axPos val="b"/>
        <c:numFmt formatCode="General" sourceLinked="1"/>
        <c:majorTickMark val="none"/>
        <c:minorTickMark val="none"/>
        <c:tickLblPos val="nextTo"/>
        <c:crossAx val="16109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'KPI''s'!$B$60:$B$61</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'KPI''s'!$A$62:$A$66</c:f>
              <c:strCache>
                <c:ptCount val="5"/>
                <c:pt idx="0">
                  <c:v>Week 5</c:v>
                </c:pt>
                <c:pt idx="1">
                  <c:v>Week 4</c:v>
                </c:pt>
                <c:pt idx="2">
                  <c:v>Week 3</c:v>
                </c:pt>
                <c:pt idx="3">
                  <c:v>Week 2</c:v>
                </c:pt>
                <c:pt idx="4">
                  <c:v>Week 1</c:v>
                </c:pt>
              </c:strCache>
            </c:strRef>
          </c:cat>
          <c:val>
            <c:numRef>
              <c:f>'KPI''s'!$B$62:$B$66</c:f>
              <c:numCache>
                <c:formatCode>General</c:formatCode>
                <c:ptCount val="5"/>
                <c:pt idx="0">
                  <c:v>1</c:v>
                </c:pt>
                <c:pt idx="1">
                  <c:v>3</c:v>
                </c:pt>
                <c:pt idx="2">
                  <c:v>3</c:v>
                </c:pt>
                <c:pt idx="3">
                  <c:v>2</c:v>
                </c:pt>
                <c:pt idx="4">
                  <c:v>4</c:v>
                </c:pt>
              </c:numCache>
            </c:numRef>
          </c:val>
          <c:extLst>
            <c:ext xmlns:c16="http://schemas.microsoft.com/office/drawing/2014/chart" uri="{C3380CC4-5D6E-409C-BE32-E72D297353CC}">
              <c16:uniqueId val="{00000003-4612-4668-8F74-D3FD775894FE}"/>
            </c:ext>
          </c:extLst>
        </c:ser>
        <c:ser>
          <c:idx val="1"/>
          <c:order val="1"/>
          <c:tx>
            <c:strRef>
              <c:f>'KPI''s'!$C$60:$C$61</c:f>
              <c:strCache>
                <c:ptCount val="1"/>
                <c:pt idx="0">
                  <c:v>Not Active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'KPI''s'!$A$62:$A$66</c:f>
              <c:strCache>
                <c:ptCount val="5"/>
                <c:pt idx="0">
                  <c:v>Week 5</c:v>
                </c:pt>
                <c:pt idx="1">
                  <c:v>Week 4</c:v>
                </c:pt>
                <c:pt idx="2">
                  <c:v>Week 3</c:v>
                </c:pt>
                <c:pt idx="3">
                  <c:v>Week 2</c:v>
                </c:pt>
                <c:pt idx="4">
                  <c:v>Week 1</c:v>
                </c:pt>
              </c:strCache>
            </c:strRef>
          </c:cat>
          <c:val>
            <c:numRef>
              <c:f>'KPI''s'!$C$62:$C$66</c:f>
              <c:numCache>
                <c:formatCode>General</c:formatCode>
                <c:ptCount val="5"/>
                <c:pt idx="0">
                  <c:v>2</c:v>
                </c:pt>
                <c:pt idx="1">
                  <c:v>4</c:v>
                </c:pt>
                <c:pt idx="2">
                  <c:v>4</c:v>
                </c:pt>
                <c:pt idx="3">
                  <c:v>5</c:v>
                </c:pt>
                <c:pt idx="4">
                  <c:v>3</c:v>
                </c:pt>
              </c:numCache>
            </c:numRef>
          </c:val>
          <c:extLst>
            <c:ext xmlns:c16="http://schemas.microsoft.com/office/drawing/2014/chart" uri="{C3380CC4-5D6E-409C-BE32-E72D297353CC}">
              <c16:uniqueId val="{00000006-4612-4668-8F74-D3FD775894FE}"/>
            </c:ext>
          </c:extLst>
        </c:ser>
        <c:dLbls>
          <c:dLblPos val="outEnd"/>
          <c:showLegendKey val="0"/>
          <c:showVal val="1"/>
          <c:showCatName val="0"/>
          <c:showSerName val="0"/>
          <c:showPercent val="0"/>
          <c:showBubbleSize val="0"/>
        </c:dLbls>
        <c:gapWidth val="182"/>
        <c:axId val="1616244672"/>
        <c:axId val="1616246112"/>
      </c:barChart>
      <c:catAx>
        <c:axId val="161624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46112"/>
        <c:crosses val="autoZero"/>
        <c:auto val="1"/>
        <c:lblAlgn val="ctr"/>
        <c:lblOffset val="100"/>
        <c:noMultiLvlLbl val="0"/>
      </c:catAx>
      <c:valAx>
        <c:axId val="1616246112"/>
        <c:scaling>
          <c:orientation val="minMax"/>
        </c:scaling>
        <c:delete val="1"/>
        <c:axPos val="b"/>
        <c:numFmt formatCode="General" sourceLinked="1"/>
        <c:majorTickMark val="none"/>
        <c:minorTickMark val="none"/>
        <c:tickLblPos val="nextTo"/>
        <c:crossAx val="161624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Analysis).xlsx]KPI's!PivotTable5</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'KPI''s'!$B$72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BE-44F8-BC0F-92C1E227E3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BE-44F8-BC0F-92C1E227E3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BE-44F8-BC0F-92C1E227E3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BE-44F8-BC0F-92C1E227E3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BE-44F8-BC0F-92C1E227E3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'KPI''s'!$A$73:$A$77</c:f>
              <c:strCache>
                <c:ptCount val="5"/>
                <c:pt idx="0">
                  <c:v>Week 1</c:v>
                </c:pt>
                <c:pt idx="1">
                  <c:v>Week 2</c:v>
                </c:pt>
                <c:pt idx="2">
                  <c:v>Week 3</c:v>
                </c:pt>
                <c:pt idx="3">
                  <c:v>Week 4</c:v>
                </c:pt>
                <c:pt idx="4">
                  <c:v>Week 5</c:v>
                </c:pt>
              </c:strCache>
            </c:strRef>
          </c:cat>
          <c:val>
            <c:numRef>
              <c:f>'KPI''s'!$B$73:$B$77</c:f>
              <c:numCache>
                <c:formatCode>General</c:formatCode>
                <c:ptCount val="5"/>
                <c:pt idx="0">
                  <c:v>18447</c:v>
                </c:pt>
                <c:pt idx="1">
                  <c:v>19000</c:v>
                </c:pt>
                <c:pt idx="2">
                  <c:v>18939</c:v>
                </c:pt>
                <c:pt idx="3">
                  <c:v>18001</c:v>
                </c:pt>
                <c:pt idx="4">
                  <c:v>7733</c:v>
                </c:pt>
              </c:numCache>
            </c:numRef>
          </c:val>
          <c:extLst>
            <c:ext xmlns:c16="http://schemas.microsoft.com/office/drawing/2014/chart" uri="{C3380CC4-5D6E-409C-BE32-E72D297353CC}">
              <c16:uniqueId val="{00000000-BE42-49F9-AA27-6261BF91F55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'KPI''s'!$A$86:$A$116</c:f>
              <c:strCache>
                <c:ptCount val="31"/>
                <c:pt idx="0">
                  <c:v>2025-07-01</c:v>
                </c:pt>
                <c:pt idx="1">
                  <c:v>2025-07-02</c:v>
                </c:pt>
                <c:pt idx="2">
                  <c:v>2025-07-03</c:v>
                </c:pt>
                <c:pt idx="3">
                  <c:v>2025-07-04</c:v>
                </c:pt>
                <c:pt idx="4">
                  <c:v>2025-07-05</c:v>
                </c:pt>
                <c:pt idx="5">
                  <c:v>2025-07-06</c:v>
                </c:pt>
                <c:pt idx="6">
                  <c:v>2025-07-07</c:v>
                </c:pt>
                <c:pt idx="7">
                  <c:v>2025-07-08</c:v>
                </c:pt>
                <c:pt idx="8">
                  <c:v>2025-07-09</c:v>
                </c:pt>
                <c:pt idx="9">
                  <c:v>2025-07-10</c:v>
                </c:pt>
                <c:pt idx="10">
                  <c:v>2025-07-11</c:v>
                </c:pt>
                <c:pt idx="11">
                  <c:v>2025-07-12</c:v>
                </c:pt>
                <c:pt idx="12">
                  <c:v>2025-07-13</c:v>
                </c:pt>
                <c:pt idx="13">
                  <c:v>2025-07-14</c:v>
                </c:pt>
                <c:pt idx="14">
                  <c:v>2025-07-15</c:v>
                </c:pt>
                <c:pt idx="15">
                  <c:v>2025-07-16</c:v>
                </c:pt>
                <c:pt idx="16">
                  <c:v>2025-07-17</c:v>
                </c:pt>
                <c:pt idx="17">
                  <c:v>2025-07-18</c:v>
                </c:pt>
                <c:pt idx="18">
                  <c:v>2025-07-19</c:v>
                </c:pt>
                <c:pt idx="19">
                  <c:v>2025-07-20</c:v>
                </c:pt>
                <c:pt idx="20">
                  <c:v>2025-07-21</c:v>
                </c:pt>
                <c:pt idx="21">
                  <c:v>2025-07-22</c:v>
                </c:pt>
                <c:pt idx="22">
                  <c:v>2025-07-23</c:v>
                </c:pt>
                <c:pt idx="23">
                  <c:v>7/24/2025</c:v>
                </c:pt>
                <c:pt idx="24">
                  <c:v>7/25/2025</c:v>
                </c:pt>
                <c:pt idx="25">
                  <c:v>7/26/2025</c:v>
                </c:pt>
                <c:pt idx="26">
                  <c:v>7/27/2025</c:v>
                </c:pt>
                <c:pt idx="27">
                  <c:v>7/28/2025</c:v>
                </c:pt>
                <c:pt idx="28">
                  <c:v>7/29/2025</c:v>
                </c:pt>
                <c:pt idx="29">
                  <c:v>7/30/2025</c:v>
                </c:pt>
                <c:pt idx="30">
                  <c:v>7/31/2025</c:v>
                </c:pt>
              </c:strCache>
            </c:strRef>
          </c:cat>
          <c:val>
            <c:numRef>
              <c:f>'KPI''s'!$B$86:$B$116</c:f>
              <c:numCache>
                <c:formatCode>General</c:formatCode>
                <c:ptCount val="31"/>
                <c:pt idx="0">
                  <c:v>118</c:v>
                </c:pt>
                <c:pt idx="1">
                  <c:v>79</c:v>
                </c:pt>
                <c:pt idx="2">
                  <c:v>52</c:v>
                </c:pt>
                <c:pt idx="3">
                  <c:v>60</c:v>
                </c:pt>
                <c:pt idx="4">
                  <c:v>71</c:v>
                </c:pt>
                <c:pt idx="5">
                  <c:v>36</c:v>
                </c:pt>
                <c:pt idx="6">
                  <c:v>45</c:v>
                </c:pt>
                <c:pt idx="7">
                  <c:v>119</c:v>
                </c:pt>
                <c:pt idx="8">
                  <c:v>89</c:v>
                </c:pt>
                <c:pt idx="9">
                  <c:v>31</c:v>
                </c:pt>
                <c:pt idx="10">
                  <c:v>30</c:v>
                </c:pt>
                <c:pt idx="11">
                  <c:v>77</c:v>
                </c:pt>
                <c:pt idx="12">
                  <c:v>41</c:v>
                </c:pt>
                <c:pt idx="13">
                  <c:v>98</c:v>
                </c:pt>
                <c:pt idx="14">
                  <c:v>66</c:v>
                </c:pt>
                <c:pt idx="15">
                  <c:v>61</c:v>
                </c:pt>
                <c:pt idx="16">
                  <c:v>38</c:v>
                </c:pt>
                <c:pt idx="17">
                  <c:v>48</c:v>
                </c:pt>
                <c:pt idx="18">
                  <c:v>77</c:v>
                </c:pt>
                <c:pt idx="19">
                  <c:v>109</c:v>
                </c:pt>
                <c:pt idx="20">
                  <c:v>32</c:v>
                </c:pt>
                <c:pt idx="21">
                  <c:v>49</c:v>
                </c:pt>
                <c:pt idx="22">
                  <c:v>53</c:v>
                </c:pt>
                <c:pt idx="23">
                  <c:v>83</c:v>
                </c:pt>
                <c:pt idx="24">
                  <c:v>62</c:v>
                </c:pt>
                <c:pt idx="25">
                  <c:v>68</c:v>
                </c:pt>
                <c:pt idx="26">
                  <c:v>111</c:v>
                </c:pt>
                <c:pt idx="27">
                  <c:v>30</c:v>
                </c:pt>
                <c:pt idx="28">
                  <c:v>40</c:v>
                </c:pt>
                <c:pt idx="29">
                  <c:v>86</c:v>
                </c:pt>
                <c:pt idx="30">
                  <c:v>32</c:v>
                </c:pt>
              </c:numCache>
            </c:numRef>
          </c:val>
          <c:extLst>
            <c:ext xmlns:c16="http://schemas.microsoft.com/office/drawing/2014/chart" uri="{C3380CC4-5D6E-409C-BE32-E72D297353CC}">
              <c16:uniqueId val="{00000000-0A85-4629-B6C6-47F277FB4717}"/>
            </c:ext>
          </c:extLst>
        </c:ser>
        <c:dLbls>
          <c:dLblPos val="outEnd"/>
          <c:showLegendKey val="0"/>
          <c:showVal val="1"/>
          <c:showCatName val="0"/>
          <c:showSerName val="0"/>
          <c:showPercent val="0"/>
          <c:showBubbleSize val="0"/>
        </c:dLbls>
        <c:gapWidth val="182"/>
        <c:axId val="1818129712"/>
        <c:axId val="1818126352"/>
      </c:barChart>
      <c:catAx>
        <c:axId val="181812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26352"/>
        <c:crosses val="autoZero"/>
        <c:auto val="1"/>
        <c:lblAlgn val="ctr"/>
        <c:lblOffset val="100"/>
        <c:noMultiLvlLbl val="0"/>
      </c:catAx>
      <c:valAx>
        <c:axId val="1818126352"/>
        <c:scaling>
          <c:orientation val="minMax"/>
        </c:scaling>
        <c:delete val="1"/>
        <c:axPos val="b"/>
        <c:numFmt formatCode="General" sourceLinked="1"/>
        <c:majorTickMark val="none"/>
        <c:minorTickMark val="none"/>
        <c:tickLblPos val="nextTo"/>
        <c:crossAx val="181812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Analysis).xlsx]KPI's!PivotTable7</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'KPI''s'!$B$121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B-47D0-985C-DA8E432027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B-47D0-985C-DA8E432027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2B-47D0-985C-DA8E432027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2B-47D0-985C-DA8E432027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2B-47D0-985C-DA8E432027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'KPI''s'!$A$122:$A$126</c:f>
              <c:strCache>
                <c:ptCount val="5"/>
                <c:pt idx="0">
                  <c:v>Week 1</c:v>
                </c:pt>
                <c:pt idx="1">
                  <c:v>Week 2</c:v>
                </c:pt>
                <c:pt idx="2">
                  <c:v>Week 3</c:v>
                </c:pt>
                <c:pt idx="3">
                  <c:v>Week 4</c:v>
                </c:pt>
                <c:pt idx="4">
                  <c:v>Week 5</c:v>
                </c:pt>
              </c:strCache>
            </c:strRef>
          </c:cat>
          <c:val>
            <c:numRef>
              <c:f>'KPI''s'!$B$122:$B$126</c:f>
              <c:numCache>
                <c:formatCode>0\ "BPM"</c:formatCode>
                <c:ptCount val="5"/>
                <c:pt idx="0">
                  <c:v>83.428571428571431</c:v>
                </c:pt>
                <c:pt idx="1">
                  <c:v>78.142857142857139</c:v>
                </c:pt>
                <c:pt idx="2">
                  <c:v>82.857142857142861</c:v>
                </c:pt>
                <c:pt idx="3">
                  <c:v>80.142857142857139</c:v>
                </c:pt>
                <c:pt idx="4">
                  <c:v>79.333333333333329</c:v>
                </c:pt>
              </c:numCache>
            </c:numRef>
          </c:val>
          <c:extLst>
            <c:ext xmlns:c16="http://schemas.microsoft.com/office/drawing/2014/chart" uri="{C3380CC4-5D6E-409C-BE32-E72D297353CC}">
              <c16:uniqueId val="{00000000-9EB9-4B3E-BBA5-74D17AF550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'KPI''s'!$B$130</c:f>
              <c:strCache>
                <c:ptCount val="1"/>
                <c:pt idx="0">
                  <c:v>Total</c:v>
                </c:pt>
              </c:strCache>
            </c:strRef>
          </c:tx>
          <c:spPr>
            <a:solidFill>
              <a:schemeClr val="accent1"/>
            </a:solidFill>
            <a:ln>
              <a:noFill/>
            </a:ln>
            <a:effectLst/>
          </c:spPr>
          <c:invertIfNegative val="0"/>
          <c:cat>
            <c:strRef>
              <c:f>'KPI''s'!$A$131:$A$135</c:f>
              <c:strCache>
                <c:ptCount val="5"/>
                <c:pt idx="0">
                  <c:v>Week 5</c:v>
                </c:pt>
                <c:pt idx="1">
                  <c:v>Week 4</c:v>
                </c:pt>
                <c:pt idx="2">
                  <c:v>Week 3</c:v>
                </c:pt>
                <c:pt idx="3">
                  <c:v>Week 2</c:v>
                </c:pt>
                <c:pt idx="4">
                  <c:v>Week 1</c:v>
                </c:pt>
              </c:strCache>
            </c:strRef>
          </c:cat>
          <c:val>
            <c:numRef>
              <c:f>'KPI''s'!$B$131:$B$135</c:f>
              <c:numCache>
                <c:formatCode>General</c:formatCode>
                <c:ptCount val="5"/>
                <c:pt idx="0">
                  <c:v>23559</c:v>
                </c:pt>
                <c:pt idx="1">
                  <c:v>68356</c:v>
                </c:pt>
                <c:pt idx="2">
                  <c:v>57072</c:v>
                </c:pt>
                <c:pt idx="3">
                  <c:v>56491</c:v>
                </c:pt>
                <c:pt idx="4">
                  <c:v>67832</c:v>
                </c:pt>
              </c:numCache>
            </c:numRef>
          </c:val>
          <c:extLst>
            <c:ext xmlns:c16="http://schemas.microsoft.com/office/drawing/2014/chart" uri="{C3380CC4-5D6E-409C-BE32-E72D297353CC}">
              <c16:uniqueId val="{00000000-FE64-4009-A460-3A2A048C4719}"/>
            </c:ext>
          </c:extLst>
        </c:ser>
        <c:dLbls>
          <c:showLegendKey val="0"/>
          <c:showVal val="0"/>
          <c:showCatName val="0"/>
          <c:showSerName val="0"/>
          <c:showPercent val="0"/>
          <c:showBubbleSize val="0"/>
        </c:dLbls>
        <c:gapWidth val="182"/>
        <c:axId val="1778269136"/>
        <c:axId val="1778267216"/>
      </c:barChart>
      <c:catAx>
        <c:axId val="177826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67216"/>
        <c:crosses val="autoZero"/>
        <c:auto val="1"/>
        <c:lblAlgn val="ctr"/>
        <c:lblOffset val="100"/>
        <c:noMultiLvlLbl val="0"/>
      </c:catAx>
      <c:valAx>
        <c:axId val="1778267216"/>
        <c:scaling>
          <c:orientation val="minMax"/>
        </c:scaling>
        <c:delete val="1"/>
        <c:axPos val="b"/>
        <c:numFmt formatCode="General" sourceLinked="1"/>
        <c:majorTickMark val="none"/>
        <c:minorTickMark val="none"/>
        <c:tickLblPos val="nextTo"/>
        <c:crossAx val="177826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'KPI''s'!$B$137</c:f>
              <c:strCache>
                <c:ptCount val="1"/>
                <c:pt idx="0">
                  <c:v>Total</c:v>
                </c:pt>
              </c:strCache>
            </c:strRef>
          </c:tx>
          <c:spPr>
            <a:solidFill>
              <a:schemeClr val="accent1"/>
            </a:solidFill>
            <a:ln>
              <a:noFill/>
            </a:ln>
            <a:effectLst/>
          </c:spPr>
          <c:invertIfNegative val="0"/>
          <c:cat>
            <c:strRef>
              <c:f>'KPI''s'!$A$138:$A$142</c:f>
              <c:strCache>
                <c:ptCount val="5"/>
                <c:pt idx="0">
                  <c:v>Week 5</c:v>
                </c:pt>
                <c:pt idx="1">
                  <c:v>Week 4</c:v>
                </c:pt>
                <c:pt idx="2">
                  <c:v>Week 3</c:v>
                </c:pt>
                <c:pt idx="3">
                  <c:v>Week 2</c:v>
                </c:pt>
                <c:pt idx="4">
                  <c:v>Week 1</c:v>
                </c:pt>
              </c:strCache>
            </c:strRef>
          </c:cat>
          <c:val>
            <c:numRef>
              <c:f>'KPI''s'!$B$138:$B$142</c:f>
              <c:numCache>
                <c:formatCode>General</c:formatCode>
                <c:ptCount val="5"/>
                <c:pt idx="0">
                  <c:v>7733</c:v>
                </c:pt>
                <c:pt idx="1">
                  <c:v>18001</c:v>
                </c:pt>
                <c:pt idx="2">
                  <c:v>18939</c:v>
                </c:pt>
                <c:pt idx="3">
                  <c:v>19000</c:v>
                </c:pt>
                <c:pt idx="4">
                  <c:v>18447</c:v>
                </c:pt>
              </c:numCache>
            </c:numRef>
          </c:val>
          <c:extLst>
            <c:ext xmlns:c16="http://schemas.microsoft.com/office/drawing/2014/chart" uri="{C3380CC4-5D6E-409C-BE32-E72D297353CC}">
              <c16:uniqueId val="{00000000-8213-467B-B437-80EC949D3B8E}"/>
            </c:ext>
          </c:extLst>
        </c:ser>
        <c:dLbls>
          <c:showLegendKey val="0"/>
          <c:showVal val="0"/>
          <c:showCatName val="0"/>
          <c:showSerName val="0"/>
          <c:showPercent val="0"/>
          <c:showBubbleSize val="0"/>
        </c:dLbls>
        <c:gapWidth val="182"/>
        <c:axId val="1866918304"/>
        <c:axId val="1866920224"/>
      </c:barChart>
      <c:catAx>
        <c:axId val="1866918304"/>
        <c:scaling>
          <c:orientation val="minMax"/>
        </c:scaling>
        <c:delete val="1"/>
        <c:axPos val="l"/>
        <c:numFmt formatCode="General" sourceLinked="1"/>
        <c:majorTickMark val="none"/>
        <c:minorTickMark val="none"/>
        <c:tickLblPos val="nextTo"/>
        <c:crossAx val="1866920224"/>
        <c:crosses val="autoZero"/>
        <c:auto val="1"/>
        <c:lblAlgn val="ctr"/>
        <c:lblOffset val="100"/>
        <c:noMultiLvlLbl val="0"/>
      </c:catAx>
      <c:valAx>
        <c:axId val="1866920224"/>
        <c:scaling>
          <c:orientation val="minMax"/>
        </c:scaling>
        <c:delete val="1"/>
        <c:axPos val="b"/>
        <c:numFmt formatCode="General" sourceLinked="1"/>
        <c:majorTickMark val="none"/>
        <c:minorTickMark val="none"/>
        <c:tickLblPos val="nextTo"/>
        <c:crossAx val="18669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'KPI''s'!$B$144</c:f>
              <c:strCache>
                <c:ptCount val="1"/>
                <c:pt idx="0">
                  <c:v>Total</c:v>
                </c:pt>
              </c:strCache>
            </c:strRef>
          </c:tx>
          <c:spPr>
            <a:solidFill>
              <a:schemeClr val="accent1"/>
            </a:solidFill>
            <a:ln>
              <a:noFill/>
            </a:ln>
            <a:effectLst/>
          </c:spPr>
          <c:invertIfNegative val="0"/>
          <c:cat>
            <c:strRef>
              <c:f>'KPI''s'!$A$145:$A$149</c:f>
              <c:strCache>
                <c:ptCount val="5"/>
                <c:pt idx="0">
                  <c:v>Week 5</c:v>
                </c:pt>
                <c:pt idx="1">
                  <c:v>Week 4</c:v>
                </c:pt>
                <c:pt idx="2">
                  <c:v>Week 3</c:v>
                </c:pt>
                <c:pt idx="3">
                  <c:v>Week 2</c:v>
                </c:pt>
                <c:pt idx="4">
                  <c:v>Week 1</c:v>
                </c:pt>
              </c:strCache>
            </c:strRef>
          </c:cat>
          <c:val>
            <c:numRef>
              <c:f>'KPI''s'!$B$145:$B$149</c:f>
              <c:numCache>
                <c:formatCode>General</c:formatCode>
                <c:ptCount val="5"/>
                <c:pt idx="0">
                  <c:v>158</c:v>
                </c:pt>
                <c:pt idx="1">
                  <c:v>456</c:v>
                </c:pt>
                <c:pt idx="2">
                  <c:v>431</c:v>
                </c:pt>
                <c:pt idx="3">
                  <c:v>485</c:v>
                </c:pt>
                <c:pt idx="4">
                  <c:v>461</c:v>
                </c:pt>
              </c:numCache>
            </c:numRef>
          </c:val>
          <c:extLst>
            <c:ext xmlns:c16="http://schemas.microsoft.com/office/drawing/2014/chart" uri="{C3380CC4-5D6E-409C-BE32-E72D297353CC}">
              <c16:uniqueId val="{00000000-0E65-4A1B-AAF0-34EF44069150}"/>
            </c:ext>
          </c:extLst>
        </c:ser>
        <c:dLbls>
          <c:showLegendKey val="0"/>
          <c:showVal val="0"/>
          <c:showCatName val="0"/>
          <c:showSerName val="0"/>
          <c:showPercent val="0"/>
          <c:showBubbleSize val="0"/>
        </c:dLbls>
        <c:gapWidth val="182"/>
        <c:axId val="1610961088"/>
        <c:axId val="1610960128"/>
      </c:barChart>
      <c:catAx>
        <c:axId val="1610961088"/>
        <c:scaling>
          <c:orientation val="minMax"/>
        </c:scaling>
        <c:delete val="1"/>
        <c:axPos val="l"/>
        <c:numFmt formatCode="General" sourceLinked="1"/>
        <c:majorTickMark val="none"/>
        <c:minorTickMark val="none"/>
        <c:tickLblPos val="nextTo"/>
        <c:crossAx val="1610960128"/>
        <c:crosses val="autoZero"/>
        <c:auto val="1"/>
        <c:lblAlgn val="ctr"/>
        <c:lblOffset val="100"/>
        <c:noMultiLvlLbl val="0"/>
      </c:catAx>
      <c:valAx>
        <c:axId val="1610960128"/>
        <c:scaling>
          <c:orientation val="minMax"/>
        </c:scaling>
        <c:delete val="1"/>
        <c:axPos val="b"/>
        <c:numFmt formatCode="General" sourceLinked="1"/>
        <c:majorTickMark val="none"/>
        <c:minorTickMark val="none"/>
        <c:tickLblPos val="nextTo"/>
        <c:crossAx val="16109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[TrackFit (Fitness Data Analysis).xlsx]KPI's!PivotTable4</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9E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'KPI''s'!$B$12</c:f>
              <c:strCache>
                <c:ptCount val="1"/>
                <c:pt idx="0">
                  <c:v>Total</c:v>
                </c:pt>
              </c:strCache>
            </c:strRef>
          </c:tx>
          <c:spPr>
            <a:ln w="28575" cap="rnd">
              <a:solidFill>
                <a:srgbClr val="FF9E6E"/>
              </a:solidFill>
              <a:round/>
            </a:ln>
            <a:effectLst/>
          </c:spPr>
          <c:marker>
            <c:symbol val="none"/>
          </c:marker>
          <c:cat>
            <c:strRef>
              <c:f>'KPI''s'!$A$13:$A$43</c:f>
              <c:strCache>
                <c:ptCount val="31"/>
                <c:pt idx="0">
                  <c:v>2025-07-01</c:v>
                </c:pt>
                <c:pt idx="1">
                  <c:v>2025-07-02</c:v>
                </c:pt>
                <c:pt idx="2">
                  <c:v>2025-07-03</c:v>
                </c:pt>
                <c:pt idx="3">
                  <c:v>2025-07-04</c:v>
                </c:pt>
                <c:pt idx="4">
                  <c:v>2025-07-05</c:v>
                </c:pt>
                <c:pt idx="5">
                  <c:v>2025-07-06</c:v>
                </c:pt>
                <c:pt idx="6">
                  <c:v>2025-07-07</c:v>
                </c:pt>
                <c:pt idx="7">
                  <c:v>2025-07-08</c:v>
                </c:pt>
                <c:pt idx="8">
                  <c:v>2025-07-09</c:v>
                </c:pt>
                <c:pt idx="9">
                  <c:v>2025-07-10</c:v>
                </c:pt>
                <c:pt idx="10">
                  <c:v>2025-07-11</c:v>
                </c:pt>
                <c:pt idx="11">
                  <c:v>2025-07-12</c:v>
                </c:pt>
                <c:pt idx="12">
                  <c:v>2025-07-13</c:v>
                </c:pt>
                <c:pt idx="13">
                  <c:v>2025-07-14</c:v>
                </c:pt>
                <c:pt idx="14">
                  <c:v>2025-07-15</c:v>
                </c:pt>
                <c:pt idx="15">
                  <c:v>2025-07-16</c:v>
                </c:pt>
                <c:pt idx="16">
                  <c:v>2025-07-17</c:v>
                </c:pt>
                <c:pt idx="17">
                  <c:v>2025-07-18</c:v>
                </c:pt>
                <c:pt idx="18">
                  <c:v>2025-07-19</c:v>
                </c:pt>
                <c:pt idx="19">
                  <c:v>2025-07-20</c:v>
                </c:pt>
                <c:pt idx="20">
                  <c:v>2025-07-21</c:v>
                </c:pt>
                <c:pt idx="21">
                  <c:v>2025-07-22</c:v>
                </c:pt>
                <c:pt idx="22">
                  <c:v>2025-07-23</c:v>
                </c:pt>
                <c:pt idx="23">
                  <c:v>7/24/2025</c:v>
                </c:pt>
                <c:pt idx="24">
                  <c:v>7/25/2025</c:v>
                </c:pt>
                <c:pt idx="25">
                  <c:v>7/26/2025</c:v>
                </c:pt>
                <c:pt idx="26">
                  <c:v>7/27/2025</c:v>
                </c:pt>
                <c:pt idx="27">
                  <c:v>7/28/2025</c:v>
                </c:pt>
                <c:pt idx="28">
                  <c:v>7/29/2025</c:v>
                </c:pt>
                <c:pt idx="29">
                  <c:v>7/30/2025</c:v>
                </c:pt>
                <c:pt idx="30">
                  <c:v>7/31/2025</c:v>
                </c:pt>
              </c:strCache>
            </c:strRef>
          </c:cat>
          <c:val>
            <c:numRef>
              <c:f>'KPI''s'!$B$13:$B$43</c:f>
              <c:numCache>
                <c:formatCode>General</c:formatCode>
                <c:ptCount val="31"/>
                <c:pt idx="0">
                  <c:v>11154</c:v>
                </c:pt>
                <c:pt idx="1">
                  <c:v>12762</c:v>
                </c:pt>
                <c:pt idx="2">
                  <c:v>8056</c:v>
                </c:pt>
                <c:pt idx="3">
                  <c:v>11110</c:v>
                </c:pt>
                <c:pt idx="4">
                  <c:v>13882</c:v>
                </c:pt>
                <c:pt idx="5">
                  <c:v>6840</c:v>
                </c:pt>
                <c:pt idx="6">
                  <c:v>4028</c:v>
                </c:pt>
                <c:pt idx="7">
                  <c:v>10385</c:v>
                </c:pt>
                <c:pt idx="8">
                  <c:v>3502</c:v>
                </c:pt>
                <c:pt idx="9">
                  <c:v>9910</c:v>
                </c:pt>
                <c:pt idx="10">
                  <c:v>12062</c:v>
                </c:pt>
                <c:pt idx="11">
                  <c:v>9938</c:v>
                </c:pt>
                <c:pt idx="12">
                  <c:v>7488</c:v>
                </c:pt>
                <c:pt idx="13">
                  <c:v>3206</c:v>
                </c:pt>
                <c:pt idx="14">
                  <c:v>8134</c:v>
                </c:pt>
                <c:pt idx="15">
                  <c:v>8977</c:v>
                </c:pt>
                <c:pt idx="16">
                  <c:v>10721</c:v>
                </c:pt>
                <c:pt idx="17">
                  <c:v>10035</c:v>
                </c:pt>
                <c:pt idx="18">
                  <c:v>4484</c:v>
                </c:pt>
                <c:pt idx="19">
                  <c:v>10858</c:v>
                </c:pt>
                <c:pt idx="20">
                  <c:v>3863</c:v>
                </c:pt>
                <c:pt idx="21">
                  <c:v>5790</c:v>
                </c:pt>
                <c:pt idx="22">
                  <c:v>10408</c:v>
                </c:pt>
                <c:pt idx="23">
                  <c:v>11755</c:v>
                </c:pt>
                <c:pt idx="24">
                  <c:v>8116</c:v>
                </c:pt>
                <c:pt idx="25">
                  <c:v>5454</c:v>
                </c:pt>
                <c:pt idx="26">
                  <c:v>14837</c:v>
                </c:pt>
                <c:pt idx="27">
                  <c:v>11996</c:v>
                </c:pt>
                <c:pt idx="28">
                  <c:v>5731</c:v>
                </c:pt>
                <c:pt idx="29">
                  <c:v>13965</c:v>
                </c:pt>
                <c:pt idx="30">
                  <c:v>3863</c:v>
                </c:pt>
              </c:numCache>
            </c:numRef>
          </c:val>
          <c:smooth val="0"/>
          <c:extLst>
            <c:ext xmlns:c16="http://schemas.microsoft.com/office/drawing/2014/chart" uri="{C3380CC4-5D6E-409C-BE32-E72D297353CC}">
              <c16:uniqueId val="{00000000-A240-48BC-AAFA-4CDF7B29A029}"/>
            </c:ext>
          </c:extLst>
        </c:ser>
        <c:dLbls>
          <c:showLegendKey val="0"/>
          <c:showVal val="0"/>
          <c:showCatName val="0"/>
          <c:showSerName val="0"/>
          <c:showPercent val="0"/>
          <c:showBubbleSize val="0"/>
        </c:dLbls>
        <c:smooth val="0"/>
        <c:axId val="920279039"/>
        <c:axId val="920292479"/>
      </c:lineChart>
      <c:catAx>
        <c:axId val="92027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92479"/>
        <c:crosses val="autoZero"/>
        <c:auto val="1"/>
        <c:lblAlgn val="ctr"/>
        <c:lblOffset val="100"/>
        <c:noMultiLvlLbl val="0"/>
      </c:catAx>
      <c:valAx>
        <c:axId val="920292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92027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0A677AFC-1546-4046-8126-257ED77550CD}">
          <cx:tx>
            <cx:txData>
              <cx:f>_xlchart.v2.1</cx:f>
              <cx:v>Sleep</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0A677AFC-1546-4046-8126-257ED77550CD}">
          <cx:tx>
            <cx:txData>
              <cx:f>_xlchart.v2.4</cx:f>
              <cx:v>Sleep</cx:v>
            </cx:txData>
          </cx:tx>
          <cx:spPr>
            <a:solidFill>
              <a:srgbClr val="E6B89C"/>
            </a:solidFill>
          </cx:spPr>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hyperlink" Target="#Fitness_Watch_Data!A1"/><Relationship Id="rId18" Type="http://schemas.openxmlformats.org/officeDocument/2006/relationships/image" Target="../media/image7.png"/><Relationship Id="rId3" Type="http://schemas.openxmlformats.org/officeDocument/2006/relationships/chart" Target="../charts/chart10.xml"/><Relationship Id="rId21" Type="http://schemas.openxmlformats.org/officeDocument/2006/relationships/image" Target="../media/image10.svg"/><Relationship Id="rId7" Type="http://schemas.openxmlformats.org/officeDocument/2006/relationships/chart" Target="../charts/chart14.xml"/><Relationship Id="rId12" Type="http://schemas.openxmlformats.org/officeDocument/2006/relationships/image" Target="../media/image2.svg"/><Relationship Id="rId17" Type="http://schemas.openxmlformats.org/officeDocument/2006/relationships/image" Target="../media/image6.svg"/><Relationship Id="rId2" Type="http://schemas.microsoft.com/office/2014/relationships/chartEx" Target="../charts/chartEx2.xml"/><Relationship Id="rId16" Type="http://schemas.openxmlformats.org/officeDocument/2006/relationships/image" Target="../media/image5.png"/><Relationship Id="rId20" Type="http://schemas.openxmlformats.org/officeDocument/2006/relationships/image" Target="../media/image9.png"/><Relationship Id="rId1" Type="http://schemas.openxmlformats.org/officeDocument/2006/relationships/chart" Target="../charts/chart9.xml"/><Relationship Id="rId6" Type="http://schemas.openxmlformats.org/officeDocument/2006/relationships/chart" Target="../charts/chart13.xml"/><Relationship Id="rId11" Type="http://schemas.openxmlformats.org/officeDocument/2006/relationships/image" Target="../media/image1.png"/><Relationship Id="rId24" Type="http://schemas.openxmlformats.org/officeDocument/2006/relationships/image" Target="../media/image13.png"/><Relationship Id="rId5" Type="http://schemas.openxmlformats.org/officeDocument/2006/relationships/chart" Target="../charts/chart12.xml"/><Relationship Id="rId15" Type="http://schemas.openxmlformats.org/officeDocument/2006/relationships/image" Target="../media/image4.svg"/><Relationship Id="rId23" Type="http://schemas.openxmlformats.org/officeDocument/2006/relationships/image" Target="../media/image12.svg"/><Relationship Id="rId10" Type="http://schemas.openxmlformats.org/officeDocument/2006/relationships/hyperlink" Target="#'KPI''s'!A1"/><Relationship Id="rId19" Type="http://schemas.openxmlformats.org/officeDocument/2006/relationships/image" Target="../media/image8.svg"/><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image" Target="../media/image3.png"/><Relationship Id="rId2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15</xdr:col>
      <xdr:colOff>173567</xdr:colOff>
      <xdr:row>1</xdr:row>
      <xdr:rowOff>27517</xdr:rowOff>
    </xdr:from>
    <xdr:to>
      <xdr:col>24</xdr:col>
      <xdr:colOff>150707</xdr:colOff>
      <xdr:row>10</xdr:row>
      <xdr:rowOff>31750</xdr:rowOff>
    </xdr:to>
    <mc:AlternateContent xmlns:mc="http://schemas.openxmlformats.org/markup-compatibility/2006" xmlns:a14="http://schemas.microsoft.com/office/drawing/2010/main">
      <mc:Choice Requires="a14">
        <xdr:graphicFrame macro="">
          <xdr:nvGraphicFramePr>
            <xdr:cNvPr id="2" name="Week">
              <a:extLst>
                <a:ext uri="{FF2B5EF4-FFF2-40B4-BE49-F238E27FC236}">
                  <a16:creationId xmlns:a16="http://schemas.microsoft.com/office/drawing/2014/main" id="{357933B1-A983-05AC-445E-8706D1B24174}"/>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6452447" y="218017"/>
              <a:ext cx="1828800" cy="1733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xdr:colOff>
      <xdr:row>16</xdr:row>
      <xdr:rowOff>64770</xdr:rowOff>
    </xdr:from>
    <xdr:to>
      <xdr:col>9</xdr:col>
      <xdr:colOff>182880</xdr:colOff>
      <xdr:row>25</xdr:row>
      <xdr:rowOff>175260</xdr:rowOff>
    </xdr:to>
    <xdr:graphicFrame macro="">
      <xdr:nvGraphicFramePr>
        <xdr:cNvPr id="8" name="Chart 7">
          <a:extLst>
            <a:ext uri="{FF2B5EF4-FFF2-40B4-BE49-F238E27FC236}">
              <a16:creationId xmlns:a16="http://schemas.microsoft.com/office/drawing/2014/main" id="{FF58936B-B757-90AF-E2E5-B7E0A2EDE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47</xdr:row>
      <xdr:rowOff>57150</xdr:rowOff>
    </xdr:from>
    <xdr:to>
      <xdr:col>13</xdr:col>
      <xdr:colOff>0</xdr:colOff>
      <xdr:row>54</xdr:row>
      <xdr:rowOff>91440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863F1C66-1BA1-A6BD-AC64-55FB17D607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27220" y="8881110"/>
              <a:ext cx="1440180" cy="13296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350520</xdr:colOff>
      <xdr:row>59</xdr:row>
      <xdr:rowOff>64770</xdr:rowOff>
    </xdr:from>
    <xdr:to>
      <xdr:col>9</xdr:col>
      <xdr:colOff>114300</xdr:colOff>
      <xdr:row>67</xdr:row>
      <xdr:rowOff>38100</xdr:rowOff>
    </xdr:to>
    <xdr:graphicFrame macro="">
      <xdr:nvGraphicFramePr>
        <xdr:cNvPr id="4" name="Chart 3">
          <a:extLst>
            <a:ext uri="{FF2B5EF4-FFF2-40B4-BE49-F238E27FC236}">
              <a16:creationId xmlns:a16="http://schemas.microsoft.com/office/drawing/2014/main" id="{3FDFA4D2-FBB3-5C48-6C86-B556995A0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71</xdr:row>
      <xdr:rowOff>57150</xdr:rowOff>
    </xdr:from>
    <xdr:to>
      <xdr:col>12</xdr:col>
      <xdr:colOff>15240</xdr:colOff>
      <xdr:row>80</xdr:row>
      <xdr:rowOff>7620</xdr:rowOff>
    </xdr:to>
    <xdr:graphicFrame macro="">
      <xdr:nvGraphicFramePr>
        <xdr:cNvPr id="5" name="Chart 4">
          <a:extLst>
            <a:ext uri="{FF2B5EF4-FFF2-40B4-BE49-F238E27FC236}">
              <a16:creationId xmlns:a16="http://schemas.microsoft.com/office/drawing/2014/main" id="{A0F69248-DA78-D0D6-B5D9-5F18D13C7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76200</xdr:colOff>
      <xdr:row>90</xdr:row>
      <xdr:rowOff>49530</xdr:rowOff>
    </xdr:from>
    <xdr:to>
      <xdr:col>15</xdr:col>
      <xdr:colOff>129540</xdr:colOff>
      <xdr:row>107</xdr:row>
      <xdr:rowOff>76200</xdr:rowOff>
    </xdr:to>
    <xdr:graphicFrame macro="">
      <xdr:nvGraphicFramePr>
        <xdr:cNvPr id="6" name="Chart 5">
          <a:extLst>
            <a:ext uri="{FF2B5EF4-FFF2-40B4-BE49-F238E27FC236}">
              <a16:creationId xmlns:a16="http://schemas.microsoft.com/office/drawing/2014/main" id="{12382A26-40BD-07DF-2930-9291162C5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464820</xdr:colOff>
      <xdr:row>120</xdr:row>
      <xdr:rowOff>57150</xdr:rowOff>
    </xdr:from>
    <xdr:to>
      <xdr:col>9</xdr:col>
      <xdr:colOff>198120</xdr:colOff>
      <xdr:row>125</xdr:row>
      <xdr:rowOff>129540</xdr:rowOff>
    </xdr:to>
    <xdr:graphicFrame macro="">
      <xdr:nvGraphicFramePr>
        <xdr:cNvPr id="7" name="Chart 6">
          <a:extLst>
            <a:ext uri="{FF2B5EF4-FFF2-40B4-BE49-F238E27FC236}">
              <a16:creationId xmlns:a16="http://schemas.microsoft.com/office/drawing/2014/main" id="{998889CD-746D-6CDF-9652-B0E17BB0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144780</xdr:colOff>
      <xdr:row>129</xdr:row>
      <xdr:rowOff>64770</xdr:rowOff>
    </xdr:from>
    <xdr:to>
      <xdr:col>9</xdr:col>
      <xdr:colOff>45720</xdr:colOff>
      <xdr:row>134</xdr:row>
      <xdr:rowOff>137160</xdr:rowOff>
    </xdr:to>
    <xdr:graphicFrame macro="">
      <xdr:nvGraphicFramePr>
        <xdr:cNvPr id="9" name="Chart 8">
          <a:extLst>
            <a:ext uri="{FF2B5EF4-FFF2-40B4-BE49-F238E27FC236}">
              <a16:creationId xmlns:a16="http://schemas.microsoft.com/office/drawing/2014/main" id="{8DEA4E89-B50B-A15D-FD4C-E3B1B7B43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91440</xdr:colOff>
      <xdr:row>136</xdr:row>
      <xdr:rowOff>64770</xdr:rowOff>
    </xdr:from>
    <xdr:to>
      <xdr:col>12</xdr:col>
      <xdr:colOff>91440</xdr:colOff>
      <xdr:row>141</xdr:row>
      <xdr:rowOff>129540</xdr:rowOff>
    </xdr:to>
    <xdr:graphicFrame macro="">
      <xdr:nvGraphicFramePr>
        <xdr:cNvPr id="10" name="Chart 9">
          <a:extLst>
            <a:ext uri="{FF2B5EF4-FFF2-40B4-BE49-F238E27FC236}">
              <a16:creationId xmlns:a16="http://schemas.microsoft.com/office/drawing/2014/main" id="{0DD7314F-F60E-E335-54D2-F41D22288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152400</xdr:colOff>
      <xdr:row>143</xdr:row>
      <xdr:rowOff>34290</xdr:rowOff>
    </xdr:from>
    <xdr:to>
      <xdr:col>12</xdr:col>
      <xdr:colOff>76200</xdr:colOff>
      <xdr:row>148</xdr:row>
      <xdr:rowOff>129540</xdr:rowOff>
    </xdr:to>
    <xdr:graphicFrame macro="">
      <xdr:nvGraphicFramePr>
        <xdr:cNvPr id="11" name="Chart 10">
          <a:extLst>
            <a:ext uri="{FF2B5EF4-FFF2-40B4-BE49-F238E27FC236}">
              <a16:creationId xmlns:a16="http://schemas.microsoft.com/office/drawing/2014/main" id="{41CD622C-74D0-E83B-A903-F63D001DE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111337</xdr:colOff>
      <xdr:row>1</xdr:row>
      <xdr:rowOff>43604</xdr:rowOff>
    </xdr:from>
    <xdr:to>
      <xdr:col>31</xdr:col>
      <xdr:colOff>13970</xdr:colOff>
      <xdr:row>5</xdr:row>
      <xdr:rowOff>169334</xdr:rowOff>
    </xdr:to>
    <mc:AlternateContent xmlns:mc="http://schemas.openxmlformats.org/markup-compatibility/2006" xmlns:a14="http://schemas.microsoft.com/office/drawing/2010/main">
      <mc:Choice Requires="a14">
        <xdr:graphicFrame macro="">
          <xdr:nvGraphicFramePr>
            <xdr:cNvPr id="12" name="Activity Status (Active/ Not Active)">
              <a:extLst>
                <a:ext uri="{FF2B5EF4-FFF2-40B4-BE49-F238E27FC236}">
                  <a16:creationId xmlns:a16="http://schemas.microsoft.com/office/drawing/2014/main" id="{CFEB17B0-F471-31B9-B1D7-C46B9EF3E8EE}"/>
                </a:ext>
              </a:extLst>
            </xdr:cNvPr>
            <xdr:cNvGraphicFramePr/>
          </xdr:nvGraphicFramePr>
          <xdr:xfrm>
            <a:off x="0" y="0"/>
            <a:ext cx="0" cy="0"/>
          </xdr:xfrm>
          <a:graphic>
            <a:graphicData uri="http://schemas.microsoft.com/office/drawing/2010/slicer">
              <sle:slicer xmlns:sle="http://schemas.microsoft.com/office/drawing/2010/slicer" name="Activity Status (Active/ Not Active)"/>
            </a:graphicData>
          </a:graphic>
        </xdr:graphicFrame>
      </mc:Choice>
      <mc:Fallback xmlns="">
        <xdr:sp macro="" textlink="">
          <xdr:nvSpPr>
            <xdr:cNvPr id="0" name=""/>
            <xdr:cNvSpPr>
              <a:spLocks noTextEdit="1"/>
            </xdr:cNvSpPr>
          </xdr:nvSpPr>
          <xdr:spPr>
            <a:xfrm>
              <a:off x="8447617" y="234104"/>
              <a:ext cx="1822873" cy="925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259503</xdr:colOff>
      <xdr:row>0</xdr:row>
      <xdr:rowOff>160020</xdr:rowOff>
    </xdr:from>
    <xdr:to>
      <xdr:col>34</xdr:col>
      <xdr:colOff>130387</xdr:colOff>
      <xdr:row>13</xdr:row>
      <xdr:rowOff>118745</xdr:rowOff>
    </xdr:to>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C68C3F01-030C-BE5F-7443-219C892B16F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516023" y="160020"/>
              <a:ext cx="1821604" cy="2488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368300</xdr:colOff>
      <xdr:row>3</xdr:row>
      <xdr:rowOff>165100</xdr:rowOff>
    </xdr:from>
    <xdr:to>
      <xdr:col>28</xdr:col>
      <xdr:colOff>547914</xdr:colOff>
      <xdr:row>45</xdr:row>
      <xdr:rowOff>12700</xdr:rowOff>
    </xdr:to>
    <xdr:sp macro="" textlink="">
      <xdr:nvSpPr>
        <xdr:cNvPr id="2" name="Rectangle 1">
          <a:extLst>
            <a:ext uri="{FF2B5EF4-FFF2-40B4-BE49-F238E27FC236}">
              <a16:creationId xmlns:a16="http://schemas.microsoft.com/office/drawing/2014/main" id="{0F237B91-6454-4111-802A-0A10F4FE9F98}"/>
            </a:ext>
          </a:extLst>
        </xdr:cNvPr>
        <xdr:cNvSpPr/>
      </xdr:nvSpPr>
      <xdr:spPr>
        <a:xfrm>
          <a:off x="2806700" y="698500"/>
          <a:ext cx="14810014" cy="73152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469900</xdr:colOff>
      <xdr:row>4</xdr:row>
      <xdr:rowOff>38099</xdr:rowOff>
    </xdr:from>
    <xdr:to>
      <xdr:col>8</xdr:col>
      <xdr:colOff>190500</xdr:colOff>
      <xdr:row>44</xdr:row>
      <xdr:rowOff>11547</xdr:rowOff>
    </xdr:to>
    <xdr:sp macro="" textlink="">
      <xdr:nvSpPr>
        <xdr:cNvPr id="3" name="Rectangle: Top Corners Rounded 2">
          <a:extLst>
            <a:ext uri="{FF2B5EF4-FFF2-40B4-BE49-F238E27FC236}">
              <a16:creationId xmlns:a16="http://schemas.microsoft.com/office/drawing/2014/main" id="{7A638554-6515-4730-81EE-C106FBA0EC11}"/>
            </a:ext>
          </a:extLst>
        </xdr:cNvPr>
        <xdr:cNvSpPr/>
      </xdr:nvSpPr>
      <xdr:spPr>
        <a:xfrm rot="5400000">
          <a:off x="320385" y="3374159"/>
          <a:ext cx="7362539" cy="2168237"/>
        </a:xfrm>
        <a:prstGeom prst="round2SameRect">
          <a:avLst/>
        </a:prstGeom>
        <a:solidFill>
          <a:srgbClr val="FFD5B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495300</xdr:colOff>
      <xdr:row>4</xdr:row>
      <xdr:rowOff>165100</xdr:rowOff>
    </xdr:from>
    <xdr:to>
      <xdr:col>17</xdr:col>
      <xdr:colOff>225418</xdr:colOff>
      <xdr:row>18</xdr:row>
      <xdr:rowOff>39914</xdr:rowOff>
    </xdr:to>
    <xdr:grpSp>
      <xdr:nvGrpSpPr>
        <xdr:cNvPr id="4" name="Group 3">
          <a:extLst>
            <a:ext uri="{FF2B5EF4-FFF2-40B4-BE49-F238E27FC236}">
              <a16:creationId xmlns:a16="http://schemas.microsoft.com/office/drawing/2014/main" id="{B7AB2992-8054-4100-BDEC-57DB813DAC41}"/>
            </a:ext>
          </a:extLst>
        </xdr:cNvPr>
        <xdr:cNvGrpSpPr/>
      </xdr:nvGrpSpPr>
      <xdr:grpSpPr>
        <a:xfrm>
          <a:off x="5353050" y="879475"/>
          <a:ext cx="5195087" cy="2375127"/>
          <a:chOff x="3848100" y="266700"/>
          <a:chExt cx="5384800" cy="2641600"/>
        </a:xfrm>
      </xdr:grpSpPr>
      <xdr:sp macro="" textlink="">
        <xdr:nvSpPr>
          <xdr:cNvPr id="5" name="Rectangle: Rounded Corners 4">
            <a:extLst>
              <a:ext uri="{FF2B5EF4-FFF2-40B4-BE49-F238E27FC236}">
                <a16:creationId xmlns:a16="http://schemas.microsoft.com/office/drawing/2014/main" id="{28DD0CC0-5D71-AF3B-C389-944931CC24E8}"/>
              </a:ext>
            </a:extLst>
          </xdr:cNvPr>
          <xdr:cNvSpPr/>
        </xdr:nvSpPr>
        <xdr:spPr>
          <a:xfrm>
            <a:off x="3848100" y="266700"/>
            <a:ext cx="2590800" cy="1206500"/>
          </a:xfrm>
          <a:prstGeom prst="roundRect">
            <a:avLst/>
          </a:prstGeom>
          <a:gradFill flip="none" rotWithShape="1">
            <a:gsLst>
              <a:gs pos="0">
                <a:srgbClr val="FA9657">
                  <a:alpha val="60000"/>
                </a:srgbClr>
              </a:gs>
              <a:gs pos="56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62E61338-8543-9866-638F-76C9E008D84E}"/>
              </a:ext>
            </a:extLst>
          </xdr:cNvPr>
          <xdr:cNvSpPr/>
        </xdr:nvSpPr>
        <xdr:spPr>
          <a:xfrm>
            <a:off x="6642100" y="266700"/>
            <a:ext cx="2590800" cy="12065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0284BA8C-EF8E-7FA9-1C81-5BE0FE6624A9}"/>
              </a:ext>
            </a:extLst>
          </xdr:cNvPr>
          <xdr:cNvSpPr/>
        </xdr:nvSpPr>
        <xdr:spPr>
          <a:xfrm>
            <a:off x="6642100" y="1701800"/>
            <a:ext cx="2590800" cy="12065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ACD6B242-2E5E-C0BE-2962-007C26095C22}"/>
              </a:ext>
            </a:extLst>
          </xdr:cNvPr>
          <xdr:cNvSpPr/>
        </xdr:nvSpPr>
        <xdr:spPr>
          <a:xfrm>
            <a:off x="3848100" y="1701800"/>
            <a:ext cx="2590800" cy="12065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431800</xdr:colOff>
      <xdr:row>19</xdr:row>
      <xdr:rowOff>38100</xdr:rowOff>
    </xdr:from>
    <xdr:to>
      <xdr:col>17</xdr:col>
      <xdr:colOff>199394</xdr:colOff>
      <xdr:row>44</xdr:row>
      <xdr:rowOff>27720</xdr:rowOff>
    </xdr:to>
    <xdr:sp macro="" textlink="">
      <xdr:nvSpPr>
        <xdr:cNvPr id="9" name="Rectangle: Rounded Corners 8">
          <a:extLst>
            <a:ext uri="{FF2B5EF4-FFF2-40B4-BE49-F238E27FC236}">
              <a16:creationId xmlns:a16="http://schemas.microsoft.com/office/drawing/2014/main" id="{CBE39482-656E-482C-8FC8-74F89F1DE031}"/>
            </a:ext>
          </a:extLst>
        </xdr:cNvPr>
        <xdr:cNvSpPr/>
      </xdr:nvSpPr>
      <xdr:spPr>
        <a:xfrm>
          <a:off x="5308600" y="3416300"/>
          <a:ext cx="5253994" cy="4434620"/>
        </a:xfrm>
        <a:prstGeom prst="roundRect">
          <a:avLst>
            <a:gd name="adj" fmla="val 4848"/>
          </a:avLst>
        </a:prstGeom>
        <a:solidFill>
          <a:srgbClr val="FAFAFA"/>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431800</xdr:colOff>
      <xdr:row>4</xdr:row>
      <xdr:rowOff>152400</xdr:rowOff>
    </xdr:from>
    <xdr:to>
      <xdr:col>28</xdr:col>
      <xdr:colOff>400246</xdr:colOff>
      <xdr:row>44</xdr:row>
      <xdr:rowOff>37548</xdr:rowOff>
    </xdr:to>
    <xdr:sp macro="" textlink="">
      <xdr:nvSpPr>
        <xdr:cNvPr id="10" name="Rectangle: Rounded Corners 9">
          <a:extLst>
            <a:ext uri="{FF2B5EF4-FFF2-40B4-BE49-F238E27FC236}">
              <a16:creationId xmlns:a16="http://schemas.microsoft.com/office/drawing/2014/main" id="{F6C3D77A-A98D-48C6-85E8-0F3CF2C1BEFE}"/>
            </a:ext>
          </a:extLst>
        </xdr:cNvPr>
        <xdr:cNvSpPr/>
      </xdr:nvSpPr>
      <xdr:spPr>
        <a:xfrm>
          <a:off x="10795000" y="863600"/>
          <a:ext cx="6674046" cy="6997148"/>
        </a:xfrm>
        <a:prstGeom prst="roundRect">
          <a:avLst>
            <a:gd name="adj" fmla="val 4848"/>
          </a:avLst>
        </a:prstGeom>
        <a:solidFill>
          <a:srgbClr val="FAFAFA"/>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5</xdr:row>
      <xdr:rowOff>139700</xdr:rowOff>
    </xdr:from>
    <xdr:to>
      <xdr:col>11</xdr:col>
      <xdr:colOff>368300</xdr:colOff>
      <xdr:row>8</xdr:row>
      <xdr:rowOff>34637</xdr:rowOff>
    </xdr:to>
    <xdr:sp macro="" textlink="'KPI''s'!A7">
      <xdr:nvSpPr>
        <xdr:cNvPr id="11" name="TextBox 10">
          <a:extLst>
            <a:ext uri="{FF2B5EF4-FFF2-40B4-BE49-F238E27FC236}">
              <a16:creationId xmlns:a16="http://schemas.microsoft.com/office/drawing/2014/main" id="{D9EB44D8-3A25-7154-3E2D-8ACE854F9D0F}"/>
            </a:ext>
          </a:extLst>
        </xdr:cNvPr>
        <xdr:cNvSpPr txBox="1"/>
      </xdr:nvSpPr>
      <xdr:spPr>
        <a:xfrm>
          <a:off x="5659582" y="1063336"/>
          <a:ext cx="1439718" cy="449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8CC1F5-11C4-4685-A249-800F165C4F8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273.3K</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13</xdr:col>
      <xdr:colOff>266700</xdr:colOff>
      <xdr:row>5</xdr:row>
      <xdr:rowOff>101600</xdr:rowOff>
    </xdr:from>
    <xdr:to>
      <xdr:col>16</xdr:col>
      <xdr:colOff>241300</xdr:colOff>
      <xdr:row>8</xdr:row>
      <xdr:rowOff>50800</xdr:rowOff>
    </xdr:to>
    <xdr:sp macro="" textlink="'KPI''s'!B7">
      <xdr:nvSpPr>
        <xdr:cNvPr id="12" name="TextBox 11">
          <a:extLst>
            <a:ext uri="{FF2B5EF4-FFF2-40B4-BE49-F238E27FC236}">
              <a16:creationId xmlns:a16="http://schemas.microsoft.com/office/drawing/2014/main" id="{01372DE6-070E-EEC6-3300-9B7065528CA7}"/>
            </a:ext>
          </a:extLst>
        </xdr:cNvPr>
        <xdr:cNvSpPr txBox="1"/>
      </xdr:nvSpPr>
      <xdr:spPr>
        <a:xfrm>
          <a:off x="8221518" y="1025236"/>
          <a:ext cx="1810327" cy="503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B05CBA-5B15-4914-9FD2-B44DB219D3F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81 BPM</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31173</xdr:colOff>
      <xdr:row>12</xdr:row>
      <xdr:rowOff>33481</xdr:rowOff>
    </xdr:from>
    <xdr:to>
      <xdr:col>11</xdr:col>
      <xdr:colOff>542637</xdr:colOff>
      <xdr:row>14</xdr:row>
      <xdr:rowOff>69273</xdr:rowOff>
    </xdr:to>
    <xdr:sp macro="" textlink="'KPI''s'!C7">
      <xdr:nvSpPr>
        <xdr:cNvPr id="13" name="TextBox 12">
          <a:extLst>
            <a:ext uri="{FF2B5EF4-FFF2-40B4-BE49-F238E27FC236}">
              <a16:creationId xmlns:a16="http://schemas.microsoft.com/office/drawing/2014/main" id="{0650FA5B-481F-2AB2-D08B-5DEF078090AF}"/>
            </a:ext>
          </a:extLst>
        </xdr:cNvPr>
        <xdr:cNvSpPr txBox="1"/>
      </xdr:nvSpPr>
      <xdr:spPr>
        <a:xfrm>
          <a:off x="5538355" y="2250208"/>
          <a:ext cx="1735282" cy="405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D593AC-B4E3-4CF4-9555-403C0651700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11.9K Min</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419100</xdr:colOff>
      <xdr:row>12</xdr:row>
      <xdr:rowOff>127000</xdr:rowOff>
    </xdr:from>
    <xdr:to>
      <xdr:col>16</xdr:col>
      <xdr:colOff>533400</xdr:colOff>
      <xdr:row>15</xdr:row>
      <xdr:rowOff>0</xdr:rowOff>
    </xdr:to>
    <xdr:sp macro="" textlink="'KPI''s'!D7">
      <xdr:nvSpPr>
        <xdr:cNvPr id="14" name="TextBox 13">
          <a:extLst>
            <a:ext uri="{FF2B5EF4-FFF2-40B4-BE49-F238E27FC236}">
              <a16:creationId xmlns:a16="http://schemas.microsoft.com/office/drawing/2014/main" id="{5F05FC86-9CB1-52D8-956D-2996E2949AF8}"/>
            </a:ext>
          </a:extLst>
        </xdr:cNvPr>
        <xdr:cNvSpPr txBox="1"/>
      </xdr:nvSpPr>
      <xdr:spPr>
        <a:xfrm>
          <a:off x="8373918" y="2343727"/>
          <a:ext cx="1950027" cy="427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F06CA6-EAEE-48B7-B88B-429B4A84664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5</xdr:col>
      <xdr:colOff>69637</xdr:colOff>
      <xdr:row>12</xdr:row>
      <xdr:rowOff>9435</xdr:rowOff>
    </xdr:from>
    <xdr:to>
      <xdr:col>8</xdr:col>
      <xdr:colOff>69636</xdr:colOff>
      <xdr:row>21</xdr:row>
      <xdr:rowOff>77234</xdr:rowOff>
    </xdr:to>
    <mc:AlternateContent xmlns:mc="http://schemas.openxmlformats.org/markup-compatibility/2006" xmlns:a14="http://schemas.microsoft.com/office/drawing/2010/main">
      <mc:Choice Requires="a14">
        <xdr:graphicFrame macro="">
          <xdr:nvGraphicFramePr>
            <xdr:cNvPr id="15" name="Week 1">
              <a:extLst>
                <a:ext uri="{FF2B5EF4-FFF2-40B4-BE49-F238E27FC236}">
                  <a16:creationId xmlns:a16="http://schemas.microsoft.com/office/drawing/2014/main" id="{CD2F30A5-9653-46F5-8537-04C8A2F70C9C}"/>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3130129" y="2257960"/>
              <a:ext cx="1836294" cy="1754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222250</xdr:colOff>
      <xdr:row>7</xdr:row>
      <xdr:rowOff>165100</xdr:rowOff>
    </xdr:from>
    <xdr:to>
      <xdr:col>11</xdr:col>
      <xdr:colOff>298450</xdr:colOff>
      <xdr:row>9</xdr:row>
      <xdr:rowOff>50800</xdr:rowOff>
    </xdr:to>
    <xdr:sp macro="" textlink="">
      <xdr:nvSpPr>
        <xdr:cNvPr id="16" name="TextBox 15">
          <a:extLst>
            <a:ext uri="{FF2B5EF4-FFF2-40B4-BE49-F238E27FC236}">
              <a16:creationId xmlns:a16="http://schemas.microsoft.com/office/drawing/2014/main" id="{E59C6102-9295-F028-EE3B-D46DF6E6D497}"/>
            </a:ext>
          </a:extLst>
        </xdr:cNvPr>
        <xdr:cNvSpPr txBox="1"/>
      </xdr:nvSpPr>
      <xdr:spPr>
        <a:xfrm>
          <a:off x="5729432" y="1458191"/>
          <a:ext cx="1300018" cy="25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Total Steps</a:t>
          </a:r>
        </a:p>
      </xdr:txBody>
    </xdr:sp>
    <xdr:clientData/>
  </xdr:twoCellAnchor>
  <xdr:twoCellAnchor>
    <xdr:from>
      <xdr:col>13</xdr:col>
      <xdr:colOff>302490</xdr:colOff>
      <xdr:row>7</xdr:row>
      <xdr:rowOff>115455</xdr:rowOff>
    </xdr:from>
    <xdr:to>
      <xdr:col>15</xdr:col>
      <xdr:colOff>378690</xdr:colOff>
      <xdr:row>9</xdr:row>
      <xdr:rowOff>1155</xdr:rowOff>
    </xdr:to>
    <xdr:sp macro="" textlink="">
      <xdr:nvSpPr>
        <xdr:cNvPr id="17" name="TextBox 16">
          <a:extLst>
            <a:ext uri="{FF2B5EF4-FFF2-40B4-BE49-F238E27FC236}">
              <a16:creationId xmlns:a16="http://schemas.microsoft.com/office/drawing/2014/main" id="{BAEF8F1F-6211-4340-AFA4-D90EBE17F7AB}"/>
            </a:ext>
          </a:extLst>
        </xdr:cNvPr>
        <xdr:cNvSpPr txBox="1"/>
      </xdr:nvSpPr>
      <xdr:spPr>
        <a:xfrm>
          <a:off x="8257308" y="1408546"/>
          <a:ext cx="1300018" cy="25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Avg</a:t>
          </a:r>
          <a:r>
            <a:rPr lang="en-US" sz="1200" baseline="0">
              <a:latin typeface="Segoe UI Semibold" panose="020B0702040204020203" pitchFamily="34" charset="0"/>
              <a:cs typeface="Segoe UI Semibold" panose="020B0702040204020203" pitchFamily="34" charset="0"/>
            </a:rPr>
            <a:t> Heart Rate</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9</xdr:col>
      <xdr:colOff>248805</xdr:colOff>
      <xdr:row>14</xdr:row>
      <xdr:rowOff>26554</xdr:rowOff>
    </xdr:from>
    <xdr:to>
      <xdr:col>11</xdr:col>
      <xdr:colOff>325005</xdr:colOff>
      <xdr:row>15</xdr:row>
      <xdr:rowOff>96981</xdr:rowOff>
    </xdr:to>
    <xdr:sp macro="" textlink="">
      <xdr:nvSpPr>
        <xdr:cNvPr id="18" name="TextBox 17">
          <a:extLst>
            <a:ext uri="{FF2B5EF4-FFF2-40B4-BE49-F238E27FC236}">
              <a16:creationId xmlns:a16="http://schemas.microsoft.com/office/drawing/2014/main" id="{78FBAB27-7376-4A01-A0FB-E4EFAF5691E0}"/>
            </a:ext>
          </a:extLst>
        </xdr:cNvPr>
        <xdr:cNvSpPr txBox="1"/>
      </xdr:nvSpPr>
      <xdr:spPr>
        <a:xfrm>
          <a:off x="5755987" y="2612736"/>
          <a:ext cx="1300018" cy="25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Total Sleep</a:t>
          </a:r>
        </a:p>
      </xdr:txBody>
    </xdr:sp>
    <xdr:clientData/>
  </xdr:twoCellAnchor>
  <xdr:twoCellAnchor>
    <xdr:from>
      <xdr:col>13</xdr:col>
      <xdr:colOff>406400</xdr:colOff>
      <xdr:row>15</xdr:row>
      <xdr:rowOff>0</xdr:rowOff>
    </xdr:from>
    <xdr:to>
      <xdr:col>16</xdr:col>
      <xdr:colOff>63500</xdr:colOff>
      <xdr:row>16</xdr:row>
      <xdr:rowOff>127000</xdr:rowOff>
    </xdr:to>
    <xdr:sp macro="" textlink="">
      <xdr:nvSpPr>
        <xdr:cNvPr id="19" name="TextBox 18">
          <a:extLst>
            <a:ext uri="{FF2B5EF4-FFF2-40B4-BE49-F238E27FC236}">
              <a16:creationId xmlns:a16="http://schemas.microsoft.com/office/drawing/2014/main" id="{4243A297-54C2-4C65-829F-958EC9E5264E}"/>
            </a:ext>
          </a:extLst>
        </xdr:cNvPr>
        <xdr:cNvSpPr txBox="1"/>
      </xdr:nvSpPr>
      <xdr:spPr>
        <a:xfrm>
          <a:off x="8361218" y="2770909"/>
          <a:ext cx="1492827"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Total Active Days</a:t>
          </a:r>
        </a:p>
      </xdr:txBody>
    </xdr:sp>
    <xdr:clientData/>
  </xdr:twoCellAnchor>
  <xdr:twoCellAnchor>
    <xdr:from>
      <xdr:col>17</xdr:col>
      <xdr:colOff>177800</xdr:colOff>
      <xdr:row>5</xdr:row>
      <xdr:rowOff>0</xdr:rowOff>
    </xdr:from>
    <xdr:to>
      <xdr:col>20</xdr:col>
      <xdr:colOff>402029</xdr:colOff>
      <xdr:row>7</xdr:row>
      <xdr:rowOff>28436</xdr:rowOff>
    </xdr:to>
    <xdr:sp macro="" textlink="">
      <xdr:nvSpPr>
        <xdr:cNvPr id="20" name="TextBox 19">
          <a:extLst>
            <a:ext uri="{FF2B5EF4-FFF2-40B4-BE49-F238E27FC236}">
              <a16:creationId xmlns:a16="http://schemas.microsoft.com/office/drawing/2014/main" id="{3CF754AE-2678-44EF-95C9-9206F913F36A}"/>
            </a:ext>
          </a:extLst>
        </xdr:cNvPr>
        <xdr:cNvSpPr txBox="1"/>
      </xdr:nvSpPr>
      <xdr:spPr>
        <a:xfrm>
          <a:off x="10541000" y="889000"/>
          <a:ext cx="2053029" cy="384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STEPS OVER TIME</a:t>
          </a:r>
        </a:p>
      </xdr:txBody>
    </xdr:sp>
    <xdr:clientData/>
  </xdr:twoCellAnchor>
  <xdr:twoCellAnchor>
    <xdr:from>
      <xdr:col>17</xdr:col>
      <xdr:colOff>571500</xdr:colOff>
      <xdr:row>6</xdr:row>
      <xdr:rowOff>139700</xdr:rowOff>
    </xdr:from>
    <xdr:to>
      <xdr:col>28</xdr:col>
      <xdr:colOff>266700</xdr:colOff>
      <xdr:row>20</xdr:row>
      <xdr:rowOff>76200</xdr:rowOff>
    </xdr:to>
    <xdr:graphicFrame macro="">
      <xdr:nvGraphicFramePr>
        <xdr:cNvPr id="21" name="Chart 20">
          <a:extLst>
            <a:ext uri="{FF2B5EF4-FFF2-40B4-BE49-F238E27FC236}">
              <a16:creationId xmlns:a16="http://schemas.microsoft.com/office/drawing/2014/main" id="{B797DCF6-5611-477C-A9C1-91C0FDE2C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533400</xdr:colOff>
      <xdr:row>20</xdr:row>
      <xdr:rowOff>120374</xdr:rowOff>
    </xdr:from>
    <xdr:to>
      <xdr:col>28</xdr:col>
      <xdr:colOff>320040</xdr:colOff>
      <xdr:row>20</xdr:row>
      <xdr:rowOff>120374</xdr:rowOff>
    </xdr:to>
    <xdr:cxnSp macro="">
      <xdr:nvCxnSpPr>
        <xdr:cNvPr id="23" name="Straight Connector 22">
          <a:extLst>
            <a:ext uri="{FF2B5EF4-FFF2-40B4-BE49-F238E27FC236}">
              <a16:creationId xmlns:a16="http://schemas.microsoft.com/office/drawing/2014/main" id="{73D54080-FFB7-6F88-EC96-073804329D10}"/>
            </a:ext>
          </a:extLst>
        </xdr:cNvPr>
        <xdr:cNvCxnSpPr/>
      </xdr:nvCxnSpPr>
      <xdr:spPr>
        <a:xfrm>
          <a:off x="10896600" y="3676374"/>
          <a:ext cx="649224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609599</xdr:colOff>
      <xdr:row>22</xdr:row>
      <xdr:rowOff>25399</xdr:rowOff>
    </xdr:from>
    <xdr:to>
      <xdr:col>22</xdr:col>
      <xdr:colOff>555170</xdr:colOff>
      <xdr:row>30</xdr:row>
      <xdr:rowOff>137886</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CDC70642-CFDD-4908-B84D-4CFE4B4E29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972799" y="4048759"/>
              <a:ext cx="2993571" cy="15755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201705</xdr:colOff>
      <xdr:row>20</xdr:row>
      <xdr:rowOff>59015</xdr:rowOff>
    </xdr:from>
    <xdr:to>
      <xdr:col>20</xdr:col>
      <xdr:colOff>425934</xdr:colOff>
      <xdr:row>22</xdr:row>
      <xdr:rowOff>87451</xdr:rowOff>
    </xdr:to>
    <xdr:sp macro="" textlink="">
      <xdr:nvSpPr>
        <xdr:cNvPr id="25" name="TextBox 24">
          <a:extLst>
            <a:ext uri="{FF2B5EF4-FFF2-40B4-BE49-F238E27FC236}">
              <a16:creationId xmlns:a16="http://schemas.microsoft.com/office/drawing/2014/main" id="{5CC5E288-BFD9-4D89-911C-841383A1DF69}"/>
            </a:ext>
          </a:extLst>
        </xdr:cNvPr>
        <xdr:cNvSpPr txBox="1"/>
      </xdr:nvSpPr>
      <xdr:spPr>
        <a:xfrm>
          <a:off x="10564905" y="3615015"/>
          <a:ext cx="2053029" cy="384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SLEEP</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OVER WEEK</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446314</xdr:colOff>
      <xdr:row>30</xdr:row>
      <xdr:rowOff>108858</xdr:rowOff>
    </xdr:from>
    <xdr:to>
      <xdr:col>13</xdr:col>
      <xdr:colOff>108857</xdr:colOff>
      <xdr:row>43</xdr:row>
      <xdr:rowOff>120287</xdr:rowOff>
    </xdr:to>
    <xdr:graphicFrame macro="">
      <xdr:nvGraphicFramePr>
        <xdr:cNvPr id="26" name="Chart 25">
          <a:extLst>
            <a:ext uri="{FF2B5EF4-FFF2-40B4-BE49-F238E27FC236}">
              <a16:creationId xmlns:a16="http://schemas.microsoft.com/office/drawing/2014/main" id="{8D6F2C14-6E10-415D-A5DA-ED4358612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354105</xdr:colOff>
      <xdr:row>28</xdr:row>
      <xdr:rowOff>142045</xdr:rowOff>
    </xdr:from>
    <xdr:to>
      <xdr:col>12</xdr:col>
      <xdr:colOff>478971</xdr:colOff>
      <xdr:row>30</xdr:row>
      <xdr:rowOff>174172</xdr:rowOff>
    </xdr:to>
    <xdr:sp macro="" textlink="">
      <xdr:nvSpPr>
        <xdr:cNvPr id="27" name="TextBox 26">
          <a:extLst>
            <a:ext uri="{FF2B5EF4-FFF2-40B4-BE49-F238E27FC236}">
              <a16:creationId xmlns:a16="http://schemas.microsoft.com/office/drawing/2014/main" id="{4AD465ED-3489-4993-9173-2FBB3193068B}"/>
            </a:ext>
          </a:extLst>
        </xdr:cNvPr>
        <xdr:cNvSpPr txBox="1"/>
      </xdr:nvSpPr>
      <xdr:spPr>
        <a:xfrm>
          <a:off x="5230905" y="5323645"/>
          <a:ext cx="2563266" cy="402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ACTIVITY</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STATUS OVER WEEK</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13</xdr:col>
      <xdr:colOff>209008</xdr:colOff>
      <xdr:row>19</xdr:row>
      <xdr:rowOff>168998</xdr:rowOff>
    </xdr:from>
    <xdr:to>
      <xdr:col>13</xdr:col>
      <xdr:colOff>209008</xdr:colOff>
      <xdr:row>43</xdr:row>
      <xdr:rowOff>116747</xdr:rowOff>
    </xdr:to>
    <xdr:cxnSp macro="">
      <xdr:nvCxnSpPr>
        <xdr:cNvPr id="28" name="Straight Connector 27">
          <a:extLst>
            <a:ext uri="{FF2B5EF4-FFF2-40B4-BE49-F238E27FC236}">
              <a16:creationId xmlns:a16="http://schemas.microsoft.com/office/drawing/2014/main" id="{8B555F40-0F4E-40AC-B8FC-D0CFBCF5B677}"/>
            </a:ext>
          </a:extLst>
        </xdr:cNvPr>
        <xdr:cNvCxnSpPr/>
      </xdr:nvCxnSpPr>
      <xdr:spPr>
        <a:xfrm rot="5400000">
          <a:off x="5939248" y="5879644"/>
          <a:ext cx="438912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500743</xdr:colOff>
      <xdr:row>20</xdr:row>
      <xdr:rowOff>141512</xdr:rowOff>
    </xdr:from>
    <xdr:to>
      <xdr:col>13</xdr:col>
      <xdr:colOff>130629</xdr:colOff>
      <xdr:row>28</xdr:row>
      <xdr:rowOff>152397</xdr:rowOff>
    </xdr:to>
    <xdr:graphicFrame macro="">
      <xdr:nvGraphicFramePr>
        <xdr:cNvPr id="29" name="Chart 28">
          <a:extLst>
            <a:ext uri="{FF2B5EF4-FFF2-40B4-BE49-F238E27FC236}">
              <a16:creationId xmlns:a16="http://schemas.microsoft.com/office/drawing/2014/main" id="{3220F0E3-34FE-4169-9C28-A14F3CFE2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386759</xdr:colOff>
      <xdr:row>19</xdr:row>
      <xdr:rowOff>33184</xdr:rowOff>
    </xdr:from>
    <xdr:to>
      <xdr:col>12</xdr:col>
      <xdr:colOff>511625</xdr:colOff>
      <xdr:row>21</xdr:row>
      <xdr:rowOff>65311</xdr:rowOff>
    </xdr:to>
    <xdr:sp macro="" textlink="">
      <xdr:nvSpPr>
        <xdr:cNvPr id="30" name="TextBox 29">
          <a:extLst>
            <a:ext uri="{FF2B5EF4-FFF2-40B4-BE49-F238E27FC236}">
              <a16:creationId xmlns:a16="http://schemas.microsoft.com/office/drawing/2014/main" id="{0E5B9647-A4F2-4620-8324-F6F2F5742983}"/>
            </a:ext>
          </a:extLst>
        </xdr:cNvPr>
        <xdr:cNvSpPr txBox="1"/>
      </xdr:nvSpPr>
      <xdr:spPr>
        <a:xfrm>
          <a:off x="5263559" y="3549270"/>
          <a:ext cx="2563266" cy="402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CALORIES BURNED OVER WEEK</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511629</xdr:colOff>
      <xdr:row>29</xdr:row>
      <xdr:rowOff>40546</xdr:rowOff>
    </xdr:from>
    <xdr:to>
      <xdr:col>13</xdr:col>
      <xdr:colOff>115389</xdr:colOff>
      <xdr:row>29</xdr:row>
      <xdr:rowOff>40546</xdr:rowOff>
    </xdr:to>
    <xdr:cxnSp macro="">
      <xdr:nvCxnSpPr>
        <xdr:cNvPr id="31" name="Straight Connector 30">
          <a:extLst>
            <a:ext uri="{FF2B5EF4-FFF2-40B4-BE49-F238E27FC236}">
              <a16:creationId xmlns:a16="http://schemas.microsoft.com/office/drawing/2014/main" id="{AF0BD0C5-29FE-4DDF-B9AC-26B11989E487}"/>
            </a:ext>
          </a:extLst>
        </xdr:cNvPr>
        <xdr:cNvCxnSpPr/>
      </xdr:nvCxnSpPr>
      <xdr:spPr>
        <a:xfrm>
          <a:off x="5388429" y="5407203"/>
          <a:ext cx="265176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279400</xdr:colOff>
      <xdr:row>20</xdr:row>
      <xdr:rowOff>145774</xdr:rowOff>
    </xdr:from>
    <xdr:to>
      <xdr:col>16</xdr:col>
      <xdr:colOff>587829</xdr:colOff>
      <xdr:row>43</xdr:row>
      <xdr:rowOff>97971</xdr:rowOff>
    </xdr:to>
    <xdr:graphicFrame macro="">
      <xdr:nvGraphicFramePr>
        <xdr:cNvPr id="32" name="Chart 31">
          <a:extLst>
            <a:ext uri="{FF2B5EF4-FFF2-40B4-BE49-F238E27FC236}">
              <a16:creationId xmlns:a16="http://schemas.microsoft.com/office/drawing/2014/main" id="{6AD833F1-6703-4BED-B5EA-280ECDEF0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101837</xdr:colOff>
      <xdr:row>19</xdr:row>
      <xdr:rowOff>30818</xdr:rowOff>
    </xdr:from>
    <xdr:to>
      <xdr:col>15</xdr:col>
      <xdr:colOff>536712</xdr:colOff>
      <xdr:row>21</xdr:row>
      <xdr:rowOff>79513</xdr:rowOff>
    </xdr:to>
    <xdr:sp macro="" textlink="">
      <xdr:nvSpPr>
        <xdr:cNvPr id="33" name="TextBox 32">
          <a:extLst>
            <a:ext uri="{FF2B5EF4-FFF2-40B4-BE49-F238E27FC236}">
              <a16:creationId xmlns:a16="http://schemas.microsoft.com/office/drawing/2014/main" id="{DA72738E-024C-4469-8342-0BBE53995F56}"/>
            </a:ext>
          </a:extLst>
        </xdr:cNvPr>
        <xdr:cNvSpPr txBox="1"/>
      </xdr:nvSpPr>
      <xdr:spPr>
        <a:xfrm>
          <a:off x="8026637" y="3555896"/>
          <a:ext cx="1654075" cy="419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ACTIVE MINUTES</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17</xdr:col>
      <xdr:colOff>533400</xdr:colOff>
      <xdr:row>31</xdr:row>
      <xdr:rowOff>44174</xdr:rowOff>
    </xdr:from>
    <xdr:to>
      <xdr:col>28</xdr:col>
      <xdr:colOff>320040</xdr:colOff>
      <xdr:row>31</xdr:row>
      <xdr:rowOff>44174</xdr:rowOff>
    </xdr:to>
    <xdr:cxnSp macro="">
      <xdr:nvCxnSpPr>
        <xdr:cNvPr id="34" name="Straight Connector 33">
          <a:extLst>
            <a:ext uri="{FF2B5EF4-FFF2-40B4-BE49-F238E27FC236}">
              <a16:creationId xmlns:a16="http://schemas.microsoft.com/office/drawing/2014/main" id="{5E3B718C-1D60-4F01-80D0-833BF3753D26}"/>
            </a:ext>
          </a:extLst>
        </xdr:cNvPr>
        <xdr:cNvCxnSpPr/>
      </xdr:nvCxnSpPr>
      <xdr:spPr>
        <a:xfrm>
          <a:off x="10896600" y="5555974"/>
          <a:ext cx="649224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69307</xdr:colOff>
      <xdr:row>21</xdr:row>
      <xdr:rowOff>14784</xdr:rowOff>
    </xdr:from>
    <xdr:to>
      <xdr:col>23</xdr:col>
      <xdr:colOff>69307</xdr:colOff>
      <xdr:row>30</xdr:row>
      <xdr:rowOff>151944</xdr:rowOff>
    </xdr:to>
    <xdr:cxnSp macro="">
      <xdr:nvCxnSpPr>
        <xdr:cNvPr id="35" name="Straight Connector 34">
          <a:extLst>
            <a:ext uri="{FF2B5EF4-FFF2-40B4-BE49-F238E27FC236}">
              <a16:creationId xmlns:a16="http://schemas.microsoft.com/office/drawing/2014/main" id="{0665CF6E-6F03-4784-8290-F7B04229FC21}"/>
            </a:ext>
          </a:extLst>
        </xdr:cNvPr>
        <xdr:cNvCxnSpPr/>
      </xdr:nvCxnSpPr>
      <xdr:spPr>
        <a:xfrm rot="5400000">
          <a:off x="13221427" y="4617264"/>
          <a:ext cx="173736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139700</xdr:colOff>
      <xdr:row>22</xdr:row>
      <xdr:rowOff>50800</xdr:rowOff>
    </xdr:from>
    <xdr:to>
      <xdr:col>28</xdr:col>
      <xdr:colOff>317500</xdr:colOff>
      <xdr:row>30</xdr:row>
      <xdr:rowOff>114300</xdr:rowOff>
    </xdr:to>
    <xdr:graphicFrame macro="">
      <xdr:nvGraphicFramePr>
        <xdr:cNvPr id="36" name="Chart 35">
          <a:extLst>
            <a:ext uri="{FF2B5EF4-FFF2-40B4-BE49-F238E27FC236}">
              <a16:creationId xmlns:a16="http://schemas.microsoft.com/office/drawing/2014/main" id="{FB829997-5B81-4583-939C-C248FFE6D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264462</xdr:colOff>
      <xdr:row>20</xdr:row>
      <xdr:rowOff>60509</xdr:rowOff>
    </xdr:from>
    <xdr:to>
      <xdr:col>25</xdr:col>
      <xdr:colOff>488691</xdr:colOff>
      <xdr:row>22</xdr:row>
      <xdr:rowOff>88945</xdr:rowOff>
    </xdr:to>
    <xdr:sp macro="" textlink="">
      <xdr:nvSpPr>
        <xdr:cNvPr id="37" name="TextBox 36">
          <a:extLst>
            <a:ext uri="{FF2B5EF4-FFF2-40B4-BE49-F238E27FC236}">
              <a16:creationId xmlns:a16="http://schemas.microsoft.com/office/drawing/2014/main" id="{111215DB-8AA4-4C0D-A6B2-E376639A2C23}"/>
            </a:ext>
          </a:extLst>
        </xdr:cNvPr>
        <xdr:cNvSpPr txBox="1"/>
      </xdr:nvSpPr>
      <xdr:spPr>
        <a:xfrm>
          <a:off x="13675662" y="3646391"/>
          <a:ext cx="2053029" cy="387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Avg Heart Rate</a:t>
          </a:r>
        </a:p>
      </xdr:txBody>
    </xdr:sp>
    <xdr:clientData/>
  </xdr:twoCellAnchor>
  <xdr:twoCellAnchor>
    <xdr:from>
      <xdr:col>16</xdr:col>
      <xdr:colOff>351387</xdr:colOff>
      <xdr:row>30</xdr:row>
      <xdr:rowOff>179556</xdr:rowOff>
    </xdr:from>
    <xdr:to>
      <xdr:col>19</xdr:col>
      <xdr:colOff>575616</xdr:colOff>
      <xdr:row>33</xdr:row>
      <xdr:rowOff>27179</xdr:rowOff>
    </xdr:to>
    <xdr:sp macro="" textlink="">
      <xdr:nvSpPr>
        <xdr:cNvPr id="38" name="TextBox 37">
          <a:extLst>
            <a:ext uri="{FF2B5EF4-FFF2-40B4-BE49-F238E27FC236}">
              <a16:creationId xmlns:a16="http://schemas.microsoft.com/office/drawing/2014/main" id="{518FADDB-F765-4AA4-9B7B-DE778873516C}"/>
            </a:ext>
          </a:extLst>
        </xdr:cNvPr>
        <xdr:cNvSpPr txBox="1"/>
      </xdr:nvSpPr>
      <xdr:spPr>
        <a:xfrm>
          <a:off x="10020904" y="5697487"/>
          <a:ext cx="2037264" cy="3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WEEKS</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17</xdr:col>
      <xdr:colOff>514457</xdr:colOff>
      <xdr:row>32</xdr:row>
      <xdr:rowOff>142164</xdr:rowOff>
    </xdr:from>
    <xdr:to>
      <xdr:col>21</xdr:col>
      <xdr:colOff>44729</xdr:colOff>
      <xdr:row>43</xdr:row>
      <xdr:rowOff>35158</xdr:rowOff>
    </xdr:to>
    <xdr:graphicFrame macro="">
      <xdr:nvGraphicFramePr>
        <xdr:cNvPr id="39" name="Chart 38">
          <a:extLst>
            <a:ext uri="{FF2B5EF4-FFF2-40B4-BE49-F238E27FC236}">
              <a16:creationId xmlns:a16="http://schemas.microsoft.com/office/drawing/2014/main" id="{9A28F632-C275-422C-A9D8-D3E97264D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220542</xdr:colOff>
      <xdr:row>32</xdr:row>
      <xdr:rowOff>139223</xdr:rowOff>
    </xdr:from>
    <xdr:to>
      <xdr:col>24</xdr:col>
      <xdr:colOff>505097</xdr:colOff>
      <xdr:row>43</xdr:row>
      <xdr:rowOff>38100</xdr:rowOff>
    </xdr:to>
    <xdr:graphicFrame macro="">
      <xdr:nvGraphicFramePr>
        <xdr:cNvPr id="40" name="Chart 39">
          <a:extLst>
            <a:ext uri="{FF2B5EF4-FFF2-40B4-BE49-F238E27FC236}">
              <a16:creationId xmlns:a16="http://schemas.microsoft.com/office/drawing/2014/main" id="{8AC29DA1-B1C6-432F-9E1A-B2C8DAFBC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154706</xdr:colOff>
      <xdr:row>32</xdr:row>
      <xdr:rowOff>140362</xdr:rowOff>
    </xdr:from>
    <xdr:to>
      <xdr:col>28</xdr:col>
      <xdr:colOff>292401</xdr:colOff>
      <xdr:row>43</xdr:row>
      <xdr:rowOff>36960</xdr:rowOff>
    </xdr:to>
    <xdr:graphicFrame macro="">
      <xdr:nvGraphicFramePr>
        <xdr:cNvPr id="41" name="Chart 40">
          <a:extLst>
            <a:ext uri="{FF2B5EF4-FFF2-40B4-BE49-F238E27FC236}">
              <a16:creationId xmlns:a16="http://schemas.microsoft.com/office/drawing/2014/main" id="{18DB933E-F0AA-4451-8660-E550B1A04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505860</xdr:colOff>
      <xdr:row>42</xdr:row>
      <xdr:rowOff>26123</xdr:rowOff>
    </xdr:from>
    <xdr:to>
      <xdr:col>21</xdr:col>
      <xdr:colOff>120489</xdr:colOff>
      <xdr:row>44</xdr:row>
      <xdr:rowOff>56626</xdr:rowOff>
    </xdr:to>
    <xdr:sp macro="" textlink="">
      <xdr:nvSpPr>
        <xdr:cNvPr id="42" name="TextBox 41">
          <a:extLst>
            <a:ext uri="{FF2B5EF4-FFF2-40B4-BE49-F238E27FC236}">
              <a16:creationId xmlns:a16="http://schemas.microsoft.com/office/drawing/2014/main" id="{61ED5A0A-1A58-4307-BAC2-2D69375E50E4}"/>
            </a:ext>
          </a:extLst>
        </xdr:cNvPr>
        <xdr:cNvSpPr txBox="1"/>
      </xdr:nvSpPr>
      <xdr:spPr>
        <a:xfrm>
          <a:off x="10869060" y="7707083"/>
          <a:ext cx="2053029" cy="396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TOTAL</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STEPS</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102000</xdr:colOff>
      <xdr:row>42</xdr:row>
      <xdr:rowOff>26123</xdr:rowOff>
    </xdr:from>
    <xdr:to>
      <xdr:col>24</xdr:col>
      <xdr:colOff>326229</xdr:colOff>
      <xdr:row>44</xdr:row>
      <xdr:rowOff>56626</xdr:rowOff>
    </xdr:to>
    <xdr:sp macro="" textlink="">
      <xdr:nvSpPr>
        <xdr:cNvPr id="43" name="TextBox 42">
          <a:extLst>
            <a:ext uri="{FF2B5EF4-FFF2-40B4-BE49-F238E27FC236}">
              <a16:creationId xmlns:a16="http://schemas.microsoft.com/office/drawing/2014/main" id="{61A4624B-7686-44C4-A689-80327E4B965F}"/>
            </a:ext>
          </a:extLst>
        </xdr:cNvPr>
        <xdr:cNvSpPr txBox="1"/>
      </xdr:nvSpPr>
      <xdr:spPr>
        <a:xfrm>
          <a:off x="12903600" y="7707083"/>
          <a:ext cx="2053029" cy="396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CALORIES BURNED</a:t>
          </a:r>
        </a:p>
      </xdr:txBody>
    </xdr:sp>
    <xdr:clientData/>
  </xdr:twoCellAnchor>
  <xdr:twoCellAnchor>
    <xdr:from>
      <xdr:col>25</xdr:col>
      <xdr:colOff>117240</xdr:colOff>
      <xdr:row>42</xdr:row>
      <xdr:rowOff>18503</xdr:rowOff>
    </xdr:from>
    <xdr:to>
      <xdr:col>28</xdr:col>
      <xdr:colOff>341469</xdr:colOff>
      <xdr:row>44</xdr:row>
      <xdr:rowOff>49006</xdr:rowOff>
    </xdr:to>
    <xdr:sp macro="" textlink="">
      <xdr:nvSpPr>
        <xdr:cNvPr id="44" name="TextBox 43">
          <a:extLst>
            <a:ext uri="{FF2B5EF4-FFF2-40B4-BE49-F238E27FC236}">
              <a16:creationId xmlns:a16="http://schemas.microsoft.com/office/drawing/2014/main" id="{8A47B763-E42D-49A9-9540-F540B00A47FD}"/>
            </a:ext>
          </a:extLst>
        </xdr:cNvPr>
        <xdr:cNvSpPr txBox="1"/>
      </xdr:nvSpPr>
      <xdr:spPr>
        <a:xfrm>
          <a:off x="15357240" y="7486103"/>
          <a:ext cx="2053029" cy="3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ACTIVE MINUTES</a:t>
          </a:r>
        </a:p>
      </xdr:txBody>
    </xdr:sp>
    <xdr:clientData/>
  </xdr:twoCellAnchor>
  <xdr:twoCellAnchor editAs="oneCell">
    <xdr:from>
      <xdr:col>5</xdr:col>
      <xdr:colOff>63864</xdr:colOff>
      <xdr:row>21</xdr:row>
      <xdr:rowOff>150090</xdr:rowOff>
    </xdr:from>
    <xdr:to>
      <xdr:col>8</xdr:col>
      <xdr:colOff>75408</xdr:colOff>
      <xdr:row>26</xdr:row>
      <xdr:rowOff>152284</xdr:rowOff>
    </xdr:to>
    <mc:AlternateContent xmlns:mc="http://schemas.openxmlformats.org/markup-compatibility/2006" xmlns:a14="http://schemas.microsoft.com/office/drawing/2010/main">
      <mc:Choice Requires="a14">
        <xdr:graphicFrame macro="">
          <xdr:nvGraphicFramePr>
            <xdr:cNvPr id="45" name="Activity Status (Active/ Not Active) 1">
              <a:extLst>
                <a:ext uri="{FF2B5EF4-FFF2-40B4-BE49-F238E27FC236}">
                  <a16:creationId xmlns:a16="http://schemas.microsoft.com/office/drawing/2014/main" id="{D7AC5106-5E78-49D8-B877-630142534C6E}"/>
                </a:ext>
              </a:extLst>
            </xdr:cNvPr>
            <xdr:cNvGraphicFramePr/>
          </xdr:nvGraphicFramePr>
          <xdr:xfrm>
            <a:off x="0" y="0"/>
            <a:ext cx="0" cy="0"/>
          </xdr:xfrm>
          <a:graphic>
            <a:graphicData uri="http://schemas.microsoft.com/office/drawing/2010/slicer">
              <sle:slicer xmlns:sle="http://schemas.microsoft.com/office/drawing/2010/slicer" name="Activity Status (Active/ Not Active) 1"/>
            </a:graphicData>
          </a:graphic>
        </xdr:graphicFrame>
      </mc:Choice>
      <mc:Fallback xmlns="">
        <xdr:sp macro="" textlink="">
          <xdr:nvSpPr>
            <xdr:cNvPr id="0" name=""/>
            <xdr:cNvSpPr>
              <a:spLocks noTextEdit="1"/>
            </xdr:cNvSpPr>
          </xdr:nvSpPr>
          <xdr:spPr>
            <a:xfrm>
              <a:off x="3124356" y="4085008"/>
              <a:ext cx="1847839" cy="939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76698</xdr:colOff>
      <xdr:row>27</xdr:row>
      <xdr:rowOff>92364</xdr:rowOff>
    </xdr:from>
    <xdr:to>
      <xdr:col>8</xdr:col>
      <xdr:colOff>62574</xdr:colOff>
      <xdr:row>37</xdr:row>
      <xdr:rowOff>46182</xdr:rowOff>
    </xdr:to>
    <mc:AlternateContent xmlns:mc="http://schemas.openxmlformats.org/markup-compatibility/2006" xmlns:a14="http://schemas.microsoft.com/office/drawing/2010/main">
      <mc:Choice Requires="a14">
        <xdr:graphicFrame macro="">
          <xdr:nvGraphicFramePr>
            <xdr:cNvPr id="46" name="Date 1">
              <a:extLst>
                <a:ext uri="{FF2B5EF4-FFF2-40B4-BE49-F238E27FC236}">
                  <a16:creationId xmlns:a16="http://schemas.microsoft.com/office/drawing/2014/main" id="{76F4B59E-1A7E-4A04-9743-C03B0FF65F1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137190" y="5151544"/>
              <a:ext cx="1822171" cy="1827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554181</xdr:colOff>
      <xdr:row>37</xdr:row>
      <xdr:rowOff>144318</xdr:rowOff>
    </xdr:from>
    <xdr:to>
      <xdr:col>6</xdr:col>
      <xdr:colOff>244762</xdr:colOff>
      <xdr:row>42</xdr:row>
      <xdr:rowOff>135082</xdr:rowOff>
    </xdr:to>
    <xdr:pic>
      <xdr:nvPicPr>
        <xdr:cNvPr id="48" name="Graphic 47" descr="House">
          <a:hlinkClick xmlns:r="http://schemas.openxmlformats.org/officeDocument/2006/relationships" r:id="rId10"/>
          <a:extLst>
            <a:ext uri="{FF2B5EF4-FFF2-40B4-BE49-F238E27FC236}">
              <a16:creationId xmlns:a16="http://schemas.microsoft.com/office/drawing/2014/main" id="{A79BCF5F-FD76-025B-F21E-A045A99D3AF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001817" y="6979227"/>
          <a:ext cx="914400" cy="914400"/>
        </a:xfrm>
        <a:prstGeom prst="rect">
          <a:avLst/>
        </a:prstGeom>
      </xdr:spPr>
    </xdr:pic>
    <xdr:clientData/>
  </xdr:twoCellAnchor>
  <xdr:twoCellAnchor editAs="oneCell">
    <xdr:from>
      <xdr:col>6</xdr:col>
      <xdr:colOff>473363</xdr:colOff>
      <xdr:row>37</xdr:row>
      <xdr:rowOff>144318</xdr:rowOff>
    </xdr:from>
    <xdr:to>
      <xdr:col>8</xdr:col>
      <xdr:colOff>163945</xdr:colOff>
      <xdr:row>42</xdr:row>
      <xdr:rowOff>135082</xdr:rowOff>
    </xdr:to>
    <xdr:pic>
      <xdr:nvPicPr>
        <xdr:cNvPr id="50" name="Graphic 49" descr="Database">
          <a:hlinkClick xmlns:r="http://schemas.openxmlformats.org/officeDocument/2006/relationships" r:id="rId13"/>
          <a:extLst>
            <a:ext uri="{FF2B5EF4-FFF2-40B4-BE49-F238E27FC236}">
              <a16:creationId xmlns:a16="http://schemas.microsoft.com/office/drawing/2014/main" id="{73551FFB-CE88-A22C-B303-BB578C1F821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144818" y="6979227"/>
          <a:ext cx="914400" cy="914400"/>
        </a:xfrm>
        <a:prstGeom prst="rect">
          <a:avLst/>
        </a:prstGeom>
      </xdr:spPr>
    </xdr:pic>
    <xdr:clientData/>
  </xdr:twoCellAnchor>
  <xdr:twoCellAnchor>
    <xdr:from>
      <xdr:col>4</xdr:col>
      <xdr:colOff>577273</xdr:colOff>
      <xdr:row>4</xdr:row>
      <xdr:rowOff>150091</xdr:rowOff>
    </xdr:from>
    <xdr:to>
      <xdr:col>8</xdr:col>
      <xdr:colOff>116278</xdr:colOff>
      <xdr:row>8</xdr:row>
      <xdr:rowOff>156853</xdr:rowOff>
    </xdr:to>
    <xdr:grpSp>
      <xdr:nvGrpSpPr>
        <xdr:cNvPr id="51" name="Group 50">
          <a:extLst>
            <a:ext uri="{FF2B5EF4-FFF2-40B4-BE49-F238E27FC236}">
              <a16:creationId xmlns:a16="http://schemas.microsoft.com/office/drawing/2014/main" id="{13B7451D-F370-4892-8361-92E3E43A72FD}"/>
            </a:ext>
          </a:extLst>
        </xdr:cNvPr>
        <xdr:cNvGrpSpPr/>
      </xdr:nvGrpSpPr>
      <xdr:grpSpPr>
        <a:xfrm>
          <a:off x="3006148" y="864466"/>
          <a:ext cx="1967880" cy="721137"/>
          <a:chOff x="1654629" y="386443"/>
          <a:chExt cx="1986642" cy="745671"/>
        </a:xfrm>
      </xdr:grpSpPr>
      <xdr:sp macro="" textlink="">
        <xdr:nvSpPr>
          <xdr:cNvPr id="52" name="TextBox 51">
            <a:extLst>
              <a:ext uri="{FF2B5EF4-FFF2-40B4-BE49-F238E27FC236}">
                <a16:creationId xmlns:a16="http://schemas.microsoft.com/office/drawing/2014/main" id="{5DF96637-2A03-AA30-D885-F058175C08EF}"/>
              </a:ext>
            </a:extLst>
          </xdr:cNvPr>
          <xdr:cNvSpPr txBox="1"/>
        </xdr:nvSpPr>
        <xdr:spPr>
          <a:xfrm>
            <a:off x="1654629" y="386443"/>
            <a:ext cx="1986642" cy="473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latin typeface="Segoe UI Black" panose="020B0A02040204020203" pitchFamily="34" charset="0"/>
                <a:ea typeface="Segoe UI Black" panose="020B0A02040204020203" pitchFamily="34" charset="0"/>
              </a:rPr>
              <a:t>Track</a:t>
            </a:r>
            <a:r>
              <a:rPr lang="en-US" sz="3200">
                <a:solidFill>
                  <a:schemeClr val="accent2">
                    <a:lumMod val="75000"/>
                  </a:schemeClr>
                </a:solidFill>
                <a:latin typeface="Segoe UI Black" panose="020B0A02040204020203" pitchFamily="34" charset="0"/>
                <a:ea typeface="Segoe UI Black" panose="020B0A02040204020203" pitchFamily="34" charset="0"/>
              </a:rPr>
              <a:t>Fit</a:t>
            </a:r>
          </a:p>
        </xdr:txBody>
      </xdr:sp>
      <xdr:sp macro="" textlink="">
        <xdr:nvSpPr>
          <xdr:cNvPr id="53" name="TextBox 52">
            <a:extLst>
              <a:ext uri="{FF2B5EF4-FFF2-40B4-BE49-F238E27FC236}">
                <a16:creationId xmlns:a16="http://schemas.microsoft.com/office/drawing/2014/main" id="{88A810A5-0835-504F-E0E8-08EECC1BA67D}"/>
              </a:ext>
            </a:extLst>
          </xdr:cNvPr>
          <xdr:cNvSpPr txBox="1"/>
        </xdr:nvSpPr>
        <xdr:spPr>
          <a:xfrm>
            <a:off x="1718129" y="847271"/>
            <a:ext cx="1897742" cy="28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ea typeface="Segoe UI Black" panose="020B0A02040204020203" pitchFamily="34" charset="0"/>
                <a:cs typeface="Arial" panose="020B0604020202020204" pitchFamily="34" charset="0"/>
              </a:rPr>
              <a:t>Fitness</a:t>
            </a:r>
            <a:r>
              <a:rPr lang="en-US" sz="1200" b="1" baseline="0">
                <a:latin typeface="Arial" panose="020B0604020202020204" pitchFamily="34" charset="0"/>
                <a:ea typeface="Segoe UI Black" panose="020B0A02040204020203" pitchFamily="34" charset="0"/>
                <a:cs typeface="Arial" panose="020B0604020202020204" pitchFamily="34" charset="0"/>
              </a:rPr>
              <a:t> Tracking</a:t>
            </a:r>
            <a:r>
              <a:rPr lang="en-US" sz="1200" b="1">
                <a:latin typeface="Arial" panose="020B0604020202020204" pitchFamily="34" charset="0"/>
                <a:ea typeface="Segoe UI Black" panose="020B0A02040204020203" pitchFamily="34" charset="0"/>
                <a:cs typeface="Arial" panose="020B0604020202020204" pitchFamily="34" charset="0"/>
              </a:rPr>
              <a:t> App</a:t>
            </a:r>
            <a:endParaRPr lang="en-US" sz="1200" b="1">
              <a:solidFill>
                <a:schemeClr val="accent6">
                  <a:lumMod val="50000"/>
                </a:schemeClr>
              </a:solidFill>
              <a:latin typeface="Arial" panose="020B0604020202020204" pitchFamily="34" charset="0"/>
              <a:ea typeface="Segoe UI Black" panose="020B0A02040204020203" pitchFamily="34" charset="0"/>
              <a:cs typeface="Arial" panose="020B0604020202020204" pitchFamily="34" charset="0"/>
            </a:endParaRPr>
          </a:p>
        </xdr:txBody>
      </xdr:sp>
    </xdr:grpSp>
    <xdr:clientData/>
  </xdr:twoCellAnchor>
  <xdr:twoCellAnchor>
    <xdr:from>
      <xdr:col>5</xdr:col>
      <xdr:colOff>57727</xdr:colOff>
      <xdr:row>9</xdr:row>
      <xdr:rowOff>92364</xdr:rowOff>
    </xdr:from>
    <xdr:to>
      <xdr:col>7</xdr:col>
      <xdr:colOff>428144</xdr:colOff>
      <xdr:row>11</xdr:row>
      <xdr:rowOff>169224</xdr:rowOff>
    </xdr:to>
    <xdr:grpSp>
      <xdr:nvGrpSpPr>
        <xdr:cNvPr id="54" name="Group 53">
          <a:extLst>
            <a:ext uri="{FF2B5EF4-FFF2-40B4-BE49-F238E27FC236}">
              <a16:creationId xmlns:a16="http://schemas.microsoft.com/office/drawing/2014/main" id="{A3A7102B-9762-498E-85CE-F6148133ED8F}"/>
            </a:ext>
          </a:extLst>
        </xdr:cNvPr>
        <xdr:cNvGrpSpPr/>
      </xdr:nvGrpSpPr>
      <xdr:grpSpPr>
        <a:xfrm>
          <a:off x="3093821" y="1699708"/>
          <a:ext cx="1584854" cy="434047"/>
          <a:chOff x="1807029" y="1262743"/>
          <a:chExt cx="1594236" cy="446315"/>
        </a:xfrm>
      </xdr:grpSpPr>
      <xdr:pic>
        <xdr:nvPicPr>
          <xdr:cNvPr id="55" name="Graphic 54" descr="Filter">
            <a:extLst>
              <a:ext uri="{FF2B5EF4-FFF2-40B4-BE49-F238E27FC236}">
                <a16:creationId xmlns:a16="http://schemas.microsoft.com/office/drawing/2014/main" id="{51708A39-9591-F66A-0088-7333213A4B6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807029" y="1262743"/>
            <a:ext cx="446315" cy="446315"/>
          </a:xfrm>
          <a:prstGeom prst="rect">
            <a:avLst/>
          </a:prstGeom>
        </xdr:spPr>
      </xdr:pic>
      <xdr:sp macro="" textlink="">
        <xdr:nvSpPr>
          <xdr:cNvPr id="56" name="TextBox 55">
            <a:extLst>
              <a:ext uri="{FF2B5EF4-FFF2-40B4-BE49-F238E27FC236}">
                <a16:creationId xmlns:a16="http://schemas.microsoft.com/office/drawing/2014/main" id="{878CB557-336E-950A-0990-F9CDFAB85200}"/>
              </a:ext>
            </a:extLst>
          </xdr:cNvPr>
          <xdr:cNvSpPr txBox="1"/>
        </xdr:nvSpPr>
        <xdr:spPr>
          <a:xfrm>
            <a:off x="2134507" y="1335314"/>
            <a:ext cx="1266758" cy="29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rPr>
              <a:t>FILTER PANEL</a:t>
            </a:r>
          </a:p>
        </xdr:txBody>
      </xdr:sp>
    </xdr:grpSp>
    <xdr:clientData/>
  </xdr:twoCellAnchor>
  <xdr:twoCellAnchor editAs="oneCell">
    <xdr:from>
      <xdr:col>11</xdr:col>
      <xdr:colOff>323272</xdr:colOff>
      <xdr:row>5</xdr:row>
      <xdr:rowOff>80819</xdr:rowOff>
    </xdr:from>
    <xdr:to>
      <xdr:col>13</xdr:col>
      <xdr:colOff>13854</xdr:colOff>
      <xdr:row>10</xdr:row>
      <xdr:rowOff>71582</xdr:rowOff>
    </xdr:to>
    <xdr:pic>
      <xdr:nvPicPr>
        <xdr:cNvPr id="58" name="Graphic 57" descr="Shoe footprints">
          <a:extLst>
            <a:ext uri="{FF2B5EF4-FFF2-40B4-BE49-F238E27FC236}">
              <a16:creationId xmlns:a16="http://schemas.microsoft.com/office/drawing/2014/main" id="{D0DA399C-03FF-6EB0-AEC7-5B7B10C53FE8}"/>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7054272" y="1004455"/>
          <a:ext cx="914400" cy="914400"/>
        </a:xfrm>
        <a:prstGeom prst="rect">
          <a:avLst/>
        </a:prstGeom>
      </xdr:spPr>
    </xdr:pic>
    <xdr:clientData/>
  </xdr:twoCellAnchor>
  <xdr:twoCellAnchor editAs="oneCell">
    <xdr:from>
      <xdr:col>16</xdr:col>
      <xdr:colOff>1</xdr:colOff>
      <xdr:row>5</xdr:row>
      <xdr:rowOff>103909</xdr:rowOff>
    </xdr:from>
    <xdr:to>
      <xdr:col>17</xdr:col>
      <xdr:colOff>302491</xdr:colOff>
      <xdr:row>10</xdr:row>
      <xdr:rowOff>94672</xdr:rowOff>
    </xdr:to>
    <xdr:pic>
      <xdr:nvPicPr>
        <xdr:cNvPr id="60" name="Graphic 59" descr="Heart with pulse">
          <a:extLst>
            <a:ext uri="{FF2B5EF4-FFF2-40B4-BE49-F238E27FC236}">
              <a16:creationId xmlns:a16="http://schemas.microsoft.com/office/drawing/2014/main" id="{E795402C-D17D-79FA-F1AD-0DF862B11BC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9790546" y="1027545"/>
          <a:ext cx="914400" cy="914400"/>
        </a:xfrm>
        <a:prstGeom prst="rect">
          <a:avLst/>
        </a:prstGeom>
      </xdr:spPr>
    </xdr:pic>
    <xdr:clientData/>
  </xdr:twoCellAnchor>
  <xdr:twoCellAnchor editAs="oneCell">
    <xdr:from>
      <xdr:col>11</xdr:col>
      <xdr:colOff>230908</xdr:colOff>
      <xdr:row>13</xdr:row>
      <xdr:rowOff>80818</xdr:rowOff>
    </xdr:from>
    <xdr:to>
      <xdr:col>12</xdr:col>
      <xdr:colOff>533399</xdr:colOff>
      <xdr:row>18</xdr:row>
      <xdr:rowOff>71582</xdr:rowOff>
    </xdr:to>
    <xdr:pic>
      <xdr:nvPicPr>
        <xdr:cNvPr id="62" name="Graphic 61" descr="Sleep">
          <a:extLst>
            <a:ext uri="{FF2B5EF4-FFF2-40B4-BE49-F238E27FC236}">
              <a16:creationId xmlns:a16="http://schemas.microsoft.com/office/drawing/2014/main" id="{E4A36358-64B1-04E9-B84A-18089CA5D5B4}"/>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6961908" y="2482273"/>
          <a:ext cx="914400" cy="914400"/>
        </a:xfrm>
        <a:prstGeom prst="rect">
          <a:avLst/>
        </a:prstGeom>
      </xdr:spPr>
    </xdr:pic>
    <xdr:clientData/>
  </xdr:twoCellAnchor>
  <xdr:twoCellAnchor editAs="oneCell">
    <xdr:from>
      <xdr:col>15</xdr:col>
      <xdr:colOff>484907</xdr:colOff>
      <xdr:row>12</xdr:row>
      <xdr:rowOff>127000</xdr:rowOff>
    </xdr:from>
    <xdr:to>
      <xdr:col>17</xdr:col>
      <xdr:colOff>175488</xdr:colOff>
      <xdr:row>17</xdr:row>
      <xdr:rowOff>117763</xdr:rowOff>
    </xdr:to>
    <xdr:pic>
      <xdr:nvPicPr>
        <xdr:cNvPr id="64" name="Picture 63" descr="Active Day Icons - Free SVG &amp; PNG Active Day Images - Noun ...">
          <a:extLst>
            <a:ext uri="{FF2B5EF4-FFF2-40B4-BE49-F238E27FC236}">
              <a16:creationId xmlns:a16="http://schemas.microsoft.com/office/drawing/2014/main" id="{0C2FC53C-E3F8-B672-CF54-8713E9ADCF99}"/>
            </a:ext>
          </a:extLst>
        </xdr:cNvPr>
        <xdr:cNvPicPr>
          <a:picLocks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63543" y="2343727"/>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gautam" refreshedDate="45863.672306134256" createdVersion="8" refreshedVersion="8" minRefreshableVersion="3" recordCount="31" xr:uid="{1485D9EC-CB71-477F-96E5-1F5405095629}">
  <cacheSource type="worksheet">
    <worksheetSource name="Table1"/>
  </cacheSource>
  <cacheFields count="10">
    <cacheField name="Date" numFmtId="164">
      <sharedItems containsDate="1" containsMixedTypes="1" minDate="2025-07-24T00:00:00" maxDate="2025-08-01T00:00:00" count="31">
        <s v="2025-07-01"/>
        <s v="2025-07-02"/>
        <s v="2025-07-03"/>
        <s v="2025-07-04"/>
        <s v="2025-07-05"/>
        <s v="2025-07-06"/>
        <s v="2025-07-07"/>
        <s v="2025-07-08"/>
        <s v="2025-07-09"/>
        <s v="2025-07-10"/>
        <s v="2025-07-11"/>
        <s v="2025-07-12"/>
        <s v="2025-07-13"/>
        <s v="2025-07-14"/>
        <s v="2025-07-15"/>
        <s v="2025-07-16"/>
        <s v="2025-07-17"/>
        <s v="2025-07-18"/>
        <s v="2025-07-19"/>
        <s v="2025-07-20"/>
        <s v="2025-07-21"/>
        <s v="2025-07-22"/>
        <s v="2025-07-23"/>
        <d v="2025-07-24T00:00:00"/>
        <d v="2025-07-25T00:00:00"/>
        <d v="2025-07-26T00:00:00"/>
        <d v="2025-07-27T00:00:00"/>
        <d v="2025-07-28T00:00:00"/>
        <d v="2025-07-29T00:00:00"/>
        <d v="2025-07-30T00:00:00"/>
        <d v="2025-07-31T00:00:00"/>
      </sharedItems>
    </cacheField>
    <cacheField name="Week" numFmtId="164">
      <sharedItems count="5">
        <s v="Week 1"/>
        <s v="Week 2"/>
        <s v="Week 3"/>
        <s v="Week 4"/>
        <s v="Week 5"/>
      </sharedItems>
    </cacheField>
    <cacheField name="Steps" numFmtId="0">
      <sharedItems containsSemiMixedTypes="0" containsString="0" containsNumber="1" containsInteger="1" minValue="3206" maxValue="14837"/>
    </cacheField>
    <cacheField name="Heart Rate " numFmtId="0">
      <sharedItems containsSemiMixedTypes="0" containsString="0" containsNumber="1" containsInteger="1" minValue="60" maxValue="98"/>
    </cacheField>
    <cacheField name="Sleep (hrs)" numFmtId="0">
      <sharedItems containsSemiMixedTypes="0" containsString="0" containsNumber="1" minValue="4.5999999999999996" maxValue="9"/>
    </cacheField>
    <cacheField name="Sleep (Minutes)" numFmtId="0">
      <sharedItems containsSemiMixedTypes="0" containsString="0" containsNumber="1" containsInteger="1" minValue="276" maxValue="540"/>
    </cacheField>
    <cacheField name="Calories Burned" numFmtId="0">
      <sharedItems containsSemiMixedTypes="0" containsString="0" containsNumber="1" containsInteger="1" minValue="1943" maxValue="3463"/>
    </cacheField>
    <cacheField name="Active Minutes" numFmtId="0">
      <sharedItems containsSemiMixedTypes="0" containsString="0" containsNumber="1" containsInteger="1" minValue="30" maxValue="119" count="28">
        <n v="118"/>
        <n v="79"/>
        <n v="52"/>
        <n v="60"/>
        <n v="71"/>
        <n v="36"/>
        <n v="45"/>
        <n v="119"/>
        <n v="89"/>
        <n v="31"/>
        <n v="30"/>
        <n v="77"/>
        <n v="41"/>
        <n v="98"/>
        <n v="66"/>
        <n v="61"/>
        <n v="38"/>
        <n v="48"/>
        <n v="109"/>
        <n v="32"/>
        <n v="49"/>
        <n v="53"/>
        <n v="83"/>
        <n v="62"/>
        <n v="68"/>
        <n v="111"/>
        <n v="40"/>
        <n v="86"/>
      </sharedItems>
    </cacheField>
    <cacheField name="Activity Status (Active/ Not Active)" numFmtId="0">
      <sharedItems count="2">
        <s v="Active"/>
        <s v="Not Active"/>
      </sharedItems>
    </cacheField>
    <cacheField name="Activity Statu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860386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n v="11154"/>
    <n v="98"/>
    <n v="5.6"/>
    <n v="336"/>
    <n v="3433"/>
    <x v="0"/>
    <x v="0"/>
    <x v="0"/>
  </r>
  <r>
    <x v="1"/>
    <x v="0"/>
    <n v="12762"/>
    <n v="74"/>
    <n v="5.3"/>
    <n v="318"/>
    <n v="1997"/>
    <x v="1"/>
    <x v="1"/>
    <x v="1"/>
  </r>
  <r>
    <x v="2"/>
    <x v="0"/>
    <n v="8056"/>
    <n v="88"/>
    <n v="5.5"/>
    <n v="330"/>
    <n v="2781"/>
    <x v="2"/>
    <x v="0"/>
    <x v="0"/>
  </r>
  <r>
    <x v="3"/>
    <x v="0"/>
    <n v="11110"/>
    <n v="95"/>
    <n v="7"/>
    <n v="420"/>
    <n v="3334"/>
    <x v="3"/>
    <x v="0"/>
    <x v="0"/>
  </r>
  <r>
    <x v="4"/>
    <x v="0"/>
    <n v="13882"/>
    <n v="72"/>
    <n v="6.3"/>
    <n v="378"/>
    <n v="2551"/>
    <x v="4"/>
    <x v="0"/>
    <x v="0"/>
  </r>
  <r>
    <x v="5"/>
    <x v="0"/>
    <n v="6840"/>
    <n v="91"/>
    <n v="4.8"/>
    <n v="288"/>
    <n v="1943"/>
    <x v="5"/>
    <x v="1"/>
    <x v="1"/>
  </r>
  <r>
    <x v="6"/>
    <x v="0"/>
    <n v="4028"/>
    <n v="66"/>
    <n v="5.6"/>
    <n v="336"/>
    <n v="2408"/>
    <x v="6"/>
    <x v="1"/>
    <x v="1"/>
  </r>
  <r>
    <x v="7"/>
    <x v="1"/>
    <n v="10385"/>
    <n v="81"/>
    <n v="5.6"/>
    <n v="336"/>
    <n v="3024"/>
    <x v="7"/>
    <x v="0"/>
    <x v="0"/>
  </r>
  <r>
    <x v="8"/>
    <x v="1"/>
    <n v="3502"/>
    <n v="87"/>
    <n v="7.6"/>
    <n v="456"/>
    <n v="2947"/>
    <x v="8"/>
    <x v="1"/>
    <x v="1"/>
  </r>
  <r>
    <x v="9"/>
    <x v="1"/>
    <n v="9910"/>
    <n v="61"/>
    <n v="7.7"/>
    <n v="462"/>
    <n v="1986"/>
    <x v="9"/>
    <x v="1"/>
    <x v="1"/>
  </r>
  <r>
    <x v="10"/>
    <x v="1"/>
    <n v="12062"/>
    <n v="65"/>
    <n v="5.2"/>
    <n v="312"/>
    <n v="3149"/>
    <x v="10"/>
    <x v="0"/>
    <x v="0"/>
  </r>
  <r>
    <x v="11"/>
    <x v="1"/>
    <n v="9938"/>
    <n v="87"/>
    <n v="9"/>
    <n v="540"/>
    <n v="2263"/>
    <x v="11"/>
    <x v="1"/>
    <x v="1"/>
  </r>
  <r>
    <x v="12"/>
    <x v="1"/>
    <n v="7488"/>
    <n v="87"/>
    <n v="5.7"/>
    <n v="342"/>
    <n v="3172"/>
    <x v="12"/>
    <x v="1"/>
    <x v="1"/>
  </r>
  <r>
    <x v="13"/>
    <x v="1"/>
    <n v="3206"/>
    <n v="79"/>
    <n v="8.9"/>
    <n v="534"/>
    <n v="2459"/>
    <x v="13"/>
    <x v="1"/>
    <x v="1"/>
  </r>
  <r>
    <x v="14"/>
    <x v="2"/>
    <n v="8134"/>
    <n v="89"/>
    <n v="6.3"/>
    <n v="378"/>
    <n v="2563"/>
    <x v="14"/>
    <x v="0"/>
    <x v="0"/>
  </r>
  <r>
    <x v="15"/>
    <x v="2"/>
    <n v="8977"/>
    <n v="70"/>
    <n v="4.5999999999999996"/>
    <n v="276"/>
    <n v="2754"/>
    <x v="15"/>
    <x v="0"/>
    <x v="0"/>
  </r>
  <r>
    <x v="16"/>
    <x v="2"/>
    <n v="10721"/>
    <n v="87"/>
    <n v="6.1"/>
    <n v="366"/>
    <n v="2202"/>
    <x v="16"/>
    <x v="1"/>
    <x v="1"/>
  </r>
  <r>
    <x v="17"/>
    <x v="2"/>
    <n v="10035"/>
    <n v="84"/>
    <n v="7.4"/>
    <n v="444"/>
    <n v="3169"/>
    <x v="17"/>
    <x v="0"/>
    <x v="0"/>
  </r>
  <r>
    <x v="18"/>
    <x v="2"/>
    <n v="4484"/>
    <n v="98"/>
    <n v="7.6"/>
    <n v="456"/>
    <n v="3334"/>
    <x v="11"/>
    <x v="1"/>
    <x v="1"/>
  </r>
  <r>
    <x v="19"/>
    <x v="2"/>
    <n v="10858"/>
    <n v="92"/>
    <n v="6.9"/>
    <n v="414"/>
    <n v="1946"/>
    <x v="18"/>
    <x v="1"/>
    <x v="1"/>
  </r>
  <r>
    <x v="20"/>
    <x v="2"/>
    <n v="3863"/>
    <n v="60"/>
    <n v="6.5"/>
    <n v="390"/>
    <n v="2971"/>
    <x v="19"/>
    <x v="1"/>
    <x v="1"/>
  </r>
  <r>
    <x v="21"/>
    <x v="3"/>
    <n v="5790"/>
    <n v="86"/>
    <n v="7"/>
    <n v="420"/>
    <n v="2663"/>
    <x v="20"/>
    <x v="1"/>
    <x v="1"/>
  </r>
  <r>
    <x v="22"/>
    <x v="3"/>
    <n v="10408"/>
    <n v="72"/>
    <n v="7.2"/>
    <n v="432"/>
    <n v="2288"/>
    <x v="21"/>
    <x v="1"/>
    <x v="1"/>
  </r>
  <r>
    <x v="23"/>
    <x v="3"/>
    <n v="11755"/>
    <n v="62"/>
    <n v="4.9000000000000004"/>
    <n v="294"/>
    <n v="2728"/>
    <x v="22"/>
    <x v="0"/>
    <x v="0"/>
  </r>
  <r>
    <x v="24"/>
    <x v="3"/>
    <n v="8116"/>
    <n v="98"/>
    <n v="6.2"/>
    <n v="372"/>
    <n v="3463"/>
    <x v="23"/>
    <x v="0"/>
    <x v="0"/>
  </r>
  <r>
    <x v="25"/>
    <x v="3"/>
    <n v="5454"/>
    <n v="91"/>
    <n v="5.2"/>
    <n v="312"/>
    <n v="2200"/>
    <x v="24"/>
    <x v="1"/>
    <x v="1"/>
  </r>
  <r>
    <x v="26"/>
    <x v="3"/>
    <n v="14837"/>
    <n v="63"/>
    <n v="6.9"/>
    <n v="414"/>
    <n v="2566"/>
    <x v="25"/>
    <x v="0"/>
    <x v="0"/>
  </r>
  <r>
    <x v="27"/>
    <x v="3"/>
    <n v="11996"/>
    <n v="89"/>
    <n v="6.7"/>
    <n v="402"/>
    <n v="2093"/>
    <x v="10"/>
    <x v="1"/>
    <x v="1"/>
  </r>
  <r>
    <x v="28"/>
    <x v="4"/>
    <n v="5731"/>
    <n v="96"/>
    <n v="7.6"/>
    <n v="456"/>
    <n v="2079"/>
    <x v="26"/>
    <x v="1"/>
    <x v="1"/>
  </r>
  <r>
    <x v="29"/>
    <x v="4"/>
    <n v="13965"/>
    <n v="82"/>
    <n v="5.7"/>
    <n v="342"/>
    <n v="2683"/>
    <x v="27"/>
    <x v="0"/>
    <x v="0"/>
  </r>
  <r>
    <x v="30"/>
    <x v="4"/>
    <n v="3863"/>
    <n v="60"/>
    <n v="6.5"/>
    <n v="390"/>
    <n v="2971"/>
    <x v="1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63FFE7-9717-4FC9-BA67-F174B05B9F0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60:C66" firstHeaderRow="1" firstDataRow="2" firstDataCol="1"/>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descending">
      <items count="6">
        <item x="4"/>
        <item x="3"/>
        <item x="2"/>
        <item x="1"/>
        <item x="0"/>
        <item t="default"/>
      </items>
    </pivotField>
    <pivotField showAll="0"/>
    <pivotField showAll="0"/>
    <pivotField showAll="0"/>
    <pivotField showAll="0"/>
    <pivotField showAll="0"/>
    <pivotField showAll="0"/>
    <pivotField axis="axisCol" dataField="1" showAll="0">
      <items count="3">
        <item x="0"/>
        <item x="1"/>
        <item t="default"/>
      </items>
    </pivotField>
    <pivotField showAll="0">
      <items count="3">
        <item x="1"/>
        <item x="0"/>
        <item t="default"/>
      </items>
    </pivotField>
  </pivotFields>
  <rowFields count="1">
    <field x="1"/>
  </rowFields>
  <rowItems count="5">
    <i>
      <x/>
    </i>
    <i>
      <x v="1"/>
    </i>
    <i>
      <x v="2"/>
    </i>
    <i>
      <x v="3"/>
    </i>
    <i>
      <x v="4"/>
    </i>
  </rowItems>
  <colFields count="1">
    <field x="8"/>
  </colFields>
  <colItems count="2">
    <i>
      <x/>
    </i>
    <i>
      <x v="1"/>
    </i>
  </colItems>
  <dataFields count="1">
    <dataField name="Count of Activity Status (Active/ Not Active)" fld="8" subtotal="count" baseField="0" baseItem="0"/>
  </dataFields>
  <formats count="7">
    <format dxfId="6">
      <pivotArea type="all" dataOnly="0" outline="0" fieldPosition="0"/>
    </format>
    <format dxfId="5">
      <pivotArea outline="0" collapsedLevelsAreSubtotals="1" fieldPosition="0"/>
    </format>
    <format dxfId="4">
      <pivotArea type="origin" dataOnly="0" labelOnly="1" outline="0" fieldPosition="0"/>
    </format>
    <format dxfId="3">
      <pivotArea field="9" type="button" dataOnly="0" labelOnly="1" outline="0"/>
    </format>
    <format dxfId="2">
      <pivotArea type="topRight" dataOnly="0" labelOnly="1" outline="0" fieldPosition="0"/>
    </format>
    <format dxfId="1">
      <pivotArea field="1" type="button" dataOnly="0" labelOnly="1" outline="0" axis="axisRow" fieldPosition="0"/>
    </format>
    <format dxfId="0">
      <pivotArea dataOnly="0" labelOnly="1" fieldPosition="0">
        <references count="1">
          <reference field="1" count="0"/>
        </references>
      </pivotArea>
    </format>
  </formats>
  <chartFormats count="10">
    <chartFormat chart="3" format="6" series="1">
      <pivotArea type="data" outline="0" fieldPosition="0">
        <references count="1">
          <reference field="8" count="1" selected="0">
            <x v="0"/>
          </reference>
        </references>
      </pivotArea>
    </chartFormat>
    <chartFormat chart="3" format="7" series="1">
      <pivotArea type="data" outline="0" fieldPosition="0">
        <references count="1">
          <reference field="8" count="1" selected="0">
            <x v="1"/>
          </reference>
        </references>
      </pivotArea>
    </chartFormat>
    <chartFormat chart="0" format="2" series="1">
      <pivotArea type="data" outline="0" fieldPosition="0">
        <references count="1">
          <reference field="8" count="1" selected="0">
            <x v="0"/>
          </reference>
        </references>
      </pivotArea>
    </chartFormat>
    <chartFormat chart="0" format="3" series="1">
      <pivotArea type="data" outline="0" fieldPosition="0">
        <references count="1">
          <reference field="8" count="1" selected="0">
            <x v="1"/>
          </reference>
        </references>
      </pivotArea>
    </chartFormat>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3">
          <reference field="4294967294" count="1" selected="0">
            <x v="0"/>
          </reference>
          <reference field="1" count="1" selected="0">
            <x v="4"/>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5E71BB-4831-4213-97BF-0C37E198318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137:B142" firstHeaderRow="1" firstDataRow="1" firstDataCol="1"/>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descending">
      <items count="6">
        <item x="4"/>
        <item x="3"/>
        <item x="2"/>
        <item x="1"/>
        <item x="0"/>
        <item t="default"/>
      </items>
    </pivotField>
    <pivotField showAll="0"/>
    <pivotField showAll="0"/>
    <pivotField showAll="0"/>
    <pivotField showAll="0"/>
    <pivotField dataField="1" showAll="0"/>
    <pivotField showAll="0"/>
    <pivotField showAll="0">
      <items count="3">
        <item x="0"/>
        <item x="1"/>
        <item t="default"/>
      </items>
    </pivotField>
    <pivotField showAll="0">
      <items count="3">
        <item x="1"/>
        <item x="0"/>
        <item t="default"/>
      </items>
    </pivotField>
  </pivotFields>
  <rowFields count="1">
    <field x="1"/>
  </rowFields>
  <rowItems count="5">
    <i>
      <x/>
    </i>
    <i>
      <x v="1"/>
    </i>
    <i>
      <x v="2"/>
    </i>
    <i>
      <x v="3"/>
    </i>
    <i>
      <x v="4"/>
    </i>
  </rowItems>
  <colItems count="1">
    <i/>
  </colItems>
  <dataFields count="1">
    <dataField name="Sum of Calories Burned" fld="6" baseField="0" baseItem="0"/>
  </dataFields>
  <formats count="5">
    <format dxfId="55">
      <pivotArea type="all" dataOnly="0" outline="0" fieldPosition="0"/>
    </format>
    <format dxfId="54">
      <pivotArea outline="0" collapsedLevelsAreSubtotals="1" fieldPosition="0"/>
    </format>
    <format dxfId="53">
      <pivotArea field="1" type="button" dataOnly="0" labelOnly="1" outline="0" axis="axisRow" fieldPosition="0"/>
    </format>
    <format dxfId="52">
      <pivotArea dataOnly="0" labelOnly="1" fieldPosition="0">
        <references count="1">
          <reference field="1" count="0"/>
        </references>
      </pivotArea>
    </format>
    <format dxfId="51">
      <pivotArea dataOnly="0" labelOnly="1" outline="0" axis="axisValues" fieldPosition="0"/>
    </format>
  </formats>
  <chartFormats count="7">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1" count="1" selected="0">
            <x v="4"/>
          </reference>
        </references>
      </pivotArea>
    </chartFormat>
    <chartFormat chart="23" format="4">
      <pivotArea type="data" outline="0" fieldPosition="0">
        <references count="2">
          <reference field="4294967294" count="1" selected="0">
            <x v="0"/>
          </reference>
          <reference field="1" count="1" selected="0">
            <x v="3"/>
          </reference>
        </references>
      </pivotArea>
    </chartFormat>
    <chartFormat chart="23" format="5">
      <pivotArea type="data" outline="0" fieldPosition="0">
        <references count="2">
          <reference field="4294967294" count="1" selected="0">
            <x v="0"/>
          </reference>
          <reference field="1" count="1" selected="0">
            <x v="2"/>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 chart="23" format="7">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BD6194-11F0-464C-962E-97281C1ED45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130:B135" firstHeaderRow="1" firstDataRow="1" firstDataCol="1"/>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descending">
      <items count="6">
        <item x="4"/>
        <item x="3"/>
        <item x="2"/>
        <item x="1"/>
        <item x="0"/>
        <item t="default"/>
      </items>
    </pivotField>
    <pivotField dataField="1" showAll="0"/>
    <pivotField showAll="0"/>
    <pivotField showAll="0"/>
    <pivotField showAll="0"/>
    <pivotField showAll="0"/>
    <pivotField showAll="0"/>
    <pivotField showAll="0">
      <items count="3">
        <item x="0"/>
        <item x="1"/>
        <item t="default"/>
      </items>
    </pivotField>
    <pivotField showAll="0">
      <items count="3">
        <item x="1"/>
        <item x="0"/>
        <item t="default"/>
      </items>
    </pivotField>
  </pivotFields>
  <rowFields count="1">
    <field x="1"/>
  </rowFields>
  <rowItems count="5">
    <i>
      <x/>
    </i>
    <i>
      <x v="1"/>
    </i>
    <i>
      <x v="2"/>
    </i>
    <i>
      <x v="3"/>
    </i>
    <i>
      <x v="4"/>
    </i>
  </rowItems>
  <colItems count="1">
    <i/>
  </colItems>
  <dataFields count="1">
    <dataField name="Sum of Steps" fld="2" baseField="0" baseItem="0"/>
  </dataFields>
  <formats count="5">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outline="0" axis="axisValues" fieldPosition="0"/>
    </format>
  </formats>
  <chartFormats count="4">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1" count="1" selected="0">
            <x v="1"/>
          </reference>
        </references>
      </pivotArea>
    </chartFormat>
    <chartFormat chart="18"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B814B-7DEA-4525-97EE-AE13965311D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48:B53" firstHeaderRow="1" firstDataRow="1" firstDataCol="1"/>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0"/>
        <item x="1"/>
        <item x="2"/>
        <item x="3"/>
        <item x="4"/>
        <item t="default"/>
      </items>
    </pivotField>
    <pivotField showAll="0"/>
    <pivotField showAll="0"/>
    <pivotField showAll="0"/>
    <pivotField dataField="1" showAll="0"/>
    <pivotField showAll="0"/>
    <pivotField showAll="0"/>
    <pivotField showAll="0">
      <items count="3">
        <item x="0"/>
        <item x="1"/>
        <item t="default"/>
      </items>
    </pivotField>
    <pivotField showAll="0"/>
  </pivotFields>
  <rowFields count="1">
    <field x="1"/>
  </rowFields>
  <rowItems count="5">
    <i>
      <x/>
    </i>
    <i>
      <x v="1"/>
    </i>
    <i>
      <x v="2"/>
    </i>
    <i>
      <x v="3"/>
    </i>
    <i>
      <x v="4"/>
    </i>
  </rowItems>
  <colItems count="1">
    <i/>
  </colItems>
  <dataFields count="1">
    <dataField name="Sum of Sleep (Minutes)" fld="5" baseField="1" baseItem="0" numFmtId="167"/>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outline="0" axis="axisValues" fieldPosition="0"/>
    </format>
    <format dxfId="1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B0117E-04DF-4934-BCE5-A03851523BF3}"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12:B43" firstHeaderRow="1" firstDataRow="1" firstDataCol="1"/>
  <pivotFields count="1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x="1"/>
        <item x="2"/>
        <item x="3"/>
        <item x="4"/>
        <item t="default"/>
      </items>
    </pivotField>
    <pivotField dataField="1" showAll="0"/>
    <pivotField showAll="0"/>
    <pivotField showAll="0"/>
    <pivotField showAll="0"/>
    <pivotField showAll="0"/>
    <pivotField showAll="0"/>
    <pivotField showAll="0">
      <items count="3">
        <item x="0"/>
        <item x="1"/>
        <item t="default"/>
      </items>
    </pivotField>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teps" fld="2" baseField="0" baseItem="0"/>
  </dataFields>
  <formats count="7">
    <format dxfId="24">
      <pivotArea type="all" dataOnly="0" outline="0"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outline="0" axis="axisValues" fieldPosition="0"/>
    </format>
  </formats>
  <chartFormats count="12">
    <chartFormat chart="5" format="149" series="1">
      <pivotArea type="data" outline="0" fieldPosition="0">
        <references count="1">
          <reference field="4294967294" count="1" selected="0">
            <x v="0"/>
          </reference>
        </references>
      </pivotArea>
    </chartFormat>
    <chartFormat chart="3" format="150" series="1">
      <pivotArea type="data" outline="0" fieldPosition="0">
        <references count="1">
          <reference field="4294967294" count="1" selected="0">
            <x v="0"/>
          </reference>
        </references>
      </pivotArea>
    </chartFormat>
    <chartFormat chart="0" format="15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1"/>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3"/>
          </reference>
        </references>
      </pivotArea>
    </chartFormat>
    <chartFormat chart="9" format="5">
      <pivotArea type="data" outline="0" fieldPosition="0">
        <references count="2">
          <reference field="4294967294" count="1" selected="0">
            <x v="0"/>
          </reference>
          <reference field="0" count="1" selected="0">
            <x v="4"/>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DF1E18-A8F5-47CF-A3E7-CD8F80B3A0E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21:B126" firstHeaderRow="1" firstDataRow="1" firstDataCol="1"/>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ascending">
      <items count="6">
        <item x="0"/>
        <item x="1"/>
        <item x="2"/>
        <item x="3"/>
        <item x="4"/>
        <item t="default"/>
      </items>
    </pivotField>
    <pivotField showAll="0"/>
    <pivotField dataField="1" showAll="0"/>
    <pivotField showAll="0"/>
    <pivotField showAll="0"/>
    <pivotField showAll="0"/>
    <pivotField showAll="0"/>
    <pivotField showAll="0">
      <items count="3">
        <item x="0"/>
        <item x="1"/>
        <item t="default"/>
      </items>
    </pivotField>
    <pivotField showAll="0">
      <items count="3">
        <item x="1"/>
        <item x="0"/>
        <item t="default"/>
      </items>
    </pivotField>
  </pivotFields>
  <rowFields count="1">
    <field x="1"/>
  </rowFields>
  <rowItems count="5">
    <i>
      <x/>
    </i>
    <i>
      <x v="1"/>
    </i>
    <i>
      <x v="2"/>
    </i>
    <i>
      <x v="3"/>
    </i>
    <i>
      <x v="4"/>
    </i>
  </rowItems>
  <colItems count="1">
    <i/>
  </colItems>
  <dataFields count="1">
    <dataField name="Average of Heart Rate " fld="3" subtotal="average" baseField="1" baseItem="0" numFmtId="166"/>
  </dataFields>
  <formats count="7">
    <format dxfId="31">
      <pivotArea type="all" dataOnly="0" outline="0" fieldPosition="0"/>
    </format>
    <format dxfId="30">
      <pivotArea outline="0" fieldPosition="0">
        <references count="1">
          <reference field="4294967294" count="1">
            <x v="0"/>
          </reference>
        </references>
      </pivotArea>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outline="0" axis="axisValues" fieldPosition="0"/>
    </format>
  </formats>
  <chartFormats count="12">
    <chartFormat chart="11"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 chart="14" format="10">
      <pivotArea type="data" outline="0" fieldPosition="0">
        <references count="2">
          <reference field="4294967294" count="1" selected="0">
            <x v="0"/>
          </reference>
          <reference field="1" count="1" selected="0">
            <x v="2"/>
          </reference>
        </references>
      </pivotArea>
    </chartFormat>
    <chartFormat chart="14" format="11">
      <pivotArea type="data" outline="0" fieldPosition="0">
        <references count="2">
          <reference field="4294967294" count="1" selected="0">
            <x v="0"/>
          </reference>
          <reference field="1" count="1" selected="0">
            <x v="3"/>
          </reference>
        </references>
      </pivotArea>
    </chartFormat>
    <chartFormat chart="14" format="12">
      <pivotArea type="data" outline="0" fieldPosition="0">
        <references count="2">
          <reference field="4294967294" count="1" selected="0">
            <x v="0"/>
          </reference>
          <reference field="1" count="1" selected="0">
            <x v="4"/>
          </reference>
        </references>
      </pivotArea>
    </chartFormat>
    <chartFormat chart="11" format="1">
      <pivotArea type="data" outline="0" fieldPosition="0">
        <references count="2">
          <reference field="4294967294" count="1" selected="0">
            <x v="0"/>
          </reference>
          <reference field="1" count="1" selected="0">
            <x v="0"/>
          </reference>
        </references>
      </pivotArea>
    </chartFormat>
    <chartFormat chart="11" format="2">
      <pivotArea type="data" outline="0" fieldPosition="0">
        <references count="2">
          <reference field="4294967294" count="1" selected="0">
            <x v="0"/>
          </reference>
          <reference field="1" count="1" selected="0">
            <x v="1"/>
          </reference>
        </references>
      </pivotArea>
    </chartFormat>
    <chartFormat chart="11" format="3">
      <pivotArea type="data" outline="0" fieldPosition="0">
        <references count="2">
          <reference field="4294967294" count="1" selected="0">
            <x v="0"/>
          </reference>
          <reference field="1" count="1" selected="0">
            <x v="2"/>
          </reference>
        </references>
      </pivotArea>
    </chartFormat>
    <chartFormat chart="11" format="4">
      <pivotArea type="data" outline="0" fieldPosition="0">
        <references count="2">
          <reference field="4294967294" count="1" selected="0">
            <x v="0"/>
          </reference>
          <reference field="1" count="1" selected="0">
            <x v="3"/>
          </reference>
        </references>
      </pivotArea>
    </chartFormat>
    <chartFormat chart="11"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75BFFD-9E6C-4C13-A69E-EF53500DB8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x="1"/>
        <item x="2"/>
        <item x="3"/>
        <item x="4"/>
        <item t="default"/>
      </items>
    </pivotField>
    <pivotField dataField="1" showAll="0"/>
    <pivotField dataField="1" showAll="0"/>
    <pivotField showAll="0"/>
    <pivotField dataField="1" showAll="0"/>
    <pivotField showAll="0"/>
    <pivotField showAll="0"/>
    <pivotField showAll="0">
      <items count="3">
        <item x="0"/>
        <item x="1"/>
        <item t="default"/>
      </items>
    </pivotField>
    <pivotField dataField="1" showAll="0"/>
  </pivotFields>
  <rowItems count="1">
    <i/>
  </rowItems>
  <colFields count="1">
    <field x="-2"/>
  </colFields>
  <colItems count="4">
    <i>
      <x/>
    </i>
    <i i="1">
      <x v="1"/>
    </i>
    <i i="2">
      <x v="2"/>
    </i>
    <i i="3">
      <x v="3"/>
    </i>
  </colItems>
  <dataFields count="4">
    <dataField name="Total Steps" fld="2" baseField="0" baseItem="1" numFmtId="165"/>
    <dataField name="AvgHeart Rate " fld="3" subtotal="average" baseField="0" baseItem="1" numFmtId="166"/>
    <dataField name="Total Sleep (Minutes)" fld="5" baseField="0" baseItem="1" numFmtId="165"/>
    <dataField name="Total Active Days" fld="9" baseField="0" baseItem="3"/>
  </dataFields>
  <formats count="4">
    <format dxfId="35">
      <pivotArea type="all" dataOnly="0" outline="0" fieldPosition="0"/>
    </format>
    <format dxfId="34">
      <pivotArea outline="0" collapsedLevelsAreSubtotals="1" fieldPosition="0"/>
    </format>
    <format dxfId="33">
      <pivotArea dataOnly="0" labelOnly="1" outline="0" fieldPosition="0">
        <references count="1">
          <reference field="4294967294" count="4">
            <x v="0"/>
            <x v="1"/>
            <x v="2"/>
            <x v="3"/>
          </reference>
        </references>
      </pivotArea>
    </format>
    <format dxfId="3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4E493C-F0B7-4AD1-9E6B-CB7478374CE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85:B116" firstHeaderRow="1" firstDataRow="1" firstDataCol="1"/>
  <pivotFields count="1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sortType="descending">
      <items count="6">
        <item x="4"/>
        <item x="3"/>
        <item x="2"/>
        <item x="1"/>
        <item x="0"/>
        <item t="default"/>
      </items>
    </pivotField>
    <pivotField showAll="0"/>
    <pivotField showAll="0"/>
    <pivotField showAll="0"/>
    <pivotField showAll="0"/>
    <pivotField showAll="0"/>
    <pivotField dataField="1" showAll="0">
      <items count="29">
        <item x="10"/>
        <item x="9"/>
        <item x="19"/>
        <item x="5"/>
        <item x="16"/>
        <item x="26"/>
        <item x="12"/>
        <item x="6"/>
        <item x="17"/>
        <item x="20"/>
        <item x="2"/>
        <item x="21"/>
        <item x="3"/>
        <item x="15"/>
        <item x="23"/>
        <item x="14"/>
        <item x="24"/>
        <item x="4"/>
        <item x="11"/>
        <item x="1"/>
        <item x="22"/>
        <item x="27"/>
        <item x="8"/>
        <item x="13"/>
        <item x="18"/>
        <item x="25"/>
        <item x="0"/>
        <item x="7"/>
        <item t="default"/>
      </items>
    </pivotField>
    <pivotField showAll="0">
      <items count="3">
        <item x="0"/>
        <item x="1"/>
        <item t="default"/>
      </items>
    </pivotField>
    <pivotField showAll="0">
      <items count="3">
        <item x="1"/>
        <item x="0"/>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Active Minutes" fld="7" baseField="0" baseItem="0"/>
  </dataFields>
  <formats count="5">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524204-FE07-4029-BF52-86219DBEAAB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72:B77" firstHeaderRow="1" firstDataRow="1" firstDataCol="1"/>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ascending">
      <items count="6">
        <item x="0"/>
        <item x="1"/>
        <item x="2"/>
        <item x="3"/>
        <item x="4"/>
        <item t="default"/>
      </items>
    </pivotField>
    <pivotField showAll="0"/>
    <pivotField showAll="0"/>
    <pivotField showAll="0"/>
    <pivotField showAll="0"/>
    <pivotField dataField="1" showAll="0"/>
    <pivotField showAll="0"/>
    <pivotField showAll="0">
      <items count="3">
        <item x="0"/>
        <item x="1"/>
        <item t="default"/>
      </items>
    </pivotField>
    <pivotField showAll="0">
      <items count="3">
        <item x="1"/>
        <item x="0"/>
        <item t="default"/>
      </items>
    </pivotField>
  </pivotFields>
  <rowFields count="1">
    <field x="1"/>
  </rowFields>
  <rowItems count="5">
    <i>
      <x/>
    </i>
    <i>
      <x v="1"/>
    </i>
    <i>
      <x v="2"/>
    </i>
    <i>
      <x v="3"/>
    </i>
    <i>
      <x v="4"/>
    </i>
  </rowItems>
  <colItems count="1">
    <i/>
  </colItems>
  <dataFields count="1">
    <dataField name="Sum of Calories Burned" fld="6" baseField="0" baseItem="0"/>
  </dataFields>
  <formats count="5">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outline="0" axis="axisValues" fieldPosition="0"/>
    </format>
  </formats>
  <chartFormats count="12">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4"/>
          </reference>
        </references>
      </pivotArea>
    </chartFormat>
    <chartFormat chart="10" format="9">
      <pivotArea type="data" outline="0" fieldPosition="0">
        <references count="2">
          <reference field="4294967294" count="1" selected="0">
            <x v="0"/>
          </reference>
          <reference field="1" count="1" selected="0">
            <x v="3"/>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1"/>
          </reference>
        </references>
      </pivotArea>
    </chartFormat>
    <chartFormat chart="10" format="12">
      <pivotArea type="data" outline="0" fieldPosition="0">
        <references count="2">
          <reference field="4294967294" count="1" selected="0">
            <x v="0"/>
          </reference>
          <reference field="1" count="1" selected="0">
            <x v="0"/>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3"/>
          </reference>
        </references>
      </pivotArea>
    </chartFormat>
    <chartFormat chart="7"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026A88-E9AA-4D85-B1CD-1B53FC9BE2A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144:B149" firstHeaderRow="1" firstDataRow="1" firstDataCol="1"/>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descending">
      <items count="6">
        <item x="4"/>
        <item x="3"/>
        <item x="2"/>
        <item x="1"/>
        <item x="0"/>
        <item t="default"/>
      </items>
    </pivotField>
    <pivotField showAll="0"/>
    <pivotField showAll="0"/>
    <pivotField showAll="0"/>
    <pivotField showAll="0"/>
    <pivotField showAll="0"/>
    <pivotField dataField="1" showAll="0"/>
    <pivotField showAll="0">
      <items count="3">
        <item x="0"/>
        <item x="1"/>
        <item t="default"/>
      </items>
    </pivotField>
    <pivotField showAll="0">
      <items count="3">
        <item x="1"/>
        <item x="0"/>
        <item t="default"/>
      </items>
    </pivotField>
  </pivotFields>
  <rowFields count="1">
    <field x="1"/>
  </rowFields>
  <rowItems count="5">
    <i>
      <x/>
    </i>
    <i>
      <x v="1"/>
    </i>
    <i>
      <x v="2"/>
    </i>
    <i>
      <x v="3"/>
    </i>
    <i>
      <x v="4"/>
    </i>
  </rowItems>
  <colItems count="1">
    <i/>
  </colItems>
  <dataFields count="1">
    <dataField name="Sum of Active Minutes" fld="7" baseField="0" baseItem="0"/>
  </dataFields>
  <formats count="5">
    <format dxfId="50">
      <pivotArea type="all" dataOnly="0" outline="0" fieldPosition="0"/>
    </format>
    <format dxfId="49">
      <pivotArea outline="0" collapsedLevelsAreSubtotals="1" fieldPosition="0"/>
    </format>
    <format dxfId="48">
      <pivotArea field="1" type="button" dataOnly="0" labelOnly="1" outline="0" axis="axisRow" fieldPosition="0"/>
    </format>
    <format dxfId="47">
      <pivotArea dataOnly="0" labelOnly="1" fieldPosition="0">
        <references count="1">
          <reference field="1" count="0"/>
        </references>
      </pivotArea>
    </format>
    <format dxfId="46">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FABE51F5-F28C-4C22-954F-852337CD1309}" sourceName="Week">
  <pivotTables>
    <pivotTable tabId="5" name="PivotTable3"/>
    <pivotTable tabId="5" name="PivotTable4"/>
    <pivotTable tabId="5" name="PivotTable1"/>
    <pivotTable tabId="5" name="PivotTable2"/>
    <pivotTable tabId="5" name="PivotTable5"/>
    <pivotTable tabId="5" name="PivotTable6"/>
    <pivotTable tabId="5" name="PivotTable7"/>
    <pivotTable tabId="5" name="PivotTable8"/>
    <pivotTable tabId="5" name="PivotTable9"/>
    <pivotTable tabId="5" name="PivotTable10"/>
  </pivotTables>
  <data>
    <tabular pivotCacheId="186038643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Status__Active__Not_Active" xr10:uid="{B5B4B474-21E3-4FD3-A748-3211ECCD39FF}" sourceName="Activity Status (Active/ Not Active)">
  <pivotTables>
    <pivotTable tabId="5" name="PivotTable3"/>
    <pivotTable tabId="5" name="PivotTable1"/>
    <pivotTable tabId="5" name="PivotTable10"/>
    <pivotTable tabId="5" name="PivotTable2"/>
    <pivotTable tabId="5" name="PivotTable4"/>
    <pivotTable tabId="5" name="PivotTable5"/>
    <pivotTable tabId="5" name="PivotTable6"/>
    <pivotTable tabId="5" name="PivotTable7"/>
    <pivotTable tabId="5" name="PivotTable8"/>
    <pivotTable tabId="5" name="PivotTable9"/>
  </pivotTables>
  <data>
    <tabular pivotCacheId="18603864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51C150B-C555-47C6-A4FB-D9FBBB4C064B}" sourceName="Date">
  <pivotTables>
    <pivotTable tabId="5" name="PivotTable3"/>
    <pivotTable tabId="5" name="PivotTable1"/>
    <pivotTable tabId="5" name="PivotTable10"/>
    <pivotTable tabId="5" name="PivotTable2"/>
    <pivotTable tabId="5" name="PivotTable4"/>
    <pivotTable tabId="5" name="PivotTable5"/>
    <pivotTable tabId="5" name="PivotTable6"/>
    <pivotTable tabId="5" name="PivotTable7"/>
    <pivotTable tabId="5" name="PivotTable8"/>
    <pivotTable tabId="5" name="PivotTable9"/>
  </pivotTables>
  <data>
    <tabular pivotCacheId="1860386432">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99F8FC9B-A703-467A-B30D-B6565F1F59A9}" cache="Slicer_Week" caption="Week" rowHeight="234950"/>
  <slicer name="Activity Status (Active/ Not Active)" xr10:uid="{F8F099A8-536E-4E99-A400-E88B4DCA10D9}" cache="Slicer_Activity_Status__Active__Not_Active" caption="Activity Status (Active/ Not Active)" rowHeight="234950"/>
  <slicer name="Date" xr10:uid="{DE706044-3E8E-4ACB-B6D2-D93AA86A21D9}"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FEC6A93A-499F-4004-8057-23AA589ED1D0}" cache="Slicer_Week" caption="Week" style="Blinkit Analysis 4" rowHeight="234950"/>
  <slicer name="Activity Status (Active/ Not Active) 1" xr10:uid="{57F99C90-490A-42D7-88F0-6C02D252D883}" cache="Slicer_Activity_Status__Active__Not_Active" caption="Activity Status (Active/ Not Active)" style="Blinkit Analysis 4" rowHeight="234950"/>
  <slicer name="Date 1" xr10:uid="{C43C7807-2EAA-490C-8D1A-4AF81866E2DB}" cache="Slicer_Date" caption="Date" style="Blinkit Analysis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83BC98-3DE1-4088-8589-EE1869A99281}" name="Table1" displayName="Table1" ref="A1:J32" totalsRowShown="0" headerRowDxfId="63" headerRowBorderDxfId="62" tableBorderDxfId="61">
  <autoFilter ref="A1:J32" xr:uid="{9E83BC98-3DE1-4088-8589-EE1869A99281}"/>
  <tableColumns count="10">
    <tableColumn id="1" xr3:uid="{DC4623AD-8D83-4FDC-9BF1-9E75B489389B}" name="Date" dataDxfId="60"/>
    <tableColumn id="2" xr3:uid="{3968F7D0-DF56-421D-B457-91CA83F1BA28}" name="Week" dataDxfId="59"/>
    <tableColumn id="3" xr3:uid="{456BAE90-1161-4204-A221-84C539D4DD5E}" name="Steps"/>
    <tableColumn id="4" xr3:uid="{0CBC07ED-3CFB-471B-9B5D-79A6294A9A76}" name="Heart Rate "/>
    <tableColumn id="5" xr3:uid="{171A69F8-5DA0-4E35-BB7F-F1E864107FF5}" name="Sleep (hrs)"/>
    <tableColumn id="9" xr3:uid="{2B9E36C4-28DE-49D5-AB9B-E926F4FF7F09}" name="Sleep (Minutes)" dataDxfId="58">
      <calculatedColumnFormula>Table1[[#This Row],[Sleep (hrs)]]*60</calculatedColumnFormula>
    </tableColumn>
    <tableColumn id="6" xr3:uid="{C9051E35-2427-46C8-9E90-D4CBAD470D92}" name="Calories Burned"/>
    <tableColumn id="7" xr3:uid="{EF7B38A8-E617-43E5-AF47-C2C85FE72703}" name="Active Minutes"/>
    <tableColumn id="10" xr3:uid="{80425D06-46D6-4AC8-8075-BABC25EE3CE0}" name="Activity Status (Active/ Not Active)" dataDxfId="57">
      <calculatedColumnFormula>IF(AND(Table1[[#This Row],[Steps]]&gt;=8000,Table1[[#This Row],[Calories Burned]]&gt;=2500),"Active","Not Active")</calculatedColumnFormula>
    </tableColumn>
    <tableColumn id="8" xr3:uid="{0659987B-C08E-490D-88CB-ED1605CAEA75}" name="Activity Status" dataDxfId="56">
      <calculatedColumnFormula>IF(AND(C2&gt;=8000, G2&gt;=2500), 1, 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workbookViewId="0"/>
  </sheetViews>
  <sheetFormatPr defaultRowHeight="14.4" x14ac:dyDescent="0.3"/>
  <cols>
    <col min="1" max="2" width="21.44140625" customWidth="1"/>
    <col min="3" max="3" width="17" customWidth="1"/>
    <col min="4" max="4" width="15" customWidth="1"/>
    <col min="5" max="5" width="20.33203125" customWidth="1"/>
    <col min="6" max="6" width="20.21875" customWidth="1"/>
    <col min="7" max="7" width="15.44140625" customWidth="1"/>
    <col min="8" max="8" width="19.33203125" customWidth="1"/>
    <col min="9" max="9" width="29.77734375" style="2" customWidth="1"/>
    <col min="10" max="10" width="19.6640625" customWidth="1"/>
  </cols>
  <sheetData>
    <row r="1" spans="1:10" x14ac:dyDescent="0.3">
      <c r="A1" s="3" t="s">
        <v>0</v>
      </c>
      <c r="B1" s="3" t="s">
        <v>29</v>
      </c>
      <c r="C1" s="3" t="s">
        <v>1</v>
      </c>
      <c r="D1" s="3" t="s">
        <v>28</v>
      </c>
      <c r="E1" s="3" t="s">
        <v>2</v>
      </c>
      <c r="F1" s="3" t="s">
        <v>37</v>
      </c>
      <c r="G1" s="3" t="s">
        <v>3</v>
      </c>
      <c r="H1" s="3" t="s">
        <v>4</v>
      </c>
      <c r="I1" s="36" t="s">
        <v>53</v>
      </c>
      <c r="J1" s="3" t="s">
        <v>35</v>
      </c>
    </row>
    <row r="2" spans="1:10" x14ac:dyDescent="0.3">
      <c r="A2" s="1" t="s">
        <v>5</v>
      </c>
      <c r="B2" s="1" t="s">
        <v>30</v>
      </c>
      <c r="C2">
        <v>11154</v>
      </c>
      <c r="D2">
        <v>98</v>
      </c>
      <c r="E2">
        <v>5.6</v>
      </c>
      <c r="F2">
        <f>Table1[[#This Row],[Sleep (hrs)]]*60</f>
        <v>336</v>
      </c>
      <c r="G2">
        <v>3433</v>
      </c>
      <c r="H2">
        <v>118</v>
      </c>
      <c r="I2" s="2" t="str">
        <f>IF(AND(Table1[[#This Row],[Steps]]&gt;=8000,Table1[[#This Row],[Calories Burned]]&gt;=2500),"Active","Not Active")</f>
        <v>Active</v>
      </c>
      <c r="J2" s="2">
        <f>IF(AND(C2&gt;=8000, G2&gt;=2500), 1, 0)</f>
        <v>1</v>
      </c>
    </row>
    <row r="3" spans="1:10" x14ac:dyDescent="0.3">
      <c r="A3" s="1" t="s">
        <v>6</v>
      </c>
      <c r="B3" s="1" t="s">
        <v>30</v>
      </c>
      <c r="C3">
        <v>12762</v>
      </c>
      <c r="D3">
        <v>74</v>
      </c>
      <c r="E3">
        <v>5.3</v>
      </c>
      <c r="F3">
        <f>Table1[[#This Row],[Sleep (hrs)]]*60</f>
        <v>318</v>
      </c>
      <c r="G3">
        <v>1997</v>
      </c>
      <c r="H3">
        <v>79</v>
      </c>
      <c r="I3" s="2" t="str">
        <f>IF(AND(Table1[[#This Row],[Steps]]&gt;=8000,Table1[[#This Row],[Calories Burned]]&gt;=2500),"Active","Not Active")</f>
        <v>Not Active</v>
      </c>
      <c r="J3" s="2">
        <f t="shared" ref="J3:J32" si="0">IF(AND(C3&gt;=8000, G3&gt;=2500), 1, 0)</f>
        <v>0</v>
      </c>
    </row>
    <row r="4" spans="1:10" x14ac:dyDescent="0.3">
      <c r="A4" s="1" t="s">
        <v>7</v>
      </c>
      <c r="B4" s="1" t="s">
        <v>30</v>
      </c>
      <c r="C4">
        <v>8056</v>
      </c>
      <c r="D4">
        <v>88</v>
      </c>
      <c r="E4">
        <v>5.5</v>
      </c>
      <c r="F4">
        <f>Table1[[#This Row],[Sleep (hrs)]]*60</f>
        <v>330</v>
      </c>
      <c r="G4">
        <v>2781</v>
      </c>
      <c r="H4">
        <v>52</v>
      </c>
      <c r="I4" s="2" t="str">
        <f>IF(AND(Table1[[#This Row],[Steps]]&gt;=8000,Table1[[#This Row],[Calories Burned]]&gt;=2500),"Active","Not Active")</f>
        <v>Active</v>
      </c>
      <c r="J4" s="2">
        <f t="shared" si="0"/>
        <v>1</v>
      </c>
    </row>
    <row r="5" spans="1:10" x14ac:dyDescent="0.3">
      <c r="A5" s="1" t="s">
        <v>8</v>
      </c>
      <c r="B5" s="1" t="s">
        <v>30</v>
      </c>
      <c r="C5">
        <v>11110</v>
      </c>
      <c r="D5">
        <v>95</v>
      </c>
      <c r="E5">
        <v>7</v>
      </c>
      <c r="F5">
        <f>Table1[[#This Row],[Sleep (hrs)]]*60</f>
        <v>420</v>
      </c>
      <c r="G5">
        <v>3334</v>
      </c>
      <c r="H5">
        <v>60</v>
      </c>
      <c r="I5" s="2" t="str">
        <f>IF(AND(Table1[[#This Row],[Steps]]&gt;=8000,Table1[[#This Row],[Calories Burned]]&gt;=2500),"Active","Not Active")</f>
        <v>Active</v>
      </c>
      <c r="J5" s="2">
        <f t="shared" si="0"/>
        <v>1</v>
      </c>
    </row>
    <row r="6" spans="1:10" x14ac:dyDescent="0.3">
      <c r="A6" s="1" t="s">
        <v>9</v>
      </c>
      <c r="B6" s="1" t="s">
        <v>30</v>
      </c>
      <c r="C6">
        <v>13882</v>
      </c>
      <c r="D6">
        <v>72</v>
      </c>
      <c r="E6">
        <v>6.3</v>
      </c>
      <c r="F6">
        <f>Table1[[#This Row],[Sleep (hrs)]]*60</f>
        <v>378</v>
      </c>
      <c r="G6">
        <v>2551</v>
      </c>
      <c r="H6">
        <v>71</v>
      </c>
      <c r="I6" s="2" t="str">
        <f>IF(AND(Table1[[#This Row],[Steps]]&gt;=8000,Table1[[#This Row],[Calories Burned]]&gt;=2500),"Active","Not Active")</f>
        <v>Active</v>
      </c>
      <c r="J6" s="2">
        <f t="shared" si="0"/>
        <v>1</v>
      </c>
    </row>
    <row r="7" spans="1:10" x14ac:dyDescent="0.3">
      <c r="A7" s="1" t="s">
        <v>10</v>
      </c>
      <c r="B7" s="1" t="s">
        <v>30</v>
      </c>
      <c r="C7">
        <v>6840</v>
      </c>
      <c r="D7">
        <v>91</v>
      </c>
      <c r="E7">
        <v>4.8</v>
      </c>
      <c r="F7">
        <f>Table1[[#This Row],[Sleep (hrs)]]*60</f>
        <v>288</v>
      </c>
      <c r="G7">
        <v>1943</v>
      </c>
      <c r="H7">
        <v>36</v>
      </c>
      <c r="I7" s="2" t="str">
        <f>IF(AND(Table1[[#This Row],[Steps]]&gt;=8000,Table1[[#This Row],[Calories Burned]]&gt;=2500),"Active","Not Active")</f>
        <v>Not Active</v>
      </c>
      <c r="J7" s="2">
        <f t="shared" si="0"/>
        <v>0</v>
      </c>
    </row>
    <row r="8" spans="1:10" x14ac:dyDescent="0.3">
      <c r="A8" s="1" t="s">
        <v>11</v>
      </c>
      <c r="B8" s="1" t="s">
        <v>30</v>
      </c>
      <c r="C8">
        <v>4028</v>
      </c>
      <c r="D8">
        <v>66</v>
      </c>
      <c r="E8">
        <v>5.6</v>
      </c>
      <c r="F8">
        <f>Table1[[#This Row],[Sleep (hrs)]]*60</f>
        <v>336</v>
      </c>
      <c r="G8">
        <v>2408</v>
      </c>
      <c r="H8">
        <v>45</v>
      </c>
      <c r="I8" s="2" t="str">
        <f>IF(AND(Table1[[#This Row],[Steps]]&gt;=8000,Table1[[#This Row],[Calories Burned]]&gt;=2500),"Active","Not Active")</f>
        <v>Not Active</v>
      </c>
      <c r="J8" s="2">
        <f t="shared" si="0"/>
        <v>0</v>
      </c>
    </row>
    <row r="9" spans="1:10" x14ac:dyDescent="0.3">
      <c r="A9" s="1" t="s">
        <v>12</v>
      </c>
      <c r="B9" s="1" t="s">
        <v>31</v>
      </c>
      <c r="C9">
        <v>10385</v>
      </c>
      <c r="D9">
        <v>81</v>
      </c>
      <c r="E9">
        <v>5.6</v>
      </c>
      <c r="F9">
        <f>Table1[[#This Row],[Sleep (hrs)]]*60</f>
        <v>336</v>
      </c>
      <c r="G9">
        <v>3024</v>
      </c>
      <c r="H9">
        <v>119</v>
      </c>
      <c r="I9" s="2" t="str">
        <f>IF(AND(Table1[[#This Row],[Steps]]&gt;=8000,Table1[[#This Row],[Calories Burned]]&gt;=2500),"Active","Not Active")</f>
        <v>Active</v>
      </c>
      <c r="J9" s="2">
        <f t="shared" si="0"/>
        <v>1</v>
      </c>
    </row>
    <row r="10" spans="1:10" x14ac:dyDescent="0.3">
      <c r="A10" s="1" t="s">
        <v>13</v>
      </c>
      <c r="B10" s="1" t="s">
        <v>31</v>
      </c>
      <c r="C10">
        <v>3502</v>
      </c>
      <c r="D10">
        <v>87</v>
      </c>
      <c r="E10">
        <v>7.6</v>
      </c>
      <c r="F10">
        <f>Table1[[#This Row],[Sleep (hrs)]]*60</f>
        <v>456</v>
      </c>
      <c r="G10">
        <v>2947</v>
      </c>
      <c r="H10">
        <v>89</v>
      </c>
      <c r="I10" s="2" t="str">
        <f>IF(AND(Table1[[#This Row],[Steps]]&gt;=8000,Table1[[#This Row],[Calories Burned]]&gt;=2500),"Active","Not Active")</f>
        <v>Not Active</v>
      </c>
      <c r="J10" s="2">
        <f t="shared" si="0"/>
        <v>0</v>
      </c>
    </row>
    <row r="11" spans="1:10" x14ac:dyDescent="0.3">
      <c r="A11" s="1" t="s">
        <v>14</v>
      </c>
      <c r="B11" s="1" t="s">
        <v>31</v>
      </c>
      <c r="C11">
        <v>9910</v>
      </c>
      <c r="D11">
        <v>61</v>
      </c>
      <c r="E11">
        <v>7.7</v>
      </c>
      <c r="F11">
        <f>Table1[[#This Row],[Sleep (hrs)]]*60</f>
        <v>462</v>
      </c>
      <c r="G11">
        <v>1986</v>
      </c>
      <c r="H11">
        <v>31</v>
      </c>
      <c r="I11" s="2" t="str">
        <f>IF(AND(Table1[[#This Row],[Steps]]&gt;=8000,Table1[[#This Row],[Calories Burned]]&gt;=2500),"Active","Not Active")</f>
        <v>Not Active</v>
      </c>
      <c r="J11" s="2">
        <f t="shared" si="0"/>
        <v>0</v>
      </c>
    </row>
    <row r="12" spans="1:10" x14ac:dyDescent="0.3">
      <c r="A12" s="1" t="s">
        <v>15</v>
      </c>
      <c r="B12" s="1" t="s">
        <v>31</v>
      </c>
      <c r="C12">
        <v>12062</v>
      </c>
      <c r="D12">
        <v>65</v>
      </c>
      <c r="E12">
        <v>5.2</v>
      </c>
      <c r="F12">
        <f>Table1[[#This Row],[Sleep (hrs)]]*60</f>
        <v>312</v>
      </c>
      <c r="G12">
        <v>3149</v>
      </c>
      <c r="H12">
        <v>30</v>
      </c>
      <c r="I12" s="2" t="str">
        <f>IF(AND(Table1[[#This Row],[Steps]]&gt;=8000,Table1[[#This Row],[Calories Burned]]&gt;=2500),"Active","Not Active")</f>
        <v>Active</v>
      </c>
      <c r="J12" s="2">
        <f t="shared" si="0"/>
        <v>1</v>
      </c>
    </row>
    <row r="13" spans="1:10" x14ac:dyDescent="0.3">
      <c r="A13" s="1" t="s">
        <v>16</v>
      </c>
      <c r="B13" s="1" t="s">
        <v>31</v>
      </c>
      <c r="C13">
        <v>9938</v>
      </c>
      <c r="D13">
        <v>87</v>
      </c>
      <c r="E13">
        <v>9</v>
      </c>
      <c r="F13">
        <f>Table1[[#This Row],[Sleep (hrs)]]*60</f>
        <v>540</v>
      </c>
      <c r="G13">
        <v>2263</v>
      </c>
      <c r="H13">
        <v>77</v>
      </c>
      <c r="I13" s="2" t="str">
        <f>IF(AND(Table1[[#This Row],[Steps]]&gt;=8000,Table1[[#This Row],[Calories Burned]]&gt;=2500),"Active","Not Active")</f>
        <v>Not Active</v>
      </c>
      <c r="J13" s="2">
        <f t="shared" si="0"/>
        <v>0</v>
      </c>
    </row>
    <row r="14" spans="1:10" x14ac:dyDescent="0.3">
      <c r="A14" s="1" t="s">
        <v>17</v>
      </c>
      <c r="B14" s="1" t="s">
        <v>31</v>
      </c>
      <c r="C14">
        <v>7488</v>
      </c>
      <c r="D14">
        <v>87</v>
      </c>
      <c r="E14">
        <v>5.7</v>
      </c>
      <c r="F14">
        <f>Table1[[#This Row],[Sleep (hrs)]]*60</f>
        <v>342</v>
      </c>
      <c r="G14">
        <v>3172</v>
      </c>
      <c r="H14">
        <v>41</v>
      </c>
      <c r="I14" s="2" t="str">
        <f>IF(AND(Table1[[#This Row],[Steps]]&gt;=8000,Table1[[#This Row],[Calories Burned]]&gt;=2500),"Active","Not Active")</f>
        <v>Not Active</v>
      </c>
      <c r="J14" s="2">
        <f t="shared" si="0"/>
        <v>0</v>
      </c>
    </row>
    <row r="15" spans="1:10" x14ac:dyDescent="0.3">
      <c r="A15" s="1" t="s">
        <v>18</v>
      </c>
      <c r="B15" s="1" t="s">
        <v>31</v>
      </c>
      <c r="C15">
        <v>3206</v>
      </c>
      <c r="D15">
        <v>79</v>
      </c>
      <c r="E15">
        <v>8.9</v>
      </c>
      <c r="F15">
        <f>Table1[[#This Row],[Sleep (hrs)]]*60</f>
        <v>534</v>
      </c>
      <c r="G15">
        <v>2459</v>
      </c>
      <c r="H15">
        <v>98</v>
      </c>
      <c r="I15" s="2" t="str">
        <f>IF(AND(Table1[[#This Row],[Steps]]&gt;=8000,Table1[[#This Row],[Calories Burned]]&gt;=2500),"Active","Not Active")</f>
        <v>Not Active</v>
      </c>
      <c r="J15" s="2">
        <f t="shared" si="0"/>
        <v>0</v>
      </c>
    </row>
    <row r="16" spans="1:10" x14ac:dyDescent="0.3">
      <c r="A16" s="1" t="s">
        <v>19</v>
      </c>
      <c r="B16" s="1" t="s">
        <v>32</v>
      </c>
      <c r="C16">
        <v>8134</v>
      </c>
      <c r="D16">
        <v>89</v>
      </c>
      <c r="E16">
        <v>6.3</v>
      </c>
      <c r="F16">
        <f>Table1[[#This Row],[Sleep (hrs)]]*60</f>
        <v>378</v>
      </c>
      <c r="G16">
        <v>2563</v>
      </c>
      <c r="H16">
        <v>66</v>
      </c>
      <c r="I16" s="2" t="str">
        <f>IF(AND(Table1[[#This Row],[Steps]]&gt;=8000,Table1[[#This Row],[Calories Burned]]&gt;=2500),"Active","Not Active")</f>
        <v>Active</v>
      </c>
      <c r="J16" s="2">
        <f t="shared" si="0"/>
        <v>1</v>
      </c>
    </row>
    <row r="17" spans="1:10" x14ac:dyDescent="0.3">
      <c r="A17" s="1" t="s">
        <v>20</v>
      </c>
      <c r="B17" s="1" t="s">
        <v>32</v>
      </c>
      <c r="C17">
        <v>8977</v>
      </c>
      <c r="D17">
        <v>70</v>
      </c>
      <c r="E17">
        <v>4.5999999999999996</v>
      </c>
      <c r="F17">
        <f>Table1[[#This Row],[Sleep (hrs)]]*60</f>
        <v>276</v>
      </c>
      <c r="G17">
        <v>2754</v>
      </c>
      <c r="H17">
        <v>61</v>
      </c>
      <c r="I17" s="2" t="str">
        <f>IF(AND(Table1[[#This Row],[Steps]]&gt;=8000,Table1[[#This Row],[Calories Burned]]&gt;=2500),"Active","Not Active")</f>
        <v>Active</v>
      </c>
      <c r="J17" s="2">
        <f t="shared" si="0"/>
        <v>1</v>
      </c>
    </row>
    <row r="18" spans="1:10" x14ac:dyDescent="0.3">
      <c r="A18" s="1" t="s">
        <v>21</v>
      </c>
      <c r="B18" s="1" t="s">
        <v>32</v>
      </c>
      <c r="C18">
        <v>10721</v>
      </c>
      <c r="D18">
        <v>87</v>
      </c>
      <c r="E18">
        <v>6.1</v>
      </c>
      <c r="F18">
        <f>Table1[[#This Row],[Sleep (hrs)]]*60</f>
        <v>366</v>
      </c>
      <c r="G18">
        <v>2202</v>
      </c>
      <c r="H18">
        <v>38</v>
      </c>
      <c r="I18" s="2" t="str">
        <f>IF(AND(Table1[[#This Row],[Steps]]&gt;=8000,Table1[[#This Row],[Calories Burned]]&gt;=2500),"Active","Not Active")</f>
        <v>Not Active</v>
      </c>
      <c r="J18" s="2">
        <f t="shared" si="0"/>
        <v>0</v>
      </c>
    </row>
    <row r="19" spans="1:10" x14ac:dyDescent="0.3">
      <c r="A19" s="1" t="s">
        <v>22</v>
      </c>
      <c r="B19" s="1" t="s">
        <v>32</v>
      </c>
      <c r="C19">
        <v>10035</v>
      </c>
      <c r="D19">
        <v>84</v>
      </c>
      <c r="E19">
        <v>7.4</v>
      </c>
      <c r="F19">
        <f>Table1[[#This Row],[Sleep (hrs)]]*60</f>
        <v>444</v>
      </c>
      <c r="G19">
        <v>3169</v>
      </c>
      <c r="H19">
        <v>48</v>
      </c>
      <c r="I19" s="2" t="str">
        <f>IF(AND(Table1[[#This Row],[Steps]]&gt;=8000,Table1[[#This Row],[Calories Burned]]&gt;=2500),"Active","Not Active")</f>
        <v>Active</v>
      </c>
      <c r="J19" s="2">
        <f t="shared" si="0"/>
        <v>1</v>
      </c>
    </row>
    <row r="20" spans="1:10" x14ac:dyDescent="0.3">
      <c r="A20" s="1" t="s">
        <v>23</v>
      </c>
      <c r="B20" s="1" t="s">
        <v>32</v>
      </c>
      <c r="C20">
        <v>4484</v>
      </c>
      <c r="D20">
        <v>98</v>
      </c>
      <c r="E20">
        <v>7.6</v>
      </c>
      <c r="F20">
        <f>Table1[[#This Row],[Sleep (hrs)]]*60</f>
        <v>456</v>
      </c>
      <c r="G20">
        <v>3334</v>
      </c>
      <c r="H20">
        <v>77</v>
      </c>
      <c r="I20" s="2" t="str">
        <f>IF(AND(Table1[[#This Row],[Steps]]&gt;=8000,Table1[[#This Row],[Calories Burned]]&gt;=2500),"Active","Not Active")</f>
        <v>Not Active</v>
      </c>
      <c r="J20" s="2">
        <f t="shared" si="0"/>
        <v>0</v>
      </c>
    </row>
    <row r="21" spans="1:10" x14ac:dyDescent="0.3">
      <c r="A21" s="1" t="s">
        <v>24</v>
      </c>
      <c r="B21" s="1" t="s">
        <v>32</v>
      </c>
      <c r="C21">
        <v>10858</v>
      </c>
      <c r="D21">
        <v>92</v>
      </c>
      <c r="E21">
        <v>6.9</v>
      </c>
      <c r="F21">
        <f>Table1[[#This Row],[Sleep (hrs)]]*60</f>
        <v>414</v>
      </c>
      <c r="G21">
        <v>1946</v>
      </c>
      <c r="H21">
        <v>109</v>
      </c>
      <c r="I21" s="2" t="str">
        <f>IF(AND(Table1[[#This Row],[Steps]]&gt;=8000,Table1[[#This Row],[Calories Burned]]&gt;=2500),"Active","Not Active")</f>
        <v>Not Active</v>
      </c>
      <c r="J21" s="2">
        <f t="shared" si="0"/>
        <v>0</v>
      </c>
    </row>
    <row r="22" spans="1:10" x14ac:dyDescent="0.3">
      <c r="A22" s="1" t="s">
        <v>25</v>
      </c>
      <c r="B22" s="1" t="s">
        <v>32</v>
      </c>
      <c r="C22">
        <v>3863</v>
      </c>
      <c r="D22">
        <v>60</v>
      </c>
      <c r="E22">
        <v>6.5</v>
      </c>
      <c r="F22">
        <f>Table1[[#This Row],[Sleep (hrs)]]*60</f>
        <v>390</v>
      </c>
      <c r="G22">
        <v>2971</v>
      </c>
      <c r="H22">
        <v>32</v>
      </c>
      <c r="I22" s="2" t="str">
        <f>IF(AND(Table1[[#This Row],[Steps]]&gt;=8000,Table1[[#This Row],[Calories Burned]]&gt;=2500),"Active","Not Active")</f>
        <v>Not Active</v>
      </c>
      <c r="J22" s="2">
        <f t="shared" si="0"/>
        <v>0</v>
      </c>
    </row>
    <row r="23" spans="1:10" x14ac:dyDescent="0.3">
      <c r="A23" s="1" t="s">
        <v>26</v>
      </c>
      <c r="B23" s="1" t="s">
        <v>33</v>
      </c>
      <c r="C23">
        <v>5790</v>
      </c>
      <c r="D23">
        <v>86</v>
      </c>
      <c r="E23">
        <v>7</v>
      </c>
      <c r="F23">
        <f>Table1[[#This Row],[Sleep (hrs)]]*60</f>
        <v>420</v>
      </c>
      <c r="G23">
        <v>2663</v>
      </c>
      <c r="H23">
        <v>49</v>
      </c>
      <c r="I23" s="2" t="str">
        <f>IF(AND(Table1[[#This Row],[Steps]]&gt;=8000,Table1[[#This Row],[Calories Burned]]&gt;=2500),"Active","Not Active")</f>
        <v>Not Active</v>
      </c>
      <c r="J23" s="2">
        <f t="shared" si="0"/>
        <v>0</v>
      </c>
    </row>
    <row r="24" spans="1:10" x14ac:dyDescent="0.3">
      <c r="A24" s="1" t="s">
        <v>27</v>
      </c>
      <c r="B24" s="1" t="s">
        <v>33</v>
      </c>
      <c r="C24">
        <v>10408</v>
      </c>
      <c r="D24">
        <v>72</v>
      </c>
      <c r="E24">
        <v>7.2</v>
      </c>
      <c r="F24">
        <f>Table1[[#This Row],[Sleep (hrs)]]*60</f>
        <v>432</v>
      </c>
      <c r="G24">
        <v>2288</v>
      </c>
      <c r="H24">
        <v>53</v>
      </c>
      <c r="I24" s="2" t="str">
        <f>IF(AND(Table1[[#This Row],[Steps]]&gt;=8000,Table1[[#This Row],[Calories Burned]]&gt;=2500),"Active","Not Active")</f>
        <v>Not Active</v>
      </c>
      <c r="J24" s="2">
        <f t="shared" si="0"/>
        <v>0</v>
      </c>
    </row>
    <row r="25" spans="1:10" x14ac:dyDescent="0.3">
      <c r="A25" s="1">
        <v>45862</v>
      </c>
      <c r="B25" s="1" t="s">
        <v>33</v>
      </c>
      <c r="C25">
        <v>11755</v>
      </c>
      <c r="D25">
        <v>62</v>
      </c>
      <c r="E25">
        <v>4.9000000000000004</v>
      </c>
      <c r="F25">
        <f>Table1[[#This Row],[Sleep (hrs)]]*60</f>
        <v>294</v>
      </c>
      <c r="G25">
        <v>2728</v>
      </c>
      <c r="H25">
        <v>83</v>
      </c>
      <c r="I25" s="2" t="str">
        <f>IF(AND(Table1[[#This Row],[Steps]]&gt;=8000,Table1[[#This Row],[Calories Burned]]&gt;=2500),"Active","Not Active")</f>
        <v>Active</v>
      </c>
      <c r="J25" s="2">
        <f t="shared" si="0"/>
        <v>1</v>
      </c>
    </row>
    <row r="26" spans="1:10" x14ac:dyDescent="0.3">
      <c r="A26" s="1">
        <v>45863</v>
      </c>
      <c r="B26" s="1" t="s">
        <v>33</v>
      </c>
      <c r="C26">
        <v>8116</v>
      </c>
      <c r="D26">
        <v>98</v>
      </c>
      <c r="E26">
        <v>6.2</v>
      </c>
      <c r="F26">
        <f>Table1[[#This Row],[Sleep (hrs)]]*60</f>
        <v>372</v>
      </c>
      <c r="G26">
        <v>3463</v>
      </c>
      <c r="H26">
        <v>62</v>
      </c>
      <c r="I26" s="2" t="str">
        <f>IF(AND(Table1[[#This Row],[Steps]]&gt;=8000,Table1[[#This Row],[Calories Burned]]&gt;=2500),"Active","Not Active")</f>
        <v>Active</v>
      </c>
      <c r="J26" s="2">
        <f t="shared" si="0"/>
        <v>1</v>
      </c>
    </row>
    <row r="27" spans="1:10" x14ac:dyDescent="0.3">
      <c r="A27" s="1">
        <v>45864</v>
      </c>
      <c r="B27" s="1" t="s">
        <v>33</v>
      </c>
      <c r="C27">
        <v>5454</v>
      </c>
      <c r="D27">
        <v>91</v>
      </c>
      <c r="E27">
        <v>5.2</v>
      </c>
      <c r="F27">
        <f>Table1[[#This Row],[Sleep (hrs)]]*60</f>
        <v>312</v>
      </c>
      <c r="G27">
        <v>2200</v>
      </c>
      <c r="H27">
        <v>68</v>
      </c>
      <c r="I27" s="2" t="str">
        <f>IF(AND(Table1[[#This Row],[Steps]]&gt;=8000,Table1[[#This Row],[Calories Burned]]&gt;=2500),"Active","Not Active")</f>
        <v>Not Active</v>
      </c>
      <c r="J27" s="2">
        <f t="shared" si="0"/>
        <v>0</v>
      </c>
    </row>
    <row r="28" spans="1:10" x14ac:dyDescent="0.3">
      <c r="A28" s="1">
        <v>45865</v>
      </c>
      <c r="B28" s="1" t="s">
        <v>33</v>
      </c>
      <c r="C28">
        <v>14837</v>
      </c>
      <c r="D28">
        <v>63</v>
      </c>
      <c r="E28">
        <v>6.9</v>
      </c>
      <c r="F28">
        <f>Table1[[#This Row],[Sleep (hrs)]]*60</f>
        <v>414</v>
      </c>
      <c r="G28">
        <v>2566</v>
      </c>
      <c r="H28">
        <v>111</v>
      </c>
      <c r="I28" s="2" t="str">
        <f>IF(AND(Table1[[#This Row],[Steps]]&gt;=8000,Table1[[#This Row],[Calories Burned]]&gt;=2500),"Active","Not Active")</f>
        <v>Active</v>
      </c>
      <c r="J28" s="2">
        <f t="shared" si="0"/>
        <v>1</v>
      </c>
    </row>
    <row r="29" spans="1:10" x14ac:dyDescent="0.3">
      <c r="A29" s="1">
        <v>45866</v>
      </c>
      <c r="B29" s="1" t="s">
        <v>33</v>
      </c>
      <c r="C29">
        <v>11996</v>
      </c>
      <c r="D29">
        <v>89</v>
      </c>
      <c r="E29">
        <v>6.7</v>
      </c>
      <c r="F29">
        <f>Table1[[#This Row],[Sleep (hrs)]]*60</f>
        <v>402</v>
      </c>
      <c r="G29">
        <v>2093</v>
      </c>
      <c r="H29">
        <v>30</v>
      </c>
      <c r="I29" s="2" t="str">
        <f>IF(AND(Table1[[#This Row],[Steps]]&gt;=8000,Table1[[#This Row],[Calories Burned]]&gt;=2500),"Active","Not Active")</f>
        <v>Not Active</v>
      </c>
      <c r="J29" s="2">
        <f t="shared" si="0"/>
        <v>0</v>
      </c>
    </row>
    <row r="30" spans="1:10" x14ac:dyDescent="0.3">
      <c r="A30" s="1">
        <v>45867</v>
      </c>
      <c r="B30" s="1" t="s">
        <v>34</v>
      </c>
      <c r="C30">
        <v>5731</v>
      </c>
      <c r="D30">
        <v>96</v>
      </c>
      <c r="E30">
        <v>7.6</v>
      </c>
      <c r="F30">
        <f>Table1[[#This Row],[Sleep (hrs)]]*60</f>
        <v>456</v>
      </c>
      <c r="G30">
        <v>2079</v>
      </c>
      <c r="H30">
        <v>40</v>
      </c>
      <c r="I30" s="2" t="str">
        <f>IF(AND(Table1[[#This Row],[Steps]]&gt;=8000,Table1[[#This Row],[Calories Burned]]&gt;=2500),"Active","Not Active")</f>
        <v>Not Active</v>
      </c>
      <c r="J30" s="2">
        <f t="shared" si="0"/>
        <v>0</v>
      </c>
    </row>
    <row r="31" spans="1:10" x14ac:dyDescent="0.3">
      <c r="A31" s="1">
        <v>45868</v>
      </c>
      <c r="B31" s="1" t="s">
        <v>34</v>
      </c>
      <c r="C31">
        <v>13965</v>
      </c>
      <c r="D31">
        <v>82</v>
      </c>
      <c r="E31">
        <v>5.7</v>
      </c>
      <c r="F31">
        <f>Table1[[#This Row],[Sleep (hrs)]]*60</f>
        <v>342</v>
      </c>
      <c r="G31">
        <v>2683</v>
      </c>
      <c r="H31">
        <v>86</v>
      </c>
      <c r="I31" s="2" t="str">
        <f>IF(AND(Table1[[#This Row],[Steps]]&gt;=8000,Table1[[#This Row],[Calories Burned]]&gt;=2500),"Active","Not Active")</f>
        <v>Active</v>
      </c>
      <c r="J31" s="2">
        <f t="shared" si="0"/>
        <v>1</v>
      </c>
    </row>
    <row r="32" spans="1:10" x14ac:dyDescent="0.3">
      <c r="A32" s="1">
        <v>45869</v>
      </c>
      <c r="B32" s="1" t="s">
        <v>34</v>
      </c>
      <c r="C32">
        <v>3863</v>
      </c>
      <c r="D32">
        <v>60</v>
      </c>
      <c r="E32">
        <v>6.5</v>
      </c>
      <c r="F32">
        <f>Table1[[#This Row],[Sleep (hrs)]]*60</f>
        <v>390</v>
      </c>
      <c r="G32">
        <v>2971</v>
      </c>
      <c r="H32">
        <v>32</v>
      </c>
      <c r="I32" s="2" t="str">
        <f>IF(AND(Table1[[#This Row],[Steps]]&gt;=8000,Table1[[#This Row],[Calories Burned]]&gt;=2500),"Active","Not Active")</f>
        <v>Not Active</v>
      </c>
      <c r="J32" s="2">
        <f t="shared" si="0"/>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40165-33CC-467D-B43F-41FB64528F11}">
  <dimension ref="A1:S150"/>
  <sheetViews>
    <sheetView topLeftCell="B151" zoomScaleNormal="100" workbookViewId="0">
      <selection activeCell="C7" sqref="C7"/>
    </sheetView>
  </sheetViews>
  <sheetFormatPr defaultRowHeight="14.4" x14ac:dyDescent="0.3"/>
  <cols>
    <col min="1" max="1" width="12.5546875" bestFit="1" customWidth="1"/>
    <col min="2" max="2" width="20.77734375" bestFit="1" customWidth="1"/>
    <col min="3" max="3" width="9.77734375" bestFit="1" customWidth="1"/>
    <col min="4" max="4" width="15.44140625" bestFit="1" customWidth="1"/>
    <col min="5" max="25" width="3" bestFit="1" customWidth="1"/>
    <col min="26" max="29" width="4" bestFit="1" customWidth="1"/>
    <col min="30" max="31" width="6" bestFit="1" customWidth="1"/>
    <col min="32" max="32" width="10.77734375" bestFit="1" customWidth="1"/>
    <col min="33" max="33" width="9.6640625" bestFit="1" customWidth="1"/>
    <col min="34" max="34" width="8" bestFit="1" customWidth="1"/>
    <col min="35" max="35" width="10.6640625" bestFit="1" customWidth="1"/>
    <col min="36" max="36" width="8" bestFit="1" customWidth="1"/>
    <col min="37" max="37" width="10.6640625" bestFit="1" customWidth="1"/>
    <col min="38" max="38" width="8" bestFit="1" customWidth="1"/>
    <col min="39" max="39" width="10.6640625" bestFit="1" customWidth="1"/>
    <col min="40" max="40" width="8" bestFit="1" customWidth="1"/>
    <col min="41" max="41" width="10.6640625" bestFit="1" customWidth="1"/>
    <col min="42" max="42" width="8" bestFit="1" customWidth="1"/>
    <col min="43" max="43" width="10.6640625" bestFit="1" customWidth="1"/>
    <col min="44" max="44" width="8" bestFit="1" customWidth="1"/>
    <col min="45" max="45" width="10.6640625" bestFit="1" customWidth="1"/>
    <col min="46" max="46" width="8" bestFit="1" customWidth="1"/>
    <col min="47" max="47" width="10.6640625" bestFit="1" customWidth="1"/>
    <col min="48" max="48" width="8" bestFit="1" customWidth="1"/>
    <col min="49" max="49" width="10.6640625" bestFit="1" customWidth="1"/>
    <col min="50" max="50" width="8" bestFit="1" customWidth="1"/>
    <col min="51" max="51" width="10.6640625" bestFit="1" customWidth="1"/>
    <col min="52" max="52" width="8" bestFit="1" customWidth="1"/>
    <col min="53" max="53" width="10.6640625" bestFit="1" customWidth="1"/>
    <col min="54" max="54" width="8" bestFit="1" customWidth="1"/>
    <col min="55" max="55" width="10.6640625" bestFit="1" customWidth="1"/>
    <col min="56" max="56" width="8" bestFit="1" customWidth="1"/>
    <col min="57" max="57" width="10.6640625" bestFit="1" customWidth="1"/>
    <col min="58" max="58" width="8" bestFit="1" customWidth="1"/>
    <col min="59" max="59" width="10.6640625" bestFit="1" customWidth="1"/>
    <col min="60" max="60" width="8" bestFit="1" customWidth="1"/>
    <col min="61" max="61" width="10.6640625" bestFit="1" customWidth="1"/>
    <col min="62" max="62" width="10.77734375" bestFit="1" customWidth="1"/>
    <col min="63" max="87" width="20.88671875" bestFit="1" customWidth="1"/>
    <col min="88" max="88" width="16.77734375" bestFit="1" customWidth="1"/>
    <col min="89" max="89" width="25.77734375" bestFit="1" customWidth="1"/>
    <col min="90" max="90" width="25" bestFit="1" customWidth="1"/>
  </cols>
  <sheetData>
    <row r="1" spans="1:10" ht="15" thickBot="1" x14ac:dyDescent="0.35"/>
    <row r="2" spans="1:10" ht="18.600000000000001" thickBot="1" x14ac:dyDescent="0.4">
      <c r="A2" s="43" t="s">
        <v>44</v>
      </c>
      <c r="B2" s="46"/>
      <c r="C2" s="46"/>
      <c r="D2" s="46"/>
      <c r="E2" s="4"/>
    </row>
    <row r="3" spans="1:10" ht="15" thickBot="1" x14ac:dyDescent="0.35">
      <c r="A3" s="16" t="s">
        <v>39</v>
      </c>
      <c r="B3" s="17" t="s">
        <v>43</v>
      </c>
      <c r="C3" s="17" t="s">
        <v>41</v>
      </c>
      <c r="D3" s="15" t="s">
        <v>42</v>
      </c>
      <c r="E3" s="6"/>
    </row>
    <row r="4" spans="1:10" ht="15" thickBot="1" x14ac:dyDescent="0.35">
      <c r="A4" s="12">
        <v>273310</v>
      </c>
      <c r="B4" s="13">
        <v>80.967741935483872</v>
      </c>
      <c r="C4" s="14">
        <v>11946</v>
      </c>
      <c r="D4" s="15">
        <v>13</v>
      </c>
      <c r="E4" s="6"/>
    </row>
    <row r="5" spans="1:10" x14ac:dyDescent="0.3">
      <c r="A5" s="5"/>
      <c r="E5" s="6"/>
    </row>
    <row r="6" spans="1:10" x14ac:dyDescent="0.3">
      <c r="A6" s="5" t="s">
        <v>39</v>
      </c>
      <c r="B6" t="s">
        <v>40</v>
      </c>
      <c r="C6" t="s">
        <v>45</v>
      </c>
      <c r="D6" t="s">
        <v>42</v>
      </c>
      <c r="E6" s="6"/>
    </row>
    <row r="7" spans="1:10" x14ac:dyDescent="0.3">
      <c r="A7" s="7">
        <f>GETPIVOTDATA("Total Steps",$A$3)</f>
        <v>273310</v>
      </c>
      <c r="B7" s="8">
        <f>GETPIVOTDATA("AvgHeart Rate ",$A$3)</f>
        <v>80.967741935483872</v>
      </c>
      <c r="C7" s="42">
        <f>GETPIVOTDATA("Total Sleep (Minutes)",$A$3)</f>
        <v>11946</v>
      </c>
      <c r="D7">
        <f>GETPIVOTDATA("Total Active Days",$A$3)</f>
        <v>13</v>
      </c>
      <c r="E7" s="6"/>
    </row>
    <row r="8" spans="1:10" ht="15" thickBot="1" x14ac:dyDescent="0.35">
      <c r="A8" s="9"/>
      <c r="B8" s="10"/>
      <c r="C8" s="10"/>
      <c r="D8" s="10"/>
      <c r="E8" s="11"/>
    </row>
    <row r="10" spans="1:10" ht="15" thickBot="1" x14ac:dyDescent="0.35"/>
    <row r="11" spans="1:10" ht="18.600000000000001" thickBot="1" x14ac:dyDescent="0.4">
      <c r="A11" s="43" t="s">
        <v>46</v>
      </c>
      <c r="B11" s="44"/>
      <c r="C11" s="44"/>
      <c r="D11" s="44"/>
      <c r="E11" s="44"/>
      <c r="F11" s="44"/>
      <c r="G11" s="44"/>
      <c r="H11" s="44"/>
      <c r="I11" s="44"/>
      <c r="J11" s="45"/>
    </row>
    <row r="12" spans="1:10" ht="15" thickBot="1" x14ac:dyDescent="0.35">
      <c r="A12" s="24" t="s">
        <v>38</v>
      </c>
      <c r="B12" s="25" t="s">
        <v>36</v>
      </c>
      <c r="J12" s="6"/>
    </row>
    <row r="13" spans="1:10" x14ac:dyDescent="0.3">
      <c r="A13" s="22" t="s">
        <v>5</v>
      </c>
      <c r="B13" s="19">
        <v>11154</v>
      </c>
      <c r="J13" s="6"/>
    </row>
    <row r="14" spans="1:10" x14ac:dyDescent="0.3">
      <c r="A14" s="22" t="s">
        <v>6</v>
      </c>
      <c r="B14" s="20">
        <v>12762</v>
      </c>
      <c r="J14" s="6"/>
    </row>
    <row r="15" spans="1:10" x14ac:dyDescent="0.3">
      <c r="A15" s="22" t="s">
        <v>7</v>
      </c>
      <c r="B15" s="20">
        <v>8056</v>
      </c>
      <c r="J15" s="6"/>
    </row>
    <row r="16" spans="1:10" x14ac:dyDescent="0.3">
      <c r="A16" s="22" t="s">
        <v>8</v>
      </c>
      <c r="B16" s="20">
        <v>11110</v>
      </c>
      <c r="J16" s="6"/>
    </row>
    <row r="17" spans="1:10" x14ac:dyDescent="0.3">
      <c r="A17" s="22" t="s">
        <v>9</v>
      </c>
      <c r="B17" s="20">
        <v>13882</v>
      </c>
      <c r="J17" s="6"/>
    </row>
    <row r="18" spans="1:10" x14ac:dyDescent="0.3">
      <c r="A18" s="22" t="s">
        <v>10</v>
      </c>
      <c r="B18" s="20">
        <v>6840</v>
      </c>
      <c r="J18" s="6"/>
    </row>
    <row r="19" spans="1:10" x14ac:dyDescent="0.3">
      <c r="A19" s="22" t="s">
        <v>11</v>
      </c>
      <c r="B19" s="20">
        <v>4028</v>
      </c>
      <c r="J19" s="6"/>
    </row>
    <row r="20" spans="1:10" x14ac:dyDescent="0.3">
      <c r="A20" s="22" t="s">
        <v>12</v>
      </c>
      <c r="B20" s="20">
        <v>10385</v>
      </c>
      <c r="J20" s="6"/>
    </row>
    <row r="21" spans="1:10" x14ac:dyDescent="0.3">
      <c r="A21" s="22" t="s">
        <v>13</v>
      </c>
      <c r="B21" s="20">
        <v>3502</v>
      </c>
      <c r="J21" s="6"/>
    </row>
    <row r="22" spans="1:10" x14ac:dyDescent="0.3">
      <c r="A22" s="22" t="s">
        <v>14</v>
      </c>
      <c r="B22" s="20">
        <v>9910</v>
      </c>
      <c r="J22" s="6"/>
    </row>
    <row r="23" spans="1:10" x14ac:dyDescent="0.3">
      <c r="A23" s="22" t="s">
        <v>15</v>
      </c>
      <c r="B23" s="20">
        <v>12062</v>
      </c>
      <c r="J23" s="6"/>
    </row>
    <row r="24" spans="1:10" x14ac:dyDescent="0.3">
      <c r="A24" s="22" t="s">
        <v>16</v>
      </c>
      <c r="B24" s="20">
        <v>9938</v>
      </c>
      <c r="J24" s="6"/>
    </row>
    <row r="25" spans="1:10" x14ac:dyDescent="0.3">
      <c r="A25" s="22" t="s">
        <v>17</v>
      </c>
      <c r="B25" s="20">
        <v>7488</v>
      </c>
      <c r="J25" s="6"/>
    </row>
    <row r="26" spans="1:10" x14ac:dyDescent="0.3">
      <c r="A26" s="22" t="s">
        <v>18</v>
      </c>
      <c r="B26" s="20">
        <v>3206</v>
      </c>
      <c r="J26" s="6"/>
    </row>
    <row r="27" spans="1:10" x14ac:dyDescent="0.3">
      <c r="A27" s="22" t="s">
        <v>19</v>
      </c>
      <c r="B27" s="20">
        <v>8134</v>
      </c>
      <c r="J27" s="6"/>
    </row>
    <row r="28" spans="1:10" x14ac:dyDescent="0.3">
      <c r="A28" s="22" t="s">
        <v>20</v>
      </c>
      <c r="B28" s="20">
        <v>8977</v>
      </c>
      <c r="J28" s="6"/>
    </row>
    <row r="29" spans="1:10" x14ac:dyDescent="0.3">
      <c r="A29" s="22" t="s">
        <v>21</v>
      </c>
      <c r="B29" s="20">
        <v>10721</v>
      </c>
      <c r="J29" s="6"/>
    </row>
    <row r="30" spans="1:10" x14ac:dyDescent="0.3">
      <c r="A30" s="22" t="s">
        <v>22</v>
      </c>
      <c r="B30" s="20">
        <v>10035</v>
      </c>
      <c r="J30" s="6"/>
    </row>
    <row r="31" spans="1:10" x14ac:dyDescent="0.3">
      <c r="A31" s="22" t="s">
        <v>23</v>
      </c>
      <c r="B31" s="20">
        <v>4484</v>
      </c>
      <c r="J31" s="6"/>
    </row>
    <row r="32" spans="1:10" x14ac:dyDescent="0.3">
      <c r="A32" s="22" t="s">
        <v>24</v>
      </c>
      <c r="B32" s="20">
        <v>10858</v>
      </c>
      <c r="J32" s="6"/>
    </row>
    <row r="33" spans="1:14" x14ac:dyDescent="0.3">
      <c r="A33" s="22" t="s">
        <v>25</v>
      </c>
      <c r="B33" s="20">
        <v>3863</v>
      </c>
      <c r="J33" s="6"/>
    </row>
    <row r="34" spans="1:14" x14ac:dyDescent="0.3">
      <c r="A34" s="22" t="s">
        <v>26</v>
      </c>
      <c r="B34" s="20">
        <v>5790</v>
      </c>
      <c r="J34" s="6"/>
    </row>
    <row r="35" spans="1:14" x14ac:dyDescent="0.3">
      <c r="A35" s="22" t="s">
        <v>27</v>
      </c>
      <c r="B35" s="20">
        <v>10408</v>
      </c>
      <c r="J35" s="6"/>
    </row>
    <row r="36" spans="1:14" x14ac:dyDescent="0.3">
      <c r="A36" s="26">
        <v>45862</v>
      </c>
      <c r="B36" s="20">
        <v>11755</v>
      </c>
      <c r="J36" s="6"/>
    </row>
    <row r="37" spans="1:14" x14ac:dyDescent="0.3">
      <c r="A37" s="26">
        <v>45863</v>
      </c>
      <c r="B37" s="20">
        <v>8116</v>
      </c>
      <c r="J37" s="6"/>
    </row>
    <row r="38" spans="1:14" x14ac:dyDescent="0.3">
      <c r="A38" s="26">
        <v>45864</v>
      </c>
      <c r="B38" s="20">
        <v>5454</v>
      </c>
      <c r="J38" s="6"/>
    </row>
    <row r="39" spans="1:14" x14ac:dyDescent="0.3">
      <c r="A39" s="26">
        <v>45865</v>
      </c>
      <c r="B39" s="20">
        <v>14837</v>
      </c>
      <c r="J39" s="6"/>
    </row>
    <row r="40" spans="1:14" x14ac:dyDescent="0.3">
      <c r="A40" s="26">
        <v>45866</v>
      </c>
      <c r="B40" s="20">
        <v>11996</v>
      </c>
      <c r="J40" s="6"/>
    </row>
    <row r="41" spans="1:14" x14ac:dyDescent="0.3">
      <c r="A41" s="26">
        <v>45867</v>
      </c>
      <c r="B41" s="20">
        <v>5731</v>
      </c>
      <c r="J41" s="6"/>
    </row>
    <row r="42" spans="1:14" x14ac:dyDescent="0.3">
      <c r="A42" s="26">
        <v>45868</v>
      </c>
      <c r="B42" s="20">
        <v>13965</v>
      </c>
      <c r="J42" s="6"/>
    </row>
    <row r="43" spans="1:14" ht="15" thickBot="1" x14ac:dyDescent="0.35">
      <c r="A43" s="27">
        <v>45869</v>
      </c>
      <c r="B43" s="21">
        <v>3863</v>
      </c>
      <c r="J43" s="6"/>
    </row>
    <row r="44" spans="1:14" ht="15" thickBot="1" x14ac:dyDescent="0.35">
      <c r="A44" s="9"/>
      <c r="B44" s="10"/>
      <c r="C44" s="10"/>
      <c r="D44" s="10"/>
      <c r="E44" s="10"/>
      <c r="F44" s="10"/>
      <c r="G44" s="10"/>
      <c r="H44" s="10"/>
      <c r="I44" s="10"/>
      <c r="J44" s="11"/>
    </row>
    <row r="46" spans="1:14" ht="15" thickBot="1" x14ac:dyDescent="0.35"/>
    <row r="47" spans="1:14" ht="18.600000000000001" thickBot="1" x14ac:dyDescent="0.4">
      <c r="A47" s="43" t="s">
        <v>50</v>
      </c>
      <c r="B47" s="44"/>
      <c r="C47" s="44"/>
      <c r="D47" s="44"/>
      <c r="E47" s="44"/>
      <c r="F47" s="44"/>
      <c r="G47" s="44"/>
      <c r="H47" s="44"/>
      <c r="I47" s="44"/>
      <c r="J47" s="44"/>
      <c r="K47" s="44"/>
      <c r="L47" s="44"/>
      <c r="M47" s="44"/>
      <c r="N47" s="45"/>
    </row>
    <row r="48" spans="1:14" ht="15" thickBot="1" x14ac:dyDescent="0.35">
      <c r="A48" s="24" t="s">
        <v>38</v>
      </c>
      <c r="B48" s="25" t="s">
        <v>47</v>
      </c>
      <c r="D48" s="28" t="s">
        <v>48</v>
      </c>
      <c r="E48" s="28" t="s">
        <v>49</v>
      </c>
      <c r="N48" s="6"/>
    </row>
    <row r="49" spans="1:14" x14ac:dyDescent="0.3">
      <c r="A49" s="32" t="s">
        <v>30</v>
      </c>
      <c r="B49" s="29">
        <v>2406</v>
      </c>
      <c r="D49" t="str">
        <f>A49</f>
        <v>Week 1</v>
      </c>
      <c r="E49" s="33">
        <f>GETPIVOTDATA("Sleep (Minutes)",$A$48,"Week","Week 1")</f>
        <v>2406</v>
      </c>
      <c r="N49" s="6"/>
    </row>
    <row r="50" spans="1:14" x14ac:dyDescent="0.3">
      <c r="A50" s="22" t="s">
        <v>31</v>
      </c>
      <c r="B50" s="30">
        <v>2982</v>
      </c>
      <c r="D50" t="str">
        <f t="shared" ref="D50:D53" si="0">A50</f>
        <v>Week 2</v>
      </c>
      <c r="E50" s="33">
        <f>GETPIVOTDATA("Sleep (Minutes)",$A$48,"Week","Week 2")</f>
        <v>2982</v>
      </c>
      <c r="N50" s="6"/>
    </row>
    <row r="51" spans="1:14" x14ac:dyDescent="0.3">
      <c r="A51" s="22" t="s">
        <v>32</v>
      </c>
      <c r="B51" s="30">
        <v>2724</v>
      </c>
      <c r="D51" t="str">
        <f t="shared" si="0"/>
        <v>Week 3</v>
      </c>
      <c r="E51" s="33">
        <f>GETPIVOTDATA("Sleep (Minutes)",$A$48,"Week","Week 3")</f>
        <v>2724</v>
      </c>
      <c r="N51" s="6"/>
    </row>
    <row r="52" spans="1:14" x14ac:dyDescent="0.3">
      <c r="A52" s="22" t="s">
        <v>33</v>
      </c>
      <c r="B52" s="30">
        <v>2646</v>
      </c>
      <c r="D52" t="str">
        <f t="shared" si="0"/>
        <v>Week 4</v>
      </c>
      <c r="E52" s="33">
        <f>GETPIVOTDATA("Sleep (Minutes)",$A$48,"Week","Week 4")</f>
        <v>2646</v>
      </c>
      <c r="N52" s="6"/>
    </row>
    <row r="53" spans="1:14" ht="15" thickBot="1" x14ac:dyDescent="0.35">
      <c r="A53" s="23" t="s">
        <v>34</v>
      </c>
      <c r="B53" s="31">
        <v>1188</v>
      </c>
      <c r="D53" t="str">
        <f t="shared" si="0"/>
        <v>Week 5</v>
      </c>
      <c r="E53" s="33">
        <f>GETPIVOTDATA("Sleep (Minutes)",$A$48,"Week","Week 5")</f>
        <v>1188</v>
      </c>
      <c r="N53" s="6"/>
    </row>
    <row r="54" spans="1:14" x14ac:dyDescent="0.3">
      <c r="A54" s="5"/>
      <c r="N54" s="6"/>
    </row>
    <row r="55" spans="1:14" x14ac:dyDescent="0.3">
      <c r="A55" s="5"/>
      <c r="N55" s="6"/>
    </row>
    <row r="56" spans="1:14" ht="15" thickBot="1" x14ac:dyDescent="0.35">
      <c r="A56" s="9"/>
      <c r="B56" s="10"/>
      <c r="C56" s="10"/>
      <c r="D56" s="10"/>
      <c r="E56" s="10"/>
      <c r="F56" s="10"/>
      <c r="G56" s="10"/>
      <c r="H56" s="10"/>
      <c r="I56" s="10"/>
      <c r="J56" s="10"/>
      <c r="K56" s="10"/>
      <c r="L56" s="10"/>
      <c r="M56" s="10"/>
      <c r="N56" s="11"/>
    </row>
    <row r="58" spans="1:14" ht="15" thickBot="1" x14ac:dyDescent="0.35"/>
    <row r="59" spans="1:14" ht="18.600000000000001" thickBot="1" x14ac:dyDescent="0.4">
      <c r="A59" s="43" t="s">
        <v>52</v>
      </c>
      <c r="B59" s="44"/>
      <c r="C59" s="44"/>
      <c r="D59" s="44"/>
      <c r="E59" s="44"/>
      <c r="F59" s="44"/>
      <c r="G59" s="44"/>
      <c r="H59" s="44"/>
      <c r="I59" s="44"/>
      <c r="J59" s="44"/>
      <c r="K59" s="18"/>
      <c r="L59" s="37"/>
    </row>
    <row r="60" spans="1:14" ht="15" thickBot="1" x14ac:dyDescent="0.35">
      <c r="A60" s="24" t="s">
        <v>56</v>
      </c>
      <c r="B60" s="34" t="s">
        <v>51</v>
      </c>
      <c r="C60" s="25"/>
      <c r="L60" s="6"/>
    </row>
    <row r="61" spans="1:14" ht="15" thickBot="1" x14ac:dyDescent="0.35">
      <c r="A61" s="24" t="s">
        <v>38</v>
      </c>
      <c r="B61" t="s">
        <v>54</v>
      </c>
      <c r="C61" s="6" t="s">
        <v>55</v>
      </c>
      <c r="L61" s="6"/>
    </row>
    <row r="62" spans="1:14" x14ac:dyDescent="0.3">
      <c r="A62" s="32" t="s">
        <v>34</v>
      </c>
      <c r="B62" s="35">
        <v>1</v>
      </c>
      <c r="C62" s="4">
        <v>2</v>
      </c>
      <c r="L62" s="6"/>
    </row>
    <row r="63" spans="1:14" x14ac:dyDescent="0.3">
      <c r="A63" s="22" t="s">
        <v>33</v>
      </c>
      <c r="B63" s="5">
        <v>3</v>
      </c>
      <c r="C63" s="6">
        <v>4</v>
      </c>
      <c r="L63" s="6"/>
    </row>
    <row r="64" spans="1:14" x14ac:dyDescent="0.3">
      <c r="A64" s="22" t="s">
        <v>32</v>
      </c>
      <c r="B64" s="5">
        <v>3</v>
      </c>
      <c r="C64" s="6">
        <v>4</v>
      </c>
      <c r="L64" s="6"/>
    </row>
    <row r="65" spans="1:12" x14ac:dyDescent="0.3">
      <c r="A65" s="22" t="s">
        <v>31</v>
      </c>
      <c r="B65" s="5">
        <v>2</v>
      </c>
      <c r="C65" s="6">
        <v>5</v>
      </c>
      <c r="L65" s="6"/>
    </row>
    <row r="66" spans="1:12" ht="15" thickBot="1" x14ac:dyDescent="0.35">
      <c r="A66" s="23" t="s">
        <v>30</v>
      </c>
      <c r="B66" s="9">
        <v>4</v>
      </c>
      <c r="C66" s="11">
        <v>3</v>
      </c>
      <c r="L66" s="6"/>
    </row>
    <row r="67" spans="1:12" x14ac:dyDescent="0.3">
      <c r="L67" s="6"/>
    </row>
    <row r="68" spans="1:12" ht="15" thickBot="1" x14ac:dyDescent="0.35">
      <c r="L68" s="6"/>
    </row>
    <row r="69" spans="1:12" ht="15" thickBot="1" x14ac:dyDescent="0.35">
      <c r="A69" s="25"/>
      <c r="B69" s="17"/>
      <c r="C69" s="17"/>
      <c r="D69" s="17"/>
      <c r="E69" s="17"/>
      <c r="F69" s="17"/>
      <c r="G69" s="17"/>
      <c r="H69" s="17"/>
      <c r="I69" s="17"/>
      <c r="J69" s="17"/>
      <c r="K69" s="17"/>
      <c r="L69" s="15"/>
    </row>
    <row r="70" spans="1:12" ht="15" thickBot="1" x14ac:dyDescent="0.35"/>
    <row r="71" spans="1:12" ht="18.600000000000001" thickBot="1" x14ac:dyDescent="0.4">
      <c r="A71" s="43" t="s">
        <v>58</v>
      </c>
      <c r="B71" s="44"/>
      <c r="C71" s="44"/>
      <c r="D71" s="44"/>
      <c r="E71" s="44"/>
      <c r="F71" s="44"/>
      <c r="G71" s="44"/>
      <c r="H71" s="44"/>
      <c r="I71" s="44"/>
      <c r="J71" s="38"/>
      <c r="K71" s="38"/>
      <c r="L71" s="37"/>
    </row>
    <row r="72" spans="1:12" ht="15" thickBot="1" x14ac:dyDescent="0.35">
      <c r="A72" s="24" t="s">
        <v>38</v>
      </c>
      <c r="B72" s="25" t="s">
        <v>57</v>
      </c>
      <c r="L72" s="6"/>
    </row>
    <row r="73" spans="1:12" x14ac:dyDescent="0.3">
      <c r="A73" s="32" t="s">
        <v>30</v>
      </c>
      <c r="B73" s="19">
        <v>18447</v>
      </c>
      <c r="L73" s="6"/>
    </row>
    <row r="74" spans="1:12" x14ac:dyDescent="0.3">
      <c r="A74" s="22" t="s">
        <v>31</v>
      </c>
      <c r="B74" s="20">
        <v>19000</v>
      </c>
      <c r="L74" s="6"/>
    </row>
    <row r="75" spans="1:12" x14ac:dyDescent="0.3">
      <c r="A75" s="22" t="s">
        <v>32</v>
      </c>
      <c r="B75" s="20">
        <v>18939</v>
      </c>
      <c r="L75" s="6"/>
    </row>
    <row r="76" spans="1:12" x14ac:dyDescent="0.3">
      <c r="A76" s="22" t="s">
        <v>33</v>
      </c>
      <c r="B76" s="20">
        <v>18001</v>
      </c>
      <c r="L76" s="6"/>
    </row>
    <row r="77" spans="1:12" ht="15" thickBot="1" x14ac:dyDescent="0.35">
      <c r="A77" s="23" t="s">
        <v>34</v>
      </c>
      <c r="B77" s="21">
        <v>7733</v>
      </c>
      <c r="L77" s="6"/>
    </row>
    <row r="78" spans="1:12" x14ac:dyDescent="0.3">
      <c r="A78" s="5"/>
      <c r="L78" s="6"/>
    </row>
    <row r="79" spans="1:12" x14ac:dyDescent="0.3">
      <c r="A79" s="5"/>
      <c r="L79" s="6"/>
    </row>
    <row r="80" spans="1:12" x14ac:dyDescent="0.3">
      <c r="A80" s="5"/>
      <c r="L80" s="6"/>
    </row>
    <row r="81" spans="1:19" ht="15" thickBot="1" x14ac:dyDescent="0.35">
      <c r="A81" s="9"/>
      <c r="B81" s="10"/>
      <c r="C81" s="10"/>
      <c r="D81" s="10"/>
      <c r="E81" s="10"/>
      <c r="F81" s="10"/>
      <c r="G81" s="10"/>
      <c r="H81" s="10"/>
      <c r="I81" s="10"/>
      <c r="J81" s="10"/>
      <c r="K81" s="10"/>
      <c r="L81" s="11"/>
    </row>
    <row r="83" spans="1:19" ht="15" thickBot="1" x14ac:dyDescent="0.35"/>
    <row r="84" spans="1:19" ht="18.600000000000001" thickBot="1" x14ac:dyDescent="0.4">
      <c r="A84" s="43" t="s">
        <v>60</v>
      </c>
      <c r="B84" s="44"/>
      <c r="C84" s="44"/>
      <c r="D84" s="44"/>
      <c r="E84" s="44"/>
      <c r="F84" s="44"/>
      <c r="G84" s="44"/>
      <c r="H84" s="44"/>
      <c r="I84" s="44"/>
      <c r="J84" s="44"/>
      <c r="K84" s="44"/>
      <c r="L84" s="44"/>
      <c r="M84" s="44"/>
      <c r="N84" s="44"/>
      <c r="O84" s="44"/>
      <c r="P84" s="44"/>
      <c r="Q84" s="44"/>
      <c r="R84" s="44"/>
      <c r="S84" s="37"/>
    </row>
    <row r="85" spans="1:19" ht="15" thickBot="1" x14ac:dyDescent="0.35">
      <c r="A85" s="24" t="s">
        <v>38</v>
      </c>
      <c r="B85" s="25" t="s">
        <v>59</v>
      </c>
      <c r="S85" s="6"/>
    </row>
    <row r="86" spans="1:19" x14ac:dyDescent="0.3">
      <c r="A86" s="32" t="s">
        <v>5</v>
      </c>
      <c r="B86" s="19">
        <v>118</v>
      </c>
      <c r="S86" s="6"/>
    </row>
    <row r="87" spans="1:19" x14ac:dyDescent="0.3">
      <c r="A87" s="22" t="s">
        <v>6</v>
      </c>
      <c r="B87" s="20">
        <v>79</v>
      </c>
      <c r="S87" s="6"/>
    </row>
    <row r="88" spans="1:19" x14ac:dyDescent="0.3">
      <c r="A88" s="22" t="s">
        <v>7</v>
      </c>
      <c r="B88" s="20">
        <v>52</v>
      </c>
      <c r="S88" s="6"/>
    </row>
    <row r="89" spans="1:19" x14ac:dyDescent="0.3">
      <c r="A89" s="22" t="s">
        <v>8</v>
      </c>
      <c r="B89" s="20">
        <v>60</v>
      </c>
      <c r="S89" s="6"/>
    </row>
    <row r="90" spans="1:19" x14ac:dyDescent="0.3">
      <c r="A90" s="22" t="s">
        <v>9</v>
      </c>
      <c r="B90" s="20">
        <v>71</v>
      </c>
      <c r="S90" s="6"/>
    </row>
    <row r="91" spans="1:19" x14ac:dyDescent="0.3">
      <c r="A91" s="22" t="s">
        <v>10</v>
      </c>
      <c r="B91" s="20">
        <v>36</v>
      </c>
      <c r="S91" s="6"/>
    </row>
    <row r="92" spans="1:19" x14ac:dyDescent="0.3">
      <c r="A92" s="22" t="s">
        <v>11</v>
      </c>
      <c r="B92" s="20">
        <v>45</v>
      </c>
      <c r="S92" s="6"/>
    </row>
    <row r="93" spans="1:19" x14ac:dyDescent="0.3">
      <c r="A93" s="22" t="s">
        <v>12</v>
      </c>
      <c r="B93" s="20">
        <v>119</v>
      </c>
      <c r="S93" s="6"/>
    </row>
    <row r="94" spans="1:19" x14ac:dyDescent="0.3">
      <c r="A94" s="22" t="s">
        <v>13</v>
      </c>
      <c r="B94" s="20">
        <v>89</v>
      </c>
      <c r="S94" s="6"/>
    </row>
    <row r="95" spans="1:19" x14ac:dyDescent="0.3">
      <c r="A95" s="22" t="s">
        <v>14</v>
      </c>
      <c r="B95" s="20">
        <v>31</v>
      </c>
      <c r="S95" s="6"/>
    </row>
    <row r="96" spans="1:19" x14ac:dyDescent="0.3">
      <c r="A96" s="22" t="s">
        <v>15</v>
      </c>
      <c r="B96" s="20">
        <v>30</v>
      </c>
      <c r="S96" s="6"/>
    </row>
    <row r="97" spans="1:19" x14ac:dyDescent="0.3">
      <c r="A97" s="22" t="s">
        <v>16</v>
      </c>
      <c r="B97" s="20">
        <v>77</v>
      </c>
      <c r="S97" s="6"/>
    </row>
    <row r="98" spans="1:19" x14ac:dyDescent="0.3">
      <c r="A98" s="22" t="s">
        <v>17</v>
      </c>
      <c r="B98" s="20">
        <v>41</v>
      </c>
      <c r="S98" s="6"/>
    </row>
    <row r="99" spans="1:19" x14ac:dyDescent="0.3">
      <c r="A99" s="22" t="s">
        <v>18</v>
      </c>
      <c r="B99" s="20">
        <v>98</v>
      </c>
      <c r="S99" s="6"/>
    </row>
    <row r="100" spans="1:19" x14ac:dyDescent="0.3">
      <c r="A100" s="22" t="s">
        <v>19</v>
      </c>
      <c r="B100" s="20">
        <v>66</v>
      </c>
      <c r="S100" s="6"/>
    </row>
    <row r="101" spans="1:19" x14ac:dyDescent="0.3">
      <c r="A101" s="22" t="s">
        <v>20</v>
      </c>
      <c r="B101" s="20">
        <v>61</v>
      </c>
      <c r="S101" s="6"/>
    </row>
    <row r="102" spans="1:19" x14ac:dyDescent="0.3">
      <c r="A102" s="22" t="s">
        <v>21</v>
      </c>
      <c r="B102" s="20">
        <v>38</v>
      </c>
      <c r="S102" s="6"/>
    </row>
    <row r="103" spans="1:19" x14ac:dyDescent="0.3">
      <c r="A103" s="22" t="s">
        <v>22</v>
      </c>
      <c r="B103" s="20">
        <v>48</v>
      </c>
      <c r="S103" s="6"/>
    </row>
    <row r="104" spans="1:19" x14ac:dyDescent="0.3">
      <c r="A104" s="22" t="s">
        <v>23</v>
      </c>
      <c r="B104" s="20">
        <v>77</v>
      </c>
      <c r="S104" s="6"/>
    </row>
    <row r="105" spans="1:19" x14ac:dyDescent="0.3">
      <c r="A105" s="22" t="s">
        <v>24</v>
      </c>
      <c r="B105" s="20">
        <v>109</v>
      </c>
      <c r="S105" s="6"/>
    </row>
    <row r="106" spans="1:19" x14ac:dyDescent="0.3">
      <c r="A106" s="22" t="s">
        <v>25</v>
      </c>
      <c r="B106" s="20">
        <v>32</v>
      </c>
      <c r="S106" s="6"/>
    </row>
    <row r="107" spans="1:19" x14ac:dyDescent="0.3">
      <c r="A107" s="22" t="s">
        <v>26</v>
      </c>
      <c r="B107" s="20">
        <v>49</v>
      </c>
      <c r="S107" s="6"/>
    </row>
    <row r="108" spans="1:19" x14ac:dyDescent="0.3">
      <c r="A108" s="22" t="s">
        <v>27</v>
      </c>
      <c r="B108" s="20">
        <v>53</v>
      </c>
      <c r="S108" s="6"/>
    </row>
    <row r="109" spans="1:19" x14ac:dyDescent="0.3">
      <c r="A109" s="26">
        <v>45862</v>
      </c>
      <c r="B109" s="20">
        <v>83</v>
      </c>
      <c r="S109" s="6"/>
    </row>
    <row r="110" spans="1:19" x14ac:dyDescent="0.3">
      <c r="A110" s="26">
        <v>45863</v>
      </c>
      <c r="B110" s="20">
        <v>62</v>
      </c>
      <c r="S110" s="6"/>
    </row>
    <row r="111" spans="1:19" x14ac:dyDescent="0.3">
      <c r="A111" s="26">
        <v>45864</v>
      </c>
      <c r="B111" s="20">
        <v>68</v>
      </c>
      <c r="S111" s="6"/>
    </row>
    <row r="112" spans="1:19" x14ac:dyDescent="0.3">
      <c r="A112" s="26">
        <v>45865</v>
      </c>
      <c r="B112" s="20">
        <v>111</v>
      </c>
      <c r="S112" s="6"/>
    </row>
    <row r="113" spans="1:19" x14ac:dyDescent="0.3">
      <c r="A113" s="26">
        <v>45866</v>
      </c>
      <c r="B113" s="20">
        <v>30</v>
      </c>
      <c r="S113" s="6"/>
    </row>
    <row r="114" spans="1:19" x14ac:dyDescent="0.3">
      <c r="A114" s="26">
        <v>45867</v>
      </c>
      <c r="B114" s="20">
        <v>40</v>
      </c>
      <c r="S114" s="6"/>
    </row>
    <row r="115" spans="1:19" x14ac:dyDescent="0.3">
      <c r="A115" s="26">
        <v>45868</v>
      </c>
      <c r="B115" s="20">
        <v>86</v>
      </c>
      <c r="S115" s="6"/>
    </row>
    <row r="116" spans="1:19" ht="15" thickBot="1" x14ac:dyDescent="0.35">
      <c r="A116" s="27">
        <v>45869</v>
      </c>
      <c r="B116" s="21">
        <v>32</v>
      </c>
      <c r="S116" s="6"/>
    </row>
    <row r="117" spans="1:19" x14ac:dyDescent="0.3">
      <c r="A117" s="5"/>
      <c r="S117" s="6"/>
    </row>
    <row r="118" spans="1:19" ht="15" thickBot="1" x14ac:dyDescent="0.35">
      <c r="A118" s="9"/>
      <c r="B118" s="10"/>
      <c r="C118" s="10"/>
      <c r="D118" s="10"/>
      <c r="E118" s="10"/>
      <c r="F118" s="10"/>
      <c r="G118" s="10"/>
      <c r="H118" s="10"/>
      <c r="I118" s="10"/>
      <c r="J118" s="10"/>
      <c r="K118" s="10"/>
      <c r="L118" s="10"/>
      <c r="M118" s="10"/>
      <c r="N118" s="10"/>
      <c r="O118" s="10"/>
      <c r="P118" s="10"/>
      <c r="Q118" s="10"/>
      <c r="R118" s="10"/>
      <c r="S118" s="11"/>
    </row>
    <row r="119" spans="1:19" ht="15" thickBot="1" x14ac:dyDescent="0.35"/>
    <row r="120" spans="1:19" ht="18.600000000000001" thickBot="1" x14ac:dyDescent="0.4">
      <c r="A120" s="43" t="s">
        <v>62</v>
      </c>
      <c r="B120" s="44"/>
      <c r="C120" s="44"/>
      <c r="D120" s="44"/>
      <c r="E120" s="44"/>
      <c r="F120" s="44"/>
      <c r="G120" s="44"/>
      <c r="H120" s="44"/>
      <c r="I120" s="44"/>
      <c r="J120" s="44"/>
      <c r="K120" s="44"/>
      <c r="L120" s="45"/>
    </row>
    <row r="121" spans="1:19" ht="15" thickBot="1" x14ac:dyDescent="0.35">
      <c r="A121" s="24" t="s">
        <v>38</v>
      </c>
      <c r="B121" s="25" t="s">
        <v>61</v>
      </c>
      <c r="L121" s="6"/>
    </row>
    <row r="122" spans="1:19" x14ac:dyDescent="0.3">
      <c r="A122" s="32" t="s">
        <v>30</v>
      </c>
      <c r="B122" s="39">
        <v>83.428571428571431</v>
      </c>
      <c r="L122" s="6"/>
    </row>
    <row r="123" spans="1:19" x14ac:dyDescent="0.3">
      <c r="A123" s="22" t="s">
        <v>31</v>
      </c>
      <c r="B123" s="40">
        <v>78.142857142857139</v>
      </c>
      <c r="L123" s="6"/>
    </row>
    <row r="124" spans="1:19" x14ac:dyDescent="0.3">
      <c r="A124" s="22" t="s">
        <v>32</v>
      </c>
      <c r="B124" s="40">
        <v>82.857142857142861</v>
      </c>
      <c r="L124" s="6"/>
    </row>
    <row r="125" spans="1:19" x14ac:dyDescent="0.3">
      <c r="A125" s="22" t="s">
        <v>33</v>
      </c>
      <c r="B125" s="40">
        <v>80.142857142857139</v>
      </c>
      <c r="L125" s="6"/>
    </row>
    <row r="126" spans="1:19" ht="15" thickBot="1" x14ac:dyDescent="0.35">
      <c r="A126" s="23" t="s">
        <v>34</v>
      </c>
      <c r="B126" s="41">
        <v>79.333333333333329</v>
      </c>
      <c r="L126" s="6"/>
    </row>
    <row r="127" spans="1:19" ht="15" thickBot="1" x14ac:dyDescent="0.35">
      <c r="A127" s="9"/>
      <c r="B127" s="10"/>
      <c r="C127" s="10"/>
      <c r="D127" s="10"/>
      <c r="E127" s="10"/>
      <c r="F127" s="10"/>
      <c r="G127" s="10"/>
      <c r="H127" s="10"/>
      <c r="I127" s="10"/>
      <c r="J127" s="10"/>
      <c r="K127" s="10"/>
      <c r="L127" s="11"/>
    </row>
    <row r="128" spans="1:19" ht="15" thickBot="1" x14ac:dyDescent="0.35"/>
    <row r="129" spans="1:13" ht="18.600000000000001" thickBot="1" x14ac:dyDescent="0.4">
      <c r="A129" s="43" t="s">
        <v>63</v>
      </c>
      <c r="B129" s="44"/>
      <c r="C129" s="44"/>
      <c r="D129" s="44"/>
      <c r="E129" s="44"/>
      <c r="F129" s="44"/>
      <c r="G129" s="44"/>
      <c r="H129" s="44"/>
      <c r="I129" s="44"/>
      <c r="J129" s="44"/>
      <c r="K129" s="44"/>
      <c r="L129" s="44"/>
      <c r="M129" s="45"/>
    </row>
    <row r="130" spans="1:13" ht="15" thickBot="1" x14ac:dyDescent="0.35">
      <c r="A130" s="24" t="s">
        <v>38</v>
      </c>
      <c r="B130" s="25" t="s">
        <v>36</v>
      </c>
      <c r="M130" s="6"/>
    </row>
    <row r="131" spans="1:13" x14ac:dyDescent="0.3">
      <c r="A131" s="32" t="s">
        <v>34</v>
      </c>
      <c r="B131" s="19">
        <v>23559</v>
      </c>
      <c r="M131" s="6"/>
    </row>
    <row r="132" spans="1:13" x14ac:dyDescent="0.3">
      <c r="A132" s="22" t="s">
        <v>33</v>
      </c>
      <c r="B132" s="20">
        <v>68356</v>
      </c>
      <c r="M132" s="6"/>
    </row>
    <row r="133" spans="1:13" x14ac:dyDescent="0.3">
      <c r="A133" s="22" t="s">
        <v>32</v>
      </c>
      <c r="B133" s="20">
        <v>57072</v>
      </c>
      <c r="M133" s="6"/>
    </row>
    <row r="134" spans="1:13" x14ac:dyDescent="0.3">
      <c r="A134" s="22" t="s">
        <v>31</v>
      </c>
      <c r="B134" s="20">
        <v>56491</v>
      </c>
      <c r="M134" s="6"/>
    </row>
    <row r="135" spans="1:13" ht="15" thickBot="1" x14ac:dyDescent="0.35">
      <c r="A135" s="23" t="s">
        <v>30</v>
      </c>
      <c r="B135" s="21">
        <v>67832</v>
      </c>
      <c r="M135" s="6"/>
    </row>
    <row r="136" spans="1:13" ht="15" thickBot="1" x14ac:dyDescent="0.35">
      <c r="A136" s="5"/>
      <c r="M136" s="6"/>
    </row>
    <row r="137" spans="1:13" ht="15" thickBot="1" x14ac:dyDescent="0.35">
      <c r="A137" s="24" t="s">
        <v>38</v>
      </c>
      <c r="B137" s="25" t="s">
        <v>57</v>
      </c>
      <c r="M137" s="6"/>
    </row>
    <row r="138" spans="1:13" x14ac:dyDescent="0.3">
      <c r="A138" s="32" t="s">
        <v>34</v>
      </c>
      <c r="B138" s="19">
        <v>7733</v>
      </c>
      <c r="M138" s="6"/>
    </row>
    <row r="139" spans="1:13" x14ac:dyDescent="0.3">
      <c r="A139" s="22" t="s">
        <v>33</v>
      </c>
      <c r="B139" s="20">
        <v>18001</v>
      </c>
      <c r="M139" s="6"/>
    </row>
    <row r="140" spans="1:13" x14ac:dyDescent="0.3">
      <c r="A140" s="22" t="s">
        <v>32</v>
      </c>
      <c r="B140" s="20">
        <v>18939</v>
      </c>
      <c r="M140" s="6"/>
    </row>
    <row r="141" spans="1:13" x14ac:dyDescent="0.3">
      <c r="A141" s="22" t="s">
        <v>31</v>
      </c>
      <c r="B141" s="20">
        <v>19000</v>
      </c>
      <c r="M141" s="6"/>
    </row>
    <row r="142" spans="1:13" ht="15" thickBot="1" x14ac:dyDescent="0.35">
      <c r="A142" s="23" t="s">
        <v>30</v>
      </c>
      <c r="B142" s="21">
        <v>18447</v>
      </c>
      <c r="M142" s="6"/>
    </row>
    <row r="143" spans="1:13" ht="15" thickBot="1" x14ac:dyDescent="0.35">
      <c r="A143" s="5"/>
      <c r="M143" s="6"/>
    </row>
    <row r="144" spans="1:13" ht="15" thickBot="1" x14ac:dyDescent="0.35">
      <c r="A144" s="24" t="s">
        <v>38</v>
      </c>
      <c r="B144" s="25" t="s">
        <v>59</v>
      </c>
      <c r="M144" s="6"/>
    </row>
    <row r="145" spans="1:13" x14ac:dyDescent="0.3">
      <c r="A145" s="32" t="s">
        <v>34</v>
      </c>
      <c r="B145" s="19">
        <v>158</v>
      </c>
      <c r="M145" s="6"/>
    </row>
    <row r="146" spans="1:13" x14ac:dyDescent="0.3">
      <c r="A146" s="22" t="s">
        <v>33</v>
      </c>
      <c r="B146" s="20">
        <v>456</v>
      </c>
      <c r="M146" s="6"/>
    </row>
    <row r="147" spans="1:13" x14ac:dyDescent="0.3">
      <c r="A147" s="22" t="s">
        <v>32</v>
      </c>
      <c r="B147" s="20">
        <v>431</v>
      </c>
      <c r="M147" s="6"/>
    </row>
    <row r="148" spans="1:13" x14ac:dyDescent="0.3">
      <c r="A148" s="22" t="s">
        <v>31</v>
      </c>
      <c r="B148" s="20">
        <v>485</v>
      </c>
      <c r="M148" s="6"/>
    </row>
    <row r="149" spans="1:13" ht="15" thickBot="1" x14ac:dyDescent="0.35">
      <c r="A149" s="23" t="s">
        <v>30</v>
      </c>
      <c r="B149" s="21">
        <v>461</v>
      </c>
      <c r="M149" s="6"/>
    </row>
    <row r="150" spans="1:13" ht="15" thickBot="1" x14ac:dyDescent="0.35">
      <c r="A150" s="9"/>
      <c r="B150" s="10"/>
      <c r="C150" s="10"/>
      <c r="D150" s="10"/>
      <c r="E150" s="10"/>
      <c r="F150" s="10"/>
      <c r="G150" s="10"/>
      <c r="H150" s="10"/>
      <c r="I150" s="10"/>
      <c r="J150" s="10"/>
      <c r="K150" s="10"/>
      <c r="L150" s="10"/>
      <c r="M150" s="11"/>
    </row>
  </sheetData>
  <mergeCells count="12">
    <mergeCell ref="A2:D2"/>
    <mergeCell ref="A11:J11"/>
    <mergeCell ref="A47:J47"/>
    <mergeCell ref="K47:N47"/>
    <mergeCell ref="A120:I120"/>
    <mergeCell ref="J120:L120"/>
    <mergeCell ref="A129:I129"/>
    <mergeCell ref="J129:M129"/>
    <mergeCell ref="A59:J59"/>
    <mergeCell ref="A71:I71"/>
    <mergeCell ref="A84:I84"/>
    <mergeCell ref="J84:R8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B43EF-C5F2-48D2-A77C-9D3BFCC16745}">
  <dimension ref="A1"/>
  <sheetViews>
    <sheetView showGridLines="0" tabSelected="1" topLeftCell="A3" zoomScale="64" zoomScaleNormal="61" workbookViewId="0">
      <selection activeCell="AI26" sqref="AI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Fitness_Watch_Data</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kartik gautam</cp:lastModifiedBy>
  <dcterms:created xsi:type="dcterms:W3CDTF">2025-07-25T05:12:42Z</dcterms:created>
  <dcterms:modified xsi:type="dcterms:W3CDTF">2025-07-25T15:51:24Z</dcterms:modified>
</cp:coreProperties>
</file>