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xr:revisionPtr revIDLastSave="0" documentId="13_ncr:1_{830CC131-C3F4-423D-829A-BE1EB911B6D1}" xr6:coauthVersionLast="47" xr6:coauthVersionMax="47" xr10:uidLastSave="{00000000-0000-0000-0000-000000000000}"/>
  <bookViews>
    <workbookView xWindow="11376" yWindow="996" windowWidth="11640" windowHeight="10272" activeTab="5" xr2:uid="{26D4546B-D2A1-4444-8EAF-A6228F96F0C1}"/>
  </bookViews>
  <sheets>
    <sheet name="examples" sheetId="1" r:id="rId1"/>
    <sheet name="ex1" sheetId="3" r:id="rId2"/>
    <sheet name="ex6" sheetId="4" r:id="rId3"/>
    <sheet name="ex6.1" sheetId="5" r:id="rId4"/>
    <sheet name="ex6.2" sheetId="6" r:id="rId5"/>
    <sheet name="ex10" sheetId="7" r:id="rId6"/>
  </sheets>
  <definedNames>
    <definedName name="_xlnm._FilterDatabase" localSheetId="5" hidden="1">'ex10'!$C$4:$E$57</definedName>
    <definedName name="_xlnm._FilterDatabase" localSheetId="2" hidden="1">'ex6'!$C$4:$E$57</definedName>
    <definedName name="_xlnm._FilterDatabase" localSheetId="3" hidden="1">'ex6.1'!$C$4:$E$57</definedName>
    <definedName name="_xlnm._FilterDatabase" localSheetId="4" hidden="1">'ex6.2'!$C$4:$E$57</definedName>
    <definedName name="enableRul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6" l="1"/>
  <c r="G25" i="4"/>
  <c r="G24" i="4"/>
  <c r="G23" i="4"/>
  <c r="C65" i="1"/>
  <c r="N48" i="1"/>
  <c r="C64" i="1"/>
  <c r="C63" i="1"/>
  <c r="M17" i="3"/>
  <c r="K17" i="3"/>
  <c r="J24" i="1" a="1"/>
  <c r="J24" i="1" s="1"/>
  <c r="J22" i="1" a="1"/>
  <c r="J22" i="1" s="1"/>
  <c r="J19" i="1"/>
  <c r="J18" i="1"/>
  <c r="F71" i="1"/>
  <c r="K72" i="1"/>
  <c r="K70" i="1"/>
  <c r="H20" i="4"/>
  <c r="K60" i="1"/>
  <c r="K52" i="1"/>
  <c r="G59" i="1" a="1"/>
  <c r="G59" i="1" s="1"/>
  <c r="G57" i="1" a="1"/>
  <c r="G57" i="1" s="1"/>
  <c r="E49" i="1"/>
  <c r="K17" i="7"/>
  <c r="H17" i="7" a="1"/>
  <c r="H17" i="7" s="1"/>
  <c r="H17" i="5"/>
  <c r="H18" i="6"/>
  <c r="H18" i="5"/>
  <c r="H21" i="4"/>
  <c r="K18" i="7"/>
  <c r="H18" i="7"/>
  <c r="K18" i="3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<sst xmlns="http://schemas.openxmlformats.org/spreadsheetml/2006/main" count="353" uniqueCount="61">
  <si>
    <t>Name</t>
  </si>
  <si>
    <t>Gender</t>
  </si>
  <si>
    <t>Barr Faughny</t>
  </si>
  <si>
    <t>Female</t>
  </si>
  <si>
    <t>Dennison Crosswaite</t>
  </si>
  <si>
    <t>Male</t>
  </si>
  <si>
    <t>Gunar Cockshoot</t>
  </si>
  <si>
    <t>Gigi Bohling</t>
  </si>
  <si>
    <t>Curtice Advani</t>
  </si>
  <si>
    <t>Kaine Padly</t>
  </si>
  <si>
    <t>Ches Bonnell</t>
  </si>
  <si>
    <t>Andria Kimpton</t>
  </si>
  <si>
    <t>Product</t>
  </si>
  <si>
    <t>Customers</t>
  </si>
  <si>
    <t>Milk Choco bars</t>
  </si>
  <si>
    <t>50% Dark bars</t>
  </si>
  <si>
    <t>Almond Choco</t>
  </si>
  <si>
    <t>Raspberry Choc</t>
  </si>
  <si>
    <t>Mint Chip Choc</t>
  </si>
  <si>
    <t>Situation</t>
  </si>
  <si>
    <t>Formula</t>
  </si>
  <si>
    <t>Amount</t>
  </si>
  <si>
    <t>Data</t>
  </si>
  <si>
    <t>SUMIFS &amp; some more…</t>
  </si>
  <si>
    <t>Person</t>
  </si>
  <si>
    <t>Jan</t>
  </si>
  <si>
    <t>Feb</t>
  </si>
  <si>
    <t>Mar</t>
  </si>
  <si>
    <t>Apr</t>
  </si>
  <si>
    <t>May</t>
  </si>
  <si>
    <t>Jun</t>
  </si>
  <si>
    <t>Date</t>
  </si>
  <si>
    <t>Calls Received</t>
  </si>
  <si>
    <t>Start Date</t>
  </si>
  <si>
    <t>End Date</t>
  </si>
  <si>
    <t>Call count</t>
  </si>
  <si>
    <t>Calls for Gunar</t>
  </si>
  <si>
    <t>Unique Count</t>
  </si>
  <si>
    <t>Easy</t>
  </si>
  <si>
    <t>Count</t>
  </si>
  <si>
    <t>bars</t>
  </si>
  <si>
    <t>Sales</t>
  </si>
  <si>
    <t>Avg. Cust</t>
  </si>
  <si>
    <t>first name</t>
  </si>
  <si>
    <t>Avg. sales</t>
  </si>
  <si>
    <t>Max Sales</t>
  </si>
  <si>
    <t>Min Sales</t>
  </si>
  <si>
    <t>Median</t>
  </si>
  <si>
    <t>80th pc.</t>
  </si>
  <si>
    <t>Result</t>
  </si>
  <si>
    <t>Formulas</t>
  </si>
  <si>
    <t>Reveal the formulas by moving away these boxes</t>
  </si>
  <si>
    <t>with FILTER</t>
  </si>
  <si>
    <t>with SUMPRODUCT</t>
  </si>
  <si>
    <t>SUMIFS Tutorial</t>
  </si>
  <si>
    <t>SUMPRODUCT intro</t>
  </si>
  <si>
    <t>SUMPRODUCT complex examples</t>
  </si>
  <si>
    <t>Dynamic Array Formulas - Overview</t>
  </si>
  <si>
    <t>Complete Excel Data Analysis Course</t>
  </si>
  <si>
    <r>
      <t xml:space="preserve">Learn more </t>
    </r>
    <r>
      <rPr>
        <sz val="11"/>
        <color theme="1"/>
        <rFont val="Calibri"/>
        <family val="2"/>
        <scheme val="minor"/>
      </rPr>
      <t>(click on the links)</t>
    </r>
  </si>
  <si>
    <t>scroll down for more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</si>
</sst>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_(&quot;₹&quot;* #,##0.00_);_(&quot;₹&quot;* \(#,##0.00\);_(&quot;₹&quot;* &quot;-&quot;??_);_(@_)"/>
    <numFmt numFmtId="165" formatCode="&quot;$&quot;#,##0"/>
    <numFmt numFmtId="166" formatCode="[h]mm&quot;h&quot;"/>
    <numFmt numFmtId="167" formatCode="&quot;₹&quot;#,##0.00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9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 applyBorder="1"/>
    <xf numFmtId="165" fontId="0" fillId="0" borderId="0" xfId="0" applyNumberForma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166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0" fillId="0" borderId="2" xfId="0" applyBorder="1"/>
    <xf numFmtId="0" fontId="0" fillId="5" borderId="2" xfId="0" applyFill="1" applyBorder="1"/>
    <xf numFmtId="0" fontId="2" fillId="2" borderId="2" xfId="0" applyFont="1" applyFill="1" applyBorder="1"/>
    <xf numFmtId="165" fontId="0" fillId="0" borderId="2" xfId="0" applyNumberFormat="1" applyBorder="1"/>
    <xf numFmtId="0" fontId="2" fillId="2" borderId="2" xfId="0" applyFont="1" applyFill="1" applyBorder="1" applyAlignment="1">
      <alignment horizontal="right"/>
    </xf>
    <xf numFmtId="6" fontId="0" fillId="0" borderId="0" xfId="0" applyNumberFormat="1"/>
    <xf numFmtId="14" fontId="0" fillId="0" borderId="2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" xfId="0" applyBorder="1"/>
    <xf numFmtId="15" fontId="0" fillId="0" borderId="1" xfId="0" applyNumberFormat="1" applyBorder="1"/>
    <xf numFmtId="6" fontId="0" fillId="3" borderId="1" xfId="0" applyNumberFormat="1" applyFill="1" applyBorder="1"/>
    <xf numFmtId="0" fontId="2" fillId="3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0" xfId="0" applyBorder="1"/>
    <xf numFmtId="14" fontId="0" fillId="0" borderId="0" xfId="0" applyNumberFormat="1" applyBorder="1" applyAlignment="1">
      <alignment horizontal="left"/>
    </xf>
    <xf numFmtId="6" fontId="0" fillId="6" borderId="1" xfId="0" applyNumberFormat="1" applyFill="1" applyBorder="1"/>
    <xf numFmtId="0" fontId="2" fillId="6" borderId="1" xfId="0" applyFont="1" applyFill="1" applyBorder="1"/>
    <xf numFmtId="6" fontId="0" fillId="0" borderId="0" xfId="0" applyNumberFormat="1" applyAlignment="1">
      <alignment horizontal="left"/>
    </xf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7" borderId="1" xfId="0" applyFill="1" applyBorder="1" applyAlignment="1">
      <alignment horizontal="left"/>
    </xf>
    <xf numFmtId="6" fontId="2" fillId="8" borderId="1" xfId="0" applyNumberFormat="1" applyFont="1" applyFill="1" applyBorder="1"/>
    <xf numFmtId="15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0" fontId="2" fillId="9" borderId="0" xfId="0" applyFont="1" applyFill="1"/>
    <xf numFmtId="0" fontId="5" fillId="0" borderId="0" xfId="1"/>
    <xf numFmtId="0" fontId="7" fillId="0" borderId="0" xfId="1" applyFont="1"/>
    <xf numFmtId="0" fontId="0" fillId="9" borderId="0" xfId="0" applyFill="1"/>
    <xf numFmtId="0" fontId="8" fillId="0" borderId="0" xfId="0" applyFont="1" applyAlignment="1">
      <alignment vertical="center"/>
    </xf>
    <xf numFmtId="167" fontId="0" fillId="0" borderId="0" xfId="2" applyNumberFormat="1" applyFont="1"/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Currency" xfId="2" builtinId="4"/>
    <cellStyle name="Hyperlink" xfId="1" builtinId="8"/>
    <cellStyle name="Normal" xfId="0" builtinId="0"/>
  </cellStyles>
  <dxfs count="10">
    <dxf>
      <numFmt numFmtId="168" formatCode="m/d/yyyy"/>
      <alignment horizontal="left" vertical="bottom" textRotation="0" wrapText="0" indent="0" justifyLastLine="0" shrinkToFit="0" readingOrder="0"/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numFmt numFmtId="165" formatCode="&quot;$&quot;#,##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384234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3</xdr:col>
      <xdr:colOff>923192</xdr:colOff>
      <xdr:row>46</xdr:row>
      <xdr:rowOff>43964</xdr:rowOff>
    </xdr:from>
    <xdr:to>
      <xdr:col>7</xdr:col>
      <xdr:colOff>256442</xdr:colOff>
      <xdr:row>53</xdr:row>
      <xdr:rowOff>51289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BA3C4FCA-0F0D-418B-911E-55327EE58F04}"/>
            </a:ext>
          </a:extLst>
        </xdr:cNvPr>
        <xdr:cNvSpPr/>
      </xdr:nvSpPr>
      <xdr:spPr>
        <a:xfrm>
          <a:off x="2564423" y="9283214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AND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424961</xdr:colOff>
      <xdr:row>65</xdr:row>
      <xdr:rowOff>109903</xdr:rowOff>
    </xdr:from>
    <xdr:to>
      <xdr:col>13</xdr:col>
      <xdr:colOff>351692</xdr:colOff>
      <xdr:row>72</xdr:row>
      <xdr:rowOff>117228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1C83C77-D413-4071-9F43-FE09EACCAAC3}"/>
            </a:ext>
          </a:extLst>
        </xdr:cNvPr>
        <xdr:cNvSpPr/>
      </xdr:nvSpPr>
      <xdr:spPr>
        <a:xfrm>
          <a:off x="6455019" y="12968653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Total sales of bars</a:t>
          </a:r>
        </a:p>
      </xdr:txBody>
    </xdr:sp>
    <xdr:clientData/>
  </xdr:twoCellAnchor>
  <xdr:twoCellAnchor>
    <xdr:from>
      <xdr:col>3</xdr:col>
      <xdr:colOff>901212</xdr:colOff>
      <xdr:row>65</xdr:row>
      <xdr:rowOff>117231</xdr:rowOff>
    </xdr:from>
    <xdr:to>
      <xdr:col>7</xdr:col>
      <xdr:colOff>234462</xdr:colOff>
      <xdr:row>72</xdr:row>
      <xdr:rowOff>124556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AF453246-18DD-4C0D-8658-5952473D51D2}"/>
            </a:ext>
          </a:extLst>
        </xdr:cNvPr>
        <xdr:cNvSpPr/>
      </xdr:nvSpPr>
      <xdr:spPr>
        <a:xfrm>
          <a:off x="2542443" y="12975981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Average sales by 5 letter first name people...</a:t>
          </a:r>
        </a:p>
      </xdr:txBody>
    </xdr:sp>
    <xdr:clientData/>
  </xdr:twoCellAnchor>
  <xdr:twoCellAnchor>
    <xdr:from>
      <xdr:col>3</xdr:col>
      <xdr:colOff>893885</xdr:colOff>
      <xdr:row>54</xdr:row>
      <xdr:rowOff>175845</xdr:rowOff>
    </xdr:from>
    <xdr:to>
      <xdr:col>7</xdr:col>
      <xdr:colOff>227135</xdr:colOff>
      <xdr:row>61</xdr:row>
      <xdr:rowOff>183170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26A2265-AB5C-4954-BCF3-DD41B537D968}"/>
            </a:ext>
          </a:extLst>
        </xdr:cNvPr>
        <xdr:cNvSpPr/>
      </xdr:nvSpPr>
      <xdr:spPr>
        <a:xfrm>
          <a:off x="2535116" y="10939095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OR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53731</xdr:colOff>
      <xdr:row>38</xdr:row>
      <xdr:rowOff>124559</xdr:rowOff>
    </xdr:from>
    <xdr:to>
      <xdr:col>12</xdr:col>
      <xdr:colOff>713155</xdr:colOff>
      <xdr:row>45</xdr:row>
      <xdr:rowOff>131884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62D1764-B667-43F0-A1F4-497E97E1C17B}"/>
            </a:ext>
          </a:extLst>
        </xdr:cNvPr>
        <xdr:cNvSpPr/>
      </xdr:nvSpPr>
      <xdr:spPr>
        <a:xfrm>
          <a:off x="6921500" y="8018097"/>
          <a:ext cx="3590193" cy="1375018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 u="sng">
              <a:solidFill>
                <a:schemeClr val="tx1"/>
              </a:solidFill>
              <a:latin typeface="Handlee" panose="02000000000000000000" pitchFamily="2" charset="0"/>
            </a:rPr>
            <a:t>Lookup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Customers for</a:t>
          </a:r>
        </a:p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Barr Faughny &amp; Mint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Chip Choc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</a:t>
          </a:r>
        </a:p>
      </xdr:txBody>
    </xdr:sp>
    <xdr:clientData/>
  </xdr:twoCellAnchor>
  <xdr:twoCellAnchor>
    <xdr:from>
      <xdr:col>13</xdr:col>
      <xdr:colOff>412752</xdr:colOff>
      <xdr:row>52</xdr:row>
      <xdr:rowOff>173403</xdr:rowOff>
    </xdr:from>
    <xdr:to>
      <xdr:col>16</xdr:col>
      <xdr:colOff>476253</xdr:colOff>
      <xdr:row>59</xdr:row>
      <xdr:rowOff>180728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F275F3C-3F4C-450F-8761-B458CB967FB5}"/>
            </a:ext>
          </a:extLst>
        </xdr:cNvPr>
        <xdr:cNvSpPr/>
      </xdr:nvSpPr>
      <xdr:spPr>
        <a:xfrm>
          <a:off x="10943983" y="10802326"/>
          <a:ext cx="3590193" cy="1375017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many times Customers exceeded 500?</a:t>
          </a:r>
          <a:endParaRPr lang="en-US" sz="20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12</xdr:col>
      <xdr:colOff>571500</xdr:colOff>
      <xdr:row>12</xdr:row>
      <xdr:rowOff>7325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E97E814E-DB28-4F26-9387-459A26AE6DFC}"/>
            </a:ext>
          </a:extLst>
        </xdr:cNvPr>
        <xdr:cNvSpPr/>
      </xdr:nvSpPr>
      <xdr:spPr>
        <a:xfrm>
          <a:off x="6030058" y="1428750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Median Sales for Female Customers</a:t>
          </a:r>
        </a:p>
      </xdr:txBody>
    </xdr:sp>
    <xdr:clientData/>
  </xdr:twoCellAnchor>
  <xdr:twoCellAnchor editAs="oneCell">
    <xdr:from>
      <xdr:col>14</xdr:col>
      <xdr:colOff>62543</xdr:colOff>
      <xdr:row>10</xdr:row>
      <xdr:rowOff>25908</xdr:rowOff>
    </xdr:from>
    <xdr:to>
      <xdr:col>15</xdr:col>
      <xdr:colOff>0</xdr:colOff>
      <xdr:row>11</xdr:row>
      <xdr:rowOff>0</xdr:rowOff>
    </xdr:to>
    <xdr:pic>
      <xdr:nvPicPr>
        <xdr:cNvPr id="4" name="Graphic 3" descr="Chevron arrows with solid fill">
          <a:extLst>
            <a:ext uri="{FF2B5EF4-FFF2-40B4-BE49-F238E27FC236}">
              <a16:creationId xmlns:a16="http://schemas.microsoft.com/office/drawing/2014/main" id="{19F1BB21-A9EC-4756-AB79-95550A0D7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924581" y="2407158"/>
          <a:ext cx="164592" cy="164592"/>
        </a:xfrm>
        <a:prstGeom prst="rect">
          <a:avLst/>
        </a:prstGeom>
      </xdr:spPr>
    </xdr:pic>
    <xdr:clientData/>
  </xdr:twoCellAnchor>
  <xdr:twoCellAnchor editAs="oneCell">
    <xdr:from>
      <xdr:col>14</xdr:col>
      <xdr:colOff>65943</xdr:colOff>
      <xdr:row>5</xdr:row>
      <xdr:rowOff>29308</xdr:rowOff>
    </xdr:from>
    <xdr:to>
      <xdr:col>15</xdr:col>
      <xdr:colOff>0</xdr:colOff>
      <xdr:row>6</xdr:row>
      <xdr:rowOff>0</xdr:rowOff>
    </xdr:to>
    <xdr:pic>
      <xdr:nvPicPr>
        <xdr:cNvPr id="6" name="Graphic 5" descr="Badge Follow with solid fill">
          <a:extLst>
            <a:ext uri="{FF2B5EF4-FFF2-40B4-BE49-F238E27FC236}">
              <a16:creationId xmlns:a16="http://schemas.microsoft.com/office/drawing/2014/main" id="{15B11A0B-4558-4A19-AD6D-2942359D9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27981" y="1458058"/>
          <a:ext cx="161192" cy="161192"/>
        </a:xfrm>
        <a:prstGeom prst="rect">
          <a:avLst/>
        </a:prstGeom>
      </xdr:spPr>
    </xdr:pic>
    <xdr:clientData/>
  </xdr:twoCellAnchor>
  <xdr:twoCellAnchor editAs="oneCell">
    <xdr:from>
      <xdr:col>14</xdr:col>
      <xdr:colOff>65943</xdr:colOff>
      <xdr:row>6</xdr:row>
      <xdr:rowOff>29308</xdr:rowOff>
    </xdr:from>
    <xdr:to>
      <xdr:col>15</xdr:col>
      <xdr:colOff>0</xdr:colOff>
      <xdr:row>7</xdr:row>
      <xdr:rowOff>0</xdr:rowOff>
    </xdr:to>
    <xdr:pic>
      <xdr:nvPicPr>
        <xdr:cNvPr id="16" name="Graphic 15" descr="Badge Follow with solid fill">
          <a:extLst>
            <a:ext uri="{FF2B5EF4-FFF2-40B4-BE49-F238E27FC236}">
              <a16:creationId xmlns:a16="http://schemas.microsoft.com/office/drawing/2014/main" id="{F87DFDC1-67DA-41A8-841B-EFFB4CD92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27981" y="1648558"/>
          <a:ext cx="161192" cy="161192"/>
        </a:xfrm>
        <a:prstGeom prst="rect">
          <a:avLst/>
        </a:prstGeom>
      </xdr:spPr>
    </xdr:pic>
    <xdr:clientData/>
  </xdr:twoCellAnchor>
  <xdr:twoCellAnchor editAs="oneCell">
    <xdr:from>
      <xdr:col>14</xdr:col>
      <xdr:colOff>65943</xdr:colOff>
      <xdr:row>7</xdr:row>
      <xdr:rowOff>29308</xdr:rowOff>
    </xdr:from>
    <xdr:to>
      <xdr:col>15</xdr:col>
      <xdr:colOff>0</xdr:colOff>
      <xdr:row>8</xdr:row>
      <xdr:rowOff>0</xdr:rowOff>
    </xdr:to>
    <xdr:pic>
      <xdr:nvPicPr>
        <xdr:cNvPr id="17" name="Graphic 16" descr="Badge Follow with solid fill">
          <a:extLst>
            <a:ext uri="{FF2B5EF4-FFF2-40B4-BE49-F238E27FC236}">
              <a16:creationId xmlns:a16="http://schemas.microsoft.com/office/drawing/2014/main" id="{E0A83AA1-083C-4CDB-80B5-3E5E90BC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27981" y="1839058"/>
          <a:ext cx="161192" cy="161192"/>
        </a:xfrm>
        <a:prstGeom prst="rect">
          <a:avLst/>
        </a:prstGeom>
      </xdr:spPr>
    </xdr:pic>
    <xdr:clientData/>
  </xdr:twoCellAnchor>
  <xdr:twoCellAnchor editAs="oneCell">
    <xdr:from>
      <xdr:col>14</xdr:col>
      <xdr:colOff>65943</xdr:colOff>
      <xdr:row>8</xdr:row>
      <xdr:rowOff>29308</xdr:rowOff>
    </xdr:from>
    <xdr:to>
      <xdr:col>15</xdr:col>
      <xdr:colOff>0</xdr:colOff>
      <xdr:row>9</xdr:row>
      <xdr:rowOff>0</xdr:rowOff>
    </xdr:to>
    <xdr:pic>
      <xdr:nvPicPr>
        <xdr:cNvPr id="18" name="Graphic 17" descr="Badge Follow with solid fill">
          <a:extLst>
            <a:ext uri="{FF2B5EF4-FFF2-40B4-BE49-F238E27FC236}">
              <a16:creationId xmlns:a16="http://schemas.microsoft.com/office/drawing/2014/main" id="{E2C778F1-6A6F-4887-97FF-78BF8441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27981" y="2029558"/>
          <a:ext cx="161192" cy="161192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15</xdr:row>
      <xdr:rowOff>168519</xdr:rowOff>
    </xdr:from>
    <xdr:to>
      <xdr:col>12</xdr:col>
      <xdr:colOff>344365</xdr:colOff>
      <xdr:row>18</xdr:row>
      <xdr:rowOff>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A082A197-F1FF-4596-AFC2-0A99316F09EC}"/>
            </a:ext>
          </a:extLst>
        </xdr:cNvPr>
        <xdr:cNvSpPr/>
      </xdr:nvSpPr>
      <xdr:spPr>
        <a:xfrm>
          <a:off x="8609135" y="3502269"/>
          <a:ext cx="344365" cy="4029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152482</xdr:rowOff>
    </xdr:from>
    <xdr:to>
      <xdr:col>15</xdr:col>
      <xdr:colOff>457502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029D3-4EA8-42E4-9D0F-59E148C30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905500" y="152482"/>
          <a:ext cx="2318541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10</xdr:col>
      <xdr:colOff>0</xdr:colOff>
      <xdr:row>5</xdr:row>
      <xdr:rowOff>43963</xdr:rowOff>
    </xdr:from>
    <xdr:to>
      <xdr:col>15</xdr:col>
      <xdr:colOff>0</xdr:colOff>
      <xdr:row>12</xdr:row>
      <xdr:rowOff>51288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9D2FC38-DA07-47F9-ADAF-70E92EC4F590}"/>
            </a:ext>
          </a:extLst>
        </xdr:cNvPr>
        <xdr:cNvSpPr/>
      </xdr:nvSpPr>
      <xdr:spPr>
        <a:xfrm>
          <a:off x="6019800" y="1472713"/>
          <a:ext cx="3238500" cy="1340825"/>
        </a:xfrm>
        <a:custGeom>
          <a:avLst/>
          <a:gdLst>
            <a:gd name="connsiteX0" fmla="*/ 0 w 3238500"/>
            <a:gd name="connsiteY0" fmla="*/ 223475 h 1340825"/>
            <a:gd name="connsiteX1" fmla="*/ 223475 w 3238500"/>
            <a:gd name="connsiteY1" fmla="*/ 0 h 1340825"/>
            <a:gd name="connsiteX2" fmla="*/ 3015025 w 3238500"/>
            <a:gd name="connsiteY2" fmla="*/ 0 h 1340825"/>
            <a:gd name="connsiteX3" fmla="*/ 3238500 w 3238500"/>
            <a:gd name="connsiteY3" fmla="*/ 223475 h 1340825"/>
            <a:gd name="connsiteX4" fmla="*/ 3238500 w 3238500"/>
            <a:gd name="connsiteY4" fmla="*/ 1117350 h 1340825"/>
            <a:gd name="connsiteX5" fmla="*/ 3015025 w 3238500"/>
            <a:gd name="connsiteY5" fmla="*/ 1340825 h 1340825"/>
            <a:gd name="connsiteX6" fmla="*/ 223475 w 3238500"/>
            <a:gd name="connsiteY6" fmla="*/ 1340825 h 1340825"/>
            <a:gd name="connsiteX7" fmla="*/ 0 w 3238500"/>
            <a:gd name="connsiteY7" fmla="*/ 1117350 h 1340825"/>
            <a:gd name="connsiteX8" fmla="*/ 0 w 32385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2385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995283" y="-116134"/>
                <a:pt x="2730224" y="81769"/>
                <a:pt x="3015025" y="0"/>
              </a:cubicBezTo>
              <a:cubicBezTo>
                <a:pt x="3125999" y="84"/>
                <a:pt x="3227211" y="83175"/>
                <a:pt x="3238500" y="223475"/>
              </a:cubicBezTo>
              <a:cubicBezTo>
                <a:pt x="3308828" y="485261"/>
                <a:pt x="3293189" y="998043"/>
                <a:pt x="3238500" y="1117350"/>
              </a:cubicBezTo>
              <a:cubicBezTo>
                <a:pt x="3238346" y="1242542"/>
                <a:pt x="3120613" y="1348009"/>
                <a:pt x="3015025" y="1340825"/>
              </a:cubicBezTo>
              <a:cubicBezTo>
                <a:pt x="1743704" y="1228018"/>
                <a:pt x="1335674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2385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592211" y="-92456"/>
                <a:pt x="2136605" y="-117519"/>
                <a:pt x="3015025" y="0"/>
              </a:cubicBezTo>
              <a:cubicBezTo>
                <a:pt x="3131947" y="3744"/>
                <a:pt x="3223593" y="100540"/>
                <a:pt x="3238500" y="223475"/>
              </a:cubicBezTo>
              <a:cubicBezTo>
                <a:pt x="3246523" y="434283"/>
                <a:pt x="3180427" y="736956"/>
                <a:pt x="3238500" y="1117350"/>
              </a:cubicBezTo>
              <a:cubicBezTo>
                <a:pt x="3236875" y="1235957"/>
                <a:pt x="3133480" y="1341847"/>
                <a:pt x="3015025" y="1340825"/>
              </a:cubicBezTo>
              <a:cubicBezTo>
                <a:pt x="1747604" y="1220114"/>
                <a:pt x="98129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Sum of all sales &gt;$2,500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457502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083AA-0824-42E2-BE7D-F72DC7D74C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96150" y="152482"/>
          <a:ext cx="2324402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DF59C64-05DD-4D2A-A1BF-D3AA37BB54D7}"/>
            </a:ext>
          </a:extLst>
        </xdr:cNvPr>
        <xdr:cNvSpPr/>
      </xdr:nvSpPr>
      <xdr:spPr>
        <a:xfrm>
          <a:off x="6000750" y="1472713"/>
          <a:ext cx="3162300" cy="1340825"/>
        </a:xfrm>
        <a:custGeom>
          <a:avLst/>
          <a:gdLst>
            <a:gd name="connsiteX0" fmla="*/ 0 w 3162300"/>
            <a:gd name="connsiteY0" fmla="*/ 223475 h 1340825"/>
            <a:gd name="connsiteX1" fmla="*/ 223475 w 3162300"/>
            <a:gd name="connsiteY1" fmla="*/ 0 h 1340825"/>
            <a:gd name="connsiteX2" fmla="*/ 2938825 w 3162300"/>
            <a:gd name="connsiteY2" fmla="*/ 0 h 1340825"/>
            <a:gd name="connsiteX3" fmla="*/ 3162300 w 3162300"/>
            <a:gd name="connsiteY3" fmla="*/ 223475 h 1340825"/>
            <a:gd name="connsiteX4" fmla="*/ 3162300 w 3162300"/>
            <a:gd name="connsiteY4" fmla="*/ 1117350 h 1340825"/>
            <a:gd name="connsiteX5" fmla="*/ 2938825 w 3162300"/>
            <a:gd name="connsiteY5" fmla="*/ 1340825 h 1340825"/>
            <a:gd name="connsiteX6" fmla="*/ 223475 w 3162300"/>
            <a:gd name="connsiteY6" fmla="*/ 1340825 h 1340825"/>
            <a:gd name="connsiteX7" fmla="*/ 0 w 3162300"/>
            <a:gd name="connsiteY7" fmla="*/ 1117350 h 1340825"/>
            <a:gd name="connsiteX8" fmla="*/ 0 w 31623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623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62162" y="-116134"/>
                <a:pt x="1740977" y="81769"/>
                <a:pt x="2938825" y="0"/>
              </a:cubicBezTo>
              <a:cubicBezTo>
                <a:pt x="3049799" y="84"/>
                <a:pt x="3151011" y="83175"/>
                <a:pt x="3162300" y="223475"/>
              </a:cubicBezTo>
              <a:cubicBezTo>
                <a:pt x="3232628" y="485261"/>
                <a:pt x="3216989" y="998043"/>
                <a:pt x="3162300" y="1117350"/>
              </a:cubicBezTo>
              <a:cubicBezTo>
                <a:pt x="3162146" y="1242542"/>
                <a:pt x="3044413" y="1348009"/>
                <a:pt x="2938825" y="1340825"/>
              </a:cubicBezTo>
              <a:cubicBezTo>
                <a:pt x="1969178" y="1228018"/>
                <a:pt x="1120352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623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49851" y="-92456"/>
                <a:pt x="2014265" y="-117519"/>
                <a:pt x="2938825" y="0"/>
              </a:cubicBezTo>
              <a:cubicBezTo>
                <a:pt x="3055747" y="3744"/>
                <a:pt x="3147393" y="100540"/>
                <a:pt x="3162300" y="223475"/>
              </a:cubicBezTo>
              <a:cubicBezTo>
                <a:pt x="3170323" y="434283"/>
                <a:pt x="3104227" y="736956"/>
                <a:pt x="3162300" y="1117350"/>
              </a:cubicBezTo>
              <a:cubicBezTo>
                <a:pt x="3160675" y="1235957"/>
                <a:pt x="3057280" y="1341847"/>
                <a:pt x="2938825" y="1340825"/>
              </a:cubicBezTo>
              <a:cubicBezTo>
                <a:pt x="2457320" y="1220114"/>
                <a:pt x="91271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between 15th &amp; 17th May?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457503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91EAD-3B7A-4BBE-A7D6-298E65F55B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81650" y="152482"/>
          <a:ext cx="2324402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357EFF-7F56-4BD8-B617-A6FA9253F7AC}"/>
            </a:ext>
          </a:extLst>
        </xdr:cNvPr>
        <xdr:cNvSpPr/>
      </xdr:nvSpPr>
      <xdr:spPr>
        <a:xfrm>
          <a:off x="4067175" y="1472713"/>
          <a:ext cx="3381375" cy="1340825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yesterday?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457503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A27C6-9F46-461E-8A90-E8A82B1D4B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10275" y="152482"/>
          <a:ext cx="2324403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26E35B5-5621-45AA-8115-18D06D5C6A45}"/>
            </a:ext>
          </a:extLst>
        </xdr:cNvPr>
        <xdr:cNvSpPr/>
      </xdr:nvSpPr>
      <xdr:spPr>
        <a:xfrm>
          <a:off x="4067175" y="1472713"/>
          <a:ext cx="3810000" cy="1340825"/>
        </a:xfrm>
        <a:custGeom>
          <a:avLst/>
          <a:gdLst>
            <a:gd name="connsiteX0" fmla="*/ 0 w 3810000"/>
            <a:gd name="connsiteY0" fmla="*/ 223475 h 1340825"/>
            <a:gd name="connsiteX1" fmla="*/ 223475 w 3810000"/>
            <a:gd name="connsiteY1" fmla="*/ 0 h 1340825"/>
            <a:gd name="connsiteX2" fmla="*/ 3586525 w 3810000"/>
            <a:gd name="connsiteY2" fmla="*/ 0 h 1340825"/>
            <a:gd name="connsiteX3" fmla="*/ 3810000 w 3810000"/>
            <a:gd name="connsiteY3" fmla="*/ 223475 h 1340825"/>
            <a:gd name="connsiteX4" fmla="*/ 3810000 w 3810000"/>
            <a:gd name="connsiteY4" fmla="*/ 1117350 h 1340825"/>
            <a:gd name="connsiteX5" fmla="*/ 3586525 w 3810000"/>
            <a:gd name="connsiteY5" fmla="*/ 1340825 h 1340825"/>
            <a:gd name="connsiteX6" fmla="*/ 223475 w 3810000"/>
            <a:gd name="connsiteY6" fmla="*/ 1340825 h 1340825"/>
            <a:gd name="connsiteX7" fmla="*/ 0 w 3810000"/>
            <a:gd name="connsiteY7" fmla="*/ 1117350 h 1340825"/>
            <a:gd name="connsiteX8" fmla="*/ 0 w 38100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8100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26102" y="-116134"/>
                <a:pt x="2302715" y="81769"/>
                <a:pt x="3586525" y="0"/>
              </a:cubicBezTo>
              <a:cubicBezTo>
                <a:pt x="3697499" y="84"/>
                <a:pt x="3798711" y="83175"/>
                <a:pt x="3810000" y="223475"/>
              </a:cubicBezTo>
              <a:cubicBezTo>
                <a:pt x="3880328" y="485261"/>
                <a:pt x="3864689" y="998043"/>
                <a:pt x="3810000" y="1117350"/>
              </a:cubicBezTo>
              <a:cubicBezTo>
                <a:pt x="3809846" y="1242542"/>
                <a:pt x="3692113" y="1348009"/>
                <a:pt x="3586525" y="1340825"/>
              </a:cubicBezTo>
              <a:cubicBezTo>
                <a:pt x="3041747" y="1228018"/>
                <a:pt x="857729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8100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043750" y="-92456"/>
                <a:pt x="2456519" y="-117519"/>
                <a:pt x="3586525" y="0"/>
              </a:cubicBezTo>
              <a:cubicBezTo>
                <a:pt x="3703447" y="3744"/>
                <a:pt x="3795093" y="100540"/>
                <a:pt x="3810000" y="223475"/>
              </a:cubicBezTo>
              <a:cubicBezTo>
                <a:pt x="3818023" y="434283"/>
                <a:pt x="3751927" y="736956"/>
                <a:pt x="3810000" y="1117350"/>
              </a:cubicBezTo>
              <a:cubicBezTo>
                <a:pt x="3808375" y="1235957"/>
                <a:pt x="3704980" y="1341847"/>
                <a:pt x="3586525" y="1340825"/>
              </a:cubicBezTo>
              <a:cubicBezTo>
                <a:pt x="1954919" y="1220114"/>
                <a:pt x="149564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Gunar got yesterday?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245022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E7DB5-B207-43B6-A1E3-739BA2E656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81650" y="152482"/>
          <a:ext cx="2324402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7AC8817-6010-4A4E-A279-0A37F07938F2}"/>
            </a:ext>
          </a:extLst>
        </xdr:cNvPr>
        <xdr:cNvSpPr/>
      </xdr:nvSpPr>
      <xdr:spPr>
        <a:xfrm>
          <a:off x="4067175" y="1472713"/>
          <a:ext cx="3381375" cy="1340825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sales people are in the data?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30451-4157-4DF7-85B8-E8FA822372CF}" name="sales" displayName="sales" ref="C6:G22" totalsRowShown="0" headerRowDxfId="9" dataDxfId="8">
  <autoFilter ref="C6:G22" xr:uid="{30D30451-4157-4DF7-85B8-E8FA822372CF}"/>
  <tableColumns count="5">
    <tableColumn id="1" xr3:uid="{E5BBB366-E5F8-4EB9-85F8-8FCD5E34F482}" name="Name" dataDxfId="7"/>
    <tableColumn id="2" xr3:uid="{BCBDAFBF-D5C2-4CE9-855A-C71C077B8478}" name="Gender" dataDxfId="6"/>
    <tableColumn id="3" xr3:uid="{D3B7006A-FE97-4623-996B-E3981312401C}" name="Product" dataDxfId="5"/>
    <tableColumn id="4" xr3:uid="{DA592DA3-2CB4-4C0E-8AEA-5F9297EF135E}" name="Customers" dataDxfId="4"/>
    <tableColumn id="5" xr3:uid="{2A4BC46B-2B32-4732-9411-7CCA5084AB02}" name="Amount" dataDxfId="3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DF625-B16A-4307-9523-4DAC4A671841}" name="calls" displayName="calls" ref="C4:E57" totalsRowShown="0">
  <autoFilter ref="C4:E57" xr:uid="{03F34AAB-358F-41E4-AA66-18941DC00FDC}"/>
  <tableColumns count="3">
    <tableColumn id="1" xr3:uid="{9DAB2903-BC1E-4F25-9D94-96AD6229579D}" name="Person"/>
    <tableColumn id="2" xr3:uid="{865277C9-6A89-4707-8409-28DBE195130D}" name="Date" dataDxfId="0"/>
    <tableColumn id="3" xr3:uid="{23C0B125-4A11-4ADB-8323-A53D4816E271}" name="Calls Rece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a">
      <a:dk1>
        <a:srgbClr val="172144"/>
      </a:dk1>
      <a:lt1>
        <a:srgbClr val="FFFFFF"/>
      </a:lt1>
      <a:dk2>
        <a:srgbClr val="F00B51"/>
      </a:dk2>
      <a:lt2>
        <a:srgbClr val="7366FF"/>
      </a:lt2>
      <a:accent1>
        <a:srgbClr val="FF9897"/>
      </a:accent1>
      <a:accent2>
        <a:srgbClr val="F650A0"/>
      </a:accent2>
      <a:accent3>
        <a:srgbClr val="FF5B94"/>
      </a:accent3>
      <a:accent4>
        <a:srgbClr val="8441A4"/>
      </a:accent4>
      <a:accent5>
        <a:srgbClr val="F869D5"/>
      </a:accent5>
      <a:accent6>
        <a:srgbClr val="5650DE"/>
      </a:accent6>
      <a:hlink>
        <a:srgbClr val="2F8299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handoo.org/wp/excel-sumproduct-formula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handoo.org/wp/advanced-sumproduct-queries/" TargetMode="External"/><Relationship Id="rId1" Type="http://schemas.openxmlformats.org/officeDocument/2006/relationships/hyperlink" Target="https://chandoo.org/wp/introduction-to-excel-sumifs-formul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handoo.org/wp/excel-school-program" TargetMode="External"/><Relationship Id="rId4" Type="http://schemas.openxmlformats.org/officeDocument/2006/relationships/hyperlink" Target="https://chandoo.org/wp/dynamic-array-func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P72"/>
  <sheetViews>
    <sheetView showGridLines="0" topLeftCell="A50" zoomScale="130" zoomScaleNormal="130" workbookViewId="0">
      <selection activeCell="C66" sqref="C66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5" width="15.109375" customWidth="1"/>
    <col min="6" max="6" width="13.44140625" customWidth="1"/>
    <col min="7" max="7" width="13.33203125" customWidth="1"/>
    <col min="8" max="8" width="8.44140625" customWidth="1"/>
    <col min="9" max="13" width="9.6640625" customWidth="1"/>
    <col min="15" max="15" width="3.44140625" customWidth="1"/>
    <col min="16" max="16" width="34" customWidth="1"/>
  </cols>
  <sheetData>
    <row r="1" spans="1:16" s="9" customFormat="1" ht="52.5" customHeight="1" x14ac:dyDescent="0.3">
      <c r="A1" s="11"/>
      <c r="C1" s="10" t="s">
        <v>23</v>
      </c>
    </row>
    <row r="4" spans="1:16" x14ac:dyDescent="0.3">
      <c r="C4" s="7" t="s">
        <v>22</v>
      </c>
      <c r="D4" s="8"/>
      <c r="E4" s="8"/>
      <c r="F4" s="8"/>
      <c r="G4" s="8"/>
      <c r="I4" s="12" t="s">
        <v>50</v>
      </c>
      <c r="J4" s="11"/>
      <c r="K4" s="11"/>
      <c r="L4" s="11"/>
      <c r="M4" s="11"/>
      <c r="O4" s="43" t="s">
        <v>59</v>
      </c>
      <c r="P4" s="46"/>
    </row>
    <row r="6" spans="1:16" x14ac:dyDescent="0.3">
      <c r="C6" s="3" t="s">
        <v>0</v>
      </c>
      <c r="D6" s="3" t="s">
        <v>1</v>
      </c>
      <c r="E6" s="3" t="s">
        <v>12</v>
      </c>
      <c r="F6" s="4" t="s">
        <v>13</v>
      </c>
      <c r="G6" s="4" t="s">
        <v>21</v>
      </c>
      <c r="P6" s="44" t="s">
        <v>54</v>
      </c>
    </row>
    <row r="7" spans="1:16" x14ac:dyDescent="0.3">
      <c r="C7" s="1" t="s">
        <v>2</v>
      </c>
      <c r="D7" s="1" t="s">
        <v>3</v>
      </c>
      <c r="E7" s="1" t="s">
        <v>14</v>
      </c>
      <c r="F7" s="5">
        <v>679</v>
      </c>
      <c r="G7" s="2">
        <v>75000</v>
      </c>
      <c r="L7" s="6"/>
      <c r="P7" s="44" t="s">
        <v>55</v>
      </c>
    </row>
    <row r="8" spans="1:16" x14ac:dyDescent="0.3">
      <c r="C8" s="1" t="s">
        <v>4</v>
      </c>
      <c r="D8" s="1" t="s">
        <v>5</v>
      </c>
      <c r="E8" s="1" t="s">
        <v>15</v>
      </c>
      <c r="F8" s="5">
        <v>594</v>
      </c>
      <c r="G8" s="2">
        <v>90700</v>
      </c>
      <c r="P8" s="44" t="s">
        <v>56</v>
      </c>
    </row>
    <row r="9" spans="1:16" x14ac:dyDescent="0.3">
      <c r="C9" s="1" t="s">
        <v>6</v>
      </c>
      <c r="D9" s="1" t="s">
        <v>5</v>
      </c>
      <c r="E9" s="1" t="s">
        <v>16</v>
      </c>
      <c r="F9" s="5">
        <v>415</v>
      </c>
      <c r="G9" s="2">
        <v>48950</v>
      </c>
      <c r="P9" s="44" t="s">
        <v>57</v>
      </c>
    </row>
    <row r="10" spans="1:16" x14ac:dyDescent="0.3">
      <c r="C10" s="1" t="s">
        <v>7</v>
      </c>
      <c r="D10" s="1" t="s">
        <v>5</v>
      </c>
      <c r="E10" s="1" t="s">
        <v>16</v>
      </c>
      <c r="F10" s="5">
        <v>668</v>
      </c>
      <c r="G10" s="2">
        <v>74550</v>
      </c>
    </row>
    <row r="11" spans="1:16" x14ac:dyDescent="0.3">
      <c r="C11" s="1" t="s">
        <v>8</v>
      </c>
      <c r="D11" s="1" t="s">
        <v>5</v>
      </c>
      <c r="E11" s="1" t="s">
        <v>17</v>
      </c>
      <c r="F11" s="5">
        <v>384</v>
      </c>
      <c r="G11" s="2">
        <v>59810</v>
      </c>
      <c r="P11" s="45" t="s">
        <v>58</v>
      </c>
    </row>
    <row r="12" spans="1:16" x14ac:dyDescent="0.3">
      <c r="C12" s="1" t="s">
        <v>9</v>
      </c>
      <c r="D12" s="1" t="s">
        <v>5</v>
      </c>
      <c r="E12" s="1" t="s">
        <v>16</v>
      </c>
      <c r="F12" s="5">
        <v>616</v>
      </c>
      <c r="G12" s="2">
        <v>107700</v>
      </c>
    </row>
    <row r="13" spans="1:16" x14ac:dyDescent="0.3">
      <c r="C13" s="1" t="s">
        <v>10</v>
      </c>
      <c r="D13" s="1" t="s">
        <v>5</v>
      </c>
      <c r="E13" s="1" t="s">
        <v>16</v>
      </c>
      <c r="F13" s="5">
        <v>684</v>
      </c>
      <c r="G13" s="2">
        <v>88050</v>
      </c>
    </row>
    <row r="14" spans="1:16" x14ac:dyDescent="0.3">
      <c r="C14" s="1" t="s">
        <v>11</v>
      </c>
      <c r="D14" s="1" t="s">
        <v>5</v>
      </c>
      <c r="E14" s="1" t="s">
        <v>14</v>
      </c>
      <c r="F14" s="5">
        <v>652</v>
      </c>
      <c r="G14" s="2">
        <v>69120</v>
      </c>
    </row>
    <row r="15" spans="1:16" x14ac:dyDescent="0.3">
      <c r="C15" s="1" t="s">
        <v>2</v>
      </c>
      <c r="D15" s="1" t="s">
        <v>3</v>
      </c>
      <c r="E15" s="1" t="s">
        <v>18</v>
      </c>
      <c r="F15" s="5">
        <v>654</v>
      </c>
      <c r="G15" s="2">
        <v>58100</v>
      </c>
      <c r="I15" s="21" t="s">
        <v>1</v>
      </c>
      <c r="J15" s="36" t="s">
        <v>3</v>
      </c>
      <c r="K15" s="33"/>
      <c r="M15" s="47" t="s">
        <v>60</v>
      </c>
    </row>
    <row r="16" spans="1:16" x14ac:dyDescent="0.3">
      <c r="C16" s="1" t="s">
        <v>4</v>
      </c>
      <c r="D16" s="1" t="s">
        <v>3</v>
      </c>
      <c r="E16" s="1" t="s">
        <v>15</v>
      </c>
      <c r="F16" s="5">
        <v>689</v>
      </c>
      <c r="G16" s="2">
        <v>67910</v>
      </c>
    </row>
    <row r="17" spans="3:11" x14ac:dyDescent="0.3">
      <c r="C17" s="1" t="s">
        <v>6</v>
      </c>
      <c r="D17" s="1" t="s">
        <v>5</v>
      </c>
      <c r="E17" s="1" t="s">
        <v>17</v>
      </c>
      <c r="F17" s="5">
        <v>441</v>
      </c>
      <c r="G17" s="2">
        <v>48170</v>
      </c>
    </row>
    <row r="18" spans="3:11" x14ac:dyDescent="0.3">
      <c r="C18" s="1" t="s">
        <v>7</v>
      </c>
      <c r="D18" s="1" t="s">
        <v>3</v>
      </c>
      <c r="E18" s="1" t="s">
        <v>16</v>
      </c>
      <c r="F18" s="5">
        <v>664</v>
      </c>
      <c r="G18" s="2">
        <v>41980</v>
      </c>
      <c r="I18" s="21" t="s">
        <v>45</v>
      </c>
      <c r="J18" s="37">
        <f>_xlfn.MAXIFS(sales[Amount], sales[Gender], J15)</f>
        <v>109160</v>
      </c>
      <c r="K18" s="35"/>
    </row>
    <row r="19" spans="3:11" x14ac:dyDescent="0.3">
      <c r="C19" s="1" t="s">
        <v>8</v>
      </c>
      <c r="D19" s="1" t="s">
        <v>3</v>
      </c>
      <c r="E19" s="1" t="s">
        <v>16</v>
      </c>
      <c r="F19" s="5">
        <v>311</v>
      </c>
      <c r="G19" s="2">
        <v>65920</v>
      </c>
      <c r="I19" s="21" t="s">
        <v>46</v>
      </c>
      <c r="J19" s="37">
        <f>_xlfn.MINIFS(sales[Amount], sales[Gender], J15)</f>
        <v>41980</v>
      </c>
      <c r="K19" s="35"/>
    </row>
    <row r="20" spans="3:11" x14ac:dyDescent="0.3">
      <c r="C20" s="1" t="s">
        <v>9</v>
      </c>
      <c r="D20" s="1" t="s">
        <v>3</v>
      </c>
      <c r="E20" s="1" t="s">
        <v>17</v>
      </c>
      <c r="F20" s="5">
        <v>376</v>
      </c>
      <c r="G20" s="2">
        <v>109160</v>
      </c>
    </row>
    <row r="21" spans="3:11" x14ac:dyDescent="0.3">
      <c r="C21" s="1" t="s">
        <v>10</v>
      </c>
      <c r="D21" s="1" t="s">
        <v>3</v>
      </c>
      <c r="E21" s="1" t="s">
        <v>15</v>
      </c>
      <c r="F21" s="5">
        <v>754</v>
      </c>
      <c r="G21" s="2">
        <v>75970</v>
      </c>
    </row>
    <row r="22" spans="3:11" x14ac:dyDescent="0.3">
      <c r="C22" s="1" t="s">
        <v>11</v>
      </c>
      <c r="D22" s="1" t="s">
        <v>3</v>
      </c>
      <c r="E22" s="1" t="s">
        <v>18</v>
      </c>
      <c r="F22" s="5">
        <v>392</v>
      </c>
      <c r="G22" s="2">
        <v>58940</v>
      </c>
      <c r="I22" s="21" t="s">
        <v>47</v>
      </c>
      <c r="J22" s="37">
        <f t="array" ref="J22">MEDIAN(IF(sales[Gender]=J15,sales[Amount]))</f>
        <v>66915</v>
      </c>
      <c r="K22" s="35"/>
    </row>
    <row r="24" spans="3:11" x14ac:dyDescent="0.3">
      <c r="I24" s="21" t="s">
        <v>48</v>
      </c>
      <c r="J24" s="37" cm="1">
        <f t="array" ref="J24">_xlfn.PERCENTILE.INC(IF(sales[Gender]=J15,sales[Amount]),0.8)</f>
        <v>75582</v>
      </c>
      <c r="K24" s="35"/>
    </row>
    <row r="31" spans="3:11" x14ac:dyDescent="0.3">
      <c r="C31" s="38"/>
      <c r="D31" s="39"/>
    </row>
    <row r="34" spans="4:14" x14ac:dyDescent="0.3">
      <c r="D34" s="40"/>
    </row>
    <row r="43" spans="4:14" x14ac:dyDescent="0.3">
      <c r="E43" s="41" t="s">
        <v>51</v>
      </c>
    </row>
    <row r="48" spans="4:14" x14ac:dyDescent="0.3">
      <c r="J48" s="21" t="s">
        <v>0</v>
      </c>
      <c r="K48" s="33" t="s">
        <v>2</v>
      </c>
      <c r="L48" s="33"/>
      <c r="N48">
        <f>SUMIFS(sales[Customers],sales[Product],K49,sales[Name],K48)</f>
        <v>654</v>
      </c>
    </row>
    <row r="49" spans="3:12" x14ac:dyDescent="0.3">
      <c r="E49" s="18">
        <f>SUMIFS(sales[Amount],sales[Product],"Almond Choco",sales[Gender],"Female")</f>
        <v>107900</v>
      </c>
      <c r="J49" s="21" t="s">
        <v>12</v>
      </c>
      <c r="K49" s="33" t="s">
        <v>18</v>
      </c>
      <c r="L49" s="33"/>
    </row>
    <row r="52" spans="3:12" x14ac:dyDescent="0.3">
      <c r="J52" s="21" t="s">
        <v>13</v>
      </c>
      <c r="K52" s="34">
        <f>SUMIFS(sales[Customers], sales[Product],K49,sales[Name],K48)</f>
        <v>654</v>
      </c>
      <c r="L52" s="35"/>
    </row>
    <row r="57" spans="3:12" x14ac:dyDescent="0.3">
      <c r="E57" t="s">
        <v>52</v>
      </c>
      <c r="G57" s="32" t="e" cm="1" vm="1">
        <f t="array" aca="1" ref="G57" ca="1">SUM(_xlfn._xlws.FILTER(sales[Amount],(sales[Gender]="Female")+(sales[Product]="Almond Choco")))</f>
        <v>#NAME?</v>
      </c>
      <c r="J57" s="21" t="s">
        <v>13</v>
      </c>
      <c r="K57" s="36">
        <v>500</v>
      </c>
      <c r="L57" s="33"/>
    </row>
    <row r="59" spans="3:12" x14ac:dyDescent="0.3">
      <c r="E59" t="s">
        <v>53</v>
      </c>
      <c r="G59" s="32" cm="1">
        <f t="array" ref="G59">SUMPRODUCT(sales[Amount]* ( ( (sales[Gender]="Female")+(sales[Product]="Almond Choco") ) &gt;0 ))</f>
        <v>872230</v>
      </c>
    </row>
    <row r="60" spans="3:12" x14ac:dyDescent="0.3">
      <c r="J60" s="21" t="s">
        <v>39</v>
      </c>
      <c r="K60" s="34">
        <f>COUNTIFS(sales[Customers],"&gt;"&amp;K57)</f>
        <v>10</v>
      </c>
      <c r="L60" s="35"/>
    </row>
    <row r="63" spans="3:12" x14ac:dyDescent="0.3">
      <c r="C63">
        <f>SUMIFS(sales[Amount],sales[Product],"Almond Choco",sales[Gender],"Female")</f>
        <v>107900</v>
      </c>
    </row>
    <row r="64" spans="3:12" x14ac:dyDescent="0.3">
      <c r="C64">
        <f>SUMPRODUCT(sales[Amount]*((sales[Gender]="Female")+(sales[Product]="Almond Choco")))</f>
        <v>980130</v>
      </c>
    </row>
    <row r="65" spans="3:12" x14ac:dyDescent="0.3">
      <c r="C65">
        <f>COUNTIFS(sales[Customers],"&gt;"&amp;K57)</f>
        <v>10</v>
      </c>
    </row>
    <row r="67" spans="3:12" x14ac:dyDescent="0.3">
      <c r="J67" s="21" t="s">
        <v>12</v>
      </c>
      <c r="K67" s="36" t="s">
        <v>40</v>
      </c>
      <c r="L67" s="33"/>
    </row>
    <row r="68" spans="3:12" x14ac:dyDescent="0.3">
      <c r="E68" s="21" t="s">
        <v>43</v>
      </c>
      <c r="F68" s="36">
        <v>5</v>
      </c>
      <c r="G68" s="33"/>
    </row>
    <row r="70" spans="3:12" x14ac:dyDescent="0.3">
      <c r="J70" s="21" t="s">
        <v>41</v>
      </c>
      <c r="K70" s="34">
        <f>SUMIFS(sales[Amount], sales[Product],"*"&amp;K67&amp;"*")</f>
        <v>378700</v>
      </c>
      <c r="L70" s="35"/>
    </row>
    <row r="71" spans="3:12" x14ac:dyDescent="0.3">
      <c r="E71" s="21" t="s">
        <v>44</v>
      </c>
      <c r="F71" s="34">
        <f>AVERAGEIFS(sales[Amount], sales[Name],"????? *")</f>
        <v>78495</v>
      </c>
      <c r="G71" s="35"/>
    </row>
    <row r="72" spans="3:12" x14ac:dyDescent="0.3">
      <c r="J72" s="21" t="s">
        <v>42</v>
      </c>
      <c r="K72" s="34">
        <f>AVERAGEIFS(sales[Customers], sales[Product],"*"&amp;K67&amp;"*")</f>
        <v>673.6</v>
      </c>
      <c r="L72" s="35"/>
    </row>
  </sheetData>
  <hyperlinks>
    <hyperlink ref="P6" r:id="rId1" xr:uid="{05058FFC-7355-4F65-B2AD-AA5323034497}"/>
    <hyperlink ref="P8" r:id="rId2" xr:uid="{77F6AC5F-EB9E-44DB-A262-8D53639403A9}"/>
    <hyperlink ref="P7" r:id="rId3" xr:uid="{C4C97F66-03D0-494C-A8E2-00811DB08064}"/>
    <hyperlink ref="P9" r:id="rId4" xr:uid="{48A64139-4925-4D40-BE0B-EC551DBAEBC0}"/>
    <hyperlink ref="P11" r:id="rId5" xr:uid="{24B38942-9942-4DAC-9682-1DBDFE494611}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9F6-6886-4203-B7BC-C6AC7DACF5F7}">
  <dimension ref="A1:O18"/>
  <sheetViews>
    <sheetView showGridLines="0" topLeftCell="I37" zoomScale="98" zoomScaleNormal="98" workbookViewId="0">
      <selection activeCell="M17" sqref="M17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9" width="9.33203125" customWidth="1"/>
    <col min="10" max="11" width="9.6640625" customWidth="1"/>
    <col min="12" max="12" width="13.77734375" customWidth="1"/>
    <col min="13" max="13" width="9.6640625" customWidth="1"/>
  </cols>
  <sheetData>
    <row r="1" spans="1:15" s="9" customFormat="1" ht="52.5" customHeight="1" x14ac:dyDescent="0.3">
      <c r="A1" s="11"/>
      <c r="C1" s="10" t="s">
        <v>23</v>
      </c>
    </row>
    <row r="4" spans="1:15" x14ac:dyDescent="0.3">
      <c r="C4" s="15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H4" s="17" t="s">
        <v>29</v>
      </c>
      <c r="I4" s="17" t="s">
        <v>30</v>
      </c>
      <c r="K4" s="12" t="s">
        <v>19</v>
      </c>
      <c r="L4" s="11"/>
      <c r="M4" s="11"/>
      <c r="N4" s="11"/>
      <c r="O4" s="11"/>
    </row>
    <row r="5" spans="1:15" x14ac:dyDescent="0.3">
      <c r="C5" s="14" t="s">
        <v>2</v>
      </c>
      <c r="D5" s="16">
        <v>2340</v>
      </c>
      <c r="E5" s="16">
        <v>1670</v>
      </c>
      <c r="F5" s="16">
        <v>1335</v>
      </c>
      <c r="G5" s="16">
        <v>3320</v>
      </c>
      <c r="H5" s="16">
        <v>3160</v>
      </c>
      <c r="I5" s="16">
        <v>845</v>
      </c>
    </row>
    <row r="6" spans="1:15" x14ac:dyDescent="0.3">
      <c r="C6" s="14" t="s">
        <v>4</v>
      </c>
      <c r="D6" s="16">
        <v>3640</v>
      </c>
      <c r="E6" s="16">
        <v>2720</v>
      </c>
      <c r="F6" s="16">
        <v>2360</v>
      </c>
      <c r="G6" s="16">
        <v>1340</v>
      </c>
      <c r="H6" s="16">
        <v>3775</v>
      </c>
      <c r="I6" s="16">
        <v>2645</v>
      </c>
    </row>
    <row r="7" spans="1:15" x14ac:dyDescent="0.3">
      <c r="C7" s="14" t="s">
        <v>6</v>
      </c>
      <c r="D7" s="16">
        <v>2460</v>
      </c>
      <c r="E7" s="16">
        <v>1595</v>
      </c>
      <c r="F7" s="16">
        <v>3145</v>
      </c>
      <c r="G7" s="16">
        <v>125</v>
      </c>
      <c r="H7" s="16">
        <v>1345</v>
      </c>
      <c r="I7" s="16">
        <v>1520</v>
      </c>
      <c r="N7" s="6"/>
    </row>
    <row r="8" spans="1:15" x14ac:dyDescent="0.3">
      <c r="C8" s="14" t="s">
        <v>7</v>
      </c>
      <c r="D8" s="16">
        <v>2270</v>
      </c>
      <c r="E8" s="16">
        <v>1910</v>
      </c>
      <c r="F8" s="16">
        <v>3980</v>
      </c>
      <c r="G8" s="16">
        <v>1705</v>
      </c>
      <c r="H8" s="16">
        <v>3275</v>
      </c>
      <c r="I8" s="16">
        <v>2800</v>
      </c>
    </row>
    <row r="9" spans="1:15" x14ac:dyDescent="0.3">
      <c r="C9" s="14" t="s">
        <v>8</v>
      </c>
      <c r="D9" s="16">
        <v>2635</v>
      </c>
      <c r="E9" s="16">
        <v>490</v>
      </c>
      <c r="F9" s="16">
        <v>3670</v>
      </c>
      <c r="G9" s="16">
        <v>595</v>
      </c>
      <c r="H9" s="16">
        <v>3380</v>
      </c>
      <c r="I9" s="16">
        <v>2440</v>
      </c>
    </row>
    <row r="10" spans="1:15" x14ac:dyDescent="0.3">
      <c r="C10" s="14" t="s">
        <v>9</v>
      </c>
      <c r="D10" s="16">
        <v>3595</v>
      </c>
      <c r="E10" s="16">
        <v>1010</v>
      </c>
      <c r="F10" s="16">
        <v>2735</v>
      </c>
      <c r="G10" s="16">
        <v>2630</v>
      </c>
      <c r="H10" s="16">
        <v>710</v>
      </c>
      <c r="I10" s="16">
        <v>2805</v>
      </c>
    </row>
    <row r="11" spans="1:15" x14ac:dyDescent="0.3">
      <c r="C11" s="14" t="s">
        <v>10</v>
      </c>
      <c r="D11" s="16">
        <v>3220</v>
      </c>
      <c r="E11" s="16">
        <v>3445</v>
      </c>
      <c r="F11" s="16">
        <v>2515</v>
      </c>
      <c r="G11" s="16">
        <v>1725</v>
      </c>
      <c r="H11" s="16">
        <v>3655</v>
      </c>
      <c r="I11" s="16">
        <v>340</v>
      </c>
    </row>
    <row r="12" spans="1:15" x14ac:dyDescent="0.3">
      <c r="C12" s="14" t="s">
        <v>11</v>
      </c>
      <c r="D12" s="16">
        <v>3930</v>
      </c>
      <c r="E12" s="16">
        <v>2555</v>
      </c>
      <c r="F12" s="16">
        <v>820</v>
      </c>
      <c r="G12" s="16">
        <v>3280</v>
      </c>
      <c r="H12" s="16">
        <v>3865</v>
      </c>
      <c r="I12" s="16">
        <v>1670</v>
      </c>
    </row>
    <row r="15" spans="1:15" x14ac:dyDescent="0.3">
      <c r="K15" s="12" t="s">
        <v>20</v>
      </c>
      <c r="L15" s="11"/>
      <c r="M15" s="11"/>
      <c r="N15" s="11"/>
      <c r="O15" s="11"/>
    </row>
    <row r="17" spans="10:13" x14ac:dyDescent="0.3">
      <c r="J17" s="41" t="s">
        <v>49</v>
      </c>
      <c r="K17" s="18">
        <f>SUMIFS(D5:I12,D5:I12,"&gt;2500")</f>
        <v>80375</v>
      </c>
      <c r="M17" s="48">
        <f>SUMIFS(D5:I12,D5:I12,"&gt;2500")</f>
        <v>80375</v>
      </c>
    </row>
    <row r="18" spans="10:13" x14ac:dyDescent="0.3">
      <c r="J18" s="41" t="s">
        <v>20</v>
      </c>
      <c r="K18" t="str">
        <f ca="1">_xlfn.FORMULATEXT(K17)</f>
        <v>=SUMIFS(D5:I12,D5:I12,"&gt;2500")</v>
      </c>
    </row>
  </sheetData>
  <phoneticPr fontId="4" type="noConversion"/>
  <conditionalFormatting sqref="D5:I12">
    <cfRule type="expression" dxfId="2" priority="1">
      <formula>NOT(enableRules)</formula>
    </cfRule>
    <cfRule type="cellIs" dxfId="1" priority="2" operator="greaterThan">
      <formula>2500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4AAB-358F-41E4-AA66-18941DC00FDC}">
  <dimension ref="A1:K57"/>
  <sheetViews>
    <sheetView showGridLines="0" topLeftCell="G12" zoomScale="130" zoomScaleNormal="130" workbookViewId="0">
      <selection activeCell="G25" sqref="G25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4" width="13.33203125" customWidth="1"/>
    <col min="5" max="5" width="13.77734375" bestFit="1" customWidth="1"/>
    <col min="6" max="6" width="9.33203125" customWidth="1"/>
    <col min="7" max="7" width="9.6640625" customWidth="1"/>
    <col min="8" max="8" width="13" customWidth="1"/>
    <col min="9" max="9" width="9.6640625" customWidth="1"/>
  </cols>
  <sheetData>
    <row r="1" spans="1:11" s="9" customFormat="1" ht="52.5" customHeight="1" x14ac:dyDescent="0.3">
      <c r="A1" s="11"/>
      <c r="C1" s="10" t="s">
        <v>23</v>
      </c>
    </row>
    <row r="4" spans="1:11" x14ac:dyDescent="0.3">
      <c r="C4" s="15" t="s">
        <v>24</v>
      </c>
      <c r="D4" s="20" t="s">
        <v>31</v>
      </c>
      <c r="E4" s="17" t="s">
        <v>32</v>
      </c>
      <c r="G4" s="12" t="s">
        <v>19</v>
      </c>
      <c r="H4" s="11"/>
      <c r="I4" s="11"/>
      <c r="J4" s="11"/>
      <c r="K4" s="11"/>
    </row>
    <row r="5" spans="1:11" x14ac:dyDescent="0.3">
      <c r="C5" s="13" t="s">
        <v>4</v>
      </c>
      <c r="D5" s="19">
        <v>44329</v>
      </c>
      <c r="E5" s="13">
        <v>3</v>
      </c>
    </row>
    <row r="6" spans="1:11" x14ac:dyDescent="0.3">
      <c r="C6" s="13" t="s">
        <v>10</v>
      </c>
      <c r="D6" s="19">
        <v>44332</v>
      </c>
      <c r="E6" s="13">
        <v>4</v>
      </c>
    </row>
    <row r="7" spans="1:11" x14ac:dyDescent="0.3">
      <c r="C7" s="13" t="s">
        <v>10</v>
      </c>
      <c r="D7" s="19">
        <v>44326</v>
      </c>
      <c r="E7" s="13">
        <v>9</v>
      </c>
      <c r="J7" s="6"/>
    </row>
    <row r="8" spans="1:11" x14ac:dyDescent="0.3">
      <c r="C8" s="13" t="s">
        <v>6</v>
      </c>
      <c r="D8" s="19">
        <v>44330</v>
      </c>
      <c r="E8" s="13">
        <v>2</v>
      </c>
    </row>
    <row r="9" spans="1:11" x14ac:dyDescent="0.3">
      <c r="C9" s="13" t="s">
        <v>10</v>
      </c>
      <c r="D9" s="19">
        <v>44333</v>
      </c>
      <c r="E9" s="13">
        <v>3</v>
      </c>
    </row>
    <row r="10" spans="1:11" x14ac:dyDescent="0.3">
      <c r="C10" s="13" t="s">
        <v>6</v>
      </c>
      <c r="D10" s="19">
        <v>44331</v>
      </c>
      <c r="E10" s="13">
        <v>8</v>
      </c>
    </row>
    <row r="11" spans="1:11" x14ac:dyDescent="0.3">
      <c r="C11" s="13" t="s">
        <v>7</v>
      </c>
      <c r="D11" s="19">
        <v>44332</v>
      </c>
      <c r="E11" s="13">
        <v>10</v>
      </c>
    </row>
    <row r="12" spans="1:11" x14ac:dyDescent="0.3">
      <c r="C12" s="13" t="s">
        <v>8</v>
      </c>
      <c r="D12" s="19">
        <v>44329</v>
      </c>
      <c r="E12" s="13">
        <v>1</v>
      </c>
    </row>
    <row r="13" spans="1:11" x14ac:dyDescent="0.3">
      <c r="C13" s="13" t="s">
        <v>2</v>
      </c>
      <c r="D13" s="19">
        <v>44328</v>
      </c>
      <c r="E13" s="13">
        <v>7</v>
      </c>
    </row>
    <row r="14" spans="1:11" x14ac:dyDescent="0.3">
      <c r="C14" s="13" t="s">
        <v>6</v>
      </c>
      <c r="D14" s="19">
        <v>44328</v>
      </c>
      <c r="E14" s="13">
        <v>3</v>
      </c>
    </row>
    <row r="15" spans="1:11" x14ac:dyDescent="0.3">
      <c r="C15" s="13" t="s">
        <v>2</v>
      </c>
      <c r="D15" s="19">
        <v>44326</v>
      </c>
      <c r="E15" s="13">
        <v>1</v>
      </c>
      <c r="G15" s="12" t="s">
        <v>20</v>
      </c>
      <c r="H15" s="11"/>
      <c r="I15" s="11"/>
      <c r="J15" s="11"/>
      <c r="K15" s="11"/>
    </row>
    <row r="16" spans="1:11" x14ac:dyDescent="0.3">
      <c r="C16" s="13" t="s">
        <v>10</v>
      </c>
      <c r="D16" s="19">
        <v>44329</v>
      </c>
      <c r="E16" s="13">
        <v>5</v>
      </c>
    </row>
    <row r="17" spans="3:8" x14ac:dyDescent="0.3">
      <c r="C17" s="13" t="s">
        <v>7</v>
      </c>
      <c r="D17" s="19">
        <v>44331</v>
      </c>
      <c r="E17" s="13">
        <v>2</v>
      </c>
      <c r="G17" s="21" t="s">
        <v>33</v>
      </c>
      <c r="H17" s="22">
        <v>44331</v>
      </c>
    </row>
    <row r="18" spans="3:8" x14ac:dyDescent="0.3">
      <c r="C18" s="13" t="s">
        <v>4</v>
      </c>
      <c r="D18" s="19">
        <v>44326</v>
      </c>
      <c r="E18" s="13">
        <v>1</v>
      </c>
      <c r="G18" s="21" t="s">
        <v>34</v>
      </c>
      <c r="H18" s="22">
        <v>44333</v>
      </c>
    </row>
    <row r="19" spans="3:8" x14ac:dyDescent="0.3">
      <c r="C19" s="13" t="s">
        <v>4</v>
      </c>
      <c r="D19" s="19">
        <v>44331</v>
      </c>
      <c r="E19" s="13">
        <v>4</v>
      </c>
    </row>
    <row r="20" spans="3:8" x14ac:dyDescent="0.3">
      <c r="C20" s="13" t="s">
        <v>8</v>
      </c>
      <c r="D20" s="19">
        <v>44332</v>
      </c>
      <c r="E20" s="13">
        <v>5</v>
      </c>
      <c r="G20" s="23" t="s">
        <v>35</v>
      </c>
      <c r="H20" s="24">
        <f>SUMIFS(E5:E57,D5:D57,"&gt;="&amp;H17,D5:D57,"&lt;="&amp;H18)</f>
        <v>98</v>
      </c>
    </row>
    <row r="21" spans="3:8" x14ac:dyDescent="0.3">
      <c r="C21" s="13" t="s">
        <v>9</v>
      </c>
      <c r="D21" s="19">
        <v>44328</v>
      </c>
      <c r="E21" s="13">
        <v>4</v>
      </c>
      <c r="G21" t="s">
        <v>20</v>
      </c>
      <c r="H21" t="str">
        <f ca="1">_xlfn.FORMULATEXT(H20)</f>
        <v>=SUMIFS(E5:E57,D5:D57,"&gt;="&amp;H17,D5:D57,"&lt;="&amp;H18)</v>
      </c>
    </row>
    <row r="22" spans="3:8" x14ac:dyDescent="0.3">
      <c r="C22" s="13" t="s">
        <v>8</v>
      </c>
      <c r="D22" s="19">
        <v>44331</v>
      </c>
      <c r="E22" s="13">
        <v>5</v>
      </c>
    </row>
    <row r="23" spans="3:8" x14ac:dyDescent="0.3">
      <c r="C23" s="13" t="s">
        <v>2</v>
      </c>
      <c r="D23" s="19">
        <v>44332</v>
      </c>
      <c r="E23" s="13">
        <v>6</v>
      </c>
      <c r="G23">
        <f>SUMIFS(E5:E57,D5:D57,"&gt;="&amp;H17,D5:D57,"&lt;="&amp;H18)</f>
        <v>98</v>
      </c>
    </row>
    <row r="24" spans="3:8" x14ac:dyDescent="0.3">
      <c r="C24" s="13" t="s">
        <v>9</v>
      </c>
      <c r="D24" s="19">
        <v>44332</v>
      </c>
      <c r="E24" s="13">
        <v>4</v>
      </c>
      <c r="G24">
        <f ca="1">SUMIFS(E5:E57,D5:D57,TODAY()-1)</f>
        <v>0</v>
      </c>
    </row>
    <row r="25" spans="3:8" x14ac:dyDescent="0.3">
      <c r="C25" s="13" t="s">
        <v>2</v>
      </c>
      <c r="D25" s="19">
        <v>44333</v>
      </c>
      <c r="E25" s="13">
        <v>4</v>
      </c>
      <c r="G25">
        <f ca="1">SUMIFS(E5:E57,D5:D57,TODAY()-1,C5:C57,"Gunar Cockshoot")</f>
        <v>0</v>
      </c>
    </row>
    <row r="26" spans="3:8" x14ac:dyDescent="0.3">
      <c r="C26" s="13" t="s">
        <v>7</v>
      </c>
      <c r="D26" s="19">
        <v>44330</v>
      </c>
      <c r="E26" s="13">
        <v>3</v>
      </c>
    </row>
    <row r="27" spans="3:8" x14ac:dyDescent="0.3">
      <c r="C27" s="13" t="s">
        <v>2</v>
      </c>
      <c r="D27" s="19">
        <v>44330</v>
      </c>
      <c r="E27" s="13">
        <v>8</v>
      </c>
    </row>
    <row r="28" spans="3:8" x14ac:dyDescent="0.3">
      <c r="C28" s="13" t="s">
        <v>8</v>
      </c>
      <c r="D28" s="19">
        <v>44326</v>
      </c>
      <c r="E28" s="13">
        <v>5</v>
      </c>
    </row>
    <row r="29" spans="3:8" x14ac:dyDescent="0.3">
      <c r="C29" s="13" t="s">
        <v>8</v>
      </c>
      <c r="D29" s="19">
        <v>44327</v>
      </c>
      <c r="E29" s="13">
        <v>3</v>
      </c>
    </row>
    <row r="30" spans="3:8" x14ac:dyDescent="0.3">
      <c r="C30" s="13" t="s">
        <v>4</v>
      </c>
      <c r="D30" s="19">
        <v>44328</v>
      </c>
      <c r="E30" s="13">
        <v>5</v>
      </c>
    </row>
    <row r="31" spans="3:8" x14ac:dyDescent="0.3">
      <c r="C31" s="13" t="s">
        <v>4</v>
      </c>
      <c r="D31" s="19">
        <v>44330</v>
      </c>
      <c r="E31" s="13">
        <v>5</v>
      </c>
    </row>
    <row r="32" spans="3:8" x14ac:dyDescent="0.3">
      <c r="C32" s="13" t="s">
        <v>6</v>
      </c>
      <c r="D32" s="19">
        <v>44329</v>
      </c>
      <c r="E32" s="13">
        <v>2</v>
      </c>
    </row>
    <row r="33" spans="3:5" x14ac:dyDescent="0.3">
      <c r="C33" s="13" t="s">
        <v>10</v>
      </c>
      <c r="D33" s="19">
        <v>44330</v>
      </c>
      <c r="E33" s="13">
        <v>5</v>
      </c>
    </row>
    <row r="34" spans="3:5" x14ac:dyDescent="0.3">
      <c r="C34" s="13" t="s">
        <v>9</v>
      </c>
      <c r="D34" s="19">
        <v>44329</v>
      </c>
      <c r="E34" s="13">
        <v>5</v>
      </c>
    </row>
    <row r="35" spans="3:5" x14ac:dyDescent="0.3">
      <c r="C35" s="13" t="s">
        <v>7</v>
      </c>
      <c r="D35" s="19">
        <v>44333</v>
      </c>
      <c r="E35" s="13">
        <v>6</v>
      </c>
    </row>
    <row r="36" spans="3:5" x14ac:dyDescent="0.3">
      <c r="C36" s="13" t="s">
        <v>7</v>
      </c>
      <c r="D36" s="19">
        <v>44328</v>
      </c>
      <c r="E36" s="13">
        <v>5</v>
      </c>
    </row>
    <row r="37" spans="3:5" x14ac:dyDescent="0.3">
      <c r="C37" s="13" t="s">
        <v>8</v>
      </c>
      <c r="D37" s="19">
        <v>44328</v>
      </c>
      <c r="E37" s="13">
        <v>5</v>
      </c>
    </row>
    <row r="38" spans="3:5" x14ac:dyDescent="0.3">
      <c r="C38" s="13" t="s">
        <v>6</v>
      </c>
      <c r="D38" s="19">
        <v>44332</v>
      </c>
      <c r="E38" s="13">
        <v>6</v>
      </c>
    </row>
    <row r="39" spans="3:5" x14ac:dyDescent="0.3">
      <c r="C39" s="13" t="s">
        <v>4</v>
      </c>
      <c r="D39" s="19">
        <v>44333</v>
      </c>
      <c r="E39" s="13">
        <v>3</v>
      </c>
    </row>
    <row r="40" spans="3:5" x14ac:dyDescent="0.3">
      <c r="C40" s="13" t="s">
        <v>4</v>
      </c>
      <c r="D40" s="19">
        <v>44332</v>
      </c>
      <c r="E40" s="13">
        <v>7</v>
      </c>
    </row>
    <row r="41" spans="3:5" x14ac:dyDescent="0.3">
      <c r="C41" s="13" t="s">
        <v>2</v>
      </c>
      <c r="D41" s="19">
        <v>44327</v>
      </c>
      <c r="E41" s="13">
        <v>5</v>
      </c>
    </row>
    <row r="42" spans="3:5" x14ac:dyDescent="0.3">
      <c r="C42" s="13" t="s">
        <v>7</v>
      </c>
      <c r="D42" s="19">
        <v>44326</v>
      </c>
      <c r="E42" s="13">
        <v>4</v>
      </c>
    </row>
    <row r="43" spans="3:5" x14ac:dyDescent="0.3">
      <c r="C43" s="13" t="s">
        <v>8</v>
      </c>
      <c r="D43" s="19">
        <v>44330</v>
      </c>
      <c r="E43" s="13">
        <v>5</v>
      </c>
    </row>
    <row r="44" spans="3:5" x14ac:dyDescent="0.3">
      <c r="C44" s="13" t="s">
        <v>10</v>
      </c>
      <c r="D44" s="19">
        <v>44328</v>
      </c>
      <c r="E44" s="13">
        <v>2</v>
      </c>
    </row>
    <row r="45" spans="3:5" x14ac:dyDescent="0.3">
      <c r="C45" s="13" t="s">
        <v>6</v>
      </c>
      <c r="D45" s="19">
        <v>44327</v>
      </c>
      <c r="E45" s="13">
        <v>1</v>
      </c>
    </row>
    <row r="46" spans="3:5" x14ac:dyDescent="0.3">
      <c r="C46" s="13" t="s">
        <v>10</v>
      </c>
      <c r="D46" s="19">
        <v>44331</v>
      </c>
      <c r="E46" s="13">
        <v>3</v>
      </c>
    </row>
    <row r="47" spans="3:5" x14ac:dyDescent="0.3">
      <c r="C47" s="13" t="s">
        <v>8</v>
      </c>
      <c r="D47" s="19">
        <v>44333</v>
      </c>
      <c r="E47" s="13">
        <v>2</v>
      </c>
    </row>
    <row r="48" spans="3:5" x14ac:dyDescent="0.3">
      <c r="C48" s="13" t="s">
        <v>2</v>
      </c>
      <c r="D48" s="19">
        <v>44329</v>
      </c>
      <c r="E48" s="13">
        <v>6</v>
      </c>
    </row>
    <row r="49" spans="3:5" x14ac:dyDescent="0.3">
      <c r="C49" s="13" t="s">
        <v>9</v>
      </c>
      <c r="D49" s="19">
        <v>44327</v>
      </c>
      <c r="E49" s="13">
        <v>1</v>
      </c>
    </row>
    <row r="50" spans="3:5" x14ac:dyDescent="0.3">
      <c r="C50" s="13" t="s">
        <v>7</v>
      </c>
      <c r="D50" s="19">
        <v>44329</v>
      </c>
      <c r="E50" s="13">
        <v>6</v>
      </c>
    </row>
    <row r="51" spans="3:5" x14ac:dyDescent="0.3">
      <c r="C51" s="13" t="s">
        <v>9</v>
      </c>
      <c r="D51" s="19">
        <v>44333</v>
      </c>
      <c r="E51" s="13">
        <v>3</v>
      </c>
    </row>
    <row r="52" spans="3:5" x14ac:dyDescent="0.3">
      <c r="C52" s="13" t="s">
        <v>6</v>
      </c>
      <c r="D52" s="19">
        <v>44333</v>
      </c>
      <c r="E52" s="13">
        <v>9</v>
      </c>
    </row>
    <row r="53" spans="3:5" x14ac:dyDescent="0.3">
      <c r="C53" s="13" t="s">
        <v>4</v>
      </c>
      <c r="D53" s="19">
        <v>44327</v>
      </c>
      <c r="E53" s="13">
        <v>4</v>
      </c>
    </row>
    <row r="54" spans="3:5" x14ac:dyDescent="0.3">
      <c r="C54" s="13" t="s">
        <v>6</v>
      </c>
      <c r="D54" s="19">
        <v>44326</v>
      </c>
      <c r="E54" s="13">
        <v>7</v>
      </c>
    </row>
    <row r="55" spans="3:5" x14ac:dyDescent="0.3">
      <c r="C55" s="13" t="s">
        <v>9</v>
      </c>
      <c r="D55" s="19">
        <v>44330</v>
      </c>
      <c r="E55" s="13">
        <v>1</v>
      </c>
    </row>
    <row r="56" spans="3:5" x14ac:dyDescent="0.3">
      <c r="C56" s="13" t="s">
        <v>9</v>
      </c>
      <c r="D56" s="19">
        <v>44331</v>
      </c>
      <c r="E56" s="13">
        <v>4</v>
      </c>
    </row>
    <row r="57" spans="3:5" x14ac:dyDescent="0.3">
      <c r="C57" s="13" t="s">
        <v>7</v>
      </c>
      <c r="D57" s="19">
        <v>44327</v>
      </c>
      <c r="E57" s="13">
        <v>4</v>
      </c>
    </row>
  </sheetData>
  <autoFilter ref="C4:E57" xr:uid="{03F34AAB-358F-41E4-AA66-18941DC00FDC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BFC7-15D1-4C83-A562-8CA58F679D0C}">
  <dimension ref="A1:K57"/>
  <sheetViews>
    <sheetView showGridLines="0" topLeftCell="E7" zoomScale="130" zoomScaleNormal="130" workbookViewId="0">
      <selection activeCell="J18" sqref="J18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4" width="13.33203125" customWidth="1"/>
    <col min="5" max="5" width="13.77734375" bestFit="1" customWidth="1"/>
    <col min="6" max="6" width="9.33203125" customWidth="1"/>
    <col min="7" max="7" width="16.109375" customWidth="1"/>
    <col min="8" max="8" width="13" customWidth="1"/>
    <col min="9" max="9" width="9.6640625" customWidth="1"/>
  </cols>
  <sheetData>
    <row r="1" spans="1:11" s="9" customFormat="1" ht="52.5" customHeight="1" x14ac:dyDescent="0.3">
      <c r="A1" s="11"/>
      <c r="C1" s="10" t="s">
        <v>23</v>
      </c>
    </row>
    <row r="4" spans="1:11" x14ac:dyDescent="0.3">
      <c r="C4" s="15" t="s">
        <v>24</v>
      </c>
      <c r="D4" s="20" t="s">
        <v>31</v>
      </c>
      <c r="E4" s="17" t="s">
        <v>32</v>
      </c>
      <c r="G4" s="12" t="s">
        <v>19</v>
      </c>
      <c r="H4" s="11"/>
      <c r="I4" s="11"/>
      <c r="J4" s="11"/>
      <c r="K4" s="11"/>
    </row>
    <row r="5" spans="1:11" x14ac:dyDescent="0.3">
      <c r="C5" s="13" t="s">
        <v>4</v>
      </c>
      <c r="D5" s="19">
        <v>44341</v>
      </c>
      <c r="E5" s="13">
        <v>3</v>
      </c>
      <c r="F5" s="42"/>
    </row>
    <row r="6" spans="1:11" x14ac:dyDescent="0.3">
      <c r="C6" s="13" t="s">
        <v>10</v>
      </c>
      <c r="D6" s="19">
        <v>44344</v>
      </c>
      <c r="E6" s="13">
        <v>4</v>
      </c>
      <c r="F6" s="42"/>
    </row>
    <row r="7" spans="1:11" x14ac:dyDescent="0.3">
      <c r="C7" s="13" t="s">
        <v>10</v>
      </c>
      <c r="D7" s="19">
        <v>44338</v>
      </c>
      <c r="E7" s="13">
        <v>9</v>
      </c>
      <c r="F7" s="42"/>
      <c r="J7" s="6"/>
    </row>
    <row r="8" spans="1:11" x14ac:dyDescent="0.3">
      <c r="C8" s="13" t="s">
        <v>6</v>
      </c>
      <c r="D8" s="19">
        <v>44342</v>
      </c>
      <c r="E8" s="13">
        <v>2</v>
      </c>
      <c r="F8" s="42"/>
    </row>
    <row r="9" spans="1:11" x14ac:dyDescent="0.3">
      <c r="C9" s="13" t="s">
        <v>10</v>
      </c>
      <c r="D9" s="19">
        <v>44345</v>
      </c>
      <c r="E9" s="13">
        <v>3</v>
      </c>
      <c r="F9" s="42"/>
    </row>
    <row r="10" spans="1:11" x14ac:dyDescent="0.3">
      <c r="C10" s="13" t="s">
        <v>6</v>
      </c>
      <c r="D10" s="19">
        <v>44343</v>
      </c>
      <c r="E10" s="13">
        <v>8</v>
      </c>
      <c r="F10" s="42"/>
    </row>
    <row r="11" spans="1:11" x14ac:dyDescent="0.3">
      <c r="C11" s="13" t="s">
        <v>7</v>
      </c>
      <c r="D11" s="19">
        <v>44344</v>
      </c>
      <c r="E11" s="13">
        <v>10</v>
      </c>
      <c r="F11" s="42"/>
    </row>
    <row r="12" spans="1:11" x14ac:dyDescent="0.3">
      <c r="C12" s="13" t="s">
        <v>8</v>
      </c>
      <c r="D12" s="19">
        <v>44341</v>
      </c>
      <c r="E12" s="13">
        <v>1</v>
      </c>
      <c r="F12" s="42"/>
    </row>
    <row r="13" spans="1:11" x14ac:dyDescent="0.3">
      <c r="C13" s="13" t="s">
        <v>2</v>
      </c>
      <c r="D13" s="19">
        <v>44340</v>
      </c>
      <c r="E13" s="13">
        <v>7</v>
      </c>
      <c r="F13" s="42"/>
    </row>
    <row r="14" spans="1:11" x14ac:dyDescent="0.3">
      <c r="C14" s="13" t="s">
        <v>6</v>
      </c>
      <c r="D14" s="19">
        <v>44340</v>
      </c>
      <c r="E14" s="13">
        <v>3</v>
      </c>
      <c r="F14" s="42"/>
    </row>
    <row r="15" spans="1:11" x14ac:dyDescent="0.3">
      <c r="C15" s="13" t="s">
        <v>2</v>
      </c>
      <c r="D15" s="19">
        <v>44338</v>
      </c>
      <c r="E15" s="13">
        <v>1</v>
      </c>
      <c r="F15" s="42"/>
      <c r="G15" s="12" t="s">
        <v>20</v>
      </c>
      <c r="H15" s="11"/>
      <c r="I15" s="11"/>
      <c r="J15" s="11"/>
      <c r="K15" s="11"/>
    </row>
    <row r="16" spans="1:11" x14ac:dyDescent="0.3">
      <c r="C16" s="13" t="s">
        <v>10</v>
      </c>
      <c r="D16" s="19">
        <v>44341</v>
      </c>
      <c r="E16" s="13">
        <v>5</v>
      </c>
      <c r="F16" s="42"/>
    </row>
    <row r="17" spans="3:8" x14ac:dyDescent="0.3">
      <c r="C17" s="13" t="s">
        <v>7</v>
      </c>
      <c r="D17" s="19">
        <v>44343</v>
      </c>
      <c r="E17" s="13">
        <v>2</v>
      </c>
      <c r="F17" s="42"/>
      <c r="G17" s="23" t="s">
        <v>35</v>
      </c>
      <c r="H17" s="24">
        <f ca="1">SUMIFS(E5:E57,D5:D57,TODAY()-1)</f>
        <v>0</v>
      </c>
    </row>
    <row r="18" spans="3:8" x14ac:dyDescent="0.3">
      <c r="C18" s="13" t="s">
        <v>4</v>
      </c>
      <c r="D18" s="19">
        <v>44338</v>
      </c>
      <c r="E18" s="13">
        <v>1</v>
      </c>
      <c r="F18" s="42"/>
      <c r="G18" t="s">
        <v>20</v>
      </c>
      <c r="H18" t="str">
        <f ca="1">_xlfn.FORMULATEXT(H17)</f>
        <v>=SUMIFS(E5:E57,D5:D57,TODAY()-1)</v>
      </c>
    </row>
    <row r="19" spans="3:8" x14ac:dyDescent="0.3">
      <c r="C19" s="13" t="s">
        <v>4</v>
      </c>
      <c r="D19" s="19">
        <v>44343</v>
      </c>
      <c r="E19" s="13">
        <v>4</v>
      </c>
      <c r="F19" s="42"/>
    </row>
    <row r="20" spans="3:8" x14ac:dyDescent="0.3">
      <c r="C20" s="13" t="s">
        <v>8</v>
      </c>
      <c r="D20" s="19">
        <v>44344</v>
      </c>
      <c r="E20" s="13">
        <v>5</v>
      </c>
      <c r="F20" s="42"/>
    </row>
    <row r="21" spans="3:8" x14ac:dyDescent="0.3">
      <c r="C21" s="13" t="s">
        <v>9</v>
      </c>
      <c r="D21" s="19">
        <v>44340</v>
      </c>
      <c r="E21" s="13">
        <v>4</v>
      </c>
      <c r="F21" s="42"/>
    </row>
    <row r="22" spans="3:8" x14ac:dyDescent="0.3">
      <c r="C22" s="13" t="s">
        <v>8</v>
      </c>
      <c r="D22" s="19">
        <v>44343</v>
      </c>
      <c r="E22" s="13">
        <v>5</v>
      </c>
      <c r="F22" s="42"/>
    </row>
    <row r="23" spans="3:8" x14ac:dyDescent="0.3">
      <c r="C23" s="13" t="s">
        <v>2</v>
      </c>
      <c r="D23" s="19">
        <v>44344</v>
      </c>
      <c r="E23" s="13">
        <v>6</v>
      </c>
      <c r="F23" s="42"/>
    </row>
    <row r="24" spans="3:8" x14ac:dyDescent="0.3">
      <c r="C24" s="13" t="s">
        <v>9</v>
      </c>
      <c r="D24" s="19">
        <v>44344</v>
      </c>
      <c r="E24" s="13">
        <v>4</v>
      </c>
      <c r="F24" s="42"/>
    </row>
    <row r="25" spans="3:8" x14ac:dyDescent="0.3">
      <c r="C25" s="13" t="s">
        <v>2</v>
      </c>
      <c r="D25" s="19">
        <v>44345</v>
      </c>
      <c r="E25" s="13">
        <v>4</v>
      </c>
      <c r="F25" s="42"/>
    </row>
    <row r="26" spans="3:8" x14ac:dyDescent="0.3">
      <c r="C26" s="13" t="s">
        <v>7</v>
      </c>
      <c r="D26" s="19">
        <v>44342</v>
      </c>
      <c r="E26" s="13">
        <v>3</v>
      </c>
      <c r="F26" s="42"/>
    </row>
    <row r="27" spans="3:8" x14ac:dyDescent="0.3">
      <c r="C27" s="13" t="s">
        <v>2</v>
      </c>
      <c r="D27" s="19">
        <v>44342</v>
      </c>
      <c r="E27" s="13">
        <v>8</v>
      </c>
      <c r="F27" s="42"/>
    </row>
    <row r="28" spans="3:8" x14ac:dyDescent="0.3">
      <c r="C28" s="13" t="s">
        <v>8</v>
      </c>
      <c r="D28" s="19">
        <v>44338</v>
      </c>
      <c r="E28" s="13">
        <v>5</v>
      </c>
      <c r="F28" s="42"/>
    </row>
    <row r="29" spans="3:8" x14ac:dyDescent="0.3">
      <c r="C29" s="13" t="s">
        <v>8</v>
      </c>
      <c r="D29" s="19">
        <v>44339</v>
      </c>
      <c r="E29" s="13">
        <v>3</v>
      </c>
      <c r="F29" s="42"/>
    </row>
    <row r="30" spans="3:8" x14ac:dyDescent="0.3">
      <c r="C30" s="13" t="s">
        <v>4</v>
      </c>
      <c r="D30" s="19">
        <v>44340</v>
      </c>
      <c r="E30" s="13">
        <v>5</v>
      </c>
      <c r="F30" s="42"/>
    </row>
    <row r="31" spans="3:8" x14ac:dyDescent="0.3">
      <c r="C31" s="13" t="s">
        <v>4</v>
      </c>
      <c r="D31" s="19">
        <v>44342</v>
      </c>
      <c r="E31" s="13">
        <v>5</v>
      </c>
      <c r="F31" s="42"/>
    </row>
    <row r="32" spans="3:8" x14ac:dyDescent="0.3">
      <c r="C32" s="13" t="s">
        <v>6</v>
      </c>
      <c r="D32" s="19">
        <v>44341</v>
      </c>
      <c r="E32" s="13">
        <v>2</v>
      </c>
      <c r="F32" s="42"/>
    </row>
    <row r="33" spans="3:6" x14ac:dyDescent="0.3">
      <c r="C33" s="13" t="s">
        <v>10</v>
      </c>
      <c r="D33" s="19">
        <v>44342</v>
      </c>
      <c r="E33" s="13">
        <v>5</v>
      </c>
      <c r="F33" s="42"/>
    </row>
    <row r="34" spans="3:6" x14ac:dyDescent="0.3">
      <c r="C34" s="13" t="s">
        <v>9</v>
      </c>
      <c r="D34" s="19">
        <v>44341</v>
      </c>
      <c r="E34" s="13">
        <v>5</v>
      </c>
      <c r="F34" s="42"/>
    </row>
    <row r="35" spans="3:6" x14ac:dyDescent="0.3">
      <c r="C35" s="13" t="s">
        <v>7</v>
      </c>
      <c r="D35" s="19">
        <v>44345</v>
      </c>
      <c r="E35" s="13">
        <v>6</v>
      </c>
      <c r="F35" s="42"/>
    </row>
    <row r="36" spans="3:6" x14ac:dyDescent="0.3">
      <c r="C36" s="13" t="s">
        <v>7</v>
      </c>
      <c r="D36" s="19">
        <v>44340</v>
      </c>
      <c r="E36" s="13">
        <v>5</v>
      </c>
      <c r="F36" s="42"/>
    </row>
    <row r="37" spans="3:6" x14ac:dyDescent="0.3">
      <c r="C37" s="13" t="s">
        <v>8</v>
      </c>
      <c r="D37" s="19">
        <v>44340</v>
      </c>
      <c r="E37" s="13">
        <v>5</v>
      </c>
      <c r="F37" s="42"/>
    </row>
    <row r="38" spans="3:6" x14ac:dyDescent="0.3">
      <c r="C38" s="13" t="s">
        <v>6</v>
      </c>
      <c r="D38" s="19">
        <v>44344</v>
      </c>
      <c r="E38" s="13">
        <v>6</v>
      </c>
      <c r="F38" s="42"/>
    </row>
    <row r="39" spans="3:6" x14ac:dyDescent="0.3">
      <c r="C39" s="13" t="s">
        <v>4</v>
      </c>
      <c r="D39" s="19">
        <v>44345</v>
      </c>
      <c r="E39" s="13">
        <v>3</v>
      </c>
      <c r="F39" s="42"/>
    </row>
    <row r="40" spans="3:6" x14ac:dyDescent="0.3">
      <c r="C40" s="13" t="s">
        <v>4</v>
      </c>
      <c r="D40" s="19">
        <v>44344</v>
      </c>
      <c r="E40" s="13">
        <v>7</v>
      </c>
      <c r="F40" s="42"/>
    </row>
    <row r="41" spans="3:6" x14ac:dyDescent="0.3">
      <c r="C41" s="13" t="s">
        <v>2</v>
      </c>
      <c r="D41" s="19">
        <v>44339</v>
      </c>
      <c r="E41" s="13">
        <v>5</v>
      </c>
      <c r="F41" s="42"/>
    </row>
    <row r="42" spans="3:6" x14ac:dyDescent="0.3">
      <c r="C42" s="13" t="s">
        <v>7</v>
      </c>
      <c r="D42" s="19">
        <v>44338</v>
      </c>
      <c r="E42" s="13">
        <v>4</v>
      </c>
      <c r="F42" s="42"/>
    </row>
    <row r="43" spans="3:6" x14ac:dyDescent="0.3">
      <c r="C43" s="13" t="s">
        <v>8</v>
      </c>
      <c r="D43" s="19">
        <v>44342</v>
      </c>
      <c r="E43" s="13">
        <v>5</v>
      </c>
      <c r="F43" s="42"/>
    </row>
    <row r="44" spans="3:6" x14ac:dyDescent="0.3">
      <c r="C44" s="13" t="s">
        <v>10</v>
      </c>
      <c r="D44" s="19">
        <v>44340</v>
      </c>
      <c r="E44" s="13">
        <v>2</v>
      </c>
      <c r="F44" s="42"/>
    </row>
    <row r="45" spans="3:6" x14ac:dyDescent="0.3">
      <c r="C45" s="13" t="s">
        <v>6</v>
      </c>
      <c r="D45" s="19">
        <v>44339</v>
      </c>
      <c r="E45" s="13">
        <v>1</v>
      </c>
      <c r="F45" s="42"/>
    </row>
    <row r="46" spans="3:6" x14ac:dyDescent="0.3">
      <c r="C46" s="13" t="s">
        <v>10</v>
      </c>
      <c r="D46" s="19">
        <v>44343</v>
      </c>
      <c r="E46" s="13">
        <v>3</v>
      </c>
      <c r="F46" s="42"/>
    </row>
    <row r="47" spans="3:6" x14ac:dyDescent="0.3">
      <c r="C47" s="13" t="s">
        <v>8</v>
      </c>
      <c r="D47" s="19">
        <v>44345</v>
      </c>
      <c r="E47" s="13">
        <v>2</v>
      </c>
      <c r="F47" s="42"/>
    </row>
    <row r="48" spans="3:6" x14ac:dyDescent="0.3">
      <c r="C48" s="13" t="s">
        <v>2</v>
      </c>
      <c r="D48" s="19">
        <v>44341</v>
      </c>
      <c r="E48" s="13">
        <v>6</v>
      </c>
      <c r="F48" s="42"/>
    </row>
    <row r="49" spans="3:6" x14ac:dyDescent="0.3">
      <c r="C49" s="13" t="s">
        <v>9</v>
      </c>
      <c r="D49" s="19">
        <v>44339</v>
      </c>
      <c r="E49" s="13">
        <v>1</v>
      </c>
      <c r="F49" s="42"/>
    </row>
    <row r="50" spans="3:6" x14ac:dyDescent="0.3">
      <c r="C50" s="13" t="s">
        <v>7</v>
      </c>
      <c r="D50" s="19">
        <v>44341</v>
      </c>
      <c r="E50" s="13">
        <v>6</v>
      </c>
      <c r="F50" s="42"/>
    </row>
    <row r="51" spans="3:6" x14ac:dyDescent="0.3">
      <c r="C51" s="13" t="s">
        <v>9</v>
      </c>
      <c r="D51" s="19">
        <v>44345</v>
      </c>
      <c r="E51" s="13">
        <v>3</v>
      </c>
      <c r="F51" s="42"/>
    </row>
    <row r="52" spans="3:6" x14ac:dyDescent="0.3">
      <c r="C52" s="13" t="s">
        <v>6</v>
      </c>
      <c r="D52" s="19">
        <v>44345</v>
      </c>
      <c r="E52" s="13">
        <v>9</v>
      </c>
      <c r="F52" s="42"/>
    </row>
    <row r="53" spans="3:6" x14ac:dyDescent="0.3">
      <c r="C53" s="13" t="s">
        <v>4</v>
      </c>
      <c r="D53" s="19">
        <v>44339</v>
      </c>
      <c r="E53" s="13">
        <v>4</v>
      </c>
      <c r="F53" s="42"/>
    </row>
    <row r="54" spans="3:6" x14ac:dyDescent="0.3">
      <c r="C54" s="13" t="s">
        <v>6</v>
      </c>
      <c r="D54" s="19">
        <v>44338</v>
      </c>
      <c r="E54" s="13">
        <v>7</v>
      </c>
      <c r="F54" s="42"/>
    </row>
    <row r="55" spans="3:6" x14ac:dyDescent="0.3">
      <c r="C55" s="13" t="s">
        <v>9</v>
      </c>
      <c r="D55" s="19">
        <v>44342</v>
      </c>
      <c r="E55" s="13">
        <v>1</v>
      </c>
      <c r="F55" s="42"/>
    </row>
    <row r="56" spans="3:6" x14ac:dyDescent="0.3">
      <c r="C56" s="13" t="s">
        <v>9</v>
      </c>
      <c r="D56" s="19">
        <v>44343</v>
      </c>
      <c r="E56" s="13">
        <v>4</v>
      </c>
      <c r="F56" s="42"/>
    </row>
    <row r="57" spans="3:6" x14ac:dyDescent="0.3">
      <c r="C57" s="13" t="s">
        <v>7</v>
      </c>
      <c r="D57" s="19">
        <v>44339</v>
      </c>
      <c r="E57" s="13">
        <v>4</v>
      </c>
      <c r="F57" s="42"/>
    </row>
  </sheetData>
  <autoFilter ref="C4:E57" xr:uid="{03F34AAB-358F-41E4-AA66-18941DC00FDC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4998-35F3-4D32-8A06-DCEF68371305}">
  <dimension ref="A1:K57"/>
  <sheetViews>
    <sheetView showGridLines="0" topLeftCell="H52" zoomScale="130" zoomScaleNormal="130" workbookViewId="0">
      <selection activeCell="H18" sqref="H18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4" width="13.33203125" customWidth="1"/>
    <col min="5" max="5" width="13.77734375" bestFit="1" customWidth="1"/>
    <col min="6" max="6" width="9.33203125" customWidth="1"/>
    <col min="7" max="7" width="16.109375" customWidth="1"/>
    <col min="8" max="8" width="13" customWidth="1"/>
    <col min="9" max="9" width="9.6640625" customWidth="1"/>
  </cols>
  <sheetData>
    <row r="1" spans="1:11" s="9" customFormat="1" ht="52.5" customHeight="1" x14ac:dyDescent="0.3">
      <c r="A1" s="11"/>
      <c r="C1" s="10" t="s">
        <v>23</v>
      </c>
    </row>
    <row r="4" spans="1:11" x14ac:dyDescent="0.3">
      <c r="C4" s="15" t="s">
        <v>24</v>
      </c>
      <c r="D4" s="20" t="s">
        <v>31</v>
      </c>
      <c r="E4" s="17" t="s">
        <v>32</v>
      </c>
      <c r="G4" s="12" t="s">
        <v>19</v>
      </c>
      <c r="H4" s="11"/>
      <c r="I4" s="11"/>
      <c r="J4" s="11"/>
      <c r="K4" s="11"/>
    </row>
    <row r="5" spans="1:11" x14ac:dyDescent="0.3">
      <c r="C5" s="13" t="s">
        <v>4</v>
      </c>
      <c r="D5" s="19">
        <v>44341</v>
      </c>
      <c r="E5" s="13">
        <v>3</v>
      </c>
    </row>
    <row r="6" spans="1:11" x14ac:dyDescent="0.3">
      <c r="C6" s="13" t="s">
        <v>10</v>
      </c>
      <c r="D6" s="19">
        <v>44344</v>
      </c>
      <c r="E6" s="13">
        <v>4</v>
      </c>
    </row>
    <row r="7" spans="1:11" x14ac:dyDescent="0.3">
      <c r="C7" s="13" t="s">
        <v>10</v>
      </c>
      <c r="D7" s="19">
        <v>44338</v>
      </c>
      <c r="E7" s="13">
        <v>9</v>
      </c>
      <c r="J7" s="6"/>
    </row>
    <row r="8" spans="1:11" x14ac:dyDescent="0.3">
      <c r="C8" s="13" t="s">
        <v>6</v>
      </c>
      <c r="D8" s="19">
        <v>44342</v>
      </c>
      <c r="E8" s="13">
        <v>2</v>
      </c>
    </row>
    <row r="9" spans="1:11" x14ac:dyDescent="0.3">
      <c r="C9" s="13" t="s">
        <v>10</v>
      </c>
      <c r="D9" s="19">
        <v>44345</v>
      </c>
      <c r="E9" s="13">
        <v>3</v>
      </c>
    </row>
    <row r="10" spans="1:11" x14ac:dyDescent="0.3">
      <c r="C10" s="13" t="s">
        <v>6</v>
      </c>
      <c r="D10" s="19">
        <v>44343</v>
      </c>
      <c r="E10" s="13">
        <v>8</v>
      </c>
    </row>
    <row r="11" spans="1:11" x14ac:dyDescent="0.3">
      <c r="C11" s="13" t="s">
        <v>7</v>
      </c>
      <c r="D11" s="19">
        <v>44344</v>
      </c>
      <c r="E11" s="13">
        <v>10</v>
      </c>
    </row>
    <row r="12" spans="1:11" x14ac:dyDescent="0.3">
      <c r="C12" s="13" t="s">
        <v>8</v>
      </c>
      <c r="D12" s="19">
        <v>44341</v>
      </c>
      <c r="E12" s="13">
        <v>1</v>
      </c>
    </row>
    <row r="13" spans="1:11" x14ac:dyDescent="0.3">
      <c r="C13" s="13" t="s">
        <v>2</v>
      </c>
      <c r="D13" s="19">
        <v>44340</v>
      </c>
      <c r="E13" s="13">
        <v>7</v>
      </c>
    </row>
    <row r="14" spans="1:11" x14ac:dyDescent="0.3">
      <c r="C14" s="13" t="s">
        <v>6</v>
      </c>
      <c r="D14" s="19">
        <v>44340</v>
      </c>
      <c r="E14" s="13">
        <v>3</v>
      </c>
    </row>
    <row r="15" spans="1:11" x14ac:dyDescent="0.3">
      <c r="C15" s="13" t="s">
        <v>2</v>
      </c>
      <c r="D15" s="19">
        <v>44338</v>
      </c>
      <c r="E15" s="13">
        <v>1</v>
      </c>
      <c r="G15" s="12" t="s">
        <v>20</v>
      </c>
      <c r="H15" s="11"/>
      <c r="I15" s="11"/>
      <c r="J15" s="11"/>
      <c r="K15" s="11"/>
    </row>
    <row r="16" spans="1:11" x14ac:dyDescent="0.3">
      <c r="C16" s="13" t="s">
        <v>10</v>
      </c>
      <c r="D16" s="19">
        <v>44341</v>
      </c>
      <c r="E16" s="13">
        <v>5</v>
      </c>
    </row>
    <row r="17" spans="3:8" x14ac:dyDescent="0.3">
      <c r="C17" s="13" t="s">
        <v>7</v>
      </c>
      <c r="D17" s="19">
        <v>44343</v>
      </c>
      <c r="E17" s="13">
        <v>2</v>
      </c>
      <c r="G17" s="23" t="s">
        <v>36</v>
      </c>
      <c r="H17" s="24">
        <f ca="1">SUMIFS(E5:E57,D5:D57,TODAY()-1,C5:C57,"Gunar Cockshoot")</f>
        <v>0</v>
      </c>
    </row>
    <row r="18" spans="3:8" x14ac:dyDescent="0.3">
      <c r="C18" s="13" t="s">
        <v>4</v>
      </c>
      <c r="D18" s="19">
        <v>44338</v>
      </c>
      <c r="E18" s="13">
        <v>1</v>
      </c>
      <c r="G18" t="s">
        <v>20</v>
      </c>
      <c r="H18" t="str">
        <f ca="1">_xlfn.FORMULATEXT(H17)</f>
        <v>=SUMIFS(E5:E57,D5:D57,TODAY()-1,C5:C57,"Gunar Cockshoot")</v>
      </c>
    </row>
    <row r="19" spans="3:8" x14ac:dyDescent="0.3">
      <c r="C19" s="13" t="s">
        <v>4</v>
      </c>
      <c r="D19" s="19">
        <v>44343</v>
      </c>
      <c r="E19" s="13">
        <v>4</v>
      </c>
    </row>
    <row r="20" spans="3:8" x14ac:dyDescent="0.3">
      <c r="C20" s="13" t="s">
        <v>8</v>
      </c>
      <c r="D20" s="19">
        <v>44344</v>
      </c>
      <c r="E20" s="13">
        <v>5</v>
      </c>
    </row>
    <row r="21" spans="3:8" x14ac:dyDescent="0.3">
      <c r="C21" s="13" t="s">
        <v>9</v>
      </c>
      <c r="D21" s="19">
        <v>44340</v>
      </c>
      <c r="E21" s="13">
        <v>4</v>
      </c>
    </row>
    <row r="22" spans="3:8" x14ac:dyDescent="0.3">
      <c r="C22" s="13" t="s">
        <v>8</v>
      </c>
      <c r="D22" s="19">
        <v>44343</v>
      </c>
      <c r="E22" s="13">
        <v>5</v>
      </c>
    </row>
    <row r="23" spans="3:8" x14ac:dyDescent="0.3">
      <c r="C23" s="13" t="s">
        <v>2</v>
      </c>
      <c r="D23" s="19">
        <v>44344</v>
      </c>
      <c r="E23" s="13">
        <v>6</v>
      </c>
    </row>
    <row r="24" spans="3:8" x14ac:dyDescent="0.3">
      <c r="C24" s="13" t="s">
        <v>9</v>
      </c>
      <c r="D24" s="19">
        <v>44344</v>
      </c>
      <c r="E24" s="13">
        <v>4</v>
      </c>
    </row>
    <row r="25" spans="3:8" x14ac:dyDescent="0.3">
      <c r="C25" s="13" t="s">
        <v>2</v>
      </c>
      <c r="D25" s="19">
        <v>44345</v>
      </c>
      <c r="E25" s="13">
        <v>4</v>
      </c>
    </row>
    <row r="26" spans="3:8" x14ac:dyDescent="0.3">
      <c r="C26" s="13" t="s">
        <v>7</v>
      </c>
      <c r="D26" s="19">
        <v>44342</v>
      </c>
      <c r="E26" s="13">
        <v>3</v>
      </c>
    </row>
    <row r="27" spans="3:8" x14ac:dyDescent="0.3">
      <c r="C27" s="13" t="s">
        <v>2</v>
      </c>
      <c r="D27" s="19">
        <v>44342</v>
      </c>
      <c r="E27" s="13">
        <v>8</v>
      </c>
    </row>
    <row r="28" spans="3:8" x14ac:dyDescent="0.3">
      <c r="C28" s="13" t="s">
        <v>8</v>
      </c>
      <c r="D28" s="19">
        <v>44338</v>
      </c>
      <c r="E28" s="13">
        <v>5</v>
      </c>
    </row>
    <row r="29" spans="3:8" x14ac:dyDescent="0.3">
      <c r="C29" s="13" t="s">
        <v>8</v>
      </c>
      <c r="D29" s="19">
        <v>44339</v>
      </c>
      <c r="E29" s="13">
        <v>3</v>
      </c>
    </row>
    <row r="30" spans="3:8" x14ac:dyDescent="0.3">
      <c r="C30" s="13" t="s">
        <v>4</v>
      </c>
      <c r="D30" s="19">
        <v>44340</v>
      </c>
      <c r="E30" s="13">
        <v>5</v>
      </c>
    </row>
    <row r="31" spans="3:8" x14ac:dyDescent="0.3">
      <c r="C31" s="13" t="s">
        <v>4</v>
      </c>
      <c r="D31" s="19">
        <v>44342</v>
      </c>
      <c r="E31" s="13">
        <v>5</v>
      </c>
    </row>
    <row r="32" spans="3:8" x14ac:dyDescent="0.3">
      <c r="C32" s="13" t="s">
        <v>6</v>
      </c>
      <c r="D32" s="19">
        <v>44341</v>
      </c>
      <c r="E32" s="13">
        <v>2</v>
      </c>
    </row>
    <row r="33" spans="3:5" x14ac:dyDescent="0.3">
      <c r="C33" s="13" t="s">
        <v>10</v>
      </c>
      <c r="D33" s="19">
        <v>44342</v>
      </c>
      <c r="E33" s="13">
        <v>5</v>
      </c>
    </row>
    <row r="34" spans="3:5" x14ac:dyDescent="0.3">
      <c r="C34" s="13" t="s">
        <v>9</v>
      </c>
      <c r="D34" s="19">
        <v>44341</v>
      </c>
      <c r="E34" s="13">
        <v>5</v>
      </c>
    </row>
    <row r="35" spans="3:5" x14ac:dyDescent="0.3">
      <c r="C35" s="13" t="s">
        <v>7</v>
      </c>
      <c r="D35" s="19">
        <v>44345</v>
      </c>
      <c r="E35" s="13">
        <v>6</v>
      </c>
    </row>
    <row r="36" spans="3:5" x14ac:dyDescent="0.3">
      <c r="C36" s="13" t="s">
        <v>7</v>
      </c>
      <c r="D36" s="19">
        <v>44340</v>
      </c>
      <c r="E36" s="13">
        <v>5</v>
      </c>
    </row>
    <row r="37" spans="3:5" x14ac:dyDescent="0.3">
      <c r="C37" s="13" t="s">
        <v>8</v>
      </c>
      <c r="D37" s="19">
        <v>44340</v>
      </c>
      <c r="E37" s="13">
        <v>5</v>
      </c>
    </row>
    <row r="38" spans="3:5" x14ac:dyDescent="0.3">
      <c r="C38" s="13" t="s">
        <v>6</v>
      </c>
      <c r="D38" s="19">
        <v>44344</v>
      </c>
      <c r="E38" s="13">
        <v>6</v>
      </c>
    </row>
    <row r="39" spans="3:5" x14ac:dyDescent="0.3">
      <c r="C39" s="13" t="s">
        <v>4</v>
      </c>
      <c r="D39" s="19">
        <v>44345</v>
      </c>
      <c r="E39" s="13">
        <v>3</v>
      </c>
    </row>
    <row r="40" spans="3:5" x14ac:dyDescent="0.3">
      <c r="C40" s="13" t="s">
        <v>4</v>
      </c>
      <c r="D40" s="19">
        <v>44344</v>
      </c>
      <c r="E40" s="13">
        <v>7</v>
      </c>
    </row>
    <row r="41" spans="3:5" x14ac:dyDescent="0.3">
      <c r="C41" s="13" t="s">
        <v>2</v>
      </c>
      <c r="D41" s="19">
        <v>44339</v>
      </c>
      <c r="E41" s="13">
        <v>5</v>
      </c>
    </row>
    <row r="42" spans="3:5" x14ac:dyDescent="0.3">
      <c r="C42" s="13" t="s">
        <v>7</v>
      </c>
      <c r="D42" s="19">
        <v>44338</v>
      </c>
      <c r="E42" s="13">
        <v>4</v>
      </c>
    </row>
    <row r="43" spans="3:5" x14ac:dyDescent="0.3">
      <c r="C43" s="13" t="s">
        <v>8</v>
      </c>
      <c r="D43" s="19">
        <v>44342</v>
      </c>
      <c r="E43" s="13">
        <v>5</v>
      </c>
    </row>
    <row r="44" spans="3:5" x14ac:dyDescent="0.3">
      <c r="C44" s="13" t="s">
        <v>10</v>
      </c>
      <c r="D44" s="19">
        <v>44340</v>
      </c>
      <c r="E44" s="13">
        <v>2</v>
      </c>
    </row>
    <row r="45" spans="3:5" x14ac:dyDescent="0.3">
      <c r="C45" s="13" t="s">
        <v>6</v>
      </c>
      <c r="D45" s="19">
        <v>44339</v>
      </c>
      <c r="E45" s="13">
        <v>1</v>
      </c>
    </row>
    <row r="46" spans="3:5" x14ac:dyDescent="0.3">
      <c r="C46" s="13" t="s">
        <v>10</v>
      </c>
      <c r="D46" s="19">
        <v>44343</v>
      </c>
      <c r="E46" s="13">
        <v>3</v>
      </c>
    </row>
    <row r="47" spans="3:5" x14ac:dyDescent="0.3">
      <c r="C47" s="13" t="s">
        <v>8</v>
      </c>
      <c r="D47" s="19">
        <v>44345</v>
      </c>
      <c r="E47" s="13">
        <v>2</v>
      </c>
    </row>
    <row r="48" spans="3:5" x14ac:dyDescent="0.3">
      <c r="C48" s="13" t="s">
        <v>2</v>
      </c>
      <c r="D48" s="19">
        <v>44341</v>
      </c>
      <c r="E48" s="13">
        <v>6</v>
      </c>
    </row>
    <row r="49" spans="3:5" x14ac:dyDescent="0.3">
      <c r="C49" s="13" t="s">
        <v>9</v>
      </c>
      <c r="D49" s="19">
        <v>44339</v>
      </c>
      <c r="E49" s="13">
        <v>1</v>
      </c>
    </row>
    <row r="50" spans="3:5" x14ac:dyDescent="0.3">
      <c r="C50" s="13" t="s">
        <v>7</v>
      </c>
      <c r="D50" s="19">
        <v>44341</v>
      </c>
      <c r="E50" s="13">
        <v>6</v>
      </c>
    </row>
    <row r="51" spans="3:5" x14ac:dyDescent="0.3">
      <c r="C51" s="13" t="s">
        <v>9</v>
      </c>
      <c r="D51" s="19">
        <v>44345</v>
      </c>
      <c r="E51" s="13">
        <v>3</v>
      </c>
    </row>
    <row r="52" spans="3:5" x14ac:dyDescent="0.3">
      <c r="C52" s="13" t="s">
        <v>6</v>
      </c>
      <c r="D52" s="19">
        <v>44345</v>
      </c>
      <c r="E52" s="13">
        <v>9</v>
      </c>
    </row>
    <row r="53" spans="3:5" x14ac:dyDescent="0.3">
      <c r="C53" s="13" t="s">
        <v>4</v>
      </c>
      <c r="D53" s="19">
        <v>44339</v>
      </c>
      <c r="E53" s="13">
        <v>4</v>
      </c>
    </row>
    <row r="54" spans="3:5" x14ac:dyDescent="0.3">
      <c r="C54" s="13" t="s">
        <v>6</v>
      </c>
      <c r="D54" s="19">
        <v>44338</v>
      </c>
      <c r="E54" s="13">
        <v>7</v>
      </c>
    </row>
    <row r="55" spans="3:5" x14ac:dyDescent="0.3">
      <c r="C55" s="13" t="s">
        <v>9</v>
      </c>
      <c r="D55" s="19">
        <v>44342</v>
      </c>
      <c r="E55" s="13">
        <v>1</v>
      </c>
    </row>
    <row r="56" spans="3:5" x14ac:dyDescent="0.3">
      <c r="C56" s="13" t="s">
        <v>9</v>
      </c>
      <c r="D56" s="19">
        <v>44343</v>
      </c>
      <c r="E56" s="13">
        <v>4</v>
      </c>
    </row>
    <row r="57" spans="3:5" x14ac:dyDescent="0.3">
      <c r="C57" s="13" t="s">
        <v>7</v>
      </c>
      <c r="D57" s="19">
        <v>44339</v>
      </c>
      <c r="E57" s="13">
        <v>4</v>
      </c>
    </row>
  </sheetData>
  <autoFilter ref="C4:E57" xr:uid="{03F34AAB-358F-41E4-AA66-18941DC00FDC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EA58-319C-4C37-ADBF-5585331CD90D}">
  <dimension ref="A1:K57"/>
  <sheetViews>
    <sheetView showGridLines="0" tabSelected="1" topLeftCell="G10" zoomScale="130" zoomScaleNormal="130" workbookViewId="0">
      <selection activeCell="D5" sqref="D5"/>
    </sheetView>
  </sheetViews>
  <sheetFormatPr defaultColWidth="8.77734375" defaultRowHeight="14.4" x14ac:dyDescent="0.3"/>
  <cols>
    <col min="1" max="1" width="1.6640625" customWidth="1"/>
    <col min="2" max="2" width="3.6640625" customWidth="1"/>
    <col min="3" max="3" width="19.109375" customWidth="1"/>
    <col min="4" max="4" width="13.33203125" customWidth="1"/>
    <col min="5" max="5" width="15" customWidth="1"/>
    <col min="6" max="6" width="9.33203125" customWidth="1"/>
    <col min="7" max="7" width="13.33203125" customWidth="1"/>
    <col min="8" max="8" width="13" customWidth="1"/>
    <col min="9" max="9" width="9.6640625" customWidth="1"/>
    <col min="11" max="11" width="12.33203125" customWidth="1"/>
  </cols>
  <sheetData>
    <row r="1" spans="1:11" s="9" customFormat="1" ht="52.5" customHeight="1" x14ac:dyDescent="0.3">
      <c r="A1" s="11"/>
      <c r="C1" s="10" t="s">
        <v>23</v>
      </c>
    </row>
    <row r="4" spans="1:11" x14ac:dyDescent="0.3">
      <c r="C4" s="25" t="s">
        <v>24</v>
      </c>
      <c r="D4" s="26" t="s">
        <v>31</v>
      </c>
      <c r="E4" s="27" t="s">
        <v>32</v>
      </c>
      <c r="G4" s="12" t="s">
        <v>19</v>
      </c>
      <c r="H4" s="11"/>
      <c r="I4" s="11"/>
      <c r="J4" s="11"/>
      <c r="K4" s="11"/>
    </row>
    <row r="5" spans="1:11" x14ac:dyDescent="0.3">
      <c r="C5" s="28" t="s">
        <v>4</v>
      </c>
      <c r="D5" s="29">
        <v>44341</v>
      </c>
      <c r="E5" s="28">
        <v>3</v>
      </c>
    </row>
    <row r="6" spans="1:11" x14ac:dyDescent="0.3">
      <c r="C6" s="28" t="s">
        <v>10</v>
      </c>
      <c r="D6" s="29">
        <v>44344</v>
      </c>
      <c r="E6" s="28">
        <v>4</v>
      </c>
    </row>
    <row r="7" spans="1:11" x14ac:dyDescent="0.3">
      <c r="C7" s="28" t="s">
        <v>10</v>
      </c>
      <c r="D7" s="29">
        <v>44338</v>
      </c>
      <c r="E7" s="28">
        <v>9</v>
      </c>
      <c r="J7" s="6"/>
    </row>
    <row r="8" spans="1:11" x14ac:dyDescent="0.3">
      <c r="C8" s="28" t="s">
        <v>6</v>
      </c>
      <c r="D8" s="29">
        <v>44342</v>
      </c>
      <c r="E8" s="28">
        <v>2</v>
      </c>
    </row>
    <row r="9" spans="1:11" x14ac:dyDescent="0.3">
      <c r="C9" s="28" t="s">
        <v>10</v>
      </c>
      <c r="D9" s="29">
        <v>44345</v>
      </c>
      <c r="E9" s="28">
        <v>3</v>
      </c>
    </row>
    <row r="10" spans="1:11" x14ac:dyDescent="0.3">
      <c r="C10" s="28" t="s">
        <v>6</v>
      </c>
      <c r="D10" s="29">
        <v>44343</v>
      </c>
      <c r="E10" s="28">
        <v>8</v>
      </c>
    </row>
    <row r="11" spans="1:11" x14ac:dyDescent="0.3">
      <c r="C11" s="28" t="s">
        <v>7</v>
      </c>
      <c r="D11" s="29">
        <v>44344</v>
      </c>
      <c r="E11" s="28">
        <v>10</v>
      </c>
    </row>
    <row r="12" spans="1:11" x14ac:dyDescent="0.3">
      <c r="C12" s="28" t="s">
        <v>8</v>
      </c>
      <c r="D12" s="29">
        <v>44341</v>
      </c>
      <c r="E12" s="28">
        <v>1</v>
      </c>
    </row>
    <row r="13" spans="1:11" x14ac:dyDescent="0.3">
      <c r="C13" s="28" t="s">
        <v>2</v>
      </c>
      <c r="D13" s="29">
        <v>44340</v>
      </c>
      <c r="E13" s="28">
        <v>7</v>
      </c>
    </row>
    <row r="14" spans="1:11" x14ac:dyDescent="0.3">
      <c r="C14" s="28" t="s">
        <v>6</v>
      </c>
      <c r="D14" s="29">
        <v>44340</v>
      </c>
      <c r="E14" s="28">
        <v>3</v>
      </c>
    </row>
    <row r="15" spans="1:11" x14ac:dyDescent="0.3">
      <c r="C15" s="28" t="s">
        <v>2</v>
      </c>
      <c r="D15" s="29">
        <v>44338</v>
      </c>
      <c r="E15" s="28">
        <v>1</v>
      </c>
      <c r="G15" s="12" t="s">
        <v>20</v>
      </c>
      <c r="H15" s="11"/>
      <c r="I15" s="11"/>
      <c r="J15" s="11"/>
      <c r="K15" s="11"/>
    </row>
    <row r="16" spans="1:11" x14ac:dyDescent="0.3">
      <c r="C16" s="28" t="s">
        <v>10</v>
      </c>
      <c r="D16" s="29">
        <v>44341</v>
      </c>
      <c r="E16" s="28">
        <v>5</v>
      </c>
    </row>
    <row r="17" spans="3:11" x14ac:dyDescent="0.3">
      <c r="C17" s="28" t="s">
        <v>7</v>
      </c>
      <c r="D17" s="29">
        <v>44343</v>
      </c>
      <c r="E17" s="28">
        <v>2</v>
      </c>
      <c r="G17" s="23" t="s">
        <v>37</v>
      </c>
      <c r="H17" s="24" cm="1">
        <f t="array" ref="H17">SUM(1/COUNTIFS(calls[Person], calls[Person]))</f>
        <v>7.0000000000000018</v>
      </c>
      <c r="J17" s="30" t="s">
        <v>38</v>
      </c>
      <c r="K17" s="31">
        <f ca="1">COUNTA(_xlfn.UNIQUE(calls[Person]))</f>
        <v>1</v>
      </c>
    </row>
    <row r="18" spans="3:11" x14ac:dyDescent="0.3">
      <c r="C18" s="28" t="s">
        <v>4</v>
      </c>
      <c r="D18" s="29">
        <v>44338</v>
      </c>
      <c r="E18" s="28">
        <v>1</v>
      </c>
      <c r="G18" t="s">
        <v>20</v>
      </c>
      <c r="H18" s="49" t="str">
        <f ca="1">_xlfn.FORMULATEXT(H17)</f>
        <v>{=SUM(1/COUNTIFS(calls[Person], calls[Person]))}</v>
      </c>
      <c r="J18" t="s">
        <v>20</v>
      </c>
      <c r="K18" s="49" t="str">
        <f ca="1">_xlfn.FORMULATEXT(K17)</f>
        <v>=COUNTA(_xlfn.UNIQUE(calls[Person]))</v>
      </c>
    </row>
    <row r="19" spans="3:11" x14ac:dyDescent="0.3">
      <c r="C19" s="28" t="s">
        <v>4</v>
      </c>
      <c r="D19" s="29">
        <v>44343</v>
      </c>
      <c r="E19" s="28">
        <v>4</v>
      </c>
      <c r="H19" s="50"/>
      <c r="K19" s="50"/>
    </row>
    <row r="20" spans="3:11" x14ac:dyDescent="0.3">
      <c r="C20" s="28" t="s">
        <v>8</v>
      </c>
      <c r="D20" s="29">
        <v>44344</v>
      </c>
      <c r="E20" s="28">
        <v>5</v>
      </c>
      <c r="H20" s="50"/>
      <c r="K20" s="50"/>
    </row>
    <row r="21" spans="3:11" x14ac:dyDescent="0.3">
      <c r="C21" s="28" t="s">
        <v>9</v>
      </c>
      <c r="D21" s="29">
        <v>44340</v>
      </c>
      <c r="E21" s="28">
        <v>4</v>
      </c>
    </row>
    <row r="22" spans="3:11" x14ac:dyDescent="0.3">
      <c r="C22" s="28" t="s">
        <v>8</v>
      </c>
      <c r="D22" s="29">
        <v>44343</v>
      </c>
      <c r="E22" s="28">
        <v>5</v>
      </c>
    </row>
    <row r="23" spans="3:11" x14ac:dyDescent="0.3">
      <c r="C23" s="28" t="s">
        <v>2</v>
      </c>
      <c r="D23" s="29">
        <v>44344</v>
      </c>
      <c r="E23" s="28">
        <v>6</v>
      </c>
    </row>
    <row r="24" spans="3:11" x14ac:dyDescent="0.3">
      <c r="C24" s="28" t="s">
        <v>9</v>
      </c>
      <c r="D24" s="29">
        <v>44344</v>
      </c>
      <c r="E24" s="28">
        <v>4</v>
      </c>
    </row>
    <row r="25" spans="3:11" x14ac:dyDescent="0.3">
      <c r="C25" s="28" t="s">
        <v>2</v>
      </c>
      <c r="D25" s="29">
        <v>44345</v>
      </c>
      <c r="E25" s="28">
        <v>4</v>
      </c>
    </row>
    <row r="26" spans="3:11" x14ac:dyDescent="0.3">
      <c r="C26" s="28" t="s">
        <v>7</v>
      </c>
      <c r="D26" s="29">
        <v>44342</v>
      </c>
      <c r="E26" s="28">
        <v>3</v>
      </c>
    </row>
    <row r="27" spans="3:11" x14ac:dyDescent="0.3">
      <c r="C27" s="28" t="s">
        <v>2</v>
      </c>
      <c r="D27" s="29">
        <v>44342</v>
      </c>
      <c r="E27" s="28">
        <v>8</v>
      </c>
    </row>
    <row r="28" spans="3:11" x14ac:dyDescent="0.3">
      <c r="C28" s="28" t="s">
        <v>8</v>
      </c>
      <c r="D28" s="29">
        <v>44338</v>
      </c>
      <c r="E28" s="28">
        <v>5</v>
      </c>
    </row>
    <row r="29" spans="3:11" x14ac:dyDescent="0.3">
      <c r="C29" s="28" t="s">
        <v>8</v>
      </c>
      <c r="D29" s="29">
        <v>44339</v>
      </c>
      <c r="E29" s="28">
        <v>3</v>
      </c>
    </row>
    <row r="30" spans="3:11" x14ac:dyDescent="0.3">
      <c r="C30" s="28" t="s">
        <v>4</v>
      </c>
      <c r="D30" s="29">
        <v>44340</v>
      </c>
      <c r="E30" s="28">
        <v>5</v>
      </c>
    </row>
    <row r="31" spans="3:11" x14ac:dyDescent="0.3">
      <c r="C31" s="28" t="s">
        <v>4</v>
      </c>
      <c r="D31" s="29">
        <v>44342</v>
      </c>
      <c r="E31" s="28">
        <v>5</v>
      </c>
    </row>
    <row r="32" spans="3:11" x14ac:dyDescent="0.3">
      <c r="C32" s="28" t="s">
        <v>6</v>
      </c>
      <c r="D32" s="29">
        <v>44341</v>
      </c>
      <c r="E32" s="28">
        <v>2</v>
      </c>
    </row>
    <row r="33" spans="3:5" x14ac:dyDescent="0.3">
      <c r="C33" s="28" t="s">
        <v>10</v>
      </c>
      <c r="D33" s="29">
        <v>44342</v>
      </c>
      <c r="E33" s="28">
        <v>5</v>
      </c>
    </row>
    <row r="34" spans="3:5" x14ac:dyDescent="0.3">
      <c r="C34" s="28" t="s">
        <v>9</v>
      </c>
      <c r="D34" s="29">
        <v>44341</v>
      </c>
      <c r="E34" s="28">
        <v>5</v>
      </c>
    </row>
    <row r="35" spans="3:5" x14ac:dyDescent="0.3">
      <c r="C35" s="28" t="s">
        <v>7</v>
      </c>
      <c r="D35" s="29">
        <v>44345</v>
      </c>
      <c r="E35" s="28">
        <v>6</v>
      </c>
    </row>
    <row r="36" spans="3:5" x14ac:dyDescent="0.3">
      <c r="C36" s="28" t="s">
        <v>7</v>
      </c>
      <c r="D36" s="29">
        <v>44340</v>
      </c>
      <c r="E36" s="28">
        <v>5</v>
      </c>
    </row>
    <row r="37" spans="3:5" x14ac:dyDescent="0.3">
      <c r="C37" s="28" t="s">
        <v>8</v>
      </c>
      <c r="D37" s="29">
        <v>44340</v>
      </c>
      <c r="E37" s="28">
        <v>5</v>
      </c>
    </row>
    <row r="38" spans="3:5" x14ac:dyDescent="0.3">
      <c r="C38" s="28" t="s">
        <v>6</v>
      </c>
      <c r="D38" s="29">
        <v>44344</v>
      </c>
      <c r="E38" s="28">
        <v>6</v>
      </c>
    </row>
    <row r="39" spans="3:5" x14ac:dyDescent="0.3">
      <c r="C39" s="28" t="s">
        <v>4</v>
      </c>
      <c r="D39" s="29">
        <v>44345</v>
      </c>
      <c r="E39" s="28">
        <v>3</v>
      </c>
    </row>
    <row r="40" spans="3:5" x14ac:dyDescent="0.3">
      <c r="C40" s="28" t="s">
        <v>4</v>
      </c>
      <c r="D40" s="29">
        <v>44344</v>
      </c>
      <c r="E40" s="28">
        <v>7</v>
      </c>
    </row>
    <row r="41" spans="3:5" x14ac:dyDescent="0.3">
      <c r="C41" s="28" t="s">
        <v>2</v>
      </c>
      <c r="D41" s="29">
        <v>44339</v>
      </c>
      <c r="E41" s="28">
        <v>5</v>
      </c>
    </row>
    <row r="42" spans="3:5" x14ac:dyDescent="0.3">
      <c r="C42" s="28" t="s">
        <v>7</v>
      </c>
      <c r="D42" s="29">
        <v>44338</v>
      </c>
      <c r="E42" s="28">
        <v>4</v>
      </c>
    </row>
    <row r="43" spans="3:5" x14ac:dyDescent="0.3">
      <c r="C43" s="28" t="s">
        <v>8</v>
      </c>
      <c r="D43" s="29">
        <v>44342</v>
      </c>
      <c r="E43" s="28">
        <v>5</v>
      </c>
    </row>
    <row r="44" spans="3:5" x14ac:dyDescent="0.3">
      <c r="C44" s="28" t="s">
        <v>10</v>
      </c>
      <c r="D44" s="29">
        <v>44340</v>
      </c>
      <c r="E44" s="28">
        <v>2</v>
      </c>
    </row>
    <row r="45" spans="3:5" x14ac:dyDescent="0.3">
      <c r="C45" s="28" t="s">
        <v>6</v>
      </c>
      <c r="D45" s="29">
        <v>44339</v>
      </c>
      <c r="E45" s="28">
        <v>1</v>
      </c>
    </row>
    <row r="46" spans="3:5" x14ac:dyDescent="0.3">
      <c r="C46" s="28" t="s">
        <v>10</v>
      </c>
      <c r="D46" s="29">
        <v>44343</v>
      </c>
      <c r="E46" s="28">
        <v>3</v>
      </c>
    </row>
    <row r="47" spans="3:5" x14ac:dyDescent="0.3">
      <c r="C47" s="28" t="s">
        <v>8</v>
      </c>
      <c r="D47" s="29">
        <v>44345</v>
      </c>
      <c r="E47" s="28">
        <v>2</v>
      </c>
    </row>
    <row r="48" spans="3:5" x14ac:dyDescent="0.3">
      <c r="C48" s="28" t="s">
        <v>2</v>
      </c>
      <c r="D48" s="29">
        <v>44341</v>
      </c>
      <c r="E48" s="28">
        <v>6</v>
      </c>
    </row>
    <row r="49" spans="3:5" x14ac:dyDescent="0.3">
      <c r="C49" s="28" t="s">
        <v>9</v>
      </c>
      <c r="D49" s="29">
        <v>44339</v>
      </c>
      <c r="E49" s="28">
        <v>1</v>
      </c>
    </row>
    <row r="50" spans="3:5" x14ac:dyDescent="0.3">
      <c r="C50" s="28" t="s">
        <v>7</v>
      </c>
      <c r="D50" s="29">
        <v>44341</v>
      </c>
      <c r="E50" s="28">
        <v>6</v>
      </c>
    </row>
    <row r="51" spans="3:5" x14ac:dyDescent="0.3">
      <c r="C51" s="28" t="s">
        <v>9</v>
      </c>
      <c r="D51" s="29">
        <v>44345</v>
      </c>
      <c r="E51" s="28">
        <v>3</v>
      </c>
    </row>
    <row r="52" spans="3:5" x14ac:dyDescent="0.3">
      <c r="C52" s="28" t="s">
        <v>6</v>
      </c>
      <c r="D52" s="29">
        <v>44345</v>
      </c>
      <c r="E52" s="28">
        <v>9</v>
      </c>
    </row>
    <row r="53" spans="3:5" x14ac:dyDescent="0.3">
      <c r="C53" s="28" t="s">
        <v>4</v>
      </c>
      <c r="D53" s="29">
        <v>44339</v>
      </c>
      <c r="E53" s="28">
        <v>4</v>
      </c>
    </row>
    <row r="54" spans="3:5" x14ac:dyDescent="0.3">
      <c r="C54" s="28" t="s">
        <v>6</v>
      </c>
      <c r="D54" s="29">
        <v>44338</v>
      </c>
      <c r="E54" s="28">
        <v>7</v>
      </c>
    </row>
    <row r="55" spans="3:5" x14ac:dyDescent="0.3">
      <c r="C55" s="28" t="s">
        <v>9</v>
      </c>
      <c r="D55" s="29">
        <v>44342</v>
      </c>
      <c r="E55" s="28">
        <v>1</v>
      </c>
    </row>
    <row r="56" spans="3:5" x14ac:dyDescent="0.3">
      <c r="C56" s="28" t="s">
        <v>9</v>
      </c>
      <c r="D56" s="29">
        <v>44343</v>
      </c>
      <c r="E56" s="28">
        <v>4</v>
      </c>
    </row>
    <row r="57" spans="3:5" x14ac:dyDescent="0.3">
      <c r="C57" s="28" t="s">
        <v>7</v>
      </c>
      <c r="D57" s="29">
        <v>44339</v>
      </c>
      <c r="E57" s="28">
        <v>4</v>
      </c>
    </row>
  </sheetData>
  <mergeCells count="2">
    <mergeCell ref="H18:H20"/>
    <mergeCell ref="K18:K2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examples</vt:lpstr>
      <vt:lpstr>ex1</vt:lpstr>
      <vt:lpstr>ex6</vt:lpstr>
      <vt:lpstr>ex6.1</vt:lpstr>
      <vt:lpstr>ex6.2</vt:lpstr>
      <vt:lpstr>ex10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Kartik Vedi</cp:lastModifiedBy>
  <dcterms:created xsi:type="dcterms:W3CDTF">2021-03-14T20:21:32Z</dcterms:created>
  <dcterms:modified xsi:type="dcterms:W3CDTF">2022-07-05T09:09:14Z</dcterms:modified>
</cp:coreProperties>
</file>