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mc:AlternateContent xmlns:mc="http://schemas.openxmlformats.org/markup-compatibility/2006">
    <mc:Choice Requires="x15">
      <x15ac:absPath xmlns:x15ac="http://schemas.microsoft.com/office/spreadsheetml/2010/11/ac" url="C:\Users\ASUS\Downloads\"/>
    </mc:Choice>
  </mc:AlternateContent>
  <xr:revisionPtr revIDLastSave="0" documentId="13_ncr:1_{68828E76-527F-4084-9AEB-E339B1F32044}" xr6:coauthVersionLast="47" xr6:coauthVersionMax="47" xr10:uidLastSave="{00000000-0000-0000-0000-000000000000}"/>
  <bookViews>
    <workbookView xWindow="-108" yWindow="-108" windowWidth="23256" windowHeight="12576" xr2:uid="{00000000-000D-0000-FFFF-FFFF00000000}"/>
  </bookViews>
  <sheets>
    <sheet name="Sheet1" sheetId="1" r:id="rId1"/>
    <sheet name="Q-2" sheetId="3" r:id="rId2"/>
  </sheets>
  <definedNames>
    <definedName name="Slicer_Diagnosis">#N/A</definedName>
    <definedName name="Slicer_Month">#N/A</definedName>
    <definedName name="Slicer_Treatment">#N/A</definedName>
  </definedNames>
  <calcPr calcId="191029"/>
  <pivotCaches>
    <pivotCache cacheId="13"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7" roundtripDataSignature="AMtx7mjCFENqbywPYKfbnWtY3JHDMqNzhA=="/>
    </ext>
  </extLst>
</workbook>
</file>

<file path=xl/calcChain.xml><?xml version="1.0" encoding="utf-8"?>
<calcChain xmlns="http://schemas.openxmlformats.org/spreadsheetml/2006/main">
  <c r="G164" i="1" l="1"/>
  <c r="G167" i="1"/>
  <c r="G165" i="1"/>
  <c r="G163" i="1" a="1"/>
  <c r="G163" i="1" s="1"/>
  <c r="F114" i="1"/>
  <c r="F115" i="1"/>
  <c r="F116" i="1"/>
  <c r="F117" i="1"/>
  <c r="H79" i="1"/>
  <c r="H80" i="1"/>
  <c r="H81" i="1"/>
  <c r="H77" i="1"/>
  <c r="H78" i="1"/>
  <c r="D58" i="1"/>
  <c r="F113" i="1"/>
  <c r="E102" i="1"/>
  <c r="F102" i="1" s="1"/>
  <c r="C72" i="1"/>
  <c r="C64" i="1" a="1"/>
  <c r="C64" i="1" s="1"/>
  <c r="D59" i="1"/>
  <c r="D20" i="1"/>
  <c r="D65" i="1"/>
  <c r="D6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<sst xmlns="http://schemas.openxmlformats.org/spreadsheetml/2006/main" count="429" uniqueCount="214">
  <si>
    <t xml:space="preserve">Excel test </t>
  </si>
  <si>
    <t>Instructions :</t>
  </si>
  <si>
    <t>1. Where the cells are green coded and it's written "Fill data here", you have to input the formula</t>
  </si>
  <si>
    <t>2. Place output in assignment itself</t>
  </si>
  <si>
    <t>3. Perform the analysis (for the last question) after the last question itself.</t>
  </si>
  <si>
    <t>Q1</t>
  </si>
  <si>
    <t>For the table given below, make a formula for cell - D21 , to calculate the Premium (weighted average) :</t>
  </si>
  <si>
    <t>Event</t>
  </si>
  <si>
    <t>Probability</t>
  </si>
  <si>
    <t>Losses</t>
  </si>
  <si>
    <t>Maharashtra floods</t>
  </si>
  <si>
    <t>China floods</t>
  </si>
  <si>
    <t>Turkey floods</t>
  </si>
  <si>
    <t>Afghanistan flood</t>
  </si>
  <si>
    <t>Uttarakhand floods</t>
  </si>
  <si>
    <t>Premium</t>
  </si>
  <si>
    <t>Q2</t>
  </si>
  <si>
    <t>Consider below table :</t>
  </si>
  <si>
    <t xml:space="preserve">Month </t>
  </si>
  <si>
    <t xml:space="preserve">Name </t>
  </si>
  <si>
    <t>Gender</t>
  </si>
  <si>
    <t>Diagnosis</t>
  </si>
  <si>
    <t>Treatment</t>
  </si>
  <si>
    <t>May</t>
  </si>
  <si>
    <t>Jessica</t>
  </si>
  <si>
    <t>F</t>
  </si>
  <si>
    <t>Allergy</t>
  </si>
  <si>
    <t>Eye drops</t>
  </si>
  <si>
    <t>Rhea</t>
  </si>
  <si>
    <t>Cam</t>
  </si>
  <si>
    <t>Cataract</t>
  </si>
  <si>
    <t>Cataract surgery</t>
  </si>
  <si>
    <t>John</t>
  </si>
  <si>
    <t>M</t>
  </si>
  <si>
    <t>Refractive Error</t>
  </si>
  <si>
    <t>Distance Glasses</t>
  </si>
  <si>
    <t>Jimess</t>
  </si>
  <si>
    <t>Jimmy</t>
  </si>
  <si>
    <t>Manish</t>
  </si>
  <si>
    <t>Apar</t>
  </si>
  <si>
    <t>Aakanksha</t>
  </si>
  <si>
    <t>Rishabh</t>
  </si>
  <si>
    <t>Kavita</t>
  </si>
  <si>
    <t>Kavitri</t>
  </si>
  <si>
    <t>Ankita</t>
  </si>
  <si>
    <t>Jun</t>
  </si>
  <si>
    <t>Amit</t>
  </si>
  <si>
    <t>Pramud</t>
  </si>
  <si>
    <t>Nathan</t>
  </si>
  <si>
    <t>Ptergyium</t>
  </si>
  <si>
    <t>Happy</t>
  </si>
  <si>
    <t>Nancy</t>
  </si>
  <si>
    <t>Vaishali</t>
  </si>
  <si>
    <t>Abhishek</t>
  </si>
  <si>
    <t>July</t>
  </si>
  <si>
    <t>Veronica</t>
  </si>
  <si>
    <t>Laqshay</t>
  </si>
  <si>
    <t>Saumay</t>
  </si>
  <si>
    <t>Venissa</t>
  </si>
  <si>
    <t>Richa</t>
  </si>
  <si>
    <t>a. Perform Data analysis on the above table (you can use pivot table, data visualisations etc.)</t>
  </si>
  <si>
    <t>b. Create a vlookup function which takes input as the name of patient from above table and outputs the treatment they should use</t>
  </si>
  <si>
    <t>Enter Name</t>
  </si>
  <si>
    <t>Q3</t>
  </si>
  <si>
    <t>Put 1 of 3 Percentages in a Formula</t>
  </si>
  <si>
    <t>Mutually Exclusive Categories</t>
  </si>
  <si>
    <t>Claim</t>
  </si>
  <si>
    <t>%</t>
  </si>
  <si>
    <t>0 &gt;= Claim &lt; 5000</t>
  </si>
  <si>
    <t>Discount</t>
  </si>
  <si>
    <t>5000 &gt;= Claim &lt; 10000</t>
  </si>
  <si>
    <t>Claim &gt; = 10000</t>
  </si>
  <si>
    <t>Multiple IF Rule # 1: Be sure to start at top and go to bottom, or at the bottom and go to the top</t>
  </si>
  <si>
    <t>Multiple IF Rule # 2: If there are 3 possibilities, there are 2 IFs, If there are 4 possibilities, there are 3 IFs, etc.</t>
  </si>
  <si>
    <t>VLOOKUP to Replace IF</t>
  </si>
  <si>
    <t>Q4</t>
  </si>
  <si>
    <t>Product ID</t>
  </si>
  <si>
    <t>Units</t>
  </si>
  <si>
    <t>Date</t>
  </si>
  <si>
    <t>Comments</t>
  </si>
  <si>
    <t xml:space="preserve">BDU-2071  </t>
  </si>
  <si>
    <t>15-05-09</t>
  </si>
  <si>
    <t>Comments 1</t>
  </si>
  <si>
    <t>XVY-8409</t>
  </si>
  <si>
    <t>LVB-2213</t>
  </si>
  <si>
    <t>16-05-09</t>
  </si>
  <si>
    <t>Comments 2</t>
  </si>
  <si>
    <t>RVO-7202</t>
  </si>
  <si>
    <t>XRQ-2356</t>
  </si>
  <si>
    <t>17-05-09</t>
  </si>
  <si>
    <t>Comments 3</t>
  </si>
  <si>
    <t>GZQ-9838</t>
  </si>
  <si>
    <t>LNR-9553</t>
  </si>
  <si>
    <t>18-05-09</t>
  </si>
  <si>
    <t>Comments 4</t>
  </si>
  <si>
    <t>COV-7365</t>
  </si>
  <si>
    <t>19-05-09</t>
  </si>
  <si>
    <t>Comments 5</t>
  </si>
  <si>
    <t>QVK-9053</t>
  </si>
  <si>
    <t>20-05-09</t>
  </si>
  <si>
    <t>Comments 6</t>
  </si>
  <si>
    <t>XVJ-6482</t>
  </si>
  <si>
    <t>21-05-09</t>
  </si>
  <si>
    <t>Comments 7</t>
  </si>
  <si>
    <t>IDI-4744</t>
  </si>
  <si>
    <t>22-05-09</t>
  </si>
  <si>
    <t>Comments 8</t>
  </si>
  <si>
    <t>MWQ-7107</t>
  </si>
  <si>
    <t>23-05-09</t>
  </si>
  <si>
    <t>Comments 9</t>
  </si>
  <si>
    <t>TRG-4292</t>
  </si>
  <si>
    <t>24-05-09</t>
  </si>
  <si>
    <t>Comments 10</t>
  </si>
  <si>
    <t>RKQ-9102</t>
  </si>
  <si>
    <t>25-05-09</t>
  </si>
  <si>
    <t>Comments 11</t>
  </si>
  <si>
    <t>ZLO-7423</t>
  </si>
  <si>
    <t>26-05-09</t>
  </si>
  <si>
    <t>Comments 12</t>
  </si>
  <si>
    <t>27-05-09</t>
  </si>
  <si>
    <t>Comments 13</t>
  </si>
  <si>
    <t>WXF-1289</t>
  </si>
  <si>
    <t>28-05-09</t>
  </si>
  <si>
    <t>Comments 14</t>
  </si>
  <si>
    <t>HDE-8067</t>
  </si>
  <si>
    <t>29-05-09</t>
  </si>
  <si>
    <t>Comments 15</t>
  </si>
  <si>
    <t>BFE-9956</t>
  </si>
  <si>
    <t>30-05-09</t>
  </si>
  <si>
    <t>Comments 16</t>
  </si>
  <si>
    <t>ESQ-9805</t>
  </si>
  <si>
    <t>31-05-09</t>
  </si>
  <si>
    <t>Comments 17</t>
  </si>
  <si>
    <t>Comments 18</t>
  </si>
  <si>
    <t>YVF-8029</t>
  </si>
  <si>
    <t>Comments 19</t>
  </si>
  <si>
    <t>IIV-2646</t>
  </si>
  <si>
    <t>Comments 20</t>
  </si>
  <si>
    <t>Comments 21</t>
  </si>
  <si>
    <t>VZZ-9501</t>
  </si>
  <si>
    <t>Comments 22</t>
  </si>
  <si>
    <t>Q5</t>
  </si>
  <si>
    <t>Name</t>
  </si>
  <si>
    <t>Score</t>
  </si>
  <si>
    <t>Maximum score</t>
  </si>
  <si>
    <t>Lookup Name with Max Score</t>
  </si>
  <si>
    <t>Student 1</t>
  </si>
  <si>
    <t>Student 2</t>
  </si>
  <si>
    <t>Student 3</t>
  </si>
  <si>
    <t>Student 4</t>
  </si>
  <si>
    <t>Student 5</t>
  </si>
  <si>
    <t>Student 6</t>
  </si>
  <si>
    <t>Student 7</t>
  </si>
  <si>
    <t>Student 8</t>
  </si>
  <si>
    <t>Q6</t>
  </si>
  <si>
    <t>Company</t>
  </si>
  <si>
    <t>Stock Name</t>
  </si>
  <si>
    <t>Price on: 3-1-2007</t>
  </si>
  <si>
    <t>Price on: 3-1-2008</t>
  </si>
  <si>
    <t>% Change</t>
  </si>
  <si>
    <t>Microsoft Corp</t>
  </si>
  <si>
    <t>MSFT</t>
  </si>
  <si>
    <t>Whole Foods Market Inc</t>
  </si>
  <si>
    <t>WFMI</t>
  </si>
  <si>
    <t>Yahoo! Inc</t>
  </si>
  <si>
    <t>YHOO</t>
  </si>
  <si>
    <t>Google Inc</t>
  </si>
  <si>
    <t>GOOG</t>
  </si>
  <si>
    <t>Citigroup Inc</t>
  </si>
  <si>
    <t>C</t>
  </si>
  <si>
    <t>Q7</t>
  </si>
  <si>
    <t>Draw a line chart for the following data, show all the labelling, legend, and data in the chart to make it more informative.</t>
  </si>
  <si>
    <t>Month</t>
  </si>
  <si>
    <t>Number of Passengers (2019)</t>
  </si>
  <si>
    <t>Number of Passengers (2020)</t>
  </si>
  <si>
    <t>Jan</t>
  </si>
  <si>
    <t>Feb</t>
  </si>
  <si>
    <t>Mar</t>
  </si>
  <si>
    <t>Apr</t>
  </si>
  <si>
    <t>Jul</t>
  </si>
  <si>
    <t>Aug</t>
  </si>
  <si>
    <t>Sep</t>
  </si>
  <si>
    <t>Oct</t>
  </si>
  <si>
    <t>Nov</t>
  </si>
  <si>
    <t>Dec</t>
  </si>
  <si>
    <t>Q8</t>
  </si>
  <si>
    <t>Draw a Scatter plot for the following data, show all the labelling, legend, and line of best fit in the chart to make it more informative.</t>
  </si>
  <si>
    <t>Customers Contacted</t>
  </si>
  <si>
    <t>Total Sales</t>
  </si>
  <si>
    <t>Q9</t>
  </si>
  <si>
    <t>Car Type</t>
  </si>
  <si>
    <t>Price</t>
  </si>
  <si>
    <t>Ford</t>
  </si>
  <si>
    <t>Chevy</t>
  </si>
  <si>
    <t>Toyota</t>
  </si>
  <si>
    <t>Criteria</t>
  </si>
  <si>
    <t>find median price where car type is Ford</t>
  </si>
  <si>
    <t>Total price where Price&lt;20000</t>
  </si>
  <si>
    <t>Count all whose Car Type is Toyota</t>
  </si>
  <si>
    <t>Total price where Car type is Toyota</t>
  </si>
  <si>
    <t>Count all where car type is Ford and Chevy</t>
  </si>
  <si>
    <t>Q10 Convert the date format as specified</t>
  </si>
  <si>
    <t>DD/MM/YYYY</t>
  </si>
  <si>
    <t>MM/DD/YYYY</t>
  </si>
  <si>
    <t>MDDYYYY</t>
  </si>
  <si>
    <t>21/05/2021</t>
  </si>
  <si>
    <t>24/03/2021</t>
  </si>
  <si>
    <t>28/08/2021</t>
  </si>
  <si>
    <t>13/05/2021</t>
  </si>
  <si>
    <t>22/11/2020</t>
  </si>
  <si>
    <t>Row Labels</t>
  </si>
  <si>
    <t>Grand Total</t>
  </si>
  <si>
    <t>Column Labels</t>
  </si>
  <si>
    <t>Count of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</si>
</sst>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_(* \(#,##0\);_(* &quot;-&quot;??_);_(@_)"/>
    <numFmt numFmtId="165" formatCode="&quot;$&quot;#,##0.00"/>
    <numFmt numFmtId="166" formatCode="&quot;$&quot;#,##0"/>
    <numFmt numFmtId="167" formatCode="m\-d\-yyyy"/>
    <numFmt numFmtId="168" formatCode="mm&quot;/&quot;dd&quot;/&quot;yyyy"/>
  </numFmts>
  <fonts count="22" x14ac:knownFonts="1">
    <font>
      <sz val="12"/>
      <color theme="1"/>
      <name val="Arial"/>
    </font>
    <font>
      <sz val="12"/>
      <color theme="1"/>
      <name val="Calibri"/>
    </font>
    <font>
      <b/>
      <sz val="24"/>
      <color theme="1"/>
      <name val="Calibri"/>
    </font>
    <font>
      <b/>
      <sz val="16"/>
      <color theme="1"/>
      <name val="Calibri"/>
    </font>
    <font>
      <sz val="16"/>
      <color theme="1"/>
      <name val="Calibri"/>
    </font>
    <font>
      <b/>
      <sz val="12"/>
      <color theme="1"/>
      <name val="Calibri"/>
    </font>
    <font>
      <b/>
      <sz val="17"/>
      <color theme="1"/>
      <name val="Calibri"/>
    </font>
    <font>
      <sz val="11"/>
      <color rgb="FFFFFFFF"/>
      <name val="Calibri"/>
    </font>
    <font>
      <sz val="12"/>
      <name val="Arial"/>
    </font>
    <font>
      <sz val="11"/>
      <color rgb="FF000000"/>
      <name val="Calibri"/>
    </font>
    <font>
      <b/>
      <sz val="11"/>
      <color theme="1"/>
      <name val="Calibri"/>
    </font>
    <font>
      <b/>
      <sz val="11"/>
      <color rgb="FFFFFFFF"/>
      <name val="Calibri"/>
    </font>
    <font>
      <sz val="11"/>
      <color theme="1"/>
      <name val="Calibri"/>
    </font>
    <font>
      <sz val="9"/>
      <color rgb="FF000000"/>
      <name val="Arial"/>
    </font>
    <font>
      <b/>
      <sz val="11"/>
      <color rgb="FF000000"/>
      <name val="Calibri"/>
    </font>
    <font>
      <b/>
      <sz val="16"/>
      <color theme="1"/>
      <name val="Arial"/>
    </font>
    <font>
      <b/>
      <sz val="12"/>
      <color rgb="FF000000"/>
      <name val="Arial"/>
    </font>
    <font>
      <sz val="12"/>
      <color rgb="FF000000"/>
      <name val="Arial"/>
    </font>
    <font>
      <b/>
      <sz val="14"/>
      <color rgb="FF000000"/>
      <name val="Arial"/>
    </font>
    <font>
      <sz val="12"/>
      <color rgb="FF000000"/>
      <name val="Calibri"/>
    </font>
    <font>
      <sz val="11"/>
      <color rgb="FF000000"/>
      <name val="Inconsolata"/>
    </font>
    <font>
      <sz val="12"/>
      <color theme="1"/>
      <name val="Arial"/>
    </font>
  </fonts>
  <fills count="12">
    <fill>
      <patternFill patternType="none"/>
    </fill>
    <fill>
      <patternFill patternType="gray125"/>
    </fill>
    <fill>
      <patternFill patternType="solid">
        <fgColor rgb="FFC5E0B3"/>
        <bgColor rgb="FFC5E0B3"/>
      </patternFill>
    </fill>
    <fill>
      <patternFill patternType="solid">
        <fgColor rgb="FF0070C0"/>
        <bgColor rgb="FF0070C0"/>
      </patternFill>
    </fill>
    <fill>
      <patternFill patternType="solid">
        <fgColor rgb="FFCCFFCC"/>
        <bgColor rgb="FFCCFFCC"/>
      </patternFill>
    </fill>
    <fill>
      <patternFill patternType="solid">
        <fgColor rgb="FFFFD9D9"/>
        <bgColor rgb="FFFFD9D9"/>
      </patternFill>
    </fill>
    <fill>
      <patternFill patternType="solid">
        <fgColor rgb="FF002060"/>
        <bgColor rgb="FF002060"/>
      </patternFill>
    </fill>
    <fill>
      <patternFill patternType="solid">
        <fgColor rgb="FF006600"/>
        <bgColor rgb="FF006600"/>
      </patternFill>
    </fill>
    <fill>
      <patternFill patternType="solid">
        <fgColor rgb="FFFFFF00"/>
        <bgColor rgb="FFFFFF00"/>
      </patternFill>
    </fill>
    <fill>
      <patternFill patternType="solid">
        <fgColor rgb="FFFFFFCC"/>
        <bgColor rgb="FFFFFFCC"/>
      </patternFill>
    </fill>
    <fill>
      <patternFill patternType="solid">
        <fgColor rgb="FFFFE699"/>
        <bgColor rgb="FFFFE699"/>
      </patternFill>
    </fill>
    <fill>
      <patternFill patternType="solid">
        <fgColor rgb="FFFFFFFF"/>
        <bgColor rgb="FFFFFFFF"/>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s>
  <cellStyleXfs count="2">
    <xf numFmtId="0" fontId="0" fillId="0" borderId="0"/>
    <xf numFmtId="9" fontId="21" fillId="0" borderId="0" applyFont="0" applyFill="0" applyBorder="0" applyAlignment="0" applyProtection="0"/>
  </cellStyleXfs>
  <cellXfs count="89">
    <xf numFmtId="0" fontId="0" fillId="0" borderId="0" xfId="0" applyFont="1" applyAlignment="1"/>
    <xf numFmtId="0" fontId="1" fillId="0" borderId="0" xfId="0" applyFont="1"/>
    <xf numFmtId="0" fontId="2" fillId="0" borderId="0" xfId="0" applyFont="1" applyAlignment="1">
      <alignment horizontal="center"/>
    </xf>
    <xf numFmtId="0" fontId="3" fillId="0" borderId="0" xfId="0" applyFont="1" applyAlignment="1">
      <alignment horizontal="left"/>
    </xf>
    <xf numFmtId="0" fontId="4" fillId="0" borderId="0" xfId="0" applyFont="1" applyAlignment="1">
      <alignment horizontal="left"/>
    </xf>
    <xf numFmtId="0" fontId="2" fillId="0" borderId="0" xfId="0" applyFont="1" applyAlignment="1">
      <alignment horizontal="left"/>
    </xf>
    <xf numFmtId="0" fontId="3" fillId="0" borderId="0" xfId="0" applyFont="1"/>
    <xf numFmtId="0" fontId="5" fillId="0" borderId="1" xfId="0" applyFont="1" applyBorder="1"/>
    <xf numFmtId="0" fontId="1" fillId="0" borderId="1" xfId="0" applyFont="1" applyBorder="1"/>
    <xf numFmtId="164" fontId="1" fillId="0" borderId="1" xfId="0" applyNumberFormat="1" applyFont="1" applyBorder="1"/>
    <xf numFmtId="0" fontId="0" fillId="0" borderId="0" xfId="0" applyFont="1"/>
    <xf numFmtId="14" fontId="1" fillId="0" borderId="0" xfId="0" applyNumberFormat="1" applyFont="1"/>
    <xf numFmtId="0" fontId="1" fillId="0" borderId="2" xfId="0" applyFont="1" applyBorder="1"/>
    <xf numFmtId="0" fontId="1" fillId="2" borderId="1" xfId="0" applyFont="1" applyFill="1" applyBorder="1"/>
    <xf numFmtId="0" fontId="6" fillId="0" borderId="0" xfId="0" applyFont="1"/>
    <xf numFmtId="0" fontId="9" fillId="0" borderId="0" xfId="0" applyFont="1"/>
    <xf numFmtId="0" fontId="7" fillId="3" borderId="1" xfId="0" applyFont="1" applyFill="1" applyBorder="1"/>
    <xf numFmtId="0" fontId="7" fillId="3" borderId="5" xfId="0" applyFont="1" applyFill="1" applyBorder="1"/>
    <xf numFmtId="0" fontId="9" fillId="0" borderId="6" xfId="0" applyFont="1" applyBorder="1"/>
    <xf numFmtId="165" fontId="9" fillId="0" borderId="7" xfId="0" applyNumberFormat="1" applyFont="1" applyBorder="1" applyAlignment="1">
      <alignment horizontal="right"/>
    </xf>
    <xf numFmtId="166" fontId="9" fillId="0" borderId="7" xfId="0" applyNumberFormat="1" applyFont="1" applyBorder="1" applyAlignment="1">
      <alignment horizontal="right"/>
    </xf>
    <xf numFmtId="10" fontId="9" fillId="0" borderId="7" xfId="0" applyNumberFormat="1" applyFont="1" applyBorder="1" applyAlignment="1">
      <alignment horizontal="right"/>
    </xf>
    <xf numFmtId="0" fontId="9" fillId="4" borderId="8" xfId="0" applyFont="1" applyFill="1" applyBorder="1"/>
    <xf numFmtId="0" fontId="11" fillId="6" borderId="13" xfId="0" applyFont="1" applyFill="1" applyBorder="1"/>
    <xf numFmtId="0" fontId="11" fillId="6" borderId="8" xfId="0" applyFont="1" applyFill="1" applyBorder="1"/>
    <xf numFmtId="0" fontId="9" fillId="0" borderId="7" xfId="0" applyFont="1" applyBorder="1" applyAlignment="1">
      <alignment horizontal="right"/>
    </xf>
    <xf numFmtId="0" fontId="9" fillId="0" borderId="7" xfId="0" applyFont="1" applyBorder="1"/>
    <xf numFmtId="0" fontId="7" fillId="7" borderId="1" xfId="0" applyFont="1" applyFill="1" applyBorder="1"/>
    <xf numFmtId="0" fontId="7" fillId="7" borderId="5" xfId="0" applyFont="1" applyFill="1" applyBorder="1"/>
    <xf numFmtId="0" fontId="12" fillId="0" borderId="0" xfId="0" applyFont="1"/>
    <xf numFmtId="0" fontId="7" fillId="7" borderId="5" xfId="0" applyFont="1" applyFill="1" applyBorder="1" applyAlignment="1">
      <alignment wrapText="1"/>
    </xf>
    <xf numFmtId="0" fontId="9" fillId="4" borderId="13" xfId="0" applyFont="1" applyFill="1" applyBorder="1" applyAlignment="1">
      <alignment horizontal="right"/>
    </xf>
    <xf numFmtId="0" fontId="9" fillId="4" borderId="8" xfId="0" applyFont="1" applyFill="1" applyBorder="1" applyAlignment="1">
      <alignment horizontal="left"/>
    </xf>
    <xf numFmtId="0" fontId="9" fillId="8" borderId="1" xfId="0" applyFont="1" applyFill="1" applyBorder="1"/>
    <xf numFmtId="0" fontId="9" fillId="8" borderId="5" xfId="0" applyFont="1" applyFill="1" applyBorder="1"/>
    <xf numFmtId="0" fontId="9" fillId="8" borderId="5" xfId="0" applyFont="1" applyFill="1" applyBorder="1" applyAlignment="1">
      <alignment horizontal="right"/>
    </xf>
    <xf numFmtId="0" fontId="13" fillId="0" borderId="7" xfId="0" applyFont="1" applyBorder="1" applyAlignment="1">
      <alignment horizontal="right"/>
    </xf>
    <xf numFmtId="9" fontId="9" fillId="4" borderId="8" xfId="0" applyNumberFormat="1" applyFont="1" applyFill="1" applyBorder="1"/>
    <xf numFmtId="0" fontId="5" fillId="0" borderId="0" xfId="0" applyFont="1"/>
    <xf numFmtId="0" fontId="14" fillId="9" borderId="1" xfId="0" applyFont="1" applyFill="1" applyBorder="1"/>
    <xf numFmtId="0" fontId="9" fillId="0" borderId="6" xfId="0" applyFont="1" applyBorder="1" applyAlignment="1">
      <alignment horizontal="right"/>
    </xf>
    <xf numFmtId="0" fontId="9" fillId="0" borderId="14" xfId="0" applyFont="1" applyBorder="1" applyAlignment="1">
      <alignment horizontal="right"/>
    </xf>
    <xf numFmtId="0" fontId="14" fillId="9" borderId="5" xfId="0" applyFont="1" applyFill="1" applyBorder="1"/>
    <xf numFmtId="0" fontId="9" fillId="4" borderId="1" xfId="0" applyFont="1" applyFill="1" applyBorder="1"/>
    <xf numFmtId="0" fontId="15" fillId="0" borderId="0" xfId="0" applyFont="1"/>
    <xf numFmtId="0" fontId="16" fillId="0" borderId="0" xfId="0" applyFont="1" applyAlignment="1"/>
    <xf numFmtId="0" fontId="17" fillId="0" borderId="0" xfId="0" applyFont="1" applyAlignment="1"/>
    <xf numFmtId="0" fontId="18" fillId="10" borderId="1" xfId="0" applyFont="1" applyFill="1" applyBorder="1" applyAlignment="1">
      <alignment horizontal="right"/>
    </xf>
    <xf numFmtId="167" fontId="19" fillId="0" borderId="1" xfId="0" applyNumberFormat="1" applyFont="1" applyBorder="1" applyAlignment="1">
      <alignment horizontal="right"/>
    </xf>
    <xf numFmtId="168" fontId="19" fillId="0" borderId="1" xfId="0" applyNumberFormat="1" applyFont="1" applyBorder="1" applyAlignment="1">
      <alignment horizontal="right"/>
    </xf>
    <xf numFmtId="0" fontId="20" fillId="11" borderId="0" xfId="0" applyFont="1" applyFill="1"/>
    <xf numFmtId="0" fontId="19" fillId="0" borderId="1" xfId="0" applyFont="1" applyBorder="1" applyAlignment="1">
      <alignment horizontal="right"/>
    </xf>
    <xf numFmtId="0" fontId="17" fillId="0" borderId="1" xfId="0" applyFont="1" applyBorder="1" applyAlignment="1"/>
    <xf numFmtId="0" fontId="9" fillId="0" borderId="3" xfId="0" applyFont="1" applyBorder="1"/>
    <xf numFmtId="0" fontId="8" fillId="0" borderId="4" xfId="0" applyFont="1" applyBorder="1"/>
    <xf numFmtId="0" fontId="2" fillId="0" borderId="0" xfId="0" applyFont="1" applyAlignment="1">
      <alignment horizontal="center"/>
    </xf>
    <xf numFmtId="0" fontId="0" fillId="0" borderId="0" xfId="0" applyFont="1" applyAlignment="1"/>
    <xf numFmtId="0" fontId="4" fillId="0" borderId="0" xfId="0" applyFont="1" applyAlignment="1">
      <alignment horizontal="left"/>
    </xf>
    <xf numFmtId="0" fontId="7" fillId="3" borderId="3" xfId="0" applyFont="1" applyFill="1" applyBorder="1" applyAlignment="1">
      <alignment horizontal="left"/>
    </xf>
    <xf numFmtId="0" fontId="10" fillId="5" borderId="3" xfId="0" applyFont="1" applyFill="1" applyBorder="1" applyAlignment="1">
      <alignment horizontal="center" wrapText="1"/>
    </xf>
    <xf numFmtId="0" fontId="8" fillId="0" borderId="9" xfId="0" applyFont="1" applyBorder="1"/>
    <xf numFmtId="0" fontId="10" fillId="5" borderId="10" xfId="0" applyFont="1" applyFill="1" applyBorder="1" applyAlignment="1">
      <alignment horizontal="center" wrapText="1"/>
    </xf>
    <xf numFmtId="0" fontId="8" fillId="0" borderId="11" xfId="0" applyFont="1" applyBorder="1"/>
    <xf numFmtId="0" fontId="8" fillId="0" borderId="12" xfId="0" applyFont="1" applyBorder="1"/>
    <xf numFmtId="0" fontId="14" fillId="9" borderId="3" xfId="0" applyFont="1" applyFill="1" applyBorder="1"/>
    <xf numFmtId="2" fontId="1" fillId="2" borderId="1" xfId="0" applyNumberFormat="1" applyFont="1" applyFill="1" applyBorder="1"/>
    <xf numFmtId="0" fontId="1" fillId="0" borderId="5" xfId="0" applyFont="1" applyBorder="1"/>
    <xf numFmtId="0" fontId="1" fillId="0" borderId="3" xfId="0" applyFont="1" applyBorder="1"/>
    <xf numFmtId="0" fontId="5" fillId="0" borderId="12" xfId="0" applyFont="1" applyBorder="1"/>
    <xf numFmtId="0" fontId="5" fillId="0" borderId="13" xfId="0" applyFont="1" applyBorder="1"/>
    <xf numFmtId="0" fontId="5" fillId="0" borderId="10" xfId="0" applyFont="1" applyBorder="1"/>
    <xf numFmtId="0" fontId="1" fillId="0" borderId="15" xfId="0" applyFont="1" applyBorder="1"/>
    <xf numFmtId="0" fontId="1" fillId="0" borderId="16" xfId="0" applyFont="1" applyBorder="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0" fontId="9" fillId="4" borderId="8" xfId="1" applyNumberFormat="1" applyFont="1" applyFill="1" applyBorder="1"/>
    <xf numFmtId="14" fontId="9" fillId="0" borderId="7" xfId="0" applyNumberFormat="1" applyFont="1" applyBorder="1" applyAlignment="1">
      <alignment horizontal="right"/>
    </xf>
    <xf numFmtId="0" fontId="9" fillId="0" borderId="12" xfId="0" applyFont="1" applyBorder="1" applyAlignment="1">
      <alignment horizontal="right"/>
    </xf>
    <xf numFmtId="0" fontId="9" fillId="0" borderId="3" xfId="0" applyFont="1" applyBorder="1" applyAlignment="1">
      <alignment horizontal="right"/>
    </xf>
    <xf numFmtId="0" fontId="9" fillId="0" borderId="17" xfId="0" applyFont="1" applyBorder="1" applyAlignment="1">
      <alignment horizontal="right"/>
    </xf>
    <xf numFmtId="0" fontId="9" fillId="0" borderId="0" xfId="0" applyFont="1" applyBorder="1" applyAlignment="1">
      <alignment horizontal="right"/>
    </xf>
    <xf numFmtId="0" fontId="9" fillId="0" borderId="16" xfId="0" applyFont="1" applyBorder="1" applyAlignment="1">
      <alignment horizontal="right"/>
    </xf>
    <xf numFmtId="0" fontId="14" fillId="9" borderId="12" xfId="0" applyFont="1" applyFill="1" applyBorder="1"/>
    <xf numFmtId="0" fontId="14" fillId="9" borderId="12" xfId="0" applyFont="1" applyFill="1" applyBorder="1" applyAlignment="1">
      <alignment horizontal="center" wrapText="1"/>
    </xf>
    <xf numFmtId="0" fontId="14" fillId="9" borderId="14" xfId="0" applyFont="1" applyFill="1" applyBorder="1" applyAlignment="1">
      <alignment horizontal="center" wrapText="1"/>
    </xf>
    <xf numFmtId="165" fontId="9" fillId="0" borderId="14" xfId="0" applyNumberFormat="1" applyFont="1" applyBorder="1" applyAlignment="1">
      <alignment horizontal="right"/>
    </xf>
    <xf numFmtId="0" fontId="14" fillId="9" borderId="14" xfId="0" applyFont="1" applyFill="1" applyBorder="1"/>
    <xf numFmtId="165" fontId="9" fillId="0" borderId="0" xfId="0" applyNumberFormat="1" applyFont="1" applyBorder="1" applyAlignment="1">
      <alignment horizontal="right"/>
    </xf>
  </cellXfs>
  <cellStyles count="2">
    <cellStyle name="Normal" xfId="0" builtinId="0"/>
    <cellStyle name="Percent" xfId="1" builtinId="5"/>
  </cellStyles>
  <dxfs count="20">
    <dxf>
      <font>
        <b/>
        <i val="0"/>
        <strike val="0"/>
        <condense val="0"/>
        <extend val="0"/>
        <outline val="0"/>
        <shadow val="0"/>
        <u val="none"/>
        <vertAlign val="baseline"/>
        <sz val="11"/>
        <color rgb="FF000000"/>
        <name val="Calibri"/>
        <scheme val="none"/>
      </font>
      <fill>
        <patternFill patternType="solid">
          <fgColor rgb="FFFFFFCC"/>
          <bgColor rgb="FFFFFFCC"/>
        </patternFill>
      </fill>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000000"/>
        <name val="Calibri"/>
        <scheme val="none"/>
      </font>
      <numFmt numFmtId="165" formatCode="&quot;$&quot;#,##0.00"/>
      <alignment horizontal="right" vertical="bottom" textRotation="0" wrapText="0" indent="0" justifyLastLine="0" shrinkToFit="0" readingOrder="0"/>
      <border diagonalUp="0" diagonalDown="0">
        <left/>
        <right/>
        <top/>
        <bottom style="thin">
          <color rgb="FF000000"/>
        </bottom>
        <vertical/>
        <horizontal/>
      </border>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border diagonalUp="0" diagonalDown="0">
        <left/>
        <right style="thin">
          <color rgb="FF000000"/>
        </right>
        <top/>
        <bottom style="thin">
          <color rgb="FF000000"/>
        </bottom>
        <vertical/>
        <horizontal/>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border diagonalUp="0" diagonalDown="0">
        <left/>
        <right/>
        <top/>
        <bottom style="thin">
          <color rgb="FF000000"/>
        </bottom>
        <vertical/>
        <horizontal/>
      </border>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border diagonalUp="0" diagonalDown="0">
        <left/>
        <right style="thin">
          <color rgb="FF000000"/>
        </right>
        <top/>
        <bottom style="thin">
          <color rgb="FF000000"/>
        </bottom>
        <vertical/>
        <horizontal/>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2"/>
        <color theme="1"/>
        <name val="Calibri"/>
        <scheme val="none"/>
      </font>
      <border diagonalUp="0" diagonalDown="0" outline="0">
        <left style="thin">
          <color rgb="FF000000"/>
        </left>
        <right style="thin">
          <color rgb="FF000000"/>
        </right>
        <top/>
        <bottom/>
      </border>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2"/>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theme="1"/>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2"/>
        <color theme="1"/>
        <name val="Calibri"/>
        <scheme val="none"/>
      </font>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sheetMetadata" Target="metadata.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a:t>
            </a:r>
            <a:r>
              <a:rPr lang="en-US" baseline="0"/>
              <a:t>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745013123359579"/>
          <c:y val="0.30076443569553807"/>
          <c:w val="0.85219685039370074"/>
          <c:h val="0.61498432487605714"/>
        </c:manualLayout>
      </c:layout>
      <c:lineChart>
        <c:grouping val="standard"/>
        <c:varyColors val="0"/>
        <c:ser>
          <c:idx val="0"/>
          <c:order val="0"/>
          <c:tx>
            <c:strRef>
              <c:f>Sheet1!$C$120</c:f>
              <c:strCache>
                <c:ptCount val="1"/>
                <c:pt idx="0">
                  <c:v>Number of Passengers (2019)</c:v>
                </c:pt>
              </c:strCache>
            </c:strRef>
          </c:tx>
          <c:spPr>
            <a:ln w="28575" cap="rnd">
              <a:solidFill>
                <a:schemeClr val="accent1"/>
              </a:solidFill>
              <a:round/>
            </a:ln>
            <a:effectLst/>
          </c:spPr>
          <c:marker>
            <c:symbol val="none"/>
          </c:marker>
          <c:cat>
            <c:strRef>
              <c:f>Sheet1!$B$121:$B$132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Sheet1!$C$121:$C$132</c:f>
              <c:numCache>
                <c:formatCode>General</c:formatCode>
                <c:ptCount val="12"/>
                <c:pt idx="0">
                  <c:v>65018</c:v>
                </c:pt>
                <c:pt idx="1">
                  <c:v>98622</c:v>
                </c:pt>
                <c:pt idx="2">
                  <c:v>80250</c:v>
                </c:pt>
                <c:pt idx="3">
                  <c:v>168020</c:v>
                </c:pt>
                <c:pt idx="4">
                  <c:v>203820</c:v>
                </c:pt>
                <c:pt idx="5">
                  <c:v>192000</c:v>
                </c:pt>
                <c:pt idx="6">
                  <c:v>277600</c:v>
                </c:pt>
                <c:pt idx="7">
                  <c:v>315585</c:v>
                </c:pt>
                <c:pt idx="8">
                  <c:v>312052</c:v>
                </c:pt>
                <c:pt idx="9">
                  <c:v>393756</c:v>
                </c:pt>
                <c:pt idx="10">
                  <c:v>433932</c:v>
                </c:pt>
                <c:pt idx="11">
                  <c:v>474838</c:v>
                </c:pt>
              </c:numCache>
            </c:numRef>
          </c:val>
          <c:smooth val="0"/>
          <c:extLst>
            <c:ext xmlns:c16="http://schemas.microsoft.com/office/drawing/2014/chart" uri="{C3380CC4-5D6E-409C-BE32-E72D297353CC}">
              <c16:uniqueId val="{00000000-738E-4BF9-96FA-0C81BFA3EE11}"/>
            </c:ext>
          </c:extLst>
        </c:ser>
        <c:ser>
          <c:idx val="1"/>
          <c:order val="1"/>
          <c:tx>
            <c:strRef>
              <c:f>Sheet1!$D$120</c:f>
              <c:strCache>
                <c:ptCount val="1"/>
                <c:pt idx="0">
                  <c:v>Number of Passengers (2020)</c:v>
                </c:pt>
              </c:strCache>
            </c:strRef>
          </c:tx>
          <c:spPr>
            <a:ln w="28575" cap="rnd">
              <a:solidFill>
                <a:schemeClr val="accent2"/>
              </a:solidFill>
              <a:round/>
            </a:ln>
            <a:effectLst/>
          </c:spPr>
          <c:marker>
            <c:symbol val="none"/>
          </c:marker>
          <c:cat>
            <c:strRef>
              <c:f>Sheet1!$B$121:$B$132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Sheet1!$D$121:$D$132</c:f>
              <c:numCache>
                <c:formatCode>General</c:formatCode>
                <c:ptCount val="12"/>
                <c:pt idx="0">
                  <c:v>516488</c:v>
                </c:pt>
                <c:pt idx="1">
                  <c:v>513892</c:v>
                </c:pt>
                <c:pt idx="2">
                  <c:v>601952</c:v>
                </c:pt>
                <c:pt idx="3">
                  <c:v>645779</c:v>
                </c:pt>
                <c:pt idx="4">
                  <c:v>690354</c:v>
                </c:pt>
                <c:pt idx="5">
                  <c:v>680354</c:v>
                </c:pt>
                <c:pt idx="6">
                  <c:v>679354</c:v>
                </c:pt>
                <c:pt idx="7">
                  <c:v>669354</c:v>
                </c:pt>
                <c:pt idx="8">
                  <c:v>689098</c:v>
                </c:pt>
                <c:pt idx="9">
                  <c:v>698765</c:v>
                </c:pt>
                <c:pt idx="10">
                  <c:v>708976</c:v>
                </c:pt>
                <c:pt idx="11">
                  <c:v>710982</c:v>
                </c:pt>
              </c:numCache>
            </c:numRef>
          </c:val>
          <c:smooth val="0"/>
          <c:extLst>
            <c:ext xmlns:c16="http://schemas.microsoft.com/office/drawing/2014/chart" uri="{C3380CC4-5D6E-409C-BE32-E72D297353CC}">
              <c16:uniqueId val="{00000001-738E-4BF9-96FA-0C81BFA3EE11}"/>
            </c:ext>
          </c:extLst>
        </c:ser>
        <c:dLbls>
          <c:showLegendKey val="0"/>
          <c:showVal val="0"/>
          <c:showCatName val="0"/>
          <c:showSerName val="0"/>
          <c:showPercent val="0"/>
          <c:showBubbleSize val="0"/>
        </c:dLbls>
        <c:smooth val="0"/>
        <c:axId val="1847209120"/>
        <c:axId val="1847201216"/>
      </c:lineChart>
      <c:catAx>
        <c:axId val="1847209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201216"/>
        <c:crosses val="autoZero"/>
        <c:auto val="1"/>
        <c:lblAlgn val="ctr"/>
        <c:lblOffset val="100"/>
        <c:noMultiLvlLbl val="0"/>
      </c:catAx>
      <c:valAx>
        <c:axId val="1847201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209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Sheet1!$C$136</c:f>
              <c:strCache>
                <c:ptCount val="1"/>
                <c:pt idx="0">
                  <c:v>Total Sales</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Sheet1!$B$137:$B$155</c:f>
              <c:numCache>
                <c:formatCode>General</c:formatCode>
                <c:ptCount val="19"/>
                <c:pt idx="0">
                  <c:v>749</c:v>
                </c:pt>
                <c:pt idx="1">
                  <c:v>938</c:v>
                </c:pt>
                <c:pt idx="2">
                  <c:v>659</c:v>
                </c:pt>
                <c:pt idx="3">
                  <c:v>1865</c:v>
                </c:pt>
                <c:pt idx="4">
                  <c:v>887</c:v>
                </c:pt>
                <c:pt idx="5">
                  <c:v>583</c:v>
                </c:pt>
                <c:pt idx="6">
                  <c:v>1278</c:v>
                </c:pt>
                <c:pt idx="7">
                  <c:v>609</c:v>
                </c:pt>
                <c:pt idx="8">
                  <c:v>787</c:v>
                </c:pt>
                <c:pt idx="9">
                  <c:v>1747</c:v>
                </c:pt>
                <c:pt idx="10">
                  <c:v>864</c:v>
                </c:pt>
                <c:pt idx="11">
                  <c:v>580</c:v>
                </c:pt>
                <c:pt idx="12">
                  <c:v>859</c:v>
                </c:pt>
                <c:pt idx="13">
                  <c:v>515</c:v>
                </c:pt>
                <c:pt idx="14">
                  <c:v>1084</c:v>
                </c:pt>
                <c:pt idx="15">
                  <c:v>1710</c:v>
                </c:pt>
                <c:pt idx="16">
                  <c:v>720</c:v>
                </c:pt>
                <c:pt idx="17">
                  <c:v>1691</c:v>
                </c:pt>
                <c:pt idx="18">
                  <c:v>1500</c:v>
                </c:pt>
              </c:numCache>
            </c:numRef>
          </c:xVal>
          <c:yVal>
            <c:numRef>
              <c:f>Sheet1!$C$137:$C$155</c:f>
              <c:numCache>
                <c:formatCode>"$"#,##0.00</c:formatCode>
                <c:ptCount val="19"/>
                <c:pt idx="0">
                  <c:v>850115</c:v>
                </c:pt>
                <c:pt idx="1">
                  <c:v>1368542</c:v>
                </c:pt>
                <c:pt idx="2">
                  <c:v>1043856</c:v>
                </c:pt>
                <c:pt idx="3">
                  <c:v>2519615</c:v>
                </c:pt>
                <c:pt idx="4">
                  <c:v>518008</c:v>
                </c:pt>
                <c:pt idx="5">
                  <c:v>687357</c:v>
                </c:pt>
                <c:pt idx="6">
                  <c:v>967446</c:v>
                </c:pt>
                <c:pt idx="7">
                  <c:v>440307</c:v>
                </c:pt>
                <c:pt idx="8">
                  <c:v>897180</c:v>
                </c:pt>
                <c:pt idx="9">
                  <c:v>2119111</c:v>
                </c:pt>
                <c:pt idx="10">
                  <c:v>1404864</c:v>
                </c:pt>
                <c:pt idx="11">
                  <c:v>1057340</c:v>
                </c:pt>
                <c:pt idx="12">
                  <c:v>1253281</c:v>
                </c:pt>
                <c:pt idx="13">
                  <c:v>811640</c:v>
                </c:pt>
                <c:pt idx="14">
                  <c:v>2022744</c:v>
                </c:pt>
                <c:pt idx="15">
                  <c:v>2470950</c:v>
                </c:pt>
                <c:pt idx="16">
                  <c:v>985680</c:v>
                </c:pt>
                <c:pt idx="17">
                  <c:v>1589540</c:v>
                </c:pt>
                <c:pt idx="18">
                  <c:v>150000</c:v>
                </c:pt>
              </c:numCache>
            </c:numRef>
          </c:yVal>
          <c:smooth val="0"/>
          <c:extLst>
            <c:ext xmlns:c16="http://schemas.microsoft.com/office/drawing/2014/chart" uri="{C3380CC4-5D6E-409C-BE32-E72D297353CC}">
              <c16:uniqueId val="{00000000-7BA5-43EF-96C7-E32432A264EC}"/>
            </c:ext>
          </c:extLst>
        </c:ser>
        <c:dLbls>
          <c:showLegendKey val="0"/>
          <c:showVal val="0"/>
          <c:showCatName val="0"/>
          <c:showSerName val="0"/>
          <c:showPercent val="0"/>
          <c:showBubbleSize val="0"/>
        </c:dLbls>
        <c:axId val="2040220976"/>
        <c:axId val="2040215568"/>
      </c:scatterChart>
      <c:valAx>
        <c:axId val="2040220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215568"/>
        <c:crosses val="autoZero"/>
        <c:crossBetween val="midCat"/>
      </c:valAx>
      <c:valAx>
        <c:axId val="20402155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2209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1287780</xdr:colOff>
      <xdr:row>119</xdr:row>
      <xdr:rowOff>205740</xdr:rowOff>
    </xdr:from>
    <xdr:to>
      <xdr:col>8</xdr:col>
      <xdr:colOff>45720</xdr:colOff>
      <xdr:row>132</xdr:row>
      <xdr:rowOff>137160</xdr:rowOff>
    </xdr:to>
    <xdr:graphicFrame macro="">
      <xdr:nvGraphicFramePr>
        <xdr:cNvPr id="2" name="Chart 1">
          <a:extLst>
            <a:ext uri="{FF2B5EF4-FFF2-40B4-BE49-F238E27FC236}">
              <a16:creationId xmlns:a16="http://schemas.microsoft.com/office/drawing/2014/main" id="{41391177-2D7F-C485-C934-C565AD185E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1325880</xdr:colOff>
      <xdr:row>137</xdr:row>
      <xdr:rowOff>190500</xdr:rowOff>
    </xdr:from>
    <xdr:to>
      <xdr:col>6</xdr:col>
      <xdr:colOff>152400</xdr:colOff>
      <xdr:row>151</xdr:row>
      <xdr:rowOff>160020</xdr:rowOff>
    </xdr:to>
    <xdr:graphicFrame macro="">
      <xdr:nvGraphicFramePr>
        <xdr:cNvPr id="3" name="Chart 2">
          <a:extLst>
            <a:ext uri="{FF2B5EF4-FFF2-40B4-BE49-F238E27FC236}">
              <a16:creationId xmlns:a16="http://schemas.microsoft.com/office/drawing/2014/main" id="{FF74699C-7699-22CA-F6ED-8224C7796C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60960</xdr:colOff>
      <xdr:row>1</xdr:row>
      <xdr:rowOff>68581</xdr:rowOff>
    </xdr:from>
    <xdr:to>
      <xdr:col>5</xdr:col>
      <xdr:colOff>426720</xdr:colOff>
      <xdr:row>12</xdr:row>
      <xdr:rowOff>106680</xdr:rowOff>
    </xdr:to>
    <mc:AlternateContent xmlns:mc="http://schemas.openxmlformats.org/markup-compatibility/2006">
      <mc:Choice xmlns:a14="http://schemas.microsoft.com/office/drawing/2010/main" Requires="a14">
        <xdr:graphicFrame macro="">
          <xdr:nvGraphicFramePr>
            <xdr:cNvPr id="7" name="Month ">
              <a:extLst>
                <a:ext uri="{FF2B5EF4-FFF2-40B4-BE49-F238E27FC236}">
                  <a16:creationId xmlns:a16="http://schemas.microsoft.com/office/drawing/2014/main" id="{7577F7C4-789F-8CDA-2307-7B23B2F339E4}"/>
                </a:ext>
              </a:extLst>
            </xdr:cNvPr>
            <xdr:cNvGraphicFramePr/>
          </xdr:nvGraphicFramePr>
          <xdr:xfrm>
            <a:off x="0" y="0"/>
            <a:ext cx="0" cy="0"/>
          </xdr:xfrm>
          <a:graphic>
            <a:graphicData uri="http://schemas.microsoft.com/office/drawing/2010/slicer">
              <sle:slicer xmlns:sle="http://schemas.microsoft.com/office/drawing/2010/slicer" name="Month "/>
            </a:graphicData>
          </a:graphic>
        </xdr:graphicFrame>
      </mc:Choice>
      <mc:Fallback>
        <xdr:sp macro="" textlink="">
          <xdr:nvSpPr>
            <xdr:cNvPr id="0" name=""/>
            <xdr:cNvSpPr>
              <a:spLocks noTextEdit="1"/>
            </xdr:cNvSpPr>
          </xdr:nvSpPr>
          <xdr:spPr>
            <a:xfrm>
              <a:off x="4579620" y="259081"/>
              <a:ext cx="1592580" cy="2133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975360</xdr:colOff>
      <xdr:row>1</xdr:row>
      <xdr:rowOff>45720</xdr:rowOff>
    </xdr:from>
    <xdr:to>
      <xdr:col>8</xdr:col>
      <xdr:colOff>1089660</xdr:colOff>
      <xdr:row>12</xdr:row>
      <xdr:rowOff>152399</xdr:rowOff>
    </xdr:to>
    <mc:AlternateContent xmlns:mc="http://schemas.openxmlformats.org/markup-compatibility/2006">
      <mc:Choice xmlns:a14="http://schemas.microsoft.com/office/drawing/2010/main" Requires="a14">
        <xdr:graphicFrame macro="">
          <xdr:nvGraphicFramePr>
            <xdr:cNvPr id="8" name="Diagnosis">
              <a:extLst>
                <a:ext uri="{FF2B5EF4-FFF2-40B4-BE49-F238E27FC236}">
                  <a16:creationId xmlns:a16="http://schemas.microsoft.com/office/drawing/2014/main" id="{3027B982-A9BF-078F-B6CF-AE45C3B8D1F8}"/>
                </a:ext>
              </a:extLst>
            </xdr:cNvPr>
            <xdr:cNvGraphicFramePr/>
          </xdr:nvGraphicFramePr>
          <xdr:xfrm>
            <a:off x="0" y="0"/>
            <a:ext cx="0" cy="0"/>
          </xdr:xfrm>
          <a:graphic>
            <a:graphicData uri="http://schemas.microsoft.com/office/drawing/2010/slicer">
              <sle:slicer xmlns:sle="http://schemas.microsoft.com/office/drawing/2010/slicer" name="Diagnosis"/>
            </a:graphicData>
          </a:graphic>
        </xdr:graphicFrame>
      </mc:Choice>
      <mc:Fallback>
        <xdr:sp macro="" textlink="">
          <xdr:nvSpPr>
            <xdr:cNvPr id="0" name=""/>
            <xdr:cNvSpPr>
              <a:spLocks noTextEdit="1"/>
            </xdr:cNvSpPr>
          </xdr:nvSpPr>
          <xdr:spPr>
            <a:xfrm>
              <a:off x="8869680" y="236220"/>
              <a:ext cx="1478280" cy="2202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129540</xdr:colOff>
      <xdr:row>1</xdr:row>
      <xdr:rowOff>45720</xdr:rowOff>
    </xdr:from>
    <xdr:to>
      <xdr:col>7</xdr:col>
      <xdr:colOff>556260</xdr:colOff>
      <xdr:row>12</xdr:row>
      <xdr:rowOff>144779</xdr:rowOff>
    </xdr:to>
    <mc:AlternateContent xmlns:mc="http://schemas.openxmlformats.org/markup-compatibility/2006">
      <mc:Choice xmlns:a14="http://schemas.microsoft.com/office/drawing/2010/main" Requires="a14">
        <xdr:graphicFrame macro="">
          <xdr:nvGraphicFramePr>
            <xdr:cNvPr id="9" name="Treatment">
              <a:extLst>
                <a:ext uri="{FF2B5EF4-FFF2-40B4-BE49-F238E27FC236}">
                  <a16:creationId xmlns:a16="http://schemas.microsoft.com/office/drawing/2014/main" id="{ED70C92C-BA2D-459F-BC6A-1F7395A2986C}"/>
                </a:ext>
              </a:extLst>
            </xdr:cNvPr>
            <xdr:cNvGraphicFramePr/>
          </xdr:nvGraphicFramePr>
          <xdr:xfrm>
            <a:off x="0" y="0"/>
            <a:ext cx="0" cy="0"/>
          </xdr:xfrm>
          <a:graphic>
            <a:graphicData uri="http://schemas.microsoft.com/office/drawing/2010/slicer">
              <sle:slicer xmlns:sle="http://schemas.microsoft.com/office/drawing/2010/slicer" name="Treatment"/>
            </a:graphicData>
          </a:graphic>
        </xdr:graphicFrame>
      </mc:Choice>
      <mc:Fallback>
        <xdr:sp macro="" textlink="">
          <xdr:nvSpPr>
            <xdr:cNvPr id="0" name=""/>
            <xdr:cNvSpPr>
              <a:spLocks noTextEdit="1"/>
            </xdr:cNvSpPr>
          </xdr:nvSpPr>
          <xdr:spPr>
            <a:xfrm>
              <a:off x="6804660" y="236220"/>
              <a:ext cx="1645920" cy="21945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tik Vedi" refreshedDate="44800.607992361111" createdVersion="8" refreshedVersion="8" minRefreshableVersion="3" recordCount="25" xr:uid="{DAF3B4D5-3710-43DD-BD11-7532B1B9EEAB}">
  <cacheSource type="worksheet">
    <worksheetSource name="Table1"/>
  </cacheSource>
  <cacheFields count="5">
    <cacheField name="Month " numFmtId="0">
      <sharedItems count="3">
        <s v="May"/>
        <s v="Jun"/>
        <s v="July"/>
      </sharedItems>
    </cacheField>
    <cacheField name="Name " numFmtId="0">
      <sharedItems count="25">
        <s v="Jessica"/>
        <s v="Rhea"/>
        <s v="Cam"/>
        <s v="John"/>
        <s v="Jimess"/>
        <s v="Jimmy"/>
        <s v="Manish"/>
        <s v="Apar"/>
        <s v="Aakanksha"/>
        <s v="Rishabh"/>
        <s v="Kavita"/>
        <s v="Kavitri"/>
        <s v="Ankita"/>
        <s v="Amit"/>
        <s v="Pramud"/>
        <s v="Nathan"/>
        <s v="Happy"/>
        <s v="Nancy"/>
        <s v="Vaishali"/>
        <s v="Abhishek"/>
        <s v="Veronica"/>
        <s v="Laqshay"/>
        <s v="Saumay"/>
        <s v="Venissa"/>
        <s v="Richa"/>
      </sharedItems>
    </cacheField>
    <cacheField name="Gender" numFmtId="0">
      <sharedItems count="2">
        <s v="F"/>
        <s v="M"/>
      </sharedItems>
    </cacheField>
    <cacheField name="Diagnosis" numFmtId="0">
      <sharedItems count="4">
        <s v="Allergy"/>
        <s v="Cataract"/>
        <s v="Refractive Error"/>
        <s v="Ptergyium"/>
      </sharedItems>
    </cacheField>
    <cacheField name="Treatment" numFmtId="0">
      <sharedItems count="3">
        <s v="Eye drops"/>
        <s v="Cataract surgery"/>
        <s v="Distance Glasses"/>
      </sharedItems>
    </cacheField>
  </cacheFields>
  <extLst>
    <ext xmlns:x14="http://schemas.microsoft.com/office/spreadsheetml/2009/9/main" uri="{725AE2AE-9491-48be-B2B4-4EB974FC3084}">
      <x14:pivotCacheDefinition pivotCacheId="11635932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x v="0"/>
    <x v="0"/>
    <x v="0"/>
  </r>
  <r>
    <x v="0"/>
    <x v="1"/>
    <x v="0"/>
    <x v="0"/>
    <x v="0"/>
  </r>
  <r>
    <x v="0"/>
    <x v="2"/>
    <x v="0"/>
    <x v="1"/>
    <x v="1"/>
  </r>
  <r>
    <x v="0"/>
    <x v="3"/>
    <x v="1"/>
    <x v="2"/>
    <x v="2"/>
  </r>
  <r>
    <x v="0"/>
    <x v="4"/>
    <x v="0"/>
    <x v="1"/>
    <x v="1"/>
  </r>
  <r>
    <x v="0"/>
    <x v="5"/>
    <x v="1"/>
    <x v="0"/>
    <x v="0"/>
  </r>
  <r>
    <x v="0"/>
    <x v="6"/>
    <x v="1"/>
    <x v="2"/>
    <x v="2"/>
  </r>
  <r>
    <x v="0"/>
    <x v="7"/>
    <x v="1"/>
    <x v="1"/>
    <x v="1"/>
  </r>
  <r>
    <x v="0"/>
    <x v="8"/>
    <x v="0"/>
    <x v="2"/>
    <x v="2"/>
  </r>
  <r>
    <x v="0"/>
    <x v="9"/>
    <x v="1"/>
    <x v="0"/>
    <x v="0"/>
  </r>
  <r>
    <x v="0"/>
    <x v="10"/>
    <x v="0"/>
    <x v="0"/>
    <x v="0"/>
  </r>
  <r>
    <x v="0"/>
    <x v="11"/>
    <x v="0"/>
    <x v="2"/>
    <x v="2"/>
  </r>
  <r>
    <x v="0"/>
    <x v="12"/>
    <x v="0"/>
    <x v="1"/>
    <x v="1"/>
  </r>
  <r>
    <x v="1"/>
    <x v="13"/>
    <x v="1"/>
    <x v="2"/>
    <x v="2"/>
  </r>
  <r>
    <x v="1"/>
    <x v="14"/>
    <x v="1"/>
    <x v="0"/>
    <x v="0"/>
  </r>
  <r>
    <x v="1"/>
    <x v="15"/>
    <x v="1"/>
    <x v="3"/>
    <x v="0"/>
  </r>
  <r>
    <x v="1"/>
    <x v="16"/>
    <x v="1"/>
    <x v="3"/>
    <x v="0"/>
  </r>
  <r>
    <x v="1"/>
    <x v="17"/>
    <x v="0"/>
    <x v="1"/>
    <x v="1"/>
  </r>
  <r>
    <x v="1"/>
    <x v="18"/>
    <x v="0"/>
    <x v="3"/>
    <x v="0"/>
  </r>
  <r>
    <x v="1"/>
    <x v="19"/>
    <x v="1"/>
    <x v="1"/>
    <x v="1"/>
  </r>
  <r>
    <x v="2"/>
    <x v="20"/>
    <x v="0"/>
    <x v="3"/>
    <x v="0"/>
  </r>
  <r>
    <x v="2"/>
    <x v="21"/>
    <x v="1"/>
    <x v="1"/>
    <x v="1"/>
  </r>
  <r>
    <x v="2"/>
    <x v="22"/>
    <x v="1"/>
    <x v="3"/>
    <x v="0"/>
  </r>
  <r>
    <x v="2"/>
    <x v="23"/>
    <x v="0"/>
    <x v="1"/>
    <x v="1"/>
  </r>
  <r>
    <x v="2"/>
    <x v="24"/>
    <x v="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9AFAAE-8BE2-4806-A7C2-07F832440E00}"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7" firstHeaderRow="1" firstDataRow="2" firstDataCol="1" rowPageCount="2" colPageCount="1"/>
  <pivotFields count="5">
    <pivotField axis="axisPage" showAll="0">
      <items count="4">
        <item x="0"/>
        <item x="2"/>
        <item x="1"/>
        <item t="default"/>
      </items>
    </pivotField>
    <pivotField axis="axisRow" showAll="0">
      <items count="26">
        <item x="8"/>
        <item x="19"/>
        <item x="13"/>
        <item x="12"/>
        <item x="7"/>
        <item x="2"/>
        <item x="16"/>
        <item x="0"/>
        <item x="4"/>
        <item x="5"/>
        <item x="3"/>
        <item x="10"/>
        <item x="11"/>
        <item x="21"/>
        <item x="6"/>
        <item x="17"/>
        <item x="15"/>
        <item x="14"/>
        <item x="1"/>
        <item x="24"/>
        <item x="9"/>
        <item x="22"/>
        <item x="18"/>
        <item x="23"/>
        <item x="20"/>
        <item t="default"/>
      </items>
    </pivotField>
    <pivotField axis="axisPage" showAll="0">
      <items count="3">
        <item x="0"/>
        <item x="1"/>
        <item t="default"/>
      </items>
    </pivotField>
    <pivotField axis="axisCol" showAll="0" sumSubtotal="1" avgSubtotal="1">
      <items count="6">
        <item h="1" x="0"/>
        <item h="1" x="1"/>
        <item h="1" x="3"/>
        <item x="2"/>
        <item t="sum"/>
        <item t="avg"/>
      </items>
    </pivotField>
    <pivotField dataField="1" showAll="0">
      <items count="4">
        <item x="1"/>
        <item x="2"/>
        <item x="0"/>
        <item t="default"/>
      </items>
    </pivotField>
  </pivotFields>
  <rowFields count="1">
    <field x="1"/>
  </rowFields>
  <rowItems count="2">
    <i>
      <x v="2"/>
    </i>
    <i t="grand">
      <x/>
    </i>
  </rowItems>
  <colFields count="1">
    <field x="3"/>
  </colFields>
  <colItems count="2">
    <i>
      <x v="3"/>
    </i>
    <i t="grand">
      <x/>
    </i>
  </colItems>
  <pageFields count="2">
    <pageField fld="0" item="2" hier="-1"/>
    <pageField fld="2" item="1" hier="-1"/>
  </pageFields>
  <dataFields count="1">
    <dataField name="Count of Treatment"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B9B8921-3A33-40D1-BCB6-2AD857D73AC9}" sourceName="Month ">
  <pivotTables>
    <pivotTable tabId="3" name="PivotTable2"/>
  </pivotTables>
  <data>
    <tabular pivotCacheId="1163593295">
      <items count="3">
        <i x="0"/>
        <i x="1" s="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agnosis" xr10:uid="{075ADFF7-A0D5-4908-BBA9-A90F7E9E27A7}" sourceName="Diagnosis">
  <pivotTables>
    <pivotTable tabId="3" name="PivotTable2"/>
  </pivotTables>
  <data>
    <tabular pivotCacheId="1163593295">
      <items count="4">
        <i x="0"/>
        <i x="1"/>
        <i x="3"/>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eatment" xr10:uid="{91B5DAB0-5460-4204-83E5-A2A23027FF0C}" sourceName="Treatment">
  <pivotTables>
    <pivotTable tabId="3" name="PivotTable2"/>
  </pivotTables>
  <data>
    <tabular pivotCacheId="1163593295">
      <items count="3">
        <i x="2" s="1"/>
        <i x="1" s="1" nd="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 xr10:uid="{49E3529E-CA44-440F-8DB0-5225804E4D2F}" cache="Slicer_Month" caption="Month " rowHeight="260350"/>
  <slicer name="Diagnosis" xr10:uid="{E34F1939-4142-46DF-8B1F-10E360F426DD}" cache="Slicer_Diagnosis" caption="Diagnosis" rowHeight="260350"/>
  <slicer name="Treatment" xr10:uid="{C3F92F74-6A27-4402-B3BF-B0601FF997A6}" cache="Slicer_Treatment" caption="Treatment"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249FA4-7879-4A44-8E0F-9A510E40C17D}" name="Table1" displayName="Table1" ref="B27:F52" totalsRowShown="0" headerRowDxfId="10" dataDxfId="11" headerRowBorderDxfId="18" tableBorderDxfId="19" totalsRowBorderDxfId="17">
  <autoFilter ref="B27:F52" xr:uid="{60249FA4-7879-4A44-8E0F-9A510E40C17D}"/>
  <tableColumns count="5">
    <tableColumn id="1" xr3:uid="{71346F52-E582-40B0-AA94-2196C41800FA}" name="Month " dataDxfId="16"/>
    <tableColumn id="2" xr3:uid="{17C49FD2-3105-478E-AFB9-2445568F517A}" name="Name " dataDxfId="15"/>
    <tableColumn id="3" xr3:uid="{7B232BDC-1478-4E5D-B931-C9ACDA8BAC25}" name="Gender" dataDxfId="14"/>
    <tableColumn id="4" xr3:uid="{2BF7865D-06D1-456E-86AD-16D43C775EA4}" name="Diagnosis" dataDxfId="13"/>
    <tableColumn id="5" xr3:uid="{DFD15957-8A6C-48CC-BC98-DF72C1C67377}" name="Treatment"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0CFDFB-049F-4942-8630-AADF807FB8C1}" name="Table3" displayName="Table3" ref="B120:D132" totalsRowShown="0" headerRowBorderDxfId="8" tableBorderDxfId="9">
  <autoFilter ref="B120:D132" xr:uid="{F70CFDFB-049F-4942-8630-AADF807FB8C1}"/>
  <tableColumns count="3">
    <tableColumn id="1" xr3:uid="{F241DFE6-1A72-4044-ABBF-994182AD1EA5}" name="Month" dataDxfId="7"/>
    <tableColumn id="2" xr3:uid="{72479D7A-6E69-42B4-B150-BC13DE6076BA}" name="Number of Passengers (2019)" dataDxfId="6"/>
    <tableColumn id="3" xr3:uid="{4D4F646E-EB0E-44B6-81CD-4F8DC2622B7A}" name="Number of Passengers (2020)" dataDxf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C7B70E7-CBED-4437-8637-6AC7FF0121BE}" name="Table4" displayName="Table4" ref="B136:C155" totalsRowShown="0" headerRowDxfId="0" headerRowBorderDxfId="3" tableBorderDxfId="4">
  <autoFilter ref="B136:C155" xr:uid="{AC7B70E7-CBED-4437-8637-6AC7FF0121BE}"/>
  <tableColumns count="2">
    <tableColumn id="1" xr3:uid="{918A4087-7C06-433D-B47D-0DCB7EFC2DA6}" name="Customers Contacted" dataDxfId="2"/>
    <tableColumn id="2" xr3:uid="{7A4AC451-F728-4C61-8AF0-2A69264EA53A}" name="Total Sales" dataDxfId="1"/>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3"/>
  <sheetViews>
    <sheetView tabSelected="1" topLeftCell="A148" workbookViewId="0">
      <selection activeCell="G166" sqref="G166"/>
    </sheetView>
  </sheetViews>
  <sheetFormatPr defaultColWidth="11.1796875" defaultRowHeight="15" customHeight="1" x14ac:dyDescent="0.25"/>
  <cols>
    <col min="1" max="1" width="10.54296875" customWidth="1"/>
    <col min="2" max="2" width="17.08984375" customWidth="1"/>
    <col min="3" max="4" width="22.453125" customWidth="1"/>
    <col min="5" max="5" width="29.6328125" customWidth="1"/>
    <col min="6" max="6" width="16.453125" customWidth="1"/>
    <col min="7" max="7" width="11.36328125" customWidth="1"/>
    <col min="8" max="8" width="11.90625" customWidth="1"/>
    <col min="9" max="26" width="10.54296875" customWidth="1"/>
  </cols>
  <sheetData>
    <row r="1" spans="1:26" ht="30.75" customHeight="1" x14ac:dyDescent="0.3">
      <c r="T1" s="1"/>
      <c r="U1" s="1"/>
      <c r="V1" s="1"/>
    </row>
    <row r="2" spans="1:26" ht="25.5" customHeight="1" x14ac:dyDescent="0.6">
      <c r="A2" s="55" t="s">
        <v>0</v>
      </c>
      <c r="B2" s="56"/>
      <c r="C2" s="56"/>
      <c r="D2" s="56"/>
      <c r="E2" s="56"/>
      <c r="F2" s="56"/>
      <c r="G2" s="56"/>
      <c r="H2" s="56"/>
      <c r="I2" s="2"/>
      <c r="J2" s="2"/>
      <c r="K2" s="2"/>
      <c r="L2" s="2"/>
      <c r="M2" s="2"/>
      <c r="N2" s="2"/>
      <c r="O2" s="2"/>
      <c r="P2" s="2"/>
      <c r="Q2" s="2"/>
      <c r="R2" s="2"/>
      <c r="S2" s="2"/>
    </row>
    <row r="3" spans="1:26" ht="15.75" customHeight="1" x14ac:dyDescent="0.6">
      <c r="A3" s="2"/>
      <c r="B3" s="2"/>
      <c r="C3" s="2"/>
      <c r="D3" s="2"/>
      <c r="E3" s="2"/>
      <c r="F3" s="2"/>
      <c r="G3" s="2"/>
      <c r="H3" s="2"/>
      <c r="I3" s="2"/>
      <c r="J3" s="2"/>
      <c r="K3" s="2"/>
      <c r="L3" s="2"/>
      <c r="M3" s="2"/>
      <c r="N3" s="2"/>
      <c r="O3" s="2"/>
      <c r="P3" s="2"/>
      <c r="Q3" s="2"/>
      <c r="R3" s="2"/>
      <c r="S3" s="2"/>
    </row>
    <row r="4" spans="1:26" ht="15.75" customHeight="1" x14ac:dyDescent="0.6">
      <c r="A4" s="2"/>
      <c r="B4" s="2"/>
      <c r="C4" s="2"/>
      <c r="D4" s="2"/>
      <c r="E4" s="2"/>
      <c r="F4" s="2"/>
      <c r="G4" s="2"/>
      <c r="H4" s="2"/>
      <c r="I4" s="2"/>
      <c r="J4" s="2"/>
      <c r="K4" s="2"/>
      <c r="L4" s="2"/>
      <c r="M4" s="2"/>
      <c r="N4" s="2"/>
      <c r="O4" s="2"/>
      <c r="P4" s="2"/>
      <c r="Q4" s="2"/>
      <c r="R4" s="2"/>
      <c r="S4" s="2"/>
    </row>
    <row r="5" spans="1:26" ht="19.5" customHeight="1" x14ac:dyDescent="0.6">
      <c r="A5" s="2"/>
      <c r="B5" s="3" t="s">
        <v>1</v>
      </c>
      <c r="C5" s="3"/>
      <c r="D5" s="3"/>
      <c r="E5" s="3"/>
      <c r="F5" s="3"/>
      <c r="G5" s="3"/>
      <c r="H5" s="3"/>
      <c r="I5" s="3"/>
      <c r="J5" s="3"/>
      <c r="K5" s="3"/>
      <c r="L5" s="3"/>
      <c r="M5" s="3"/>
      <c r="N5" s="3"/>
      <c r="O5" s="3"/>
      <c r="P5" s="3"/>
      <c r="Q5" s="2"/>
      <c r="R5" s="2"/>
      <c r="S5" s="2"/>
    </row>
    <row r="6" spans="1:26" ht="24" customHeight="1" x14ac:dyDescent="0.6">
      <c r="A6" s="2"/>
      <c r="B6" s="4" t="s">
        <v>2</v>
      </c>
      <c r="C6" s="5"/>
      <c r="D6" s="5"/>
      <c r="E6" s="5"/>
      <c r="F6" s="5"/>
      <c r="G6" s="5"/>
      <c r="H6" s="5"/>
      <c r="I6" s="5"/>
      <c r="J6" s="5"/>
      <c r="K6" s="5"/>
      <c r="L6" s="5"/>
      <c r="M6" s="5"/>
      <c r="N6" s="5"/>
      <c r="O6" s="5"/>
      <c r="P6" s="5"/>
      <c r="Q6" s="2"/>
      <c r="R6" s="2"/>
      <c r="S6" s="2"/>
    </row>
    <row r="7" spans="1:26" ht="21" customHeight="1" x14ac:dyDescent="0.6">
      <c r="A7" s="2"/>
      <c r="B7" s="4" t="s">
        <v>3</v>
      </c>
      <c r="C7" s="5"/>
      <c r="D7" s="5"/>
      <c r="E7" s="5"/>
      <c r="F7" s="5"/>
      <c r="G7" s="5"/>
      <c r="H7" s="5"/>
      <c r="I7" s="5"/>
      <c r="J7" s="5"/>
      <c r="K7" s="5"/>
      <c r="L7" s="5"/>
      <c r="M7" s="5"/>
      <c r="N7" s="5"/>
      <c r="O7" s="5"/>
      <c r="P7" s="5"/>
      <c r="Q7" s="2"/>
      <c r="R7" s="2"/>
      <c r="S7" s="2"/>
    </row>
    <row r="8" spans="1:26" ht="21" customHeight="1" x14ac:dyDescent="0.6">
      <c r="A8" s="2"/>
      <c r="B8" s="4" t="s">
        <v>4</v>
      </c>
      <c r="C8" s="5"/>
      <c r="D8" s="5"/>
      <c r="E8" s="5"/>
      <c r="F8" s="5"/>
      <c r="G8" s="5"/>
      <c r="H8" s="5"/>
      <c r="I8" s="5"/>
      <c r="J8" s="5"/>
      <c r="K8" s="5"/>
      <c r="L8" s="5"/>
      <c r="M8" s="5"/>
      <c r="N8" s="5"/>
      <c r="O8" s="5"/>
      <c r="P8" s="5"/>
      <c r="Q8" s="2"/>
      <c r="R8" s="2"/>
      <c r="S8" s="2"/>
    </row>
    <row r="9" spans="1:26" ht="15.75" customHeight="1" x14ac:dyDescent="0.4">
      <c r="B9" s="57"/>
      <c r="C9" s="56"/>
      <c r="D9" s="56"/>
      <c r="E9" s="56"/>
      <c r="F9" s="56"/>
      <c r="G9" s="56"/>
      <c r="H9" s="56"/>
    </row>
    <row r="10" spans="1:26" ht="23.25" customHeight="1" x14ac:dyDescent="0.4">
      <c r="A10" s="6" t="s">
        <v>5</v>
      </c>
      <c r="B10" s="6" t="s">
        <v>6</v>
      </c>
    </row>
    <row r="11" spans="1:26" ht="15.75" customHeight="1" x14ac:dyDescent="0.25"/>
    <row r="12" spans="1:26" ht="15.75" customHeight="1" x14ac:dyDescent="0.3">
      <c r="B12" s="7" t="s">
        <v>7</v>
      </c>
      <c r="C12" s="7" t="s">
        <v>8</v>
      </c>
      <c r="D12" s="7" t="s">
        <v>9</v>
      </c>
    </row>
    <row r="13" spans="1:26" ht="15.75" customHeight="1" x14ac:dyDescent="0.3">
      <c r="B13" s="8"/>
      <c r="C13" s="8"/>
      <c r="D13" s="8"/>
    </row>
    <row r="14" spans="1:26" ht="15.75" customHeight="1" x14ac:dyDescent="0.3">
      <c r="B14" s="8" t="s">
        <v>10</v>
      </c>
      <c r="C14" s="8">
        <v>3.4000000000000002E-4</v>
      </c>
      <c r="D14" s="9">
        <v>1459752638</v>
      </c>
    </row>
    <row r="15" spans="1:26" ht="15.75" customHeight="1" x14ac:dyDescent="0.3">
      <c r="B15" s="8" t="s">
        <v>11</v>
      </c>
      <c r="C15" s="8">
        <v>7.7999999999999999E-4</v>
      </c>
      <c r="D15" s="9">
        <v>2563907245</v>
      </c>
      <c r="E15" s="10"/>
    </row>
    <row r="16" spans="1:26" ht="15.75" customHeight="1" x14ac:dyDescent="0.3">
      <c r="A16" s="10"/>
      <c r="B16" s="8" t="s">
        <v>12</v>
      </c>
      <c r="C16" s="8">
        <v>4.4999999999999999E-4</v>
      </c>
      <c r="D16" s="9">
        <v>1806609817</v>
      </c>
      <c r="E16" s="10"/>
      <c r="F16" s="10"/>
      <c r="G16" s="10"/>
      <c r="H16" s="10"/>
      <c r="I16" s="10"/>
      <c r="J16" s="10"/>
      <c r="K16" s="10"/>
      <c r="L16" s="10"/>
      <c r="M16" s="10"/>
      <c r="N16" s="10"/>
      <c r="O16" s="10"/>
      <c r="P16" s="10"/>
      <c r="Q16" s="10"/>
      <c r="R16" s="10"/>
      <c r="S16" s="10"/>
      <c r="T16" s="10"/>
      <c r="U16" s="10"/>
      <c r="V16" s="10"/>
      <c r="W16" s="10"/>
      <c r="X16" s="10"/>
      <c r="Y16" s="10"/>
      <c r="Z16" s="10"/>
    </row>
    <row r="17" spans="1:26" ht="15.75" customHeight="1" x14ac:dyDescent="0.3">
      <c r="A17" s="10"/>
      <c r="B17" s="8" t="s">
        <v>13</v>
      </c>
      <c r="C17" s="8">
        <v>1.2E-4</v>
      </c>
      <c r="D17" s="9">
        <v>4744734847</v>
      </c>
      <c r="E17" s="10"/>
      <c r="F17" s="10"/>
      <c r="G17" s="10"/>
      <c r="H17" s="10"/>
      <c r="I17" s="10"/>
      <c r="J17" s="10"/>
      <c r="K17" s="10"/>
      <c r="L17" s="10"/>
      <c r="M17" s="10"/>
      <c r="N17" s="10"/>
      <c r="O17" s="10"/>
      <c r="P17" s="10"/>
      <c r="Q17" s="10"/>
      <c r="R17" s="10"/>
      <c r="S17" s="10"/>
      <c r="T17" s="10"/>
      <c r="U17" s="10"/>
      <c r="V17" s="10"/>
      <c r="W17" s="10"/>
      <c r="X17" s="10"/>
      <c r="Y17" s="10"/>
      <c r="Z17" s="10"/>
    </row>
    <row r="18" spans="1:26" ht="15.75" customHeight="1" x14ac:dyDescent="0.3">
      <c r="B18" s="8" t="s">
        <v>14</v>
      </c>
      <c r="C18" s="8">
        <v>2.9E-4</v>
      </c>
      <c r="D18" s="9">
        <v>9765708137</v>
      </c>
      <c r="E18" s="10"/>
    </row>
    <row r="19" spans="1:26" ht="15.75" customHeight="1" x14ac:dyDescent="0.3">
      <c r="B19" s="8"/>
      <c r="C19" s="8"/>
      <c r="D19" s="8"/>
    </row>
    <row r="20" spans="1:26" ht="15.75" customHeight="1" x14ac:dyDescent="0.3">
      <c r="B20" s="8"/>
      <c r="C20" s="8" t="s">
        <v>15</v>
      </c>
      <c r="D20" s="65">
        <f>SUMPRODUCT(D14:D18,C14:C18)/SUM(C14:C18)</f>
        <v>3389172478.30303</v>
      </c>
    </row>
    <row r="21" spans="1:26" ht="15.75" customHeight="1" x14ac:dyDescent="0.25"/>
    <row r="22" spans="1:26" ht="15.75" customHeight="1" x14ac:dyDescent="0.25"/>
    <row r="23" spans="1:26" ht="15.75" customHeight="1" x14ac:dyDescent="0.25"/>
    <row r="24" spans="1:26" ht="15.75" customHeight="1" x14ac:dyDescent="0.25"/>
    <row r="25" spans="1:26" ht="15.75" customHeight="1" x14ac:dyDescent="0.4">
      <c r="A25" s="6" t="s">
        <v>16</v>
      </c>
      <c r="B25" s="6" t="s">
        <v>17</v>
      </c>
    </row>
    <row r="26" spans="1:26" ht="15.75" customHeight="1" x14ac:dyDescent="0.25"/>
    <row r="27" spans="1:26" ht="15.75" customHeight="1" x14ac:dyDescent="0.3">
      <c r="B27" s="68" t="s">
        <v>18</v>
      </c>
      <c r="C27" s="69" t="s">
        <v>19</v>
      </c>
      <c r="D27" s="69" t="s">
        <v>20</v>
      </c>
      <c r="E27" s="69" t="s">
        <v>21</v>
      </c>
      <c r="F27" s="70" t="s">
        <v>22</v>
      </c>
    </row>
    <row r="28" spans="1:26" ht="15.75" customHeight="1" x14ac:dyDescent="0.3">
      <c r="B28" s="66" t="s">
        <v>23</v>
      </c>
      <c r="C28" s="8" t="s">
        <v>24</v>
      </c>
      <c r="D28" s="8" t="s">
        <v>25</v>
      </c>
      <c r="E28" s="8" t="s">
        <v>26</v>
      </c>
      <c r="F28" s="67" t="s">
        <v>27</v>
      </c>
    </row>
    <row r="29" spans="1:26" ht="15.75" customHeight="1" x14ac:dyDescent="0.3">
      <c r="B29" s="66" t="s">
        <v>23</v>
      </c>
      <c r="C29" s="8" t="s">
        <v>28</v>
      </c>
      <c r="D29" s="8" t="s">
        <v>25</v>
      </c>
      <c r="E29" s="8" t="s">
        <v>26</v>
      </c>
      <c r="F29" s="67" t="s">
        <v>27</v>
      </c>
    </row>
    <row r="30" spans="1:26" ht="15.75" customHeight="1" x14ac:dyDescent="0.3">
      <c r="B30" s="66" t="s">
        <v>23</v>
      </c>
      <c r="C30" s="8" t="s">
        <v>29</v>
      </c>
      <c r="D30" s="8" t="s">
        <v>25</v>
      </c>
      <c r="E30" s="8" t="s">
        <v>30</v>
      </c>
      <c r="F30" s="67" t="s">
        <v>31</v>
      </c>
    </row>
    <row r="31" spans="1:26" ht="15.75" customHeight="1" x14ac:dyDescent="0.3">
      <c r="B31" s="66" t="s">
        <v>23</v>
      </c>
      <c r="C31" s="8" t="s">
        <v>32</v>
      </c>
      <c r="D31" s="8" t="s">
        <v>33</v>
      </c>
      <c r="E31" s="8" t="s">
        <v>34</v>
      </c>
      <c r="F31" s="67" t="s">
        <v>35</v>
      </c>
    </row>
    <row r="32" spans="1:26" ht="15.75" customHeight="1" x14ac:dyDescent="0.3">
      <c r="B32" s="66" t="s">
        <v>23</v>
      </c>
      <c r="C32" s="8" t="s">
        <v>36</v>
      </c>
      <c r="D32" s="8" t="s">
        <v>25</v>
      </c>
      <c r="E32" s="8" t="s">
        <v>30</v>
      </c>
      <c r="F32" s="67" t="s">
        <v>31</v>
      </c>
    </row>
    <row r="33" spans="2:8" ht="15.75" customHeight="1" x14ac:dyDescent="0.3">
      <c r="B33" s="66" t="s">
        <v>23</v>
      </c>
      <c r="C33" s="8" t="s">
        <v>37</v>
      </c>
      <c r="D33" s="8" t="s">
        <v>33</v>
      </c>
      <c r="E33" s="8" t="s">
        <v>26</v>
      </c>
      <c r="F33" s="67" t="s">
        <v>27</v>
      </c>
    </row>
    <row r="34" spans="2:8" ht="15.75" customHeight="1" x14ac:dyDescent="0.3">
      <c r="B34" s="66" t="s">
        <v>23</v>
      </c>
      <c r="C34" s="8" t="s">
        <v>38</v>
      </c>
      <c r="D34" s="8" t="s">
        <v>33</v>
      </c>
      <c r="E34" s="8" t="s">
        <v>34</v>
      </c>
      <c r="F34" s="67" t="s">
        <v>35</v>
      </c>
    </row>
    <row r="35" spans="2:8" ht="15.75" customHeight="1" x14ac:dyDescent="0.3">
      <c r="B35" s="66" t="s">
        <v>23</v>
      </c>
      <c r="C35" s="8" t="s">
        <v>39</v>
      </c>
      <c r="D35" s="8" t="s">
        <v>33</v>
      </c>
      <c r="E35" s="8" t="s">
        <v>30</v>
      </c>
      <c r="F35" s="67" t="s">
        <v>31</v>
      </c>
    </row>
    <row r="36" spans="2:8" ht="15.75" customHeight="1" x14ac:dyDescent="0.3">
      <c r="B36" s="66" t="s">
        <v>23</v>
      </c>
      <c r="C36" s="8" t="s">
        <v>40</v>
      </c>
      <c r="D36" s="8" t="s">
        <v>25</v>
      </c>
      <c r="E36" s="8" t="s">
        <v>34</v>
      </c>
      <c r="F36" s="67" t="s">
        <v>35</v>
      </c>
    </row>
    <row r="37" spans="2:8" ht="15.75" customHeight="1" x14ac:dyDescent="0.3">
      <c r="B37" s="66" t="s">
        <v>23</v>
      </c>
      <c r="C37" s="8" t="s">
        <v>41</v>
      </c>
      <c r="D37" s="8" t="s">
        <v>33</v>
      </c>
      <c r="E37" s="8" t="s">
        <v>26</v>
      </c>
      <c r="F37" s="67" t="s">
        <v>27</v>
      </c>
    </row>
    <row r="38" spans="2:8" ht="15.75" customHeight="1" x14ac:dyDescent="0.3">
      <c r="B38" s="66" t="s">
        <v>23</v>
      </c>
      <c r="C38" s="8" t="s">
        <v>42</v>
      </c>
      <c r="D38" s="8" t="s">
        <v>25</v>
      </c>
      <c r="E38" s="8" t="s">
        <v>26</v>
      </c>
      <c r="F38" s="67" t="s">
        <v>27</v>
      </c>
    </row>
    <row r="39" spans="2:8" ht="15.75" customHeight="1" x14ac:dyDescent="0.3">
      <c r="B39" s="66" t="s">
        <v>23</v>
      </c>
      <c r="C39" s="8" t="s">
        <v>43</v>
      </c>
      <c r="D39" s="8" t="s">
        <v>25</v>
      </c>
      <c r="E39" s="8" t="s">
        <v>34</v>
      </c>
      <c r="F39" s="67" t="s">
        <v>35</v>
      </c>
    </row>
    <row r="40" spans="2:8" ht="15.75" customHeight="1" x14ac:dyDescent="0.3">
      <c r="B40" s="66" t="s">
        <v>23</v>
      </c>
      <c r="C40" s="8" t="s">
        <v>44</v>
      </c>
      <c r="D40" s="8" t="s">
        <v>25</v>
      </c>
      <c r="E40" s="8" t="s">
        <v>30</v>
      </c>
      <c r="F40" s="67" t="s">
        <v>31</v>
      </c>
    </row>
    <row r="41" spans="2:8" ht="15.75" customHeight="1" x14ac:dyDescent="0.3">
      <c r="B41" s="66" t="s">
        <v>45</v>
      </c>
      <c r="C41" s="8" t="s">
        <v>46</v>
      </c>
      <c r="D41" s="8" t="s">
        <v>33</v>
      </c>
      <c r="E41" s="8" t="s">
        <v>34</v>
      </c>
      <c r="F41" s="67" t="s">
        <v>35</v>
      </c>
    </row>
    <row r="42" spans="2:8" ht="15.75" customHeight="1" x14ac:dyDescent="0.3">
      <c r="B42" s="66" t="s">
        <v>45</v>
      </c>
      <c r="C42" s="8" t="s">
        <v>47</v>
      </c>
      <c r="D42" s="8" t="s">
        <v>33</v>
      </c>
      <c r="E42" s="8" t="s">
        <v>26</v>
      </c>
      <c r="F42" s="67" t="s">
        <v>27</v>
      </c>
    </row>
    <row r="43" spans="2:8" ht="15.75" customHeight="1" x14ac:dyDescent="0.3">
      <c r="B43" s="66" t="s">
        <v>45</v>
      </c>
      <c r="C43" s="8" t="s">
        <v>48</v>
      </c>
      <c r="D43" s="8" t="s">
        <v>33</v>
      </c>
      <c r="E43" s="8" t="s">
        <v>49</v>
      </c>
      <c r="F43" s="67" t="s">
        <v>27</v>
      </c>
    </row>
    <row r="44" spans="2:8" ht="15.75" customHeight="1" x14ac:dyDescent="0.3">
      <c r="B44" s="66" t="s">
        <v>45</v>
      </c>
      <c r="C44" s="8" t="s">
        <v>50</v>
      </c>
      <c r="D44" s="8" t="s">
        <v>33</v>
      </c>
      <c r="E44" s="8" t="s">
        <v>49</v>
      </c>
      <c r="F44" s="67" t="s">
        <v>27</v>
      </c>
    </row>
    <row r="45" spans="2:8" ht="15.75" customHeight="1" x14ac:dyDescent="0.3">
      <c r="B45" s="66" t="s">
        <v>45</v>
      </c>
      <c r="C45" s="8" t="s">
        <v>51</v>
      </c>
      <c r="D45" s="8" t="s">
        <v>25</v>
      </c>
      <c r="E45" s="8" t="s">
        <v>30</v>
      </c>
      <c r="F45" s="67" t="s">
        <v>31</v>
      </c>
      <c r="H45" s="11"/>
    </row>
    <row r="46" spans="2:8" ht="15.75" customHeight="1" x14ac:dyDescent="0.3">
      <c r="B46" s="66" t="s">
        <v>45</v>
      </c>
      <c r="C46" s="8" t="s">
        <v>52</v>
      </c>
      <c r="D46" s="8" t="s">
        <v>25</v>
      </c>
      <c r="E46" s="8" t="s">
        <v>49</v>
      </c>
      <c r="F46" s="67" t="s">
        <v>27</v>
      </c>
    </row>
    <row r="47" spans="2:8" ht="15.75" customHeight="1" x14ac:dyDescent="0.3">
      <c r="B47" s="66" t="s">
        <v>45</v>
      </c>
      <c r="C47" s="8" t="s">
        <v>53</v>
      </c>
      <c r="D47" s="8" t="s">
        <v>33</v>
      </c>
      <c r="E47" s="8" t="s">
        <v>30</v>
      </c>
      <c r="F47" s="67" t="s">
        <v>31</v>
      </c>
    </row>
    <row r="48" spans="2:8" ht="15.75" customHeight="1" x14ac:dyDescent="0.3">
      <c r="B48" s="66" t="s">
        <v>54</v>
      </c>
      <c r="C48" s="8" t="s">
        <v>55</v>
      </c>
      <c r="D48" s="8" t="s">
        <v>25</v>
      </c>
      <c r="E48" s="8" t="s">
        <v>49</v>
      </c>
      <c r="F48" s="67" t="s">
        <v>27</v>
      </c>
    </row>
    <row r="49" spans="1:26" ht="15.75" customHeight="1" x14ac:dyDescent="0.3">
      <c r="B49" s="66" t="s">
        <v>54</v>
      </c>
      <c r="C49" s="8" t="s">
        <v>56</v>
      </c>
      <c r="D49" s="8" t="s">
        <v>33</v>
      </c>
      <c r="E49" s="8" t="s">
        <v>30</v>
      </c>
      <c r="F49" s="67" t="s">
        <v>31</v>
      </c>
    </row>
    <row r="50" spans="1:26" ht="15.75" customHeight="1" x14ac:dyDescent="0.3">
      <c r="B50" s="66" t="s">
        <v>54</v>
      </c>
      <c r="C50" s="8" t="s">
        <v>57</v>
      </c>
      <c r="D50" s="8" t="s">
        <v>33</v>
      </c>
      <c r="E50" s="8" t="s">
        <v>49</v>
      </c>
      <c r="F50" s="67" t="s">
        <v>27</v>
      </c>
    </row>
    <row r="51" spans="1:26" ht="15.75" customHeight="1" x14ac:dyDescent="0.3">
      <c r="B51" s="66" t="s">
        <v>54</v>
      </c>
      <c r="C51" s="8" t="s">
        <v>58</v>
      </c>
      <c r="D51" s="8" t="s">
        <v>25</v>
      </c>
      <c r="E51" s="8" t="s">
        <v>30</v>
      </c>
      <c r="F51" s="67" t="s">
        <v>31</v>
      </c>
    </row>
    <row r="52" spans="1:26" ht="15.75" customHeight="1" x14ac:dyDescent="0.3">
      <c r="B52" s="71" t="s">
        <v>54</v>
      </c>
      <c r="C52" s="12" t="s">
        <v>59</v>
      </c>
      <c r="D52" s="12" t="s">
        <v>25</v>
      </c>
      <c r="E52" s="12" t="s">
        <v>30</v>
      </c>
      <c r="F52" s="72" t="s">
        <v>31</v>
      </c>
    </row>
    <row r="53" spans="1:26" ht="15.75" customHeight="1" x14ac:dyDescent="0.25"/>
    <row r="54" spans="1:26" ht="21" customHeight="1" x14ac:dyDescent="0.4">
      <c r="B54" s="6" t="s">
        <v>60</v>
      </c>
    </row>
    <row r="55" spans="1:26" ht="24" customHeight="1" x14ac:dyDescent="0.4">
      <c r="B55" s="6" t="s">
        <v>61</v>
      </c>
    </row>
    <row r="56" spans="1:26" ht="15.75" customHeight="1" x14ac:dyDescent="0.25"/>
    <row r="57" spans="1:26" ht="15.75" customHeight="1" x14ac:dyDescent="0.3">
      <c r="C57" s="12" t="s">
        <v>62</v>
      </c>
      <c r="D57" s="12" t="s">
        <v>55</v>
      </c>
    </row>
    <row r="58" spans="1:26" ht="15.75" customHeight="1" x14ac:dyDescent="0.3">
      <c r="C58" s="8" t="s">
        <v>22</v>
      </c>
      <c r="D58" s="13" t="str">
        <f>IFERROR(VLOOKUP(D57,Table1[[Name ]:[Treatment]],4,0),"Person does not exist")</f>
        <v>Eye drops</v>
      </c>
    </row>
    <row r="59" spans="1:26" ht="15.75" customHeight="1" x14ac:dyDescent="0.3">
      <c r="A59" s="10"/>
      <c r="B59" s="10"/>
      <c r="C59" s="8" t="s">
        <v>21</v>
      </c>
      <c r="D59" s="13" t="str">
        <f>IFERROR(VLOOKUP(D57,Table1[[Name ]:[Treatment]],3,0),"Person does not exist")</f>
        <v>Ptergyium</v>
      </c>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x14ac:dyDescent="0.25"/>
    <row r="61" spans="1:26" ht="15.75" customHeight="1" x14ac:dyDescent="0.25"/>
    <row r="62" spans="1:26" ht="22.5" customHeight="1" x14ac:dyDescent="0.45">
      <c r="A62" s="14" t="s">
        <v>63</v>
      </c>
      <c r="B62" s="58" t="s">
        <v>64</v>
      </c>
      <c r="C62" s="54"/>
      <c r="D62" s="15"/>
      <c r="E62" s="16" t="s">
        <v>65</v>
      </c>
      <c r="F62" s="17" t="s">
        <v>66</v>
      </c>
      <c r="G62" s="17" t="s">
        <v>67</v>
      </c>
    </row>
    <row r="63" spans="1:26" ht="15.75" customHeight="1" x14ac:dyDescent="0.3">
      <c r="B63" s="18" t="s">
        <v>66</v>
      </c>
      <c r="C63" s="19">
        <v>6000</v>
      </c>
      <c r="D63" s="15"/>
      <c r="E63" s="18" t="s">
        <v>68</v>
      </c>
      <c r="F63" s="20">
        <v>0</v>
      </c>
      <c r="G63" s="21">
        <v>0</v>
      </c>
    </row>
    <row r="64" spans="1:26" ht="15.75" customHeight="1" x14ac:dyDescent="0.3">
      <c r="B64" s="18" t="s">
        <v>69</v>
      </c>
      <c r="C64" s="76" cm="1">
        <f t="array" ref="C64">_xlfn.IFS(C63&lt;5000,G63,C63&lt;10000,G64,TRUE,G65)</f>
        <v>0.02</v>
      </c>
      <c r="D64" s="15">
        <f>IF(C63&gt;=5000&amp;C63&lt;10000,F64*G64,0)</f>
        <v>0</v>
      </c>
      <c r="E64" s="18" t="s">
        <v>70</v>
      </c>
      <c r="F64" s="20">
        <v>5000</v>
      </c>
      <c r="G64" s="21">
        <v>0.02</v>
      </c>
    </row>
    <row r="65" spans="1:8" ht="15.75" customHeight="1" x14ac:dyDescent="0.3">
      <c r="B65" s="15"/>
      <c r="C65" s="15"/>
      <c r="D65" s="15">
        <f>IF(C63&gt;5000&amp;C63&lt;10000,F64*G64,0)</f>
        <v>0</v>
      </c>
      <c r="E65" s="18" t="s">
        <v>71</v>
      </c>
      <c r="F65" s="20">
        <v>10000</v>
      </c>
      <c r="G65" s="21">
        <v>0.04</v>
      </c>
    </row>
    <row r="66" spans="1:8" ht="15.75" customHeight="1" x14ac:dyDescent="0.3">
      <c r="B66" s="15"/>
      <c r="C66" s="15"/>
      <c r="D66" s="15"/>
      <c r="E66" s="15"/>
      <c r="F66" s="15"/>
      <c r="G66" s="15"/>
    </row>
    <row r="67" spans="1:8" ht="15.75" customHeight="1" x14ac:dyDescent="0.3">
      <c r="B67" s="59" t="s">
        <v>72</v>
      </c>
      <c r="C67" s="60"/>
      <c r="D67" s="60"/>
      <c r="E67" s="60"/>
      <c r="F67" s="60"/>
      <c r="G67" s="54"/>
    </row>
    <row r="68" spans="1:8" ht="15.75" customHeight="1" x14ac:dyDescent="0.3">
      <c r="B68" s="61" t="s">
        <v>73</v>
      </c>
      <c r="C68" s="62"/>
      <c r="D68" s="62"/>
      <c r="E68" s="62"/>
      <c r="F68" s="62"/>
      <c r="G68" s="63"/>
    </row>
    <row r="69" spans="1:8" ht="15.75" customHeight="1" x14ac:dyDescent="0.3">
      <c r="B69" s="15"/>
      <c r="C69" s="15"/>
      <c r="D69" s="15"/>
      <c r="E69" s="15"/>
      <c r="F69" s="15"/>
      <c r="G69" s="15"/>
    </row>
    <row r="70" spans="1:8" ht="15.75" customHeight="1" x14ac:dyDescent="0.3">
      <c r="B70" s="58" t="s">
        <v>74</v>
      </c>
      <c r="C70" s="54"/>
      <c r="D70" s="15"/>
      <c r="E70" s="16" t="s">
        <v>65</v>
      </c>
      <c r="F70" s="17" t="s">
        <v>66</v>
      </c>
      <c r="G70" s="17" t="s">
        <v>67</v>
      </c>
    </row>
    <row r="71" spans="1:8" ht="15.75" customHeight="1" x14ac:dyDescent="0.3">
      <c r="B71" s="18" t="s">
        <v>66</v>
      </c>
      <c r="C71" s="19">
        <v>11000</v>
      </c>
      <c r="D71" s="15"/>
      <c r="E71" s="18" t="s">
        <v>68</v>
      </c>
      <c r="F71" s="20">
        <v>0</v>
      </c>
      <c r="G71" s="21">
        <v>0</v>
      </c>
    </row>
    <row r="72" spans="1:8" ht="15.75" customHeight="1" x14ac:dyDescent="0.3">
      <c r="B72" s="18" t="s">
        <v>69</v>
      </c>
      <c r="C72" s="22">
        <f>VLOOKUP(C71,F71:G73,2,1)</f>
        <v>0.04</v>
      </c>
      <c r="D72" s="15"/>
      <c r="E72" s="18" t="s">
        <v>70</v>
      </c>
      <c r="F72" s="20">
        <v>5000</v>
      </c>
      <c r="G72" s="21">
        <v>0.02</v>
      </c>
    </row>
    <row r="73" spans="1:8" ht="15.75" customHeight="1" x14ac:dyDescent="0.3">
      <c r="B73" s="15"/>
      <c r="C73" s="15"/>
      <c r="D73" s="15"/>
      <c r="E73" s="18" t="s">
        <v>71</v>
      </c>
      <c r="F73" s="20">
        <v>10000</v>
      </c>
      <c r="G73" s="21">
        <v>0.04</v>
      </c>
    </row>
    <row r="74" spans="1:8" ht="15.75" customHeight="1" x14ac:dyDescent="0.25"/>
    <row r="75" spans="1:8" ht="15.75" customHeight="1" x14ac:dyDescent="0.25"/>
    <row r="76" spans="1:8" ht="20.25" customHeight="1" x14ac:dyDescent="0.45">
      <c r="A76" s="14" t="s">
        <v>75</v>
      </c>
      <c r="B76" s="23" t="s">
        <v>76</v>
      </c>
      <c r="C76" s="24" t="s">
        <v>77</v>
      </c>
      <c r="D76" s="23" t="s">
        <v>78</v>
      </c>
      <c r="E76" s="24" t="s">
        <v>79</v>
      </c>
      <c r="F76" s="15"/>
      <c r="G76" s="23" t="s">
        <v>76</v>
      </c>
      <c r="H76" s="24" t="s">
        <v>77</v>
      </c>
    </row>
    <row r="77" spans="1:8" ht="15.75" customHeight="1" x14ac:dyDescent="0.3">
      <c r="B77" s="18" t="s">
        <v>80</v>
      </c>
      <c r="C77" s="25">
        <v>4854</v>
      </c>
      <c r="D77" s="25" t="s">
        <v>81</v>
      </c>
      <c r="E77" s="26" t="s">
        <v>82</v>
      </c>
      <c r="F77" s="15"/>
      <c r="G77" s="18" t="s">
        <v>83</v>
      </c>
      <c r="H77" s="22">
        <f>_xlfn.XLOOKUP(G77,B77:B98,C77:C98,"Not Found")</f>
        <v>7404</v>
      </c>
    </row>
    <row r="78" spans="1:8" ht="15.75" customHeight="1" x14ac:dyDescent="0.3">
      <c r="B78" s="18" t="s">
        <v>84</v>
      </c>
      <c r="C78" s="25">
        <v>2073</v>
      </c>
      <c r="D78" s="25" t="s">
        <v>85</v>
      </c>
      <c r="E78" s="26" t="s">
        <v>86</v>
      </c>
      <c r="F78" s="15"/>
      <c r="G78" s="18" t="s">
        <v>87</v>
      </c>
      <c r="H78" s="22">
        <f>_xlfn.XLOOKUP(G78,B78:B99,C78:C99,"Not Found")</f>
        <v>3450</v>
      </c>
    </row>
    <row r="79" spans="1:8" ht="15.75" customHeight="1" x14ac:dyDescent="0.3">
      <c r="B79" s="18" t="s">
        <v>88</v>
      </c>
      <c r="C79" s="25">
        <v>1713</v>
      </c>
      <c r="D79" s="25" t="s">
        <v>89</v>
      </c>
      <c r="E79" s="26" t="s">
        <v>90</v>
      </c>
      <c r="F79" s="15"/>
      <c r="G79" s="18" t="s">
        <v>91</v>
      </c>
      <c r="H79" s="22">
        <f t="shared" ref="H79:H81" si="0">_xlfn.XLOOKUP(G79,B79:B100,C79:C100,"Not Found")</f>
        <v>1579</v>
      </c>
    </row>
    <row r="80" spans="1:8" ht="15.75" customHeight="1" x14ac:dyDescent="0.3">
      <c r="B80" s="18" t="s">
        <v>92</v>
      </c>
      <c r="C80" s="25">
        <v>7521</v>
      </c>
      <c r="D80" s="25" t="s">
        <v>93</v>
      </c>
      <c r="E80" s="26" t="s">
        <v>94</v>
      </c>
      <c r="F80" s="15"/>
      <c r="G80" s="18" t="s">
        <v>95</v>
      </c>
      <c r="H80" s="22">
        <f t="shared" si="0"/>
        <v>8570</v>
      </c>
    </row>
    <row r="81" spans="2:8" ht="15.75" customHeight="1" x14ac:dyDescent="0.3">
      <c r="B81" s="18" t="s">
        <v>83</v>
      </c>
      <c r="C81" s="25">
        <v>7404</v>
      </c>
      <c r="D81" s="25" t="s">
        <v>96</v>
      </c>
      <c r="E81" s="26" t="s">
        <v>97</v>
      </c>
      <c r="F81" s="15"/>
      <c r="G81" s="18" t="s">
        <v>98</v>
      </c>
      <c r="H81" s="22">
        <f t="shared" si="0"/>
        <v>9599</v>
      </c>
    </row>
    <row r="82" spans="2:8" ht="15.75" customHeight="1" x14ac:dyDescent="0.3">
      <c r="B82" s="18" t="s">
        <v>87</v>
      </c>
      <c r="C82" s="25">
        <v>3450</v>
      </c>
      <c r="D82" s="25" t="s">
        <v>99</v>
      </c>
      <c r="E82" s="26" t="s">
        <v>100</v>
      </c>
      <c r="F82" s="15"/>
      <c r="G82" s="15"/>
      <c r="H82" s="15"/>
    </row>
    <row r="83" spans="2:8" ht="15.75" customHeight="1" x14ac:dyDescent="0.3">
      <c r="B83" s="18" t="s">
        <v>101</v>
      </c>
      <c r="C83" s="25">
        <v>9588</v>
      </c>
      <c r="D83" s="25" t="s">
        <v>102</v>
      </c>
      <c r="E83" s="26" t="s">
        <v>103</v>
      </c>
      <c r="F83" s="15"/>
      <c r="G83" s="15"/>
      <c r="H83" s="15"/>
    </row>
    <row r="84" spans="2:8" ht="15.75" customHeight="1" x14ac:dyDescent="0.3">
      <c r="B84" s="18" t="s">
        <v>104</v>
      </c>
      <c r="C84" s="25">
        <v>837</v>
      </c>
      <c r="D84" s="25" t="s">
        <v>105</v>
      </c>
      <c r="E84" s="26" t="s">
        <v>106</v>
      </c>
      <c r="F84" s="15"/>
      <c r="G84" s="15"/>
      <c r="H84" s="15"/>
    </row>
    <row r="85" spans="2:8" ht="15.75" customHeight="1" x14ac:dyDescent="0.3">
      <c r="B85" s="18" t="s">
        <v>107</v>
      </c>
      <c r="C85" s="25">
        <v>4846</v>
      </c>
      <c r="D85" s="25" t="s">
        <v>108</v>
      </c>
      <c r="E85" s="26" t="s">
        <v>109</v>
      </c>
      <c r="F85" s="15"/>
      <c r="G85" s="15"/>
      <c r="H85" s="15"/>
    </row>
    <row r="86" spans="2:8" ht="15.75" customHeight="1" x14ac:dyDescent="0.3">
      <c r="B86" s="18" t="s">
        <v>110</v>
      </c>
      <c r="C86" s="25">
        <v>8562</v>
      </c>
      <c r="D86" s="25" t="s">
        <v>111</v>
      </c>
      <c r="E86" s="26" t="s">
        <v>112</v>
      </c>
      <c r="F86" s="15"/>
      <c r="G86" s="15"/>
      <c r="H86" s="15"/>
    </row>
    <row r="87" spans="2:8" ht="15.75" customHeight="1" x14ac:dyDescent="0.3">
      <c r="B87" s="18" t="s">
        <v>113</v>
      </c>
      <c r="C87" s="25">
        <v>1594</v>
      </c>
      <c r="D87" s="25" t="s">
        <v>114</v>
      </c>
      <c r="E87" s="26" t="s">
        <v>115</v>
      </c>
      <c r="F87" s="15"/>
      <c r="G87" s="15"/>
      <c r="H87" s="15"/>
    </row>
    <row r="88" spans="2:8" ht="15.75" customHeight="1" x14ac:dyDescent="0.3">
      <c r="B88" s="18" t="s">
        <v>116</v>
      </c>
      <c r="C88" s="25">
        <v>6807</v>
      </c>
      <c r="D88" s="25" t="s">
        <v>117</v>
      </c>
      <c r="E88" s="26" t="s">
        <v>118</v>
      </c>
      <c r="F88" s="15"/>
      <c r="G88" s="15"/>
      <c r="H88" s="15"/>
    </row>
    <row r="89" spans="2:8" ht="15.75" customHeight="1" x14ac:dyDescent="0.3">
      <c r="B89" s="18" t="s">
        <v>91</v>
      </c>
      <c r="C89" s="25">
        <v>1579</v>
      </c>
      <c r="D89" s="25" t="s">
        <v>119</v>
      </c>
      <c r="E89" s="26" t="s">
        <v>120</v>
      </c>
      <c r="F89" s="15"/>
      <c r="G89" s="15"/>
      <c r="H89" s="15"/>
    </row>
    <row r="90" spans="2:8" ht="15.75" customHeight="1" x14ac:dyDescent="0.3">
      <c r="B90" s="18" t="s">
        <v>121</v>
      </c>
      <c r="C90" s="25">
        <v>7202</v>
      </c>
      <c r="D90" s="25" t="s">
        <v>122</v>
      </c>
      <c r="E90" s="26" t="s">
        <v>123</v>
      </c>
      <c r="F90" s="15"/>
      <c r="G90" s="15"/>
      <c r="H90" s="15"/>
    </row>
    <row r="91" spans="2:8" ht="15.75" customHeight="1" x14ac:dyDescent="0.3">
      <c r="B91" s="18" t="s">
        <v>124</v>
      </c>
      <c r="C91" s="25">
        <v>5388</v>
      </c>
      <c r="D91" s="25" t="s">
        <v>125</v>
      </c>
      <c r="E91" s="26" t="s">
        <v>126</v>
      </c>
      <c r="F91" s="15"/>
      <c r="G91" s="15"/>
      <c r="H91" s="15"/>
    </row>
    <row r="92" spans="2:8" ht="15.75" customHeight="1" x14ac:dyDescent="0.3">
      <c r="B92" s="18" t="s">
        <v>127</v>
      </c>
      <c r="C92" s="25">
        <v>3489</v>
      </c>
      <c r="D92" s="25" t="s">
        <v>128</v>
      </c>
      <c r="E92" s="26" t="s">
        <v>129</v>
      </c>
      <c r="F92" s="15"/>
      <c r="G92" s="15"/>
      <c r="H92" s="15"/>
    </row>
    <row r="93" spans="2:8" ht="15.75" customHeight="1" x14ac:dyDescent="0.3">
      <c r="B93" s="18" t="s">
        <v>130</v>
      </c>
      <c r="C93" s="25">
        <v>2394</v>
      </c>
      <c r="D93" s="25" t="s">
        <v>131</v>
      </c>
      <c r="E93" s="26" t="s">
        <v>132</v>
      </c>
      <c r="F93" s="15"/>
      <c r="G93" s="15"/>
      <c r="H93" s="15"/>
    </row>
    <row r="94" spans="2:8" ht="15.75" customHeight="1" x14ac:dyDescent="0.3">
      <c r="B94" s="18" t="s">
        <v>95</v>
      </c>
      <c r="C94" s="25">
        <v>8570</v>
      </c>
      <c r="D94" s="77">
        <v>39965</v>
      </c>
      <c r="E94" s="26" t="s">
        <v>133</v>
      </c>
      <c r="F94" s="15"/>
      <c r="G94" s="15"/>
      <c r="H94" s="15"/>
    </row>
    <row r="95" spans="2:8" ht="15.75" customHeight="1" x14ac:dyDescent="0.3">
      <c r="B95" s="18" t="s">
        <v>134</v>
      </c>
      <c r="C95" s="25">
        <v>3309</v>
      </c>
      <c r="D95" s="77">
        <v>39966</v>
      </c>
      <c r="E95" s="26" t="s">
        <v>135</v>
      </c>
      <c r="F95" s="15"/>
      <c r="G95" s="15"/>
      <c r="H95" s="15"/>
    </row>
    <row r="96" spans="2:8" ht="15.75" customHeight="1" x14ac:dyDescent="0.3">
      <c r="B96" s="18" t="s">
        <v>136</v>
      </c>
      <c r="C96" s="25">
        <v>3326</v>
      </c>
      <c r="D96" s="77">
        <v>39967</v>
      </c>
      <c r="E96" s="26" t="s">
        <v>137</v>
      </c>
      <c r="F96" s="15"/>
      <c r="G96" s="15"/>
      <c r="H96" s="15"/>
    </row>
    <row r="97" spans="1:8" ht="15.75" customHeight="1" x14ac:dyDescent="0.3">
      <c r="B97" s="18" t="s">
        <v>98</v>
      </c>
      <c r="C97" s="25">
        <v>9599</v>
      </c>
      <c r="D97" s="77">
        <v>39968</v>
      </c>
      <c r="E97" s="26" t="s">
        <v>138</v>
      </c>
      <c r="F97" s="15"/>
      <c r="G97" s="15"/>
      <c r="H97" s="15"/>
    </row>
    <row r="98" spans="1:8" ht="15.75" customHeight="1" x14ac:dyDescent="0.3">
      <c r="B98" s="18" t="s">
        <v>139</v>
      </c>
      <c r="C98" s="25">
        <v>3159</v>
      </c>
      <c r="D98" s="77">
        <v>39969</v>
      </c>
      <c r="E98" s="26" t="s">
        <v>140</v>
      </c>
      <c r="F98" s="15"/>
      <c r="G98" s="15"/>
      <c r="H98" s="15"/>
    </row>
    <row r="99" spans="1:8" ht="15.75" customHeight="1" x14ac:dyDescent="0.3">
      <c r="F99" s="15"/>
      <c r="G99" s="15"/>
      <c r="H99" s="15"/>
    </row>
    <row r="100" spans="1:8" ht="15.75" customHeight="1" x14ac:dyDescent="0.25"/>
    <row r="101" spans="1:8" ht="29.25" customHeight="1" x14ac:dyDescent="0.45">
      <c r="A101" s="14" t="s">
        <v>141</v>
      </c>
      <c r="B101" s="27" t="s">
        <v>142</v>
      </c>
      <c r="C101" s="28" t="s">
        <v>143</v>
      </c>
      <c r="D101" s="29"/>
      <c r="E101" s="27" t="s">
        <v>144</v>
      </c>
      <c r="F101" s="30" t="s">
        <v>145</v>
      </c>
    </row>
    <row r="102" spans="1:8" ht="15.75" customHeight="1" x14ac:dyDescent="0.3">
      <c r="B102" s="18" t="s">
        <v>146</v>
      </c>
      <c r="C102" s="25">
        <v>53</v>
      </c>
      <c r="D102" s="29"/>
      <c r="E102" s="31">
        <f>MAX(C102:C109)</f>
        <v>99</v>
      </c>
      <c r="F102" s="32" t="str">
        <f>INDEX(B102:B109,MATCH(E102,C102:C109,0),1)</f>
        <v>Student 3</v>
      </c>
    </row>
    <row r="103" spans="1:8" ht="15.75" customHeight="1" x14ac:dyDescent="0.3">
      <c r="B103" s="18" t="s">
        <v>147</v>
      </c>
      <c r="C103" s="25">
        <v>18</v>
      </c>
      <c r="D103" s="29"/>
      <c r="E103" s="15"/>
      <c r="F103" s="15"/>
    </row>
    <row r="104" spans="1:8" ht="15.75" customHeight="1" x14ac:dyDescent="0.3">
      <c r="B104" s="18" t="s">
        <v>148</v>
      </c>
      <c r="C104" s="25">
        <v>99</v>
      </c>
      <c r="D104" s="29"/>
      <c r="E104" s="15"/>
      <c r="F104" s="15"/>
    </row>
    <row r="105" spans="1:8" ht="15.75" customHeight="1" x14ac:dyDescent="0.3">
      <c r="B105" s="18" t="s">
        <v>149</v>
      </c>
      <c r="C105" s="25">
        <v>45</v>
      </c>
      <c r="D105" s="29"/>
      <c r="E105" s="15"/>
      <c r="F105" s="15"/>
    </row>
    <row r="106" spans="1:8" ht="15.75" customHeight="1" x14ac:dyDescent="0.3">
      <c r="B106" s="18" t="s">
        <v>150</v>
      </c>
      <c r="C106" s="25">
        <v>19</v>
      </c>
      <c r="D106" s="29"/>
      <c r="E106" s="15"/>
      <c r="F106" s="15"/>
    </row>
    <row r="107" spans="1:8" ht="15.75" customHeight="1" x14ac:dyDescent="0.3">
      <c r="B107" s="18" t="s">
        <v>151</v>
      </c>
      <c r="C107" s="25">
        <v>27</v>
      </c>
      <c r="D107" s="29"/>
      <c r="E107" s="15"/>
      <c r="F107" s="15"/>
    </row>
    <row r="108" spans="1:8" ht="15.75" customHeight="1" x14ac:dyDescent="0.3">
      <c r="B108" s="18" t="s">
        <v>152</v>
      </c>
      <c r="C108" s="25">
        <v>85</v>
      </c>
      <c r="D108" s="29"/>
      <c r="E108" s="15"/>
      <c r="F108" s="15"/>
    </row>
    <row r="109" spans="1:8" ht="15.75" customHeight="1" x14ac:dyDescent="0.3">
      <c r="B109" s="18" t="s">
        <v>153</v>
      </c>
      <c r="C109" s="25">
        <v>0</v>
      </c>
      <c r="D109" s="29"/>
      <c r="E109" s="15"/>
      <c r="F109" s="15"/>
    </row>
    <row r="110" spans="1:8" ht="15.75" customHeight="1" x14ac:dyDescent="0.25"/>
    <row r="111" spans="1:8" ht="15.75" customHeight="1" x14ac:dyDescent="0.25"/>
    <row r="112" spans="1:8" ht="19.5" customHeight="1" x14ac:dyDescent="0.45">
      <c r="A112" s="14" t="s">
        <v>154</v>
      </c>
      <c r="B112" s="33" t="s">
        <v>155</v>
      </c>
      <c r="C112" s="34" t="s">
        <v>156</v>
      </c>
      <c r="D112" s="35" t="s">
        <v>157</v>
      </c>
      <c r="E112" s="35" t="s">
        <v>158</v>
      </c>
      <c r="F112" s="34" t="s">
        <v>159</v>
      </c>
    </row>
    <row r="113" spans="1:6" ht="15.75" customHeight="1" x14ac:dyDescent="0.3">
      <c r="B113" s="18" t="s">
        <v>160</v>
      </c>
      <c r="C113" s="26" t="s">
        <v>161</v>
      </c>
      <c r="D113" s="36">
        <v>27.7</v>
      </c>
      <c r="E113" s="25">
        <v>20.239999999999998</v>
      </c>
      <c r="F113" s="37">
        <f>(E113-D113)/D113</f>
        <v>-0.26931407942238272</v>
      </c>
    </row>
    <row r="114" spans="1:6" ht="15.75" customHeight="1" x14ac:dyDescent="0.3">
      <c r="B114" s="18" t="s">
        <v>162</v>
      </c>
      <c r="C114" s="26" t="s">
        <v>163</v>
      </c>
      <c r="D114" s="36">
        <v>46.13</v>
      </c>
      <c r="E114" s="25">
        <v>20.93</v>
      </c>
      <c r="F114" s="37">
        <f t="shared" ref="F114:F117" si="1">(E114-D114)/D114</f>
        <v>-0.54628224582701068</v>
      </c>
    </row>
    <row r="115" spans="1:6" ht="15.75" customHeight="1" x14ac:dyDescent="0.3">
      <c r="B115" s="18" t="s">
        <v>164</v>
      </c>
      <c r="C115" s="26" t="s">
        <v>165</v>
      </c>
      <c r="D115" s="36">
        <v>30.86</v>
      </c>
      <c r="E115" s="25">
        <v>14.14</v>
      </c>
      <c r="F115" s="37">
        <f t="shared" si="1"/>
        <v>-0.54180168502916393</v>
      </c>
    </row>
    <row r="116" spans="1:6" ht="15.75" customHeight="1" x14ac:dyDescent="0.3">
      <c r="B116" s="18" t="s">
        <v>166</v>
      </c>
      <c r="C116" s="26" t="s">
        <v>167</v>
      </c>
      <c r="D116" s="36">
        <v>448.23</v>
      </c>
      <c r="E116" s="25">
        <v>393.69</v>
      </c>
      <c r="F116" s="37">
        <f t="shared" si="1"/>
        <v>-0.12167860250317922</v>
      </c>
    </row>
    <row r="117" spans="1:6" ht="15.75" customHeight="1" x14ac:dyDescent="0.3">
      <c r="B117" s="18" t="s">
        <v>168</v>
      </c>
      <c r="C117" s="26" t="s">
        <v>169</v>
      </c>
      <c r="D117" s="36">
        <v>48.78</v>
      </c>
      <c r="E117" s="25">
        <v>2.97</v>
      </c>
      <c r="F117" s="37">
        <f t="shared" si="1"/>
        <v>-0.93911439114391149</v>
      </c>
    </row>
    <row r="118" spans="1:6" ht="10.5" customHeight="1" x14ac:dyDescent="0.25"/>
    <row r="119" spans="1:6" ht="22.5" customHeight="1" x14ac:dyDescent="0.45">
      <c r="A119" s="14" t="s">
        <v>170</v>
      </c>
      <c r="B119" s="38" t="s">
        <v>171</v>
      </c>
    </row>
    <row r="120" spans="1:6" ht="34.5" customHeight="1" x14ac:dyDescent="0.3">
      <c r="B120" s="83" t="s">
        <v>172</v>
      </c>
      <c r="C120" s="84" t="s">
        <v>173</v>
      </c>
      <c r="D120" s="85" t="s">
        <v>174</v>
      </c>
    </row>
    <row r="121" spans="1:6" ht="15.75" customHeight="1" x14ac:dyDescent="0.3">
      <c r="B121" s="78" t="s">
        <v>175</v>
      </c>
      <c r="C121" s="41">
        <v>65018</v>
      </c>
      <c r="D121" s="79">
        <v>516488</v>
      </c>
    </row>
    <row r="122" spans="1:6" ht="15.75" customHeight="1" x14ac:dyDescent="0.3">
      <c r="B122" s="78" t="s">
        <v>176</v>
      </c>
      <c r="C122" s="41">
        <v>98622</v>
      </c>
      <c r="D122" s="79">
        <v>513892</v>
      </c>
    </row>
    <row r="123" spans="1:6" ht="15.75" customHeight="1" x14ac:dyDescent="0.3">
      <c r="B123" s="78" t="s">
        <v>177</v>
      </c>
      <c r="C123" s="41">
        <v>80250</v>
      </c>
      <c r="D123" s="79">
        <v>601952</v>
      </c>
    </row>
    <row r="124" spans="1:6" ht="15.75" customHeight="1" x14ac:dyDescent="0.3">
      <c r="B124" s="78" t="s">
        <v>178</v>
      </c>
      <c r="C124" s="41">
        <v>168020</v>
      </c>
      <c r="D124" s="79">
        <v>645779</v>
      </c>
    </row>
    <row r="125" spans="1:6" ht="15.75" customHeight="1" x14ac:dyDescent="0.3">
      <c r="B125" s="78" t="s">
        <v>23</v>
      </c>
      <c r="C125" s="41">
        <v>203820</v>
      </c>
      <c r="D125" s="79">
        <v>690354</v>
      </c>
    </row>
    <row r="126" spans="1:6" ht="15.75" customHeight="1" x14ac:dyDescent="0.3">
      <c r="B126" s="78" t="s">
        <v>45</v>
      </c>
      <c r="C126" s="41">
        <v>192000</v>
      </c>
      <c r="D126" s="79">
        <v>680354</v>
      </c>
    </row>
    <row r="127" spans="1:6" ht="15.75" customHeight="1" x14ac:dyDescent="0.3">
      <c r="B127" s="78" t="s">
        <v>179</v>
      </c>
      <c r="C127" s="41">
        <v>277600</v>
      </c>
      <c r="D127" s="79">
        <v>679354</v>
      </c>
    </row>
    <row r="128" spans="1:6" ht="15.75" customHeight="1" x14ac:dyDescent="0.3">
      <c r="B128" s="78" t="s">
        <v>180</v>
      </c>
      <c r="C128" s="41">
        <v>315585</v>
      </c>
      <c r="D128" s="79">
        <v>669354</v>
      </c>
    </row>
    <row r="129" spans="1:4" ht="15.75" customHeight="1" x14ac:dyDescent="0.3">
      <c r="B129" s="78" t="s">
        <v>181</v>
      </c>
      <c r="C129" s="41">
        <v>312052</v>
      </c>
      <c r="D129" s="79">
        <v>689098</v>
      </c>
    </row>
    <row r="130" spans="1:4" ht="15.75" customHeight="1" x14ac:dyDescent="0.3">
      <c r="B130" s="78" t="s">
        <v>182</v>
      </c>
      <c r="C130" s="41">
        <v>393756</v>
      </c>
      <c r="D130" s="79">
        <v>698765</v>
      </c>
    </row>
    <row r="131" spans="1:4" ht="15.75" customHeight="1" x14ac:dyDescent="0.3">
      <c r="B131" s="78" t="s">
        <v>183</v>
      </c>
      <c r="C131" s="41">
        <v>433932</v>
      </c>
      <c r="D131" s="79">
        <v>708976</v>
      </c>
    </row>
    <row r="132" spans="1:4" ht="15.75" customHeight="1" x14ac:dyDescent="0.3">
      <c r="B132" s="80" t="s">
        <v>184</v>
      </c>
      <c r="C132" s="81">
        <v>474838</v>
      </c>
      <c r="D132" s="82">
        <v>710982</v>
      </c>
    </row>
    <row r="133" spans="1:4" ht="15.75" customHeight="1" x14ac:dyDescent="0.25"/>
    <row r="134" spans="1:4" ht="15.75" customHeight="1" x14ac:dyDescent="0.25"/>
    <row r="135" spans="1:4" ht="24.75" customHeight="1" x14ac:dyDescent="0.45">
      <c r="A135" s="14" t="s">
        <v>185</v>
      </c>
      <c r="B135" s="38" t="s">
        <v>186</v>
      </c>
    </row>
    <row r="136" spans="1:4" ht="15.75" customHeight="1" x14ac:dyDescent="0.3">
      <c r="B136" s="83" t="s">
        <v>187</v>
      </c>
      <c r="C136" s="87" t="s">
        <v>188</v>
      </c>
    </row>
    <row r="137" spans="1:4" ht="15.75" customHeight="1" x14ac:dyDescent="0.3">
      <c r="B137" s="78">
        <v>749</v>
      </c>
      <c r="C137" s="86">
        <v>850115</v>
      </c>
    </row>
    <row r="138" spans="1:4" ht="15.75" customHeight="1" x14ac:dyDescent="0.3">
      <c r="B138" s="78">
        <v>938</v>
      </c>
      <c r="C138" s="86">
        <v>1368542</v>
      </c>
    </row>
    <row r="139" spans="1:4" ht="15.75" customHeight="1" x14ac:dyDescent="0.3">
      <c r="B139" s="78">
        <v>659</v>
      </c>
      <c r="C139" s="86">
        <v>1043856</v>
      </c>
    </row>
    <row r="140" spans="1:4" ht="15.75" customHeight="1" x14ac:dyDescent="0.3">
      <c r="B140" s="78">
        <v>1865</v>
      </c>
      <c r="C140" s="86">
        <v>2519615</v>
      </c>
    </row>
    <row r="141" spans="1:4" ht="15.75" customHeight="1" x14ac:dyDescent="0.3">
      <c r="B141" s="78">
        <v>887</v>
      </c>
      <c r="C141" s="86">
        <v>518008</v>
      </c>
    </row>
    <row r="142" spans="1:4" ht="15.75" customHeight="1" x14ac:dyDescent="0.3">
      <c r="B142" s="78">
        <v>583</v>
      </c>
      <c r="C142" s="86">
        <v>687357</v>
      </c>
    </row>
    <row r="143" spans="1:4" ht="15.75" customHeight="1" x14ac:dyDescent="0.3">
      <c r="B143" s="78">
        <v>1278</v>
      </c>
      <c r="C143" s="86">
        <v>967446</v>
      </c>
    </row>
    <row r="144" spans="1:4" ht="15.75" customHeight="1" x14ac:dyDescent="0.3">
      <c r="B144" s="78">
        <v>609</v>
      </c>
      <c r="C144" s="86">
        <v>440307</v>
      </c>
    </row>
    <row r="145" spans="1:8" ht="15.75" customHeight="1" x14ac:dyDescent="0.3">
      <c r="B145" s="78">
        <v>787</v>
      </c>
      <c r="C145" s="86">
        <v>897180</v>
      </c>
    </row>
    <row r="146" spans="1:8" ht="15.75" customHeight="1" x14ac:dyDescent="0.3">
      <c r="B146" s="78">
        <v>1747</v>
      </c>
      <c r="C146" s="86">
        <v>2119111</v>
      </c>
    </row>
    <row r="147" spans="1:8" ht="15.75" customHeight="1" x14ac:dyDescent="0.3">
      <c r="B147" s="78">
        <v>864</v>
      </c>
      <c r="C147" s="86">
        <v>1404864</v>
      </c>
    </row>
    <row r="148" spans="1:8" ht="15.75" customHeight="1" x14ac:dyDescent="0.3">
      <c r="B148" s="78">
        <v>580</v>
      </c>
      <c r="C148" s="86">
        <v>1057340</v>
      </c>
    </row>
    <row r="149" spans="1:8" ht="15.75" customHeight="1" x14ac:dyDescent="0.3">
      <c r="B149" s="78">
        <v>859</v>
      </c>
      <c r="C149" s="86">
        <v>1253281</v>
      </c>
    </row>
    <row r="150" spans="1:8" ht="15.75" customHeight="1" x14ac:dyDescent="0.3">
      <c r="B150" s="78">
        <v>515</v>
      </c>
      <c r="C150" s="86">
        <v>811640</v>
      </c>
    </row>
    <row r="151" spans="1:8" ht="15.75" customHeight="1" x14ac:dyDescent="0.3">
      <c r="B151" s="78">
        <v>1084</v>
      </c>
      <c r="C151" s="86">
        <v>2022744</v>
      </c>
    </row>
    <row r="152" spans="1:8" ht="15.75" customHeight="1" x14ac:dyDescent="0.3">
      <c r="B152" s="78">
        <v>1710</v>
      </c>
      <c r="C152" s="86">
        <v>2470950</v>
      </c>
    </row>
    <row r="153" spans="1:8" ht="15.75" customHeight="1" x14ac:dyDescent="0.3">
      <c r="B153" s="78">
        <v>720</v>
      </c>
      <c r="C153" s="86">
        <v>985680</v>
      </c>
    </row>
    <row r="154" spans="1:8" ht="15.75" customHeight="1" x14ac:dyDescent="0.3">
      <c r="B154" s="78">
        <v>1691</v>
      </c>
      <c r="C154" s="86">
        <v>1589540</v>
      </c>
    </row>
    <row r="155" spans="1:8" ht="15.75" customHeight="1" x14ac:dyDescent="0.3">
      <c r="B155" s="80">
        <v>1500</v>
      </c>
      <c r="C155" s="88">
        <v>150000</v>
      </c>
    </row>
    <row r="156" spans="1:8" ht="15.75" customHeight="1" x14ac:dyDescent="0.25"/>
    <row r="157" spans="1:8" ht="15.75" customHeight="1" x14ac:dyDescent="0.25"/>
    <row r="158" spans="1:8" ht="21.75" customHeight="1" x14ac:dyDescent="0.45">
      <c r="A158" s="14" t="s">
        <v>189</v>
      </c>
    </row>
    <row r="159" spans="1:8" ht="15.75" customHeight="1" x14ac:dyDescent="0.3">
      <c r="B159" s="39" t="s">
        <v>190</v>
      </c>
      <c r="C159" s="42" t="s">
        <v>191</v>
      </c>
    </row>
    <row r="160" spans="1:8" ht="15.75" customHeight="1" x14ac:dyDescent="0.3">
      <c r="B160" s="40" t="s">
        <v>192</v>
      </c>
      <c r="C160" s="40">
        <v>23786.76</v>
      </c>
      <c r="H160" s="15"/>
    </row>
    <row r="161" spans="2:8" ht="15.75" customHeight="1" x14ac:dyDescent="0.3">
      <c r="B161" s="40" t="s">
        <v>193</v>
      </c>
      <c r="C161" s="40">
        <v>19445.16</v>
      </c>
      <c r="H161" s="15"/>
    </row>
    <row r="162" spans="2:8" ht="15.75" customHeight="1" x14ac:dyDescent="0.3">
      <c r="B162" s="40" t="s">
        <v>194</v>
      </c>
      <c r="C162" s="40">
        <v>18044.599999999999</v>
      </c>
      <c r="E162" s="64" t="s">
        <v>195</v>
      </c>
      <c r="F162" s="54"/>
    </row>
    <row r="163" spans="2:8" ht="15.75" customHeight="1" x14ac:dyDescent="0.3">
      <c r="B163" s="40" t="s">
        <v>192</v>
      </c>
      <c r="C163" s="40">
        <v>18991.32</v>
      </c>
      <c r="E163" s="53" t="s">
        <v>196</v>
      </c>
      <c r="F163" s="54"/>
      <c r="G163" s="43" cm="1">
        <f t="array" ref="G163">MEDIAN(IF(B160:B260="Ford",C160:C260))</f>
        <v>22388.68</v>
      </c>
      <c r="H163" s="15"/>
    </row>
    <row r="164" spans="2:8" ht="15.75" customHeight="1" x14ac:dyDescent="0.3">
      <c r="B164" s="40" t="s">
        <v>193</v>
      </c>
      <c r="C164" s="40">
        <v>23322.2</v>
      </c>
      <c r="E164" s="53" t="s">
        <v>197</v>
      </c>
      <c r="F164" s="54"/>
      <c r="G164" s="43">
        <f>SUMIF(C160:C260,"&lt;20000")</f>
        <v>810974.48</v>
      </c>
    </row>
    <row r="165" spans="2:8" ht="15.75" customHeight="1" x14ac:dyDescent="0.3">
      <c r="B165" s="40" t="s">
        <v>192</v>
      </c>
      <c r="C165" s="40">
        <v>23926.959999999999</v>
      </c>
      <c r="E165" s="53" t="s">
        <v>198</v>
      </c>
      <c r="F165" s="54"/>
      <c r="G165" s="43">
        <f>COUNTIF(B160:B260,"=Toyota")</f>
        <v>29</v>
      </c>
    </row>
    <row r="166" spans="2:8" ht="15.75" customHeight="1" x14ac:dyDescent="0.3">
      <c r="B166" s="40" t="s">
        <v>194</v>
      </c>
      <c r="C166" s="40">
        <v>18316.54</v>
      </c>
      <c r="E166" s="53" t="s">
        <v>199</v>
      </c>
      <c r="F166" s="54"/>
      <c r="G166" s="43"/>
    </row>
    <row r="167" spans="2:8" ht="15.75" customHeight="1" x14ac:dyDescent="0.3">
      <c r="B167" s="40" t="s">
        <v>193</v>
      </c>
      <c r="C167" s="40">
        <v>18299.78</v>
      </c>
      <c r="E167" s="53" t="s">
        <v>200</v>
      </c>
      <c r="F167" s="54"/>
      <c r="G167" s="43">
        <f>COUNTIF(B160:B260,"=Ford") + COUNTIF(B160:B260,"=Chevy")</f>
        <v>72</v>
      </c>
    </row>
    <row r="168" spans="2:8" ht="15.75" customHeight="1" x14ac:dyDescent="0.3">
      <c r="B168" s="40" t="s">
        <v>194</v>
      </c>
      <c r="C168" s="40">
        <v>29285.05</v>
      </c>
    </row>
    <row r="169" spans="2:8" ht="15.75" customHeight="1" x14ac:dyDescent="0.3">
      <c r="B169" s="40" t="s">
        <v>194</v>
      </c>
      <c r="C169" s="40">
        <v>28647.13</v>
      </c>
    </row>
    <row r="170" spans="2:8" ht="15.75" customHeight="1" x14ac:dyDescent="0.3">
      <c r="B170" s="40" t="s">
        <v>192</v>
      </c>
      <c r="C170" s="40">
        <v>18911.240000000002</v>
      </c>
    </row>
    <row r="171" spans="2:8" ht="15.75" customHeight="1" x14ac:dyDescent="0.3">
      <c r="B171" s="40" t="s">
        <v>194</v>
      </c>
      <c r="C171" s="40">
        <v>23707.73</v>
      </c>
    </row>
    <row r="172" spans="2:8" ht="15.75" customHeight="1" x14ac:dyDescent="0.3">
      <c r="B172" s="40" t="s">
        <v>193</v>
      </c>
      <c r="C172" s="40">
        <v>28364.93</v>
      </c>
    </row>
    <row r="173" spans="2:8" ht="15.75" customHeight="1" x14ac:dyDescent="0.3">
      <c r="B173" s="40" t="s">
        <v>192</v>
      </c>
      <c r="C173" s="40">
        <v>19069.349999999999</v>
      </c>
    </row>
    <row r="174" spans="2:8" ht="15.75" customHeight="1" x14ac:dyDescent="0.3">
      <c r="B174" s="40" t="s">
        <v>193</v>
      </c>
      <c r="C174" s="40">
        <v>29235.43</v>
      </c>
    </row>
    <row r="175" spans="2:8" ht="15.75" customHeight="1" x14ac:dyDescent="0.3">
      <c r="B175" s="40" t="s">
        <v>193</v>
      </c>
      <c r="C175" s="40">
        <v>22852.86</v>
      </c>
    </row>
    <row r="176" spans="2:8" ht="15.75" customHeight="1" x14ac:dyDescent="0.3">
      <c r="B176" s="40" t="s">
        <v>194</v>
      </c>
      <c r="C176" s="40">
        <v>22827.9</v>
      </c>
    </row>
    <row r="177" spans="2:3" ht="15.75" customHeight="1" x14ac:dyDescent="0.3">
      <c r="B177" s="40" t="s">
        <v>194</v>
      </c>
      <c r="C177" s="40">
        <v>23328.26</v>
      </c>
    </row>
    <row r="178" spans="2:3" ht="15.75" customHeight="1" x14ac:dyDescent="0.3">
      <c r="B178" s="40" t="s">
        <v>194</v>
      </c>
      <c r="C178" s="40">
        <v>28623.23</v>
      </c>
    </row>
    <row r="179" spans="2:3" ht="15.75" customHeight="1" x14ac:dyDescent="0.3">
      <c r="B179" s="40" t="s">
        <v>193</v>
      </c>
      <c r="C179" s="40">
        <v>29218.49</v>
      </c>
    </row>
    <row r="180" spans="2:3" ht="15.75" customHeight="1" x14ac:dyDescent="0.3">
      <c r="B180" s="40" t="s">
        <v>192</v>
      </c>
      <c r="C180" s="40">
        <v>22562.2</v>
      </c>
    </row>
    <row r="181" spans="2:3" ht="15.75" customHeight="1" x14ac:dyDescent="0.3">
      <c r="B181" s="40" t="s">
        <v>193</v>
      </c>
      <c r="C181" s="40">
        <v>29933.759999999998</v>
      </c>
    </row>
    <row r="182" spans="2:3" ht="15.75" customHeight="1" x14ac:dyDescent="0.3">
      <c r="B182" s="40" t="s">
        <v>193</v>
      </c>
      <c r="C182" s="40">
        <v>22081.98</v>
      </c>
    </row>
    <row r="183" spans="2:3" ht="15.75" customHeight="1" x14ac:dyDescent="0.3">
      <c r="B183" s="40" t="s">
        <v>193</v>
      </c>
      <c r="C183" s="40">
        <v>23675.21</v>
      </c>
    </row>
    <row r="184" spans="2:3" ht="15.75" customHeight="1" x14ac:dyDescent="0.3">
      <c r="B184" s="40" t="s">
        <v>192</v>
      </c>
      <c r="C184" s="40">
        <v>18030.97</v>
      </c>
    </row>
    <row r="185" spans="2:3" ht="15.75" customHeight="1" x14ac:dyDescent="0.3">
      <c r="B185" s="40" t="s">
        <v>192</v>
      </c>
      <c r="C185" s="40">
        <v>29399.13</v>
      </c>
    </row>
    <row r="186" spans="2:3" ht="15.75" customHeight="1" x14ac:dyDescent="0.3">
      <c r="B186" s="40" t="s">
        <v>192</v>
      </c>
      <c r="C186" s="40">
        <v>28241.3</v>
      </c>
    </row>
    <row r="187" spans="2:3" ht="15.75" customHeight="1" x14ac:dyDescent="0.3">
      <c r="B187" s="40" t="s">
        <v>192</v>
      </c>
      <c r="C187" s="40">
        <v>22698.48</v>
      </c>
    </row>
    <row r="188" spans="2:3" ht="15.75" customHeight="1" x14ac:dyDescent="0.3">
      <c r="B188" s="40" t="s">
        <v>193</v>
      </c>
      <c r="C188" s="40">
        <v>17924.14</v>
      </c>
    </row>
    <row r="189" spans="2:3" ht="15.75" customHeight="1" x14ac:dyDescent="0.3">
      <c r="B189" s="40" t="s">
        <v>194</v>
      </c>
      <c r="C189" s="40">
        <v>29330.06</v>
      </c>
    </row>
    <row r="190" spans="2:3" ht="15.75" customHeight="1" x14ac:dyDescent="0.3">
      <c r="B190" s="40" t="s">
        <v>192</v>
      </c>
      <c r="C190" s="40">
        <v>28630.23</v>
      </c>
    </row>
    <row r="191" spans="2:3" ht="15.75" customHeight="1" x14ac:dyDescent="0.3">
      <c r="B191" s="40" t="s">
        <v>194</v>
      </c>
      <c r="C191" s="40">
        <v>28979.41</v>
      </c>
    </row>
    <row r="192" spans="2:3" ht="15.75" customHeight="1" x14ac:dyDescent="0.3">
      <c r="B192" s="40" t="s">
        <v>194</v>
      </c>
      <c r="C192" s="40">
        <v>17971.509999999998</v>
      </c>
    </row>
    <row r="193" spans="2:3" ht="15.75" customHeight="1" x14ac:dyDescent="0.3">
      <c r="B193" s="40" t="s">
        <v>192</v>
      </c>
      <c r="C193" s="40">
        <v>22439.09</v>
      </c>
    </row>
    <row r="194" spans="2:3" ht="15.75" customHeight="1" x14ac:dyDescent="0.3">
      <c r="B194" s="40" t="s">
        <v>193</v>
      </c>
      <c r="C194" s="40">
        <v>17971.05</v>
      </c>
    </row>
    <row r="195" spans="2:3" ht="15.75" customHeight="1" x14ac:dyDescent="0.3">
      <c r="B195" s="40" t="s">
        <v>193</v>
      </c>
      <c r="C195" s="40">
        <v>22404.15</v>
      </c>
    </row>
    <row r="196" spans="2:3" ht="15.75" customHeight="1" x14ac:dyDescent="0.3">
      <c r="B196" s="40" t="s">
        <v>192</v>
      </c>
      <c r="C196" s="40">
        <v>23304.6</v>
      </c>
    </row>
    <row r="197" spans="2:3" ht="15.75" customHeight="1" x14ac:dyDescent="0.3">
      <c r="B197" s="40" t="s">
        <v>193</v>
      </c>
      <c r="C197" s="40">
        <v>18011.32</v>
      </c>
    </row>
    <row r="198" spans="2:3" ht="15.75" customHeight="1" x14ac:dyDescent="0.3">
      <c r="B198" s="40" t="s">
        <v>194</v>
      </c>
      <c r="C198" s="40">
        <v>29655.439999999999</v>
      </c>
    </row>
    <row r="199" spans="2:3" ht="15.75" customHeight="1" x14ac:dyDescent="0.3">
      <c r="B199" s="40" t="s">
        <v>193</v>
      </c>
      <c r="C199" s="40">
        <v>18726.78</v>
      </c>
    </row>
    <row r="200" spans="2:3" ht="15.75" customHeight="1" x14ac:dyDescent="0.3">
      <c r="B200" s="40" t="s">
        <v>192</v>
      </c>
      <c r="C200" s="40">
        <v>18307.89</v>
      </c>
    </row>
    <row r="201" spans="2:3" ht="15.75" customHeight="1" x14ac:dyDescent="0.3">
      <c r="B201" s="40" t="s">
        <v>194</v>
      </c>
      <c r="C201" s="40">
        <v>18106.98</v>
      </c>
    </row>
    <row r="202" spans="2:3" ht="15.75" customHeight="1" x14ac:dyDescent="0.3">
      <c r="B202" s="40" t="s">
        <v>193</v>
      </c>
      <c r="C202" s="40">
        <v>18160.330000000002</v>
      </c>
    </row>
    <row r="203" spans="2:3" ht="15.75" customHeight="1" x14ac:dyDescent="0.3">
      <c r="B203" s="40" t="s">
        <v>193</v>
      </c>
      <c r="C203" s="40">
        <v>23885.919999999998</v>
      </c>
    </row>
    <row r="204" spans="2:3" ht="15.75" customHeight="1" x14ac:dyDescent="0.3">
      <c r="B204" s="40" t="s">
        <v>192</v>
      </c>
      <c r="C204" s="40">
        <v>29950.560000000001</v>
      </c>
    </row>
    <row r="205" spans="2:3" ht="15.75" customHeight="1" x14ac:dyDescent="0.3">
      <c r="B205" s="40" t="s">
        <v>192</v>
      </c>
      <c r="C205" s="40">
        <v>17826.59</v>
      </c>
    </row>
    <row r="206" spans="2:3" ht="15.75" customHeight="1" x14ac:dyDescent="0.3">
      <c r="B206" s="40" t="s">
        <v>193</v>
      </c>
      <c r="C206" s="40">
        <v>23497.360000000001</v>
      </c>
    </row>
    <row r="207" spans="2:3" ht="15.75" customHeight="1" x14ac:dyDescent="0.3">
      <c r="B207" s="40" t="s">
        <v>193</v>
      </c>
      <c r="C207" s="40">
        <v>18743.240000000002</v>
      </c>
    </row>
    <row r="208" spans="2:3" ht="15.75" customHeight="1" x14ac:dyDescent="0.3">
      <c r="B208" s="40" t="s">
        <v>193</v>
      </c>
      <c r="C208" s="40">
        <v>19362.939999999999</v>
      </c>
    </row>
    <row r="209" spans="2:3" ht="15.75" customHeight="1" x14ac:dyDescent="0.3">
      <c r="B209" s="40" t="s">
        <v>192</v>
      </c>
      <c r="C209" s="40">
        <v>29044.49</v>
      </c>
    </row>
    <row r="210" spans="2:3" ht="15.75" customHeight="1" x14ac:dyDescent="0.3">
      <c r="B210" s="40" t="s">
        <v>192</v>
      </c>
      <c r="C210" s="40">
        <v>18396.37</v>
      </c>
    </row>
    <row r="211" spans="2:3" ht="15.75" customHeight="1" x14ac:dyDescent="0.3">
      <c r="B211" s="40" t="s">
        <v>194</v>
      </c>
      <c r="C211" s="40">
        <v>29840.560000000001</v>
      </c>
    </row>
    <row r="212" spans="2:3" ht="15.75" customHeight="1" x14ac:dyDescent="0.3">
      <c r="B212" s="40" t="s">
        <v>194</v>
      </c>
      <c r="C212" s="40">
        <v>29878.32</v>
      </c>
    </row>
    <row r="213" spans="2:3" ht="15.75" customHeight="1" x14ac:dyDescent="0.3">
      <c r="B213" s="40" t="s">
        <v>192</v>
      </c>
      <c r="C213" s="40">
        <v>18752.599999999999</v>
      </c>
    </row>
    <row r="214" spans="2:3" ht="15.75" customHeight="1" x14ac:dyDescent="0.3">
      <c r="B214" s="40" t="s">
        <v>193</v>
      </c>
      <c r="C214" s="40">
        <v>23019.200000000001</v>
      </c>
    </row>
    <row r="215" spans="2:3" ht="15.75" customHeight="1" x14ac:dyDescent="0.3">
      <c r="B215" s="40" t="s">
        <v>192</v>
      </c>
      <c r="C215" s="40">
        <v>28408.11</v>
      </c>
    </row>
    <row r="216" spans="2:3" ht="15.75" customHeight="1" x14ac:dyDescent="0.3">
      <c r="B216" s="40" t="s">
        <v>194</v>
      </c>
      <c r="C216" s="40">
        <v>17580.72</v>
      </c>
    </row>
    <row r="217" spans="2:3" ht="15.75" customHeight="1" x14ac:dyDescent="0.3">
      <c r="B217" s="40" t="s">
        <v>192</v>
      </c>
      <c r="C217" s="40">
        <v>22388.68</v>
      </c>
    </row>
    <row r="218" spans="2:3" ht="15.75" customHeight="1" x14ac:dyDescent="0.3">
      <c r="B218" s="40" t="s">
        <v>194</v>
      </c>
      <c r="C218" s="40">
        <v>18524.009999999998</v>
      </c>
    </row>
    <row r="219" spans="2:3" ht="15.75" customHeight="1" x14ac:dyDescent="0.3">
      <c r="B219" s="40" t="s">
        <v>194</v>
      </c>
      <c r="C219" s="40">
        <v>22476.48</v>
      </c>
    </row>
    <row r="220" spans="2:3" ht="15.75" customHeight="1" x14ac:dyDescent="0.3">
      <c r="B220" s="40" t="s">
        <v>194</v>
      </c>
      <c r="C220" s="40">
        <v>18005.490000000002</v>
      </c>
    </row>
    <row r="221" spans="2:3" ht="15.75" customHeight="1" x14ac:dyDescent="0.3">
      <c r="B221" s="40" t="s">
        <v>193</v>
      </c>
      <c r="C221" s="40">
        <v>22567.96</v>
      </c>
    </row>
    <row r="222" spans="2:3" ht="15.75" customHeight="1" x14ac:dyDescent="0.3">
      <c r="B222" s="40" t="s">
        <v>193</v>
      </c>
      <c r="C222" s="40">
        <v>28612.91</v>
      </c>
    </row>
    <row r="223" spans="2:3" ht="15.75" customHeight="1" x14ac:dyDescent="0.3">
      <c r="B223" s="40" t="s">
        <v>192</v>
      </c>
      <c r="C223" s="40">
        <v>17609.12</v>
      </c>
    </row>
    <row r="224" spans="2:3" ht="15.75" customHeight="1" x14ac:dyDescent="0.3">
      <c r="B224" s="40" t="s">
        <v>192</v>
      </c>
      <c r="C224" s="40">
        <v>18536.84</v>
      </c>
    </row>
    <row r="225" spans="2:3" ht="15.75" customHeight="1" x14ac:dyDescent="0.3">
      <c r="B225" s="40" t="s">
        <v>193</v>
      </c>
      <c r="C225" s="40">
        <v>19175.77</v>
      </c>
    </row>
    <row r="226" spans="2:3" ht="15.75" customHeight="1" x14ac:dyDescent="0.3">
      <c r="B226" s="40" t="s">
        <v>192</v>
      </c>
      <c r="C226" s="40">
        <v>23925.599999999999</v>
      </c>
    </row>
    <row r="227" spans="2:3" ht="15.75" customHeight="1" x14ac:dyDescent="0.3">
      <c r="B227" s="40" t="s">
        <v>192</v>
      </c>
      <c r="C227" s="40">
        <v>17526.259999999998</v>
      </c>
    </row>
    <row r="228" spans="2:3" ht="15.75" customHeight="1" x14ac:dyDescent="0.3">
      <c r="B228" s="40" t="s">
        <v>193</v>
      </c>
      <c r="C228" s="40">
        <v>21993.54</v>
      </c>
    </row>
    <row r="229" spans="2:3" ht="15.75" customHeight="1" x14ac:dyDescent="0.3">
      <c r="B229" s="40" t="s">
        <v>193</v>
      </c>
      <c r="C229" s="40">
        <v>17703.47</v>
      </c>
    </row>
    <row r="230" spans="2:3" ht="15.75" customHeight="1" x14ac:dyDescent="0.3">
      <c r="B230" s="40" t="s">
        <v>192</v>
      </c>
      <c r="C230" s="40">
        <v>23019.51</v>
      </c>
    </row>
    <row r="231" spans="2:3" ht="15.75" customHeight="1" x14ac:dyDescent="0.3">
      <c r="B231" s="40" t="s">
        <v>193</v>
      </c>
      <c r="C231" s="40">
        <v>18814.990000000002</v>
      </c>
    </row>
    <row r="232" spans="2:3" ht="15.75" customHeight="1" x14ac:dyDescent="0.3">
      <c r="B232" s="40" t="s">
        <v>192</v>
      </c>
      <c r="C232" s="40">
        <v>23130.84</v>
      </c>
    </row>
    <row r="233" spans="2:3" ht="15.75" customHeight="1" x14ac:dyDescent="0.3">
      <c r="B233" s="40" t="s">
        <v>194</v>
      </c>
      <c r="C233" s="40">
        <v>29305.15</v>
      </c>
    </row>
    <row r="234" spans="2:3" ht="15.75" customHeight="1" x14ac:dyDescent="0.3">
      <c r="B234" s="40" t="s">
        <v>192</v>
      </c>
      <c r="C234" s="40">
        <v>28938.59</v>
      </c>
    </row>
    <row r="235" spans="2:3" ht="15.75" customHeight="1" x14ac:dyDescent="0.3">
      <c r="B235" s="40" t="s">
        <v>193</v>
      </c>
      <c r="C235" s="40">
        <v>19128.03</v>
      </c>
    </row>
    <row r="236" spans="2:3" ht="15.75" customHeight="1" x14ac:dyDescent="0.3">
      <c r="B236" s="40" t="s">
        <v>194</v>
      </c>
      <c r="C236" s="40">
        <v>19108.7</v>
      </c>
    </row>
    <row r="237" spans="2:3" ht="15.75" customHeight="1" x14ac:dyDescent="0.3">
      <c r="B237" s="40" t="s">
        <v>192</v>
      </c>
      <c r="C237" s="40">
        <v>18824.68</v>
      </c>
    </row>
    <row r="238" spans="2:3" ht="15.75" customHeight="1" x14ac:dyDescent="0.3">
      <c r="B238" s="40" t="s">
        <v>194</v>
      </c>
      <c r="C238" s="40">
        <v>19182.080000000002</v>
      </c>
    </row>
    <row r="239" spans="2:3" ht="15.75" customHeight="1" x14ac:dyDescent="0.3">
      <c r="B239" s="40" t="s">
        <v>192</v>
      </c>
      <c r="C239" s="40">
        <v>19458.240000000002</v>
      </c>
    </row>
    <row r="240" spans="2:3" ht="15.75" customHeight="1" x14ac:dyDescent="0.3">
      <c r="B240" s="40" t="s">
        <v>194</v>
      </c>
      <c r="C240" s="40">
        <v>23863.919999999998</v>
      </c>
    </row>
    <row r="241" spans="2:3" ht="15.75" customHeight="1" x14ac:dyDescent="0.3">
      <c r="B241" s="40" t="s">
        <v>193</v>
      </c>
      <c r="C241" s="40">
        <v>29161.45</v>
      </c>
    </row>
    <row r="242" spans="2:3" ht="15.75" customHeight="1" x14ac:dyDescent="0.3">
      <c r="B242" s="40" t="s">
        <v>192</v>
      </c>
      <c r="C242" s="40">
        <v>18083.3</v>
      </c>
    </row>
    <row r="243" spans="2:3" ht="15.75" customHeight="1" x14ac:dyDescent="0.3">
      <c r="B243" s="40" t="s">
        <v>193</v>
      </c>
      <c r="C243" s="40">
        <v>29592.799999999999</v>
      </c>
    </row>
    <row r="244" spans="2:3" ht="15.75" customHeight="1" x14ac:dyDescent="0.3">
      <c r="B244" s="40" t="s">
        <v>194</v>
      </c>
      <c r="C244" s="40">
        <v>18656.47</v>
      </c>
    </row>
    <row r="245" spans="2:3" ht="15.75" customHeight="1" x14ac:dyDescent="0.3">
      <c r="B245" s="40" t="s">
        <v>192</v>
      </c>
      <c r="C245" s="40">
        <v>18116.150000000001</v>
      </c>
    </row>
    <row r="246" spans="2:3" ht="15.75" customHeight="1" x14ac:dyDescent="0.3">
      <c r="B246" s="40" t="s">
        <v>194</v>
      </c>
      <c r="C246" s="40">
        <v>17723.55</v>
      </c>
    </row>
    <row r="247" spans="2:3" ht="15.75" customHeight="1" x14ac:dyDescent="0.3">
      <c r="B247" s="40" t="s">
        <v>194</v>
      </c>
      <c r="C247" s="40">
        <v>22277.439999999999</v>
      </c>
    </row>
    <row r="248" spans="2:3" ht="15.75" customHeight="1" x14ac:dyDescent="0.3">
      <c r="B248" s="40" t="s">
        <v>194</v>
      </c>
      <c r="C248" s="40">
        <v>22286.19</v>
      </c>
    </row>
    <row r="249" spans="2:3" ht="15.75" customHeight="1" x14ac:dyDescent="0.3">
      <c r="B249" s="40" t="s">
        <v>193</v>
      </c>
      <c r="C249" s="40">
        <v>17633.34</v>
      </c>
    </row>
    <row r="250" spans="2:3" ht="15.75" customHeight="1" x14ac:dyDescent="0.3">
      <c r="B250" s="40" t="s">
        <v>194</v>
      </c>
      <c r="C250" s="40">
        <v>18432.72</v>
      </c>
    </row>
    <row r="251" spans="2:3" ht="15.75" customHeight="1" x14ac:dyDescent="0.3">
      <c r="B251" s="40" t="s">
        <v>193</v>
      </c>
      <c r="C251" s="40">
        <v>28593.79</v>
      </c>
    </row>
    <row r="252" spans="2:3" ht="15.75" customHeight="1" x14ac:dyDescent="0.3">
      <c r="B252" s="40" t="s">
        <v>192</v>
      </c>
      <c r="C252" s="40">
        <v>22284.63</v>
      </c>
    </row>
    <row r="253" spans="2:3" ht="15.75" customHeight="1" x14ac:dyDescent="0.3">
      <c r="B253" s="40" t="s">
        <v>192</v>
      </c>
      <c r="C253" s="40">
        <v>23024.93</v>
      </c>
    </row>
    <row r="254" spans="2:3" ht="15.75" customHeight="1" x14ac:dyDescent="0.3">
      <c r="B254" s="40" t="s">
        <v>192</v>
      </c>
      <c r="C254" s="40">
        <v>19515.509999999998</v>
      </c>
    </row>
    <row r="255" spans="2:3" ht="15.75" customHeight="1" x14ac:dyDescent="0.3">
      <c r="B255" s="40" t="s">
        <v>192</v>
      </c>
      <c r="C255" s="40">
        <v>29236.400000000001</v>
      </c>
    </row>
    <row r="256" spans="2:3" ht="15.75" customHeight="1" x14ac:dyDescent="0.3">
      <c r="B256" s="40" t="s">
        <v>194</v>
      </c>
      <c r="C256" s="40">
        <v>18018.240000000002</v>
      </c>
    </row>
    <row r="257" spans="1:26" ht="15.75" customHeight="1" x14ac:dyDescent="0.3">
      <c r="B257" s="40" t="s">
        <v>193</v>
      </c>
      <c r="C257" s="40">
        <v>22444.65</v>
      </c>
    </row>
    <row r="258" spans="1:26" ht="15.75" customHeight="1" x14ac:dyDescent="0.3">
      <c r="B258" s="40" t="s">
        <v>192</v>
      </c>
      <c r="C258" s="40">
        <v>18246.099999999999</v>
      </c>
    </row>
    <row r="259" spans="1:26" ht="15.75" customHeight="1" x14ac:dyDescent="0.3">
      <c r="B259" s="40" t="s">
        <v>193</v>
      </c>
      <c r="C259" s="40">
        <v>29185.35</v>
      </c>
    </row>
    <row r="260" spans="1:26" ht="15.75" customHeight="1" x14ac:dyDescent="0.3">
      <c r="B260" s="40" t="s">
        <v>193</v>
      </c>
      <c r="C260" s="40">
        <v>23836.68</v>
      </c>
    </row>
    <row r="261" spans="1:26" ht="15.75" customHeight="1" x14ac:dyDescent="0.25"/>
    <row r="262" spans="1:26" ht="24.75" customHeight="1" x14ac:dyDescent="0.4">
      <c r="A262" s="44" t="s">
        <v>201</v>
      </c>
    </row>
    <row r="263" spans="1:26" ht="15.75" customHeight="1" x14ac:dyDescent="0.25">
      <c r="E263" s="10"/>
      <c r="G263" s="10"/>
      <c r="H263" s="10"/>
      <c r="I263" s="10"/>
      <c r="J263" s="10"/>
      <c r="K263" s="10"/>
      <c r="L263" s="10"/>
      <c r="M263" s="10"/>
      <c r="N263" s="10"/>
      <c r="O263" s="10"/>
      <c r="P263" s="10"/>
      <c r="Q263" s="10"/>
      <c r="R263" s="10"/>
      <c r="S263" s="10"/>
      <c r="T263" s="10"/>
      <c r="U263" s="10"/>
      <c r="V263" s="10"/>
      <c r="W263" s="10"/>
      <c r="X263" s="10"/>
      <c r="Y263" s="10"/>
      <c r="Z263" s="10"/>
    </row>
    <row r="264" spans="1:26" ht="21.75" customHeight="1" x14ac:dyDescent="0.3">
      <c r="A264" s="45"/>
      <c r="B264" s="46"/>
      <c r="C264" s="46"/>
      <c r="D264" s="46"/>
      <c r="E264" s="46"/>
      <c r="F264" s="46"/>
    </row>
    <row r="265" spans="1:26" ht="15.75" customHeight="1" x14ac:dyDescent="0.3">
      <c r="A265" s="46"/>
      <c r="B265" s="47" t="s">
        <v>202</v>
      </c>
      <c r="C265" s="47" t="s">
        <v>203</v>
      </c>
      <c r="D265" s="46"/>
      <c r="E265" s="47" t="s">
        <v>204</v>
      </c>
      <c r="F265" s="47" t="s">
        <v>202</v>
      </c>
    </row>
    <row r="266" spans="1:26" ht="15.75" customHeight="1" x14ac:dyDescent="0.3">
      <c r="A266" s="46"/>
      <c r="B266" s="48">
        <v>44420</v>
      </c>
      <c r="C266" s="49"/>
      <c r="D266" s="50"/>
      <c r="E266" s="51">
        <v>1272021</v>
      </c>
      <c r="F266" s="52"/>
    </row>
    <row r="267" spans="1:26" ht="15.75" customHeight="1" x14ac:dyDescent="0.3">
      <c r="A267" s="46"/>
      <c r="B267" s="48">
        <v>44200</v>
      </c>
      <c r="C267" s="49"/>
      <c r="D267" s="50"/>
      <c r="E267" s="51">
        <v>2272021</v>
      </c>
      <c r="F267" s="52"/>
    </row>
    <row r="268" spans="1:26" ht="15.75" customHeight="1" x14ac:dyDescent="0.3">
      <c r="A268" s="46"/>
      <c r="B268" s="48">
        <v>44409</v>
      </c>
      <c r="C268" s="49"/>
      <c r="D268" s="46"/>
      <c r="E268" s="51">
        <v>3012021</v>
      </c>
      <c r="F268" s="52"/>
    </row>
    <row r="269" spans="1:26" ht="15.75" customHeight="1" x14ac:dyDescent="0.3">
      <c r="A269" s="46"/>
      <c r="B269" s="48">
        <v>44356</v>
      </c>
      <c r="C269" s="49"/>
      <c r="D269" s="46"/>
      <c r="E269" s="51">
        <v>3022021</v>
      </c>
      <c r="F269" s="52"/>
    </row>
    <row r="270" spans="1:26" ht="15.75" customHeight="1" x14ac:dyDescent="0.3">
      <c r="A270" s="46"/>
      <c r="B270" s="51" t="s">
        <v>205</v>
      </c>
      <c r="C270" s="49"/>
      <c r="D270" s="46"/>
      <c r="E270" s="51">
        <v>3052021</v>
      </c>
      <c r="F270" s="52"/>
    </row>
    <row r="271" spans="1:26" ht="15.75" customHeight="1" x14ac:dyDescent="0.3">
      <c r="A271" s="46"/>
      <c r="B271" s="48">
        <v>44512</v>
      </c>
      <c r="C271" s="49"/>
      <c r="D271" s="46"/>
      <c r="E271" s="51">
        <v>3062021</v>
      </c>
      <c r="F271" s="52"/>
    </row>
    <row r="272" spans="1:26" ht="15.75" customHeight="1" x14ac:dyDescent="0.3">
      <c r="A272" s="46"/>
      <c r="B272" s="51" t="s">
        <v>206</v>
      </c>
      <c r="C272" s="49"/>
      <c r="D272" s="46"/>
      <c r="E272" s="51">
        <v>3112021</v>
      </c>
      <c r="F272" s="52"/>
    </row>
    <row r="273" spans="1:6" ht="15.75" customHeight="1" x14ac:dyDescent="0.3">
      <c r="A273" s="46"/>
      <c r="B273" s="48">
        <v>44531</v>
      </c>
      <c r="C273" s="49"/>
      <c r="D273" s="46"/>
      <c r="E273" s="51">
        <v>3172021</v>
      </c>
      <c r="F273" s="52"/>
    </row>
    <row r="274" spans="1:6" ht="15.75" customHeight="1" x14ac:dyDescent="0.3">
      <c r="A274" s="46"/>
      <c r="B274" s="51" t="s">
        <v>207</v>
      </c>
      <c r="C274" s="49"/>
      <c r="D274" s="46"/>
      <c r="E274" s="51">
        <v>3172021</v>
      </c>
      <c r="F274" s="52"/>
    </row>
    <row r="275" spans="1:6" ht="15.75" customHeight="1" x14ac:dyDescent="0.3">
      <c r="A275" s="46"/>
      <c r="B275" s="48">
        <v>44348</v>
      </c>
      <c r="C275" s="49"/>
      <c r="D275" s="46"/>
      <c r="E275" s="51">
        <v>3242021</v>
      </c>
      <c r="F275" s="52"/>
    </row>
    <row r="276" spans="1:6" ht="15.75" customHeight="1" x14ac:dyDescent="0.3">
      <c r="A276" s="46"/>
      <c r="B276" s="51" t="s">
        <v>208</v>
      </c>
      <c r="C276" s="49"/>
      <c r="D276" s="46"/>
      <c r="E276" s="51">
        <v>3242021</v>
      </c>
      <c r="F276" s="52"/>
    </row>
    <row r="277" spans="1:6" ht="15.75" customHeight="1" x14ac:dyDescent="0.3">
      <c r="A277" s="46"/>
      <c r="B277" s="48">
        <v>44412</v>
      </c>
      <c r="C277" s="49"/>
      <c r="D277" s="46"/>
      <c r="E277" s="51">
        <v>3252021</v>
      </c>
      <c r="F277" s="52"/>
    </row>
    <row r="278" spans="1:6" ht="15.75" customHeight="1" x14ac:dyDescent="0.3">
      <c r="A278" s="46"/>
      <c r="B278" s="48">
        <v>44350</v>
      </c>
      <c r="C278" s="49"/>
      <c r="D278" s="46"/>
      <c r="E278" s="51">
        <v>3262021</v>
      </c>
      <c r="F278" s="52"/>
    </row>
    <row r="279" spans="1:6" ht="15.75" customHeight="1" x14ac:dyDescent="0.3">
      <c r="A279" s="46"/>
      <c r="B279" s="51" t="s">
        <v>209</v>
      </c>
      <c r="C279" s="49"/>
      <c r="D279" s="46"/>
      <c r="E279" s="51">
        <v>3272021</v>
      </c>
      <c r="F279" s="52"/>
    </row>
    <row r="280" spans="1:6" ht="15.75" customHeight="1" x14ac:dyDescent="0.3">
      <c r="A280" s="46"/>
      <c r="B280" s="48">
        <v>44294</v>
      </c>
      <c r="C280" s="49"/>
      <c r="D280" s="46"/>
      <c r="E280" s="51">
        <v>3292021</v>
      </c>
      <c r="F280" s="52"/>
    </row>
    <row r="281" spans="1:6" ht="15.75" customHeight="1" x14ac:dyDescent="0.3">
      <c r="A281" s="46"/>
      <c r="B281" s="48">
        <v>44503</v>
      </c>
      <c r="C281" s="49"/>
      <c r="D281" s="46"/>
      <c r="E281" s="51">
        <v>3292021</v>
      </c>
      <c r="F281" s="52"/>
    </row>
    <row r="282" spans="1:6" ht="15.75" customHeight="1" x14ac:dyDescent="0.3">
      <c r="A282" s="46"/>
      <c r="B282" s="48">
        <v>44348</v>
      </c>
      <c r="C282" s="49"/>
      <c r="D282" s="46"/>
      <c r="E282" s="51">
        <v>3302021</v>
      </c>
      <c r="F282" s="52"/>
    </row>
    <row r="283" spans="1:6" ht="15.75" customHeight="1" x14ac:dyDescent="0.3">
      <c r="A283" s="46"/>
      <c r="B283" s="48">
        <v>44470</v>
      </c>
      <c r="C283" s="49"/>
      <c r="D283" s="46"/>
      <c r="E283" s="51">
        <v>3302021</v>
      </c>
      <c r="F283" s="52"/>
    </row>
    <row r="284" spans="1:6" ht="15.75" customHeight="1" x14ac:dyDescent="0.25">
      <c r="A284" s="46"/>
      <c r="B284" s="46"/>
      <c r="C284" s="46"/>
      <c r="D284" s="46"/>
      <c r="E284" s="46"/>
      <c r="F284" s="46"/>
    </row>
    <row r="285" spans="1:6" ht="15.75" customHeight="1" x14ac:dyDescent="0.25"/>
    <row r="286" spans="1:6" ht="15.75" customHeight="1" x14ac:dyDescent="0.25"/>
    <row r="287" spans="1:6" ht="15.75" customHeight="1" x14ac:dyDescent="0.25"/>
    <row r="288" spans="1:6"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sheetData>
  <mergeCells count="12">
    <mergeCell ref="B70:C70"/>
    <mergeCell ref="E162:F162"/>
    <mergeCell ref="A2:H2"/>
    <mergeCell ref="B9:H9"/>
    <mergeCell ref="B62:C62"/>
    <mergeCell ref="B67:G67"/>
    <mergeCell ref="B68:G68"/>
    <mergeCell ref="E163:F163"/>
    <mergeCell ref="E164:F164"/>
    <mergeCell ref="E165:F165"/>
    <mergeCell ref="E166:F166"/>
    <mergeCell ref="E167:F167"/>
  </mergeCells>
  <pageMargins left="0.7" right="0.7" top="0.75" bottom="0.75" header="0" footer="0"/>
  <pageSetup orientation="landscape"/>
  <drawing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CAD7-1388-48CE-A674-A6F356FB4ACE}">
  <dimension ref="A1:C7"/>
  <sheetViews>
    <sheetView workbookViewId="0">
      <selection activeCell="F15" sqref="F15"/>
    </sheetView>
  </sheetViews>
  <sheetFormatPr defaultRowHeight="15" x14ac:dyDescent="0.25"/>
  <cols>
    <col min="1" max="1" width="17.81640625" bestFit="1" customWidth="1"/>
    <col min="2" max="2" width="15.453125" bestFit="1" customWidth="1"/>
    <col min="3" max="3" width="11.08984375" bestFit="1" customWidth="1"/>
    <col min="4" max="4" width="9.54296875" bestFit="1" customWidth="1"/>
    <col min="5" max="5" width="14.6328125" bestFit="1" customWidth="1"/>
    <col min="6" max="6" width="11.08984375" bestFit="1" customWidth="1"/>
    <col min="7" max="7" width="14.54296875" bestFit="1" customWidth="1"/>
    <col min="8" max="8" width="16.26953125" bestFit="1" customWidth="1"/>
    <col min="9" max="9" width="19.6328125" bestFit="1" customWidth="1"/>
    <col min="10" max="10" width="11.08984375" bestFit="1" customWidth="1"/>
  </cols>
  <sheetData>
    <row r="1" spans="1:3" x14ac:dyDescent="0.25">
      <c r="A1" s="73" t="s">
        <v>18</v>
      </c>
      <c r="B1" t="s">
        <v>45</v>
      </c>
    </row>
    <row r="2" spans="1:3" x14ac:dyDescent="0.25">
      <c r="A2" s="73" t="s">
        <v>20</v>
      </c>
      <c r="B2" t="s">
        <v>33</v>
      </c>
    </row>
    <row r="4" spans="1:3" x14ac:dyDescent="0.25">
      <c r="A4" s="73" t="s">
        <v>213</v>
      </c>
      <c r="B4" s="73" t="s">
        <v>212</v>
      </c>
    </row>
    <row r="5" spans="1:3" x14ac:dyDescent="0.25">
      <c r="A5" s="73" t="s">
        <v>210</v>
      </c>
      <c r="B5" t="s">
        <v>34</v>
      </c>
      <c r="C5" t="s">
        <v>211</v>
      </c>
    </row>
    <row r="6" spans="1:3" x14ac:dyDescent="0.25">
      <c r="A6" s="74" t="s">
        <v>46</v>
      </c>
      <c r="B6" s="75">
        <v>1</v>
      </c>
      <c r="C6" s="75">
        <v>1</v>
      </c>
    </row>
    <row r="7" spans="1:3" x14ac:dyDescent="0.25">
      <c r="A7" s="74" t="s">
        <v>211</v>
      </c>
      <c r="B7" s="75">
        <v>1</v>
      </c>
      <c r="C7" s="75">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Kartik Vedi</cp:lastModifiedBy>
  <dcterms:created xsi:type="dcterms:W3CDTF">2020-02-25T11:42:30Z</dcterms:created>
  <dcterms:modified xsi:type="dcterms:W3CDTF">2022-08-27T12:03:13Z</dcterms:modified>
</cp:coreProperties>
</file>