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tikye\Documents\GitHub\SASSat\"/>
    </mc:Choice>
  </mc:AlternateContent>
  <bookViews>
    <workbookView xWindow="0" yWindow="0" windowWidth="14370" windowHeight="5070"/>
  </bookViews>
  <sheets>
    <sheet name="Overview" sheetId="1" r:id="rId1"/>
    <sheet name="LabSat" sheetId="6" r:id="rId2"/>
    <sheet name="Structure" sheetId="5" r:id="rId3"/>
    <sheet name="On Board Computer" sheetId="4" r:id="rId4"/>
    <sheet name="Electronic Power System" sheetId="2" r:id="rId5"/>
    <sheet name="Radio Board" sheetId="3" r:id="rId6"/>
    <sheet name="Stock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7" l="1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7" i="7"/>
  <c r="M48" i="7"/>
  <c r="M4" i="7"/>
  <c r="F100" i="7"/>
  <c r="G21" i="4"/>
  <c r="G5" i="7"/>
  <c r="G9" i="7"/>
  <c r="G13" i="7"/>
  <c r="G17" i="7"/>
  <c r="G21" i="7"/>
  <c r="G25" i="7"/>
  <c r="G29" i="7"/>
  <c r="G33" i="7"/>
  <c r="G37" i="7"/>
  <c r="G41" i="7"/>
  <c r="G45" i="7"/>
  <c r="G49" i="7"/>
  <c r="G53" i="7"/>
  <c r="G57" i="7"/>
  <c r="G61" i="7"/>
  <c r="G65" i="7"/>
  <c r="G69" i="7"/>
  <c r="G73" i="7"/>
  <c r="G77" i="7"/>
  <c r="G81" i="7"/>
  <c r="G85" i="7"/>
  <c r="G89" i="7"/>
  <c r="G93" i="7"/>
  <c r="G97" i="7"/>
  <c r="H73" i="7"/>
  <c r="H85" i="7"/>
  <c r="H97" i="7"/>
  <c r="G28" i="7"/>
  <c r="G64" i="7"/>
  <c r="H5" i="7"/>
  <c r="H9" i="7"/>
  <c r="H13" i="7"/>
  <c r="H17" i="7"/>
  <c r="H21" i="7"/>
  <c r="H25" i="7"/>
  <c r="H29" i="7"/>
  <c r="H33" i="7"/>
  <c r="H37" i="7"/>
  <c r="H41" i="7"/>
  <c r="H49" i="7"/>
  <c r="H53" i="7"/>
  <c r="H57" i="7"/>
  <c r="H61" i="7"/>
  <c r="H65" i="7"/>
  <c r="H69" i="7"/>
  <c r="H81" i="7"/>
  <c r="H93" i="7"/>
  <c r="H94" i="7"/>
  <c r="G40" i="7"/>
  <c r="G68" i="7"/>
  <c r="G92" i="7"/>
  <c r="G6" i="7"/>
  <c r="G10" i="7"/>
  <c r="G14" i="7"/>
  <c r="G18" i="7"/>
  <c r="G22" i="7"/>
  <c r="G26" i="7"/>
  <c r="G30" i="7"/>
  <c r="G34" i="7"/>
  <c r="G38" i="7"/>
  <c r="G42" i="7"/>
  <c r="G46" i="7"/>
  <c r="G50" i="7"/>
  <c r="G54" i="7"/>
  <c r="G58" i="7"/>
  <c r="G62" i="7"/>
  <c r="G66" i="7"/>
  <c r="G70" i="7"/>
  <c r="G74" i="7"/>
  <c r="G78" i="7"/>
  <c r="G82" i="7"/>
  <c r="G86" i="7"/>
  <c r="G90" i="7"/>
  <c r="G94" i="7"/>
  <c r="G98" i="7"/>
  <c r="H70" i="7"/>
  <c r="H82" i="7"/>
  <c r="H98" i="7"/>
  <c r="G48" i="7"/>
  <c r="G84" i="7"/>
  <c r="H6" i="7"/>
  <c r="H10" i="7"/>
  <c r="H14" i="7"/>
  <c r="H18" i="7"/>
  <c r="H22" i="7"/>
  <c r="H26" i="7"/>
  <c r="H34" i="7"/>
  <c r="H38" i="7"/>
  <c r="H42" i="7"/>
  <c r="H46" i="7"/>
  <c r="H50" i="7"/>
  <c r="H54" i="7"/>
  <c r="H58" i="7"/>
  <c r="H62" i="7"/>
  <c r="H66" i="7"/>
  <c r="H74" i="7"/>
  <c r="H78" i="7"/>
  <c r="H86" i="7"/>
  <c r="G24" i="7"/>
  <c r="G76" i="7"/>
  <c r="G7" i="7"/>
  <c r="G11" i="7"/>
  <c r="G15" i="7"/>
  <c r="G19" i="7"/>
  <c r="G23" i="7"/>
  <c r="G27" i="7"/>
  <c r="G31" i="7"/>
  <c r="G35" i="7"/>
  <c r="G39" i="7"/>
  <c r="G43" i="7"/>
  <c r="G47" i="7"/>
  <c r="G51" i="7"/>
  <c r="G55" i="7"/>
  <c r="G59" i="7"/>
  <c r="G63" i="7"/>
  <c r="G67" i="7"/>
  <c r="G71" i="7"/>
  <c r="G75" i="7"/>
  <c r="G79" i="7"/>
  <c r="G83" i="7"/>
  <c r="G87" i="7"/>
  <c r="G91" i="7"/>
  <c r="G95" i="7"/>
  <c r="G99" i="7"/>
  <c r="H99" i="7"/>
  <c r="G12" i="7"/>
  <c r="G20" i="7"/>
  <c r="G44" i="7"/>
  <c r="G56" i="7"/>
  <c r="G80" i="7"/>
  <c r="H7" i="7"/>
  <c r="H11" i="7"/>
  <c r="H19" i="7"/>
  <c r="H23" i="7"/>
  <c r="H27" i="7"/>
  <c r="H31" i="7"/>
  <c r="H35" i="7"/>
  <c r="H39" i="7"/>
  <c r="H47" i="7"/>
  <c r="H51" i="7"/>
  <c r="H55" i="7"/>
  <c r="H59" i="7"/>
  <c r="H63" i="7"/>
  <c r="H67" i="7"/>
  <c r="H71" i="7"/>
  <c r="H75" i="7"/>
  <c r="H79" i="7"/>
  <c r="H83" i="7"/>
  <c r="H87" i="7"/>
  <c r="H91" i="7"/>
  <c r="H95" i="7"/>
  <c r="G8" i="7"/>
  <c r="G16" i="7"/>
  <c r="G36" i="7"/>
  <c r="G52" i="7"/>
  <c r="G72" i="7"/>
  <c r="G96" i="7"/>
  <c r="H8" i="7"/>
  <c r="H12" i="7"/>
  <c r="H16" i="7"/>
  <c r="H20" i="7"/>
  <c r="H24" i="7"/>
  <c r="H28" i="7"/>
  <c r="H32" i="7"/>
  <c r="H36" i="7"/>
  <c r="H40" i="7"/>
  <c r="H44" i="7"/>
  <c r="H48" i="7"/>
  <c r="H52" i="7"/>
  <c r="H56" i="7"/>
  <c r="H60" i="7"/>
  <c r="H64" i="7"/>
  <c r="H68" i="7"/>
  <c r="H72" i="7"/>
  <c r="H76" i="7"/>
  <c r="H80" i="7"/>
  <c r="H84" i="7"/>
  <c r="H88" i="7"/>
  <c r="H92" i="7"/>
  <c r="H96" i="7"/>
  <c r="H77" i="7"/>
  <c r="H89" i="7"/>
  <c r="H90" i="7"/>
  <c r="G32" i="7"/>
  <c r="G60" i="7"/>
  <c r="G88" i="7"/>
  <c r="G4" i="7"/>
  <c r="M100" i="7" l="1"/>
  <c r="D8" i="1"/>
  <c r="C8" i="1"/>
  <c r="H10" i="6"/>
  <c r="H11" i="6"/>
  <c r="H12" i="6"/>
  <c r="H13" i="6"/>
  <c r="H14" i="6"/>
  <c r="H15" i="6"/>
  <c r="H16" i="6"/>
  <c r="C4" i="1"/>
  <c r="C5" i="1"/>
  <c r="C6" i="1"/>
  <c r="C7" i="1"/>
  <c r="E7" i="5"/>
  <c r="H7" i="5" s="1"/>
  <c r="H6" i="5"/>
  <c r="H5" i="5"/>
  <c r="H20" i="4"/>
  <c r="H30" i="2"/>
  <c r="H12" i="3"/>
  <c r="H6" i="4"/>
  <c r="H9" i="4"/>
  <c r="H10" i="4"/>
  <c r="G5" i="6"/>
  <c r="G4" i="6"/>
  <c r="G9" i="5"/>
  <c r="J5" i="4"/>
  <c r="J13" i="4"/>
  <c r="J10" i="4"/>
  <c r="J11" i="4"/>
  <c r="J6" i="4"/>
  <c r="J14" i="4"/>
  <c r="J9" i="4"/>
  <c r="J7" i="4"/>
  <c r="J15" i="4"/>
  <c r="J17" i="4"/>
  <c r="J19" i="4"/>
  <c r="J8" i="4"/>
  <c r="J16" i="4"/>
  <c r="J18" i="4"/>
  <c r="J12" i="4"/>
  <c r="G14" i="4"/>
  <c r="G15" i="4"/>
  <c r="G16" i="4"/>
  <c r="G17" i="4"/>
  <c r="G18" i="4"/>
  <c r="G19" i="4"/>
  <c r="G10" i="4"/>
  <c r="G12" i="4"/>
  <c r="G9" i="4"/>
  <c r="G13" i="4"/>
  <c r="G6" i="4"/>
  <c r="J4" i="4"/>
  <c r="J8" i="3"/>
  <c r="J5" i="3"/>
  <c r="J6" i="3"/>
  <c r="J10" i="3"/>
  <c r="G8" i="3"/>
  <c r="J4" i="3"/>
  <c r="J9" i="3"/>
  <c r="G4" i="3"/>
  <c r="J11" i="3"/>
  <c r="G9" i="3"/>
  <c r="P16" i="2"/>
  <c r="P14" i="2"/>
  <c r="P8" i="2"/>
  <c r="P12" i="2"/>
  <c r="G7" i="2"/>
  <c r="G24" i="2"/>
  <c r="G10" i="2"/>
  <c r="G8" i="2"/>
  <c r="G16" i="2"/>
  <c r="P5" i="2"/>
  <c r="P22" i="2"/>
  <c r="P24" i="2"/>
  <c r="G5" i="2"/>
  <c r="G15" i="2"/>
  <c r="G26" i="2"/>
  <c r="G12" i="2"/>
  <c r="G22" i="2"/>
  <c r="P13" i="2"/>
  <c r="P18" i="2"/>
  <c r="P26" i="2"/>
  <c r="G13" i="2"/>
  <c r="G23" i="2"/>
  <c r="G27" i="2"/>
  <c r="G4" i="2"/>
  <c r="P19" i="2"/>
  <c r="P21" i="2"/>
  <c r="P28" i="2"/>
  <c r="P27" i="2"/>
  <c r="G21" i="2"/>
  <c r="G18" i="2"/>
  <c r="G20" i="2"/>
  <c r="P4" i="2"/>
  <c r="G25" i="2"/>
  <c r="P6" i="2"/>
  <c r="P29" i="2"/>
  <c r="P7" i="2"/>
  <c r="P9" i="2"/>
  <c r="G29" i="2"/>
  <c r="G11" i="2"/>
  <c r="G9" i="2"/>
  <c r="P23" i="2"/>
  <c r="G6" i="2"/>
  <c r="P11" i="2"/>
  <c r="P15" i="2"/>
  <c r="P17" i="2"/>
  <c r="G14" i="2"/>
  <c r="G28" i="2"/>
  <c r="G17" i="2"/>
  <c r="P25" i="2"/>
  <c r="P10" i="2"/>
  <c r="P20" i="2"/>
  <c r="G19" i="2"/>
  <c r="I1" i="4"/>
  <c r="I1" i="3"/>
  <c r="I1" i="2"/>
  <c r="H5" i="6" l="1"/>
  <c r="H9" i="6"/>
  <c r="H8" i="6"/>
  <c r="H7" i="6"/>
  <c r="H6" i="6"/>
  <c r="H4" i="6"/>
  <c r="H8" i="5"/>
  <c r="H4" i="5"/>
  <c r="H9" i="5"/>
  <c r="H13" i="4"/>
  <c r="H11" i="4"/>
  <c r="H19" i="4"/>
  <c r="H18" i="4"/>
  <c r="H12" i="4"/>
  <c r="H8" i="4"/>
  <c r="H5" i="4"/>
  <c r="H7" i="4"/>
  <c r="H17" i="4"/>
  <c r="H16" i="4"/>
  <c r="H15" i="4"/>
  <c r="H14" i="4"/>
  <c r="H4" i="4"/>
  <c r="H9" i="3"/>
  <c r="H4" i="3"/>
  <c r="H10" i="3"/>
  <c r="H8" i="3"/>
  <c r="H7" i="3"/>
  <c r="H5" i="3"/>
  <c r="H11" i="3"/>
  <c r="H6" i="3"/>
  <c r="H9" i="2"/>
  <c r="H8" i="2"/>
  <c r="H18" i="2"/>
  <c r="H15" i="2"/>
  <c r="H7" i="2"/>
  <c r="H6" i="2"/>
  <c r="H14" i="2"/>
  <c r="H13" i="2"/>
  <c r="H5" i="2"/>
  <c r="H29" i="2"/>
  <c r="H23" i="2"/>
  <c r="H21" i="2"/>
  <c r="H12" i="2"/>
  <c r="H27" i="2"/>
  <c r="H10" i="2"/>
  <c r="H20" i="2"/>
  <c r="H22" i="2"/>
  <c r="H19" i="2"/>
  <c r="H26" i="2"/>
  <c r="H28" i="2"/>
  <c r="H11" i="2"/>
  <c r="H25" i="2"/>
  <c r="H17" i="2"/>
  <c r="H24" i="2"/>
  <c r="H16" i="2"/>
  <c r="H4" i="2"/>
  <c r="H32" i="2" s="1"/>
  <c r="H32" i="6" l="1"/>
  <c r="H32" i="5"/>
  <c r="D7" i="1" s="1"/>
  <c r="D4" i="1"/>
  <c r="D12" i="1" s="1"/>
  <c r="D14" i="1" s="1"/>
  <c r="H32" i="4"/>
  <c r="D6" i="1" s="1"/>
  <c r="H32" i="3"/>
  <c r="D5" i="1" s="1"/>
  <c r="D15" i="1" l="1"/>
</calcChain>
</file>

<file path=xl/sharedStrings.xml><?xml version="1.0" encoding="utf-8"?>
<sst xmlns="http://schemas.openxmlformats.org/spreadsheetml/2006/main" count="429" uniqueCount="141">
  <si>
    <t>No.</t>
  </si>
  <si>
    <t>Subsystem</t>
  </si>
  <si>
    <t>Cost</t>
  </si>
  <si>
    <t>Number of Parts</t>
  </si>
  <si>
    <t>Electronic Power System</t>
  </si>
  <si>
    <t>Radio Board</t>
  </si>
  <si>
    <t>On Board Computer</t>
  </si>
  <si>
    <t>Electronic Power System BOM</t>
  </si>
  <si>
    <t>Part</t>
  </si>
  <si>
    <t>Value</t>
  </si>
  <si>
    <t>Capacitor</t>
  </si>
  <si>
    <t>Quantity</t>
  </si>
  <si>
    <t>Type</t>
  </si>
  <si>
    <t>Inductor</t>
  </si>
  <si>
    <t>10uH</t>
  </si>
  <si>
    <t>2.2uH</t>
  </si>
  <si>
    <t xml:space="preserve">Capacitor </t>
  </si>
  <si>
    <t>0.1uF</t>
  </si>
  <si>
    <t>1uF</t>
  </si>
  <si>
    <t>4.7uF</t>
  </si>
  <si>
    <t>10uF</t>
  </si>
  <si>
    <t>Total</t>
  </si>
  <si>
    <t>ELL6SH100M</t>
  </si>
  <si>
    <t>ELL3FU2R2N</t>
  </si>
  <si>
    <t>0805F106Z100CT</t>
  </si>
  <si>
    <t>Datasheet</t>
  </si>
  <si>
    <t>Resistor</t>
  </si>
  <si>
    <t>4.7k</t>
  </si>
  <si>
    <t>15k</t>
  </si>
  <si>
    <t>21.5k</t>
  </si>
  <si>
    <t>35.7k</t>
  </si>
  <si>
    <t>100k</t>
  </si>
  <si>
    <t>466k</t>
  </si>
  <si>
    <t>470k</t>
  </si>
  <si>
    <t>BQ24210DQCT</t>
  </si>
  <si>
    <t>IC</t>
  </si>
  <si>
    <t>TPS2552DRVT</t>
  </si>
  <si>
    <t>TPS2553DRVT</t>
  </si>
  <si>
    <t>Connector</t>
  </si>
  <si>
    <t>FX8C-60S-SV</t>
  </si>
  <si>
    <t>FX8C-60P-SV</t>
  </si>
  <si>
    <t>SHR-02V-S-B</t>
  </si>
  <si>
    <t>SHR-03V-S-B</t>
  </si>
  <si>
    <t>LTC3105EDDPBF</t>
  </si>
  <si>
    <t>LTC4413EDDPBF</t>
  </si>
  <si>
    <t>MCP130T-315I/TT</t>
  </si>
  <si>
    <t>PCA9534PW</t>
  </si>
  <si>
    <t>TPS63001DRCR</t>
  </si>
  <si>
    <t>ERJP06F7870V</t>
  </si>
  <si>
    <t>Manufacturer</t>
  </si>
  <si>
    <t>Panasonic</t>
  </si>
  <si>
    <t>Walsin Technologies</t>
  </si>
  <si>
    <t>CR0805-FX-4701ELF</t>
  </si>
  <si>
    <t>Bourns</t>
  </si>
  <si>
    <t>CR0805-FX-1502ELF</t>
  </si>
  <si>
    <t>Texas Instruments</t>
  </si>
  <si>
    <t>Hirose</t>
  </si>
  <si>
    <t>Linear Technologies</t>
  </si>
  <si>
    <t>ERJP06F2152V</t>
  </si>
  <si>
    <t>ERJP06F3572V</t>
  </si>
  <si>
    <t>CR0805-JW-104ELF</t>
  </si>
  <si>
    <t>ERJU06F4703V</t>
  </si>
  <si>
    <t>0805B104J500CT</t>
  </si>
  <si>
    <t>C2012X7R1E105K125AB</t>
  </si>
  <si>
    <t>C0805C475K3PACTU</t>
  </si>
  <si>
    <t>Total:</t>
  </si>
  <si>
    <t>Balun</t>
  </si>
  <si>
    <t>47uF</t>
  </si>
  <si>
    <t>CX2156NL</t>
  </si>
  <si>
    <t>RF4463F30</t>
  </si>
  <si>
    <t>A-2PA-081-050B2</t>
  </si>
  <si>
    <t>Amphenol RF</t>
  </si>
  <si>
    <t>NiceRf</t>
  </si>
  <si>
    <t>A-2JA</t>
  </si>
  <si>
    <t>Wire</t>
  </si>
  <si>
    <t>Pulse</t>
  </si>
  <si>
    <t>Polarized Capacitor</t>
  </si>
  <si>
    <t>F980J476MSA</t>
  </si>
  <si>
    <t>Radio Board BOM</t>
  </si>
  <si>
    <t>On Board Computer BOM</t>
  </si>
  <si>
    <t>0.22uF</t>
  </si>
  <si>
    <t>22pF</t>
  </si>
  <si>
    <t>Tantalum Capacitor</t>
  </si>
  <si>
    <t>10k</t>
  </si>
  <si>
    <t>ATMEGA328P-AU</t>
  </si>
  <si>
    <t>LSM9DS0</t>
  </si>
  <si>
    <t>LTC2990IMSPBF</t>
  </si>
  <si>
    <t>0805N220J500CT</t>
  </si>
  <si>
    <t>C0805C224K5RACTU</t>
  </si>
  <si>
    <t>TAJR106K006RNJ</t>
  </si>
  <si>
    <t>DS1388Z-33+T&amp;R</t>
  </si>
  <si>
    <t>CI160808-4N7D</t>
  </si>
  <si>
    <t>ABS25-32.768KHZ-6-T</t>
  </si>
  <si>
    <t>Crystal</t>
  </si>
  <si>
    <t>ABM3-16.000MHZ-B2-T</t>
  </si>
  <si>
    <t>PCB</t>
  </si>
  <si>
    <t>SeeedStudio</t>
  </si>
  <si>
    <t>Structure</t>
  </si>
  <si>
    <t>Structure BOM</t>
  </si>
  <si>
    <t>Side Panel</t>
  </si>
  <si>
    <t>Top Panel</t>
  </si>
  <si>
    <t>Bottom Panel</t>
  </si>
  <si>
    <t>Solar Cells</t>
  </si>
  <si>
    <t>Solar Cell</t>
  </si>
  <si>
    <t>TriSolX</t>
  </si>
  <si>
    <t>CNC</t>
  </si>
  <si>
    <t>Corners</t>
  </si>
  <si>
    <t>Switches</t>
  </si>
  <si>
    <t>D2MQ-1L</t>
  </si>
  <si>
    <t>Omron</t>
  </si>
  <si>
    <t>Sell Price</t>
  </si>
  <si>
    <t>Markup</t>
  </si>
  <si>
    <t>Simple Space Systems BOM</t>
  </si>
  <si>
    <t>Atmel</t>
  </si>
  <si>
    <t>ST Electronics</t>
  </si>
  <si>
    <t>k</t>
  </si>
  <si>
    <t>h</t>
  </si>
  <si>
    <t>j</t>
  </si>
  <si>
    <t>Profit</t>
  </si>
  <si>
    <t>Labsat</t>
  </si>
  <si>
    <t>Switch</t>
  </si>
  <si>
    <t>TL3301</t>
  </si>
  <si>
    <t>Programmer</t>
  </si>
  <si>
    <t>Arduino Uno</t>
  </si>
  <si>
    <t>Standoff</t>
  </si>
  <si>
    <t>2mm Standoff</t>
  </si>
  <si>
    <t>Arduino</t>
  </si>
  <si>
    <t>E-Switch</t>
  </si>
  <si>
    <t>Stock</t>
  </si>
  <si>
    <t>Walsin</t>
  </si>
  <si>
    <t>Kemmet</t>
  </si>
  <si>
    <t>Source</t>
  </si>
  <si>
    <t>AVX</t>
  </si>
  <si>
    <t>JST</t>
  </si>
  <si>
    <t>Maxim Integrated</t>
  </si>
  <si>
    <t>Abracon</t>
  </si>
  <si>
    <t>Microchip</t>
  </si>
  <si>
    <t>Keystone</t>
  </si>
  <si>
    <t>2998</t>
  </si>
  <si>
    <t>.</t>
  </si>
  <si>
    <t>Parts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</si>
</sst>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theme="0"/>
      <name val="Roboto Light"/>
    </font>
    <font>
      <sz val="11"/>
      <color theme="0"/>
      <name val="Roboto Light"/>
    </font>
    <font>
      <sz val="11"/>
      <color theme="1"/>
      <name val="Roboto Light"/>
    </font>
    <font>
      <sz val="11"/>
      <name val="Roboto Light"/>
    </font>
    <font>
      <sz val="9"/>
      <color rgb="FF000000"/>
      <name val="Roboto Light"/>
    </font>
    <font>
      <sz val="11"/>
      <color rgb="FF000000"/>
      <name val="Roboto Light"/>
    </font>
  </fonts>
  <fills count="3">
    <fill>
      <patternFill patternType="none"/>
    </fill>
    <fill>
      <patternFill patternType="gray125"/>
    </fill>
    <fill>
      <patternFill patternType="solid">
        <fgColor rgb="FF8E79A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44" fontId="0" fillId="0" borderId="0" xfId="1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44" fontId="0" fillId="0" borderId="5" xfId="0" applyNumberFormat="1" applyBorder="1"/>
    <xf numFmtId="0" fontId="0" fillId="0" borderId="8" xfId="0" applyBorder="1"/>
    <xf numFmtId="0" fontId="2" fillId="2" borderId="0" xfId="0" applyFont="1" applyFill="1" applyBorder="1"/>
    <xf numFmtId="0" fontId="2" fillId="2" borderId="2" xfId="0" applyFont="1" applyFill="1" applyBorder="1"/>
    <xf numFmtId="0" fontId="2" fillId="2" borderId="7" xfId="0" applyFont="1" applyFill="1" applyBorder="1"/>
    <xf numFmtId="0" fontId="6" fillId="2" borderId="0" xfId="0" applyFont="1" applyFill="1" applyBorder="1"/>
    <xf numFmtId="0" fontId="6" fillId="2" borderId="7" xfId="0" applyFont="1" applyFill="1" applyBorder="1"/>
    <xf numFmtId="0" fontId="7" fillId="0" borderId="4" xfId="0" applyFont="1" applyBorder="1"/>
    <xf numFmtId="0" fontId="7" fillId="0" borderId="0" xfId="0" applyFont="1" applyBorder="1"/>
    <xf numFmtId="44" fontId="7" fillId="0" borderId="0" xfId="1" applyFont="1" applyBorder="1"/>
    <xf numFmtId="44" fontId="7" fillId="0" borderId="5" xfId="0" applyNumberFormat="1" applyFont="1" applyBorder="1"/>
    <xf numFmtId="0" fontId="7" fillId="0" borderId="0" xfId="0" applyFont="1" applyBorder="1" applyAlignment="1">
      <alignment wrapText="1"/>
    </xf>
    <xf numFmtId="0" fontId="8" fillId="0" borderId="0" xfId="3" applyFont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6" fillId="2" borderId="9" xfId="0" applyFont="1" applyFill="1" applyBorder="1"/>
    <xf numFmtId="0" fontId="6" fillId="2" borderId="10" xfId="0" applyFont="1" applyFill="1" applyBorder="1"/>
    <xf numFmtId="44" fontId="6" fillId="2" borderId="10" xfId="1" applyFont="1" applyFill="1" applyBorder="1"/>
    <xf numFmtId="44" fontId="6" fillId="2" borderId="11" xfId="0" applyNumberFormat="1" applyFont="1" applyFill="1" applyBorder="1"/>
    <xf numFmtId="0" fontId="10" fillId="0" borderId="0" xfId="0" applyFont="1" applyBorder="1"/>
    <xf numFmtId="0" fontId="10" fillId="0" borderId="0" xfId="0" applyFont="1" applyBorder="1" applyAlignment="1">
      <alignment wrapText="1"/>
    </xf>
    <xf numFmtId="0" fontId="2" fillId="0" borderId="0" xfId="0" applyFont="1"/>
    <xf numFmtId="0" fontId="7" fillId="0" borderId="5" xfId="0" applyFont="1" applyBorder="1"/>
    <xf numFmtId="0" fontId="6" fillId="2" borderId="4" xfId="0" applyFont="1" applyFill="1" applyBorder="1"/>
    <xf numFmtId="0" fontId="6" fillId="2" borderId="5" xfId="0" applyFont="1" applyFill="1" applyBorder="1"/>
    <xf numFmtId="0" fontId="6" fillId="2" borderId="6" xfId="0" applyFont="1" applyFill="1" applyBorder="1"/>
    <xf numFmtId="0" fontId="6" fillId="2" borderId="8" xfId="0" applyFont="1" applyFill="1" applyBorder="1"/>
    <xf numFmtId="0" fontId="2" fillId="2" borderId="1" xfId="0" applyFont="1" applyFill="1" applyBorder="1"/>
    <xf numFmtId="44" fontId="2" fillId="2" borderId="3" xfId="0" applyNumberFormat="1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9" fontId="2" fillId="2" borderId="8" xfId="2" applyFont="1" applyFill="1" applyBorder="1"/>
    <xf numFmtId="44" fontId="2" fillId="2" borderId="5" xfId="1" applyFont="1" applyFill="1" applyBorder="1"/>
    <xf numFmtId="0" fontId="2" fillId="2" borderId="0" xfId="0" applyFont="1" applyFill="1"/>
    <xf numFmtId="44" fontId="2" fillId="2" borderId="0" xfId="0" applyNumberFormat="1" applyFont="1" applyFill="1"/>
    <xf numFmtId="0" fontId="2" fillId="2" borderId="8" xfId="0" applyFont="1" applyFill="1" applyBorder="1"/>
    <xf numFmtId="0" fontId="0" fillId="0" borderId="0" xfId="0" applyFill="1" applyBorder="1"/>
    <xf numFmtId="0" fontId="4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49" fontId="7" fillId="0" borderId="0" xfId="0" applyNumberFormat="1" applyFont="1" applyBorder="1"/>
    <xf numFmtId="49" fontId="7" fillId="0" borderId="0" xfId="0" applyNumberFormat="1" applyFont="1"/>
    <xf numFmtId="0" fontId="7" fillId="0" borderId="0" xfId="0" applyFont="1"/>
    <xf numFmtId="0" fontId="7" fillId="0" borderId="0" xfId="0" applyFont="1" applyFill="1" applyBorder="1"/>
    <xf numFmtId="0" fontId="3" fillId="0" borderId="0" xfId="3" applyBorder="1"/>
    <xf numFmtId="1" fontId="7" fillId="0" borderId="0" xfId="0" applyNumberFormat="1" applyFont="1" applyBorder="1"/>
    <xf numFmtId="1" fontId="7" fillId="0" borderId="2" xfId="0" applyNumberFormat="1" applyFont="1" applyBorder="1"/>
    <xf numFmtId="44" fontId="6" fillId="2" borderId="10" xfId="0" applyNumberFormat="1" applyFont="1" applyFill="1" applyBorder="1"/>
    <xf numFmtId="44" fontId="7" fillId="0" borderId="3" xfId="1" applyFont="1" applyBorder="1"/>
    <xf numFmtId="44" fontId="7" fillId="0" borderId="5" xfId="1" applyFont="1" applyBorder="1"/>
    <xf numFmtId="44" fontId="7" fillId="0" borderId="8" xfId="1" applyFont="1" applyBorder="1"/>
    <xf numFmtId="44" fontId="0" fillId="0" borderId="0" xfId="0" applyNumberForma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8E79A3"/>
      <color rgb="FF3A2F45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G6" sqref="G6:G7"/>
    </sheetView>
  </sheetViews>
  <sheetFormatPr defaultRowHeight="15" x14ac:dyDescent="0.25"/>
  <cols>
    <col min="1" max="1" width="3.7109375" customWidth="1"/>
    <col min="2" max="2" width="30.7109375" customWidth="1"/>
    <col min="3" max="3" width="15.7109375" customWidth="1"/>
    <col min="4" max="4" width="10.7109375" customWidth="1"/>
  </cols>
  <sheetData>
    <row r="1" spans="1:4" ht="23.25" x14ac:dyDescent="0.35">
      <c r="A1" s="43" t="s">
        <v>112</v>
      </c>
      <c r="B1" s="44"/>
      <c r="C1" s="44"/>
      <c r="D1" s="45"/>
    </row>
    <row r="2" spans="1:4" x14ac:dyDescent="0.25">
      <c r="A2" s="34"/>
      <c r="B2" s="7"/>
      <c r="C2" s="7"/>
      <c r="D2" s="35"/>
    </row>
    <row r="3" spans="1:4" x14ac:dyDescent="0.25">
      <c r="A3" s="36" t="s">
        <v>0</v>
      </c>
      <c r="B3" s="9" t="s">
        <v>1</v>
      </c>
      <c r="C3" s="9" t="s">
        <v>3</v>
      </c>
      <c r="D3" s="41" t="s">
        <v>2</v>
      </c>
    </row>
    <row r="4" spans="1:4" x14ac:dyDescent="0.25">
      <c r="A4" s="2">
        <v>1</v>
      </c>
      <c r="B4" s="3" t="s">
        <v>4</v>
      </c>
      <c r="C4" s="3">
        <f>SUM('Electronic Power System'!E4:E30)</f>
        <v>114</v>
      </c>
      <c r="D4" s="5">
        <f>'Electronic Power System'!H32</f>
        <v>117.61766666666665</v>
      </c>
    </row>
    <row r="5" spans="1:4" x14ac:dyDescent="0.25">
      <c r="A5" s="2">
        <v>2</v>
      </c>
      <c r="B5" s="3" t="s">
        <v>5</v>
      </c>
      <c r="C5" s="3">
        <f>SUM('Radio Board'!E4:E12)</f>
        <v>11</v>
      </c>
      <c r="D5" s="5">
        <f>'Radio Board'!H32</f>
        <v>49.746999999999993</v>
      </c>
    </row>
    <row r="6" spans="1:4" x14ac:dyDescent="0.25">
      <c r="A6" s="2">
        <v>3</v>
      </c>
      <c r="B6" s="3" t="s">
        <v>6</v>
      </c>
      <c r="C6" s="3">
        <f>SUM('On Board Computer'!E4:E20)</f>
        <v>25</v>
      </c>
      <c r="D6" s="5">
        <f>'On Board Computer'!H32</f>
        <v>52.646333333333331</v>
      </c>
    </row>
    <row r="7" spans="1:4" x14ac:dyDescent="0.25">
      <c r="A7" s="2">
        <v>4</v>
      </c>
      <c r="B7" s="3" t="s">
        <v>97</v>
      </c>
      <c r="C7" s="3">
        <f>SUM(Structure!E4:E8)</f>
        <v>55</v>
      </c>
      <c r="D7" s="5">
        <f>Structure!H32</f>
        <v>435.14399999999995</v>
      </c>
    </row>
    <row r="8" spans="1:4" x14ac:dyDescent="0.25">
      <c r="A8" s="2">
        <v>5</v>
      </c>
      <c r="B8" s="42" t="s">
        <v>119</v>
      </c>
      <c r="C8" s="3">
        <f>SUM(LabSat!E4:E28)</f>
        <v>35</v>
      </c>
      <c r="D8" s="5">
        <f>LabSat!H32</f>
        <v>89.519428571428563</v>
      </c>
    </row>
    <row r="9" spans="1:4" x14ac:dyDescent="0.25">
      <c r="A9" s="2"/>
      <c r="B9" s="3"/>
      <c r="C9" s="3"/>
      <c r="D9" s="4"/>
    </row>
    <row r="10" spans="1:4" x14ac:dyDescent="0.25">
      <c r="A10" s="2"/>
      <c r="B10" s="3"/>
      <c r="C10" s="3"/>
      <c r="D10" s="4"/>
    </row>
    <row r="11" spans="1:4" x14ac:dyDescent="0.25">
      <c r="A11" s="2"/>
      <c r="B11" s="3"/>
      <c r="C11" s="3"/>
      <c r="D11" s="4"/>
    </row>
    <row r="12" spans="1:4" x14ac:dyDescent="0.25">
      <c r="A12" s="32"/>
      <c r="B12" s="8"/>
      <c r="C12" s="8" t="s">
        <v>21</v>
      </c>
      <c r="D12" s="33">
        <f>SUM(D4:D11)</f>
        <v>744.67442857142851</v>
      </c>
    </row>
    <row r="13" spans="1:4" x14ac:dyDescent="0.25">
      <c r="A13" s="34"/>
      <c r="B13" s="7"/>
      <c r="C13" s="7" t="s">
        <v>110</v>
      </c>
      <c r="D13" s="38">
        <v>4000</v>
      </c>
    </row>
    <row r="14" spans="1:4" x14ac:dyDescent="0.25">
      <c r="A14" s="34"/>
      <c r="B14" s="7"/>
      <c r="C14" s="39" t="s">
        <v>118</v>
      </c>
      <c r="D14" s="40">
        <f>D13-D12</f>
        <v>3255.3255714285715</v>
      </c>
    </row>
    <row r="15" spans="1:4" x14ac:dyDescent="0.25">
      <c r="A15" s="36"/>
      <c r="B15" s="9"/>
      <c r="C15" s="9" t="s">
        <v>111</v>
      </c>
      <c r="D15" s="37">
        <f>((D13-D12)/D12)</f>
        <v>4.3714748976590156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5" sqref="B5:C5"/>
    </sheetView>
  </sheetViews>
  <sheetFormatPr defaultRowHeight="15" x14ac:dyDescent="0.25"/>
  <cols>
    <col min="1" max="1" width="3.7109375" customWidth="1"/>
    <col min="2" max="2" width="10.7109375" customWidth="1"/>
    <col min="3" max="3" width="30.7109375" customWidth="1"/>
    <col min="4" max="4" width="8.28515625" customWidth="1"/>
    <col min="5" max="5" width="10.7109375" customWidth="1"/>
    <col min="6" max="6" width="15.7109375" customWidth="1"/>
    <col min="7" max="8" width="10.7109375" customWidth="1"/>
  </cols>
  <sheetData>
    <row r="1" spans="1:8" ht="25.5" x14ac:dyDescent="0.45">
      <c r="A1" s="46" t="s">
        <v>98</v>
      </c>
      <c r="B1" s="47"/>
      <c r="C1" s="47"/>
      <c r="D1" s="47"/>
      <c r="E1" s="47"/>
      <c r="F1" s="47"/>
      <c r="G1" s="47"/>
      <c r="H1" s="48"/>
    </row>
    <row r="2" spans="1:8" ht="16.5" x14ac:dyDescent="0.3">
      <c r="A2" s="28"/>
      <c r="B2" s="10"/>
      <c r="C2" s="10"/>
      <c r="D2" s="10"/>
      <c r="E2" s="10"/>
      <c r="F2" s="10"/>
      <c r="G2" s="10"/>
      <c r="H2" s="29"/>
    </row>
    <row r="3" spans="1:8" ht="16.5" x14ac:dyDescent="0.3">
      <c r="A3" s="30" t="s">
        <v>0</v>
      </c>
      <c r="B3" s="11" t="s">
        <v>12</v>
      </c>
      <c r="C3" s="11" t="s">
        <v>8</v>
      </c>
      <c r="D3" s="11" t="s">
        <v>9</v>
      </c>
      <c r="E3" s="11" t="s">
        <v>11</v>
      </c>
      <c r="F3" s="11" t="s">
        <v>49</v>
      </c>
      <c r="G3" s="11" t="s">
        <v>2</v>
      </c>
      <c r="H3" s="31" t="s">
        <v>21</v>
      </c>
    </row>
    <row r="4" spans="1:8" ht="16.5" x14ac:dyDescent="0.3">
      <c r="A4" s="12">
        <v>1</v>
      </c>
      <c r="B4" s="13" t="s">
        <v>38</v>
      </c>
      <c r="C4" s="13" t="s">
        <v>40</v>
      </c>
      <c r="D4" s="13"/>
      <c r="E4" s="13">
        <v>4</v>
      </c>
      <c r="F4" s="13" t="s">
        <v>56</v>
      </c>
      <c r="G4" s="14">
        <f>_xll.OCTOPART_AVERAGE_PRICE(C4,F4,E4,"SGD")</f>
        <v>5.7569999999999997</v>
      </c>
      <c r="H4" s="15">
        <f>G4*E4</f>
        <v>23.027999999999999</v>
      </c>
    </row>
    <row r="5" spans="1:8" ht="16.5" x14ac:dyDescent="0.3">
      <c r="A5" s="12">
        <v>2</v>
      </c>
      <c r="B5" s="13" t="s">
        <v>120</v>
      </c>
      <c r="C5" s="16" t="s">
        <v>121</v>
      </c>
      <c r="D5" s="13"/>
      <c r="E5" s="13">
        <v>1</v>
      </c>
      <c r="F5" s="13" t="s">
        <v>127</v>
      </c>
      <c r="G5" s="14">
        <f>_xll.OCTOPART_AVERAGE_PRICE(C5,F5,E5,"SGD")</f>
        <v>0.67142857142857149</v>
      </c>
      <c r="H5" s="15">
        <f t="shared" ref="H5:H16" si="0">G5*E5</f>
        <v>0.67142857142857149</v>
      </c>
    </row>
    <row r="6" spans="1:8" ht="16.5" x14ac:dyDescent="0.3">
      <c r="A6" s="12">
        <v>3</v>
      </c>
      <c r="B6" s="13" t="s">
        <v>122</v>
      </c>
      <c r="C6" s="16" t="s">
        <v>123</v>
      </c>
      <c r="D6" s="13"/>
      <c r="E6" s="13">
        <v>1</v>
      </c>
      <c r="F6" s="13" t="s">
        <v>126</v>
      </c>
      <c r="G6" s="14">
        <v>33.92</v>
      </c>
      <c r="H6" s="15">
        <f t="shared" si="0"/>
        <v>33.92</v>
      </c>
    </row>
    <row r="7" spans="1:8" ht="16.5" x14ac:dyDescent="0.3">
      <c r="A7" s="12">
        <v>4</v>
      </c>
      <c r="B7" s="13" t="s">
        <v>124</v>
      </c>
      <c r="C7" s="17" t="s">
        <v>125</v>
      </c>
      <c r="D7" s="13"/>
      <c r="E7" s="13">
        <v>28</v>
      </c>
      <c r="F7" s="13"/>
      <c r="G7" s="14"/>
      <c r="H7" s="15">
        <f t="shared" si="0"/>
        <v>0</v>
      </c>
    </row>
    <row r="8" spans="1:8" ht="16.5" x14ac:dyDescent="0.3">
      <c r="A8" s="12">
        <v>5</v>
      </c>
      <c r="B8" s="13"/>
      <c r="C8" s="13"/>
      <c r="D8" s="13"/>
      <c r="E8" s="13"/>
      <c r="F8" s="13"/>
      <c r="G8" s="14"/>
      <c r="H8" s="15">
        <f t="shared" si="0"/>
        <v>0</v>
      </c>
    </row>
    <row r="9" spans="1:8" ht="16.5" x14ac:dyDescent="0.3">
      <c r="A9" s="12">
        <v>6</v>
      </c>
      <c r="B9" s="13"/>
      <c r="C9" s="13"/>
      <c r="D9" s="13"/>
      <c r="E9" s="13"/>
      <c r="F9" s="13"/>
      <c r="G9" s="14"/>
      <c r="H9" s="15">
        <f t="shared" si="0"/>
        <v>0</v>
      </c>
    </row>
    <row r="10" spans="1:8" ht="16.5" x14ac:dyDescent="0.3">
      <c r="A10" s="12"/>
      <c r="B10" s="13" t="s">
        <v>95</v>
      </c>
      <c r="C10" s="18"/>
      <c r="D10" s="13"/>
      <c r="E10" s="13">
        <v>1</v>
      </c>
      <c r="F10" s="13" t="s">
        <v>96</v>
      </c>
      <c r="G10" s="14">
        <v>31.9</v>
      </c>
      <c r="H10" s="15">
        <f t="shared" si="0"/>
        <v>31.9</v>
      </c>
    </row>
    <row r="11" spans="1:8" ht="16.5" x14ac:dyDescent="0.3">
      <c r="A11" s="12"/>
      <c r="B11" s="13"/>
      <c r="C11" s="18"/>
      <c r="D11" s="13"/>
      <c r="E11" s="13"/>
      <c r="F11" s="13"/>
      <c r="G11" s="14"/>
      <c r="H11" s="15">
        <f t="shared" si="0"/>
        <v>0</v>
      </c>
    </row>
    <row r="12" spans="1:8" ht="16.5" x14ac:dyDescent="0.3">
      <c r="A12" s="12"/>
      <c r="B12" s="13"/>
      <c r="C12" s="13"/>
      <c r="D12" s="13"/>
      <c r="E12" s="13"/>
      <c r="F12" s="13"/>
      <c r="G12" s="14"/>
      <c r="H12" s="15">
        <f t="shared" si="0"/>
        <v>0</v>
      </c>
    </row>
    <row r="13" spans="1:8" ht="16.5" x14ac:dyDescent="0.3">
      <c r="A13" s="12"/>
      <c r="B13" s="13"/>
      <c r="C13" s="13"/>
      <c r="D13" s="13"/>
      <c r="E13" s="13"/>
      <c r="F13" s="13"/>
      <c r="G13" s="14"/>
      <c r="H13" s="15">
        <f t="shared" si="0"/>
        <v>0</v>
      </c>
    </row>
    <row r="14" spans="1:8" ht="16.5" x14ac:dyDescent="0.3">
      <c r="A14" s="12"/>
      <c r="B14" s="13"/>
      <c r="C14" s="13"/>
      <c r="D14" s="13"/>
      <c r="E14" s="13"/>
      <c r="F14" s="13"/>
      <c r="G14" s="14"/>
      <c r="H14" s="15">
        <f t="shared" si="0"/>
        <v>0</v>
      </c>
    </row>
    <row r="15" spans="1:8" ht="16.5" x14ac:dyDescent="0.3">
      <c r="A15" s="12"/>
      <c r="B15" s="13"/>
      <c r="C15" s="13"/>
      <c r="D15" s="13"/>
      <c r="E15" s="13"/>
      <c r="F15" s="13"/>
      <c r="G15" s="14"/>
      <c r="H15" s="15">
        <f t="shared" si="0"/>
        <v>0</v>
      </c>
    </row>
    <row r="16" spans="1:8" ht="16.5" x14ac:dyDescent="0.3">
      <c r="A16" s="12"/>
      <c r="B16" s="13"/>
      <c r="C16" s="13"/>
      <c r="D16" s="13"/>
      <c r="E16" s="13"/>
      <c r="F16" s="13"/>
      <c r="G16" s="14"/>
      <c r="H16" s="15">
        <f t="shared" si="0"/>
        <v>0</v>
      </c>
    </row>
    <row r="17" spans="1:8" ht="16.5" x14ac:dyDescent="0.3">
      <c r="A17" s="12"/>
      <c r="B17" s="13"/>
      <c r="C17" s="13"/>
      <c r="D17" s="13"/>
      <c r="E17" s="13"/>
      <c r="F17" s="13"/>
      <c r="G17" s="14"/>
      <c r="H17" s="15"/>
    </row>
    <row r="18" spans="1:8" ht="16.5" x14ac:dyDescent="0.3">
      <c r="A18" s="12"/>
      <c r="B18" s="13"/>
      <c r="C18" s="13"/>
      <c r="D18" s="13"/>
      <c r="E18" s="13"/>
      <c r="F18" s="13"/>
      <c r="G18" s="14"/>
      <c r="H18" s="15"/>
    </row>
    <row r="19" spans="1:8" ht="16.5" x14ac:dyDescent="0.3">
      <c r="A19" s="12"/>
      <c r="B19" s="13"/>
      <c r="C19" s="13"/>
      <c r="D19" s="13"/>
      <c r="E19" s="13"/>
      <c r="F19" s="13"/>
      <c r="G19" s="14"/>
      <c r="H19" s="15"/>
    </row>
    <row r="20" spans="1:8" ht="16.5" x14ac:dyDescent="0.3">
      <c r="A20" s="12"/>
      <c r="B20" s="13"/>
      <c r="C20" s="13"/>
      <c r="D20" s="13"/>
      <c r="E20" s="13"/>
      <c r="F20" s="13"/>
      <c r="G20" s="14"/>
      <c r="H20" s="15"/>
    </row>
    <row r="21" spans="1:8" ht="16.5" x14ac:dyDescent="0.3">
      <c r="A21" s="12"/>
      <c r="B21" s="13"/>
      <c r="C21" s="13"/>
      <c r="D21" s="13"/>
      <c r="E21" s="13"/>
      <c r="F21" s="13"/>
      <c r="G21" s="14"/>
      <c r="H21" s="15"/>
    </row>
    <row r="22" spans="1:8" ht="16.5" x14ac:dyDescent="0.3">
      <c r="A22" s="12"/>
      <c r="B22" s="13"/>
      <c r="C22" s="13"/>
      <c r="D22" s="13"/>
      <c r="E22" s="13"/>
      <c r="F22" s="13"/>
      <c r="G22" s="14"/>
      <c r="H22" s="15"/>
    </row>
    <row r="23" spans="1:8" ht="16.5" x14ac:dyDescent="0.3">
      <c r="A23" s="12"/>
      <c r="B23" s="13"/>
      <c r="C23" s="19"/>
      <c r="D23" s="13"/>
      <c r="E23" s="13"/>
      <c r="F23" s="13"/>
      <c r="G23" s="14"/>
      <c r="H23" s="15"/>
    </row>
    <row r="24" spans="1:8" ht="16.5" x14ac:dyDescent="0.3">
      <c r="A24" s="12"/>
      <c r="B24" s="13"/>
      <c r="C24" s="13"/>
      <c r="D24" s="13"/>
      <c r="E24" s="13"/>
      <c r="F24" s="13"/>
      <c r="G24" s="14"/>
      <c r="H24" s="15"/>
    </row>
    <row r="25" spans="1:8" ht="16.5" x14ac:dyDescent="0.3">
      <c r="A25" s="12"/>
      <c r="B25" s="13"/>
      <c r="C25" s="13"/>
      <c r="D25" s="13"/>
      <c r="E25" s="13"/>
      <c r="F25" s="13"/>
      <c r="G25" s="14"/>
      <c r="H25" s="15"/>
    </row>
    <row r="26" spans="1:8" ht="16.5" x14ac:dyDescent="0.3">
      <c r="A26" s="12"/>
      <c r="B26" s="13"/>
      <c r="C26" s="13"/>
      <c r="D26" s="13"/>
      <c r="E26" s="13"/>
      <c r="F26" s="13"/>
      <c r="G26" s="14"/>
      <c r="H26" s="15"/>
    </row>
    <row r="27" spans="1:8" ht="16.5" x14ac:dyDescent="0.3">
      <c r="A27" s="12"/>
      <c r="B27" s="13"/>
      <c r="C27" s="13"/>
      <c r="D27" s="13"/>
      <c r="E27" s="13"/>
      <c r="F27" s="13"/>
      <c r="G27" s="14"/>
      <c r="H27" s="15"/>
    </row>
    <row r="28" spans="1:8" ht="16.5" x14ac:dyDescent="0.3">
      <c r="A28" s="12"/>
      <c r="B28" s="13"/>
      <c r="C28" s="13"/>
      <c r="D28" s="13"/>
      <c r="E28" s="13"/>
      <c r="F28" s="13"/>
      <c r="G28" s="14"/>
      <c r="H28" s="15"/>
    </row>
    <row r="29" spans="1:8" ht="16.5" x14ac:dyDescent="0.3">
      <c r="A29" s="12"/>
      <c r="B29" s="13"/>
      <c r="C29" s="13"/>
      <c r="D29" s="13"/>
      <c r="E29" s="13"/>
      <c r="F29" s="13"/>
      <c r="G29" s="14"/>
      <c r="H29" s="15"/>
    </row>
    <row r="30" spans="1:8" ht="16.5" x14ac:dyDescent="0.3">
      <c r="A30" s="12"/>
      <c r="B30" s="13"/>
      <c r="C30" s="13"/>
      <c r="D30" s="13"/>
      <c r="E30" s="13"/>
      <c r="F30" s="13"/>
      <c r="G30" s="14"/>
      <c r="H30" s="15"/>
    </row>
    <row r="31" spans="1:8" x14ac:dyDescent="0.25">
      <c r="H31" s="4"/>
    </row>
    <row r="32" spans="1:8" ht="16.5" x14ac:dyDescent="0.3">
      <c r="A32" s="20"/>
      <c r="B32" s="21" t="s">
        <v>65</v>
      </c>
      <c r="C32" s="21"/>
      <c r="D32" s="21"/>
      <c r="E32" s="21"/>
      <c r="F32" s="21"/>
      <c r="G32" s="22"/>
      <c r="H32" s="23">
        <f>SUM(H4:H29)</f>
        <v>89.519428571428563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9" sqref="B9:C9"/>
    </sheetView>
  </sheetViews>
  <sheetFormatPr defaultRowHeight="15" x14ac:dyDescent="0.25"/>
  <cols>
    <col min="1" max="1" width="3.7109375" customWidth="1"/>
    <col min="2" max="2" width="10.7109375" customWidth="1"/>
    <col min="3" max="3" width="30.7109375" customWidth="1"/>
    <col min="4" max="4" width="8.28515625" customWidth="1"/>
    <col min="5" max="5" width="10.7109375" customWidth="1"/>
    <col min="6" max="6" width="15.7109375" customWidth="1"/>
    <col min="7" max="8" width="10.7109375" customWidth="1"/>
  </cols>
  <sheetData>
    <row r="1" spans="1:8" ht="25.5" x14ac:dyDescent="0.45">
      <c r="A1" s="46" t="s">
        <v>98</v>
      </c>
      <c r="B1" s="47"/>
      <c r="C1" s="47"/>
      <c r="D1" s="47"/>
      <c r="E1" s="47"/>
      <c r="F1" s="47"/>
      <c r="G1" s="47"/>
      <c r="H1" s="48"/>
    </row>
    <row r="2" spans="1:8" ht="16.5" x14ac:dyDescent="0.3">
      <c r="A2" s="28"/>
      <c r="B2" s="10"/>
      <c r="C2" s="10"/>
      <c r="D2" s="10"/>
      <c r="E2" s="10"/>
      <c r="F2" s="10"/>
      <c r="G2" s="10"/>
      <c r="H2" s="29"/>
    </row>
    <row r="3" spans="1:8" ht="16.5" x14ac:dyDescent="0.3">
      <c r="A3" s="30" t="s">
        <v>0</v>
      </c>
      <c r="B3" s="11" t="s">
        <v>12</v>
      </c>
      <c r="C3" s="11" t="s">
        <v>8</v>
      </c>
      <c r="D3" s="11" t="s">
        <v>9</v>
      </c>
      <c r="E3" s="11" t="s">
        <v>11</v>
      </c>
      <c r="F3" s="11" t="s">
        <v>49</v>
      </c>
      <c r="G3" s="11" t="s">
        <v>2</v>
      </c>
      <c r="H3" s="31" t="s">
        <v>21</v>
      </c>
    </row>
    <row r="4" spans="1:8" ht="16.5" x14ac:dyDescent="0.3">
      <c r="A4" s="12">
        <v>1</v>
      </c>
      <c r="B4" s="13" t="s">
        <v>95</v>
      </c>
      <c r="C4" s="13" t="s">
        <v>99</v>
      </c>
      <c r="D4" s="13"/>
      <c r="E4" s="13">
        <v>4</v>
      </c>
      <c r="F4" s="13" t="s">
        <v>96</v>
      </c>
      <c r="G4" s="14">
        <v>2.71</v>
      </c>
      <c r="H4" s="15">
        <f>G4*E4</f>
        <v>10.84</v>
      </c>
    </row>
    <row r="5" spans="1:8" ht="16.5" x14ac:dyDescent="0.3">
      <c r="A5" s="12">
        <v>2</v>
      </c>
      <c r="B5" s="13" t="s">
        <v>95</v>
      </c>
      <c r="C5" s="16" t="s">
        <v>100</v>
      </c>
      <c r="D5" s="13"/>
      <c r="E5" s="13">
        <v>1</v>
      </c>
      <c r="F5" s="13" t="s">
        <v>96</v>
      </c>
      <c r="G5" s="14">
        <v>2.71</v>
      </c>
      <c r="H5" s="15">
        <f t="shared" ref="H5:H9" si="0">G5*E5</f>
        <v>2.71</v>
      </c>
    </row>
    <row r="6" spans="1:8" ht="16.5" x14ac:dyDescent="0.3">
      <c r="A6" s="12">
        <v>3</v>
      </c>
      <c r="B6" s="13" t="s">
        <v>95</v>
      </c>
      <c r="C6" s="16" t="s">
        <v>101</v>
      </c>
      <c r="D6" s="13"/>
      <c r="E6" s="13">
        <v>1</v>
      </c>
      <c r="F6" s="13" t="s">
        <v>96</v>
      </c>
      <c r="G6" s="14">
        <v>4.0999999999999996</v>
      </c>
      <c r="H6" s="15">
        <f t="shared" si="0"/>
        <v>4.0999999999999996</v>
      </c>
    </row>
    <row r="7" spans="1:8" ht="16.5" x14ac:dyDescent="0.3">
      <c r="A7" s="12">
        <v>4</v>
      </c>
      <c r="B7" s="13" t="s">
        <v>102</v>
      </c>
      <c r="C7" s="17" t="s">
        <v>103</v>
      </c>
      <c r="D7" s="13"/>
      <c r="E7" s="13">
        <f>SUM(E4:E6)*8</f>
        <v>48</v>
      </c>
      <c r="F7" s="13" t="s">
        <v>104</v>
      </c>
      <c r="G7" s="14">
        <v>5.43</v>
      </c>
      <c r="H7" s="15">
        <f t="shared" si="0"/>
        <v>260.64</v>
      </c>
    </row>
    <row r="8" spans="1:8" ht="16.5" x14ac:dyDescent="0.3">
      <c r="A8" s="12">
        <v>5</v>
      </c>
      <c r="B8" s="13" t="s">
        <v>105</v>
      </c>
      <c r="C8" s="13" t="s">
        <v>106</v>
      </c>
      <c r="D8" s="13"/>
      <c r="E8" s="13">
        <v>1</v>
      </c>
      <c r="F8" s="13" t="s">
        <v>96</v>
      </c>
      <c r="G8" s="14">
        <v>146.43</v>
      </c>
      <c r="H8" s="15">
        <f t="shared" si="0"/>
        <v>146.43</v>
      </c>
    </row>
    <row r="9" spans="1:8" ht="16.5" x14ac:dyDescent="0.3">
      <c r="A9" s="12">
        <v>6</v>
      </c>
      <c r="B9" s="13" t="s">
        <v>107</v>
      </c>
      <c r="C9" s="13" t="s">
        <v>108</v>
      </c>
      <c r="D9" s="13"/>
      <c r="E9" s="13">
        <v>2</v>
      </c>
      <c r="F9" s="13" t="s">
        <v>109</v>
      </c>
      <c r="G9" s="14">
        <f>_xll.OCTOPART_AVERAGE_PRICE(C9,F9,E9,"SGD")</f>
        <v>5.2120000000000006</v>
      </c>
      <c r="H9" s="15">
        <f t="shared" si="0"/>
        <v>10.424000000000001</v>
      </c>
    </row>
    <row r="10" spans="1:8" ht="16.5" x14ac:dyDescent="0.3">
      <c r="A10" s="12"/>
      <c r="B10" s="13"/>
      <c r="C10" s="18"/>
      <c r="D10" s="13"/>
      <c r="E10" s="13"/>
      <c r="F10" s="13"/>
      <c r="G10" s="14"/>
      <c r="H10" s="15"/>
    </row>
    <row r="11" spans="1:8" ht="16.5" x14ac:dyDescent="0.3">
      <c r="A11" s="12"/>
      <c r="B11" s="13"/>
      <c r="C11" s="18"/>
      <c r="D11" s="13"/>
      <c r="E11" s="13"/>
      <c r="F11" s="13"/>
      <c r="G11" s="14"/>
      <c r="H11" s="15"/>
    </row>
    <row r="12" spans="1:8" ht="16.5" x14ac:dyDescent="0.3">
      <c r="A12" s="12"/>
      <c r="B12" s="13"/>
      <c r="C12" s="13"/>
      <c r="D12" s="13"/>
      <c r="E12" s="13"/>
      <c r="F12" s="13"/>
      <c r="G12" s="14"/>
      <c r="H12" s="15"/>
    </row>
    <row r="13" spans="1:8" ht="16.5" x14ac:dyDescent="0.3">
      <c r="A13" s="12"/>
      <c r="B13" s="13"/>
      <c r="C13" s="13"/>
      <c r="D13" s="13"/>
      <c r="E13" s="13"/>
      <c r="F13" s="13"/>
      <c r="G13" s="14"/>
      <c r="H13" s="15"/>
    </row>
    <row r="14" spans="1:8" ht="16.5" x14ac:dyDescent="0.3">
      <c r="A14" s="12"/>
      <c r="B14" s="13"/>
      <c r="C14" s="13"/>
      <c r="D14" s="13"/>
      <c r="E14" s="13"/>
      <c r="F14" s="13"/>
      <c r="G14" s="14"/>
      <c r="H14" s="15"/>
    </row>
    <row r="15" spans="1:8" ht="16.5" x14ac:dyDescent="0.3">
      <c r="A15" s="12"/>
      <c r="B15" s="13"/>
      <c r="C15" s="13"/>
      <c r="D15" s="13"/>
      <c r="E15" s="13"/>
      <c r="F15" s="13"/>
      <c r="G15" s="14"/>
      <c r="H15" s="15"/>
    </row>
    <row r="16" spans="1:8" ht="16.5" x14ac:dyDescent="0.3">
      <c r="A16" s="12"/>
      <c r="B16" s="13"/>
      <c r="C16" s="13"/>
      <c r="D16" s="13"/>
      <c r="E16" s="13"/>
      <c r="F16" s="13"/>
      <c r="G16" s="14"/>
      <c r="H16" s="15"/>
    </row>
    <row r="17" spans="1:8" ht="16.5" x14ac:dyDescent="0.3">
      <c r="A17" s="12"/>
      <c r="B17" s="13"/>
      <c r="C17" s="13"/>
      <c r="D17" s="13"/>
      <c r="E17" s="13"/>
      <c r="F17" s="13"/>
      <c r="G17" s="14"/>
      <c r="H17" s="15"/>
    </row>
    <row r="18" spans="1:8" ht="16.5" x14ac:dyDescent="0.3">
      <c r="A18" s="12"/>
      <c r="B18" s="13"/>
      <c r="C18" s="13"/>
      <c r="D18" s="13"/>
      <c r="E18" s="13"/>
      <c r="F18" s="13"/>
      <c r="G18" s="14"/>
      <c r="H18" s="15"/>
    </row>
    <row r="19" spans="1:8" ht="16.5" x14ac:dyDescent="0.3">
      <c r="A19" s="12"/>
      <c r="B19" s="13"/>
      <c r="C19" s="13"/>
      <c r="D19" s="13"/>
      <c r="E19" s="13"/>
      <c r="F19" s="13"/>
      <c r="G19" s="14"/>
      <c r="H19" s="15"/>
    </row>
    <row r="20" spans="1:8" ht="16.5" x14ac:dyDescent="0.3">
      <c r="A20" s="12"/>
      <c r="B20" s="13"/>
      <c r="C20" s="13"/>
      <c r="D20" s="13"/>
      <c r="E20" s="13"/>
      <c r="F20" s="13"/>
      <c r="G20" s="14"/>
      <c r="H20" s="15"/>
    </row>
    <row r="21" spans="1:8" ht="16.5" x14ac:dyDescent="0.3">
      <c r="A21" s="12"/>
      <c r="B21" s="13"/>
      <c r="C21" s="13"/>
      <c r="D21" s="13"/>
      <c r="E21" s="13"/>
      <c r="F21" s="13"/>
      <c r="G21" s="14"/>
      <c r="H21" s="15"/>
    </row>
    <row r="22" spans="1:8" ht="16.5" x14ac:dyDescent="0.3">
      <c r="A22" s="12"/>
      <c r="B22" s="13"/>
      <c r="C22" s="13"/>
      <c r="D22" s="13"/>
      <c r="E22" s="13"/>
      <c r="F22" s="13"/>
      <c r="G22" s="14"/>
      <c r="H22" s="15"/>
    </row>
    <row r="23" spans="1:8" ht="16.5" x14ac:dyDescent="0.3">
      <c r="A23" s="12"/>
      <c r="B23" s="13"/>
      <c r="C23" s="19"/>
      <c r="D23" s="13"/>
      <c r="E23" s="13"/>
      <c r="F23" s="13"/>
      <c r="G23" s="14"/>
      <c r="H23" s="15"/>
    </row>
    <row r="24" spans="1:8" ht="16.5" x14ac:dyDescent="0.3">
      <c r="A24" s="12"/>
      <c r="B24" s="13"/>
      <c r="C24" s="13"/>
      <c r="D24" s="13"/>
      <c r="E24" s="13"/>
      <c r="F24" s="13"/>
      <c r="G24" s="14"/>
      <c r="H24" s="15"/>
    </row>
    <row r="25" spans="1:8" ht="16.5" x14ac:dyDescent="0.3">
      <c r="A25" s="12"/>
      <c r="B25" s="13"/>
      <c r="C25" s="13"/>
      <c r="D25" s="13"/>
      <c r="E25" s="13"/>
      <c r="F25" s="13"/>
      <c r="G25" s="14"/>
      <c r="H25" s="15"/>
    </row>
    <row r="26" spans="1:8" ht="16.5" x14ac:dyDescent="0.3">
      <c r="A26" s="12"/>
      <c r="B26" s="13"/>
      <c r="C26" s="13"/>
      <c r="D26" s="13"/>
      <c r="E26" s="13"/>
      <c r="F26" s="13"/>
      <c r="G26" s="14"/>
      <c r="H26" s="15"/>
    </row>
    <row r="27" spans="1:8" ht="16.5" x14ac:dyDescent="0.3">
      <c r="A27" s="12"/>
      <c r="B27" s="13"/>
      <c r="C27" s="13"/>
      <c r="D27" s="13"/>
      <c r="E27" s="13"/>
      <c r="F27" s="13"/>
      <c r="G27" s="14"/>
      <c r="H27" s="15"/>
    </row>
    <row r="28" spans="1:8" ht="16.5" x14ac:dyDescent="0.3">
      <c r="A28" s="12"/>
      <c r="B28" s="13"/>
      <c r="C28" s="13"/>
      <c r="D28" s="13"/>
      <c r="E28" s="13"/>
      <c r="F28" s="13"/>
      <c r="G28" s="14"/>
      <c r="H28" s="15"/>
    </row>
    <row r="29" spans="1:8" ht="16.5" x14ac:dyDescent="0.3">
      <c r="A29" s="12"/>
      <c r="B29" s="13"/>
      <c r="C29" s="13"/>
      <c r="D29" s="13"/>
      <c r="E29" s="13"/>
      <c r="F29" s="13"/>
      <c r="G29" s="14"/>
      <c r="H29" s="15"/>
    </row>
    <row r="30" spans="1:8" ht="16.5" x14ac:dyDescent="0.3">
      <c r="A30" s="12"/>
      <c r="B30" s="13"/>
      <c r="C30" s="13"/>
      <c r="D30" s="13"/>
      <c r="E30" s="13"/>
      <c r="F30" s="13"/>
      <c r="G30" s="14"/>
      <c r="H30" s="15"/>
    </row>
    <row r="31" spans="1:8" x14ac:dyDescent="0.25">
      <c r="H31" s="4"/>
    </row>
    <row r="32" spans="1:8" ht="16.5" x14ac:dyDescent="0.3">
      <c r="A32" s="20"/>
      <c r="B32" s="21" t="s">
        <v>65</v>
      </c>
      <c r="C32" s="21"/>
      <c r="D32" s="21"/>
      <c r="E32" s="21"/>
      <c r="F32" s="21"/>
      <c r="G32" s="22"/>
      <c r="H32" s="23">
        <f>SUM(H4:H29)</f>
        <v>435.14399999999995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C17" sqref="C17"/>
    </sheetView>
  </sheetViews>
  <sheetFormatPr defaultRowHeight="15" x14ac:dyDescent="0.25"/>
  <cols>
    <col min="1" max="1" width="3.7109375" customWidth="1"/>
    <col min="2" max="2" width="10.7109375" customWidth="1"/>
    <col min="3" max="3" width="30.7109375" customWidth="1"/>
    <col min="4" max="4" width="8.28515625" customWidth="1"/>
    <col min="5" max="5" width="10.7109375" customWidth="1"/>
    <col min="6" max="6" width="15.7109375" customWidth="1"/>
    <col min="7" max="8" width="10.7109375" customWidth="1"/>
    <col min="10" max="10" width="18.140625" customWidth="1"/>
  </cols>
  <sheetData>
    <row r="1" spans="1:10" ht="25.5" x14ac:dyDescent="0.45">
      <c r="A1" s="46" t="s">
        <v>79</v>
      </c>
      <c r="B1" s="47"/>
      <c r="C1" s="47"/>
      <c r="D1" s="47"/>
      <c r="E1" s="47"/>
      <c r="F1" s="47"/>
      <c r="G1" s="47"/>
      <c r="H1" s="48"/>
      <c r="I1" s="26" t="str">
        <f ca="1">_xll.OCTOPART_SET_USER("kartikye.mittal@gmail.com")</f>
        <v>Octopart Add-In is ready</v>
      </c>
      <c r="J1" s="26" t="s">
        <v>117</v>
      </c>
    </row>
    <row r="2" spans="1:10" ht="16.5" x14ac:dyDescent="0.3">
      <c r="A2" s="28"/>
      <c r="B2" s="10"/>
      <c r="C2" s="10"/>
      <c r="D2" s="10"/>
      <c r="E2" s="10"/>
      <c r="F2" s="10"/>
      <c r="G2" s="10"/>
      <c r="H2" s="29"/>
    </row>
    <row r="3" spans="1:10" ht="16.5" x14ac:dyDescent="0.3">
      <c r="A3" s="30" t="s">
        <v>0</v>
      </c>
      <c r="B3" s="11" t="s">
        <v>12</v>
      </c>
      <c r="C3" s="11" t="s">
        <v>8</v>
      </c>
      <c r="D3" s="11" t="s">
        <v>9</v>
      </c>
      <c r="E3" s="11" t="s">
        <v>11</v>
      </c>
      <c r="F3" s="11" t="s">
        <v>49</v>
      </c>
      <c r="G3" s="11" t="s">
        <v>2</v>
      </c>
      <c r="H3" s="31" t="s">
        <v>21</v>
      </c>
      <c r="J3" t="s">
        <v>25</v>
      </c>
    </row>
    <row r="4" spans="1:10" ht="16.5" x14ac:dyDescent="0.3">
      <c r="A4" s="12">
        <v>1</v>
      </c>
      <c r="B4" s="13" t="s">
        <v>10</v>
      </c>
      <c r="C4" s="16" t="s">
        <v>62</v>
      </c>
      <c r="D4" s="13" t="s">
        <v>17</v>
      </c>
      <c r="E4" s="13">
        <v>4</v>
      </c>
      <c r="F4" s="13"/>
      <c r="G4" s="14">
        <v>4.0000000000000001E-3</v>
      </c>
      <c r="H4" s="15">
        <f>G4*E4</f>
        <v>1.6E-2</v>
      </c>
      <c r="J4" t="str">
        <f>_xll.OCTOPART_DATASHEET_URL(C4)</f>
        <v>http://datasheet.octopart.com/0805B104J500CT-Walsin-Technologies-datasheet-48038160.pdf</v>
      </c>
    </row>
    <row r="5" spans="1:10" ht="16.5" x14ac:dyDescent="0.3">
      <c r="A5" s="12">
        <v>2</v>
      </c>
      <c r="B5" s="13" t="s">
        <v>10</v>
      </c>
      <c r="C5" s="16" t="s">
        <v>88</v>
      </c>
      <c r="D5" s="13" t="s">
        <v>80</v>
      </c>
      <c r="E5" s="13">
        <v>1</v>
      </c>
      <c r="F5" s="13"/>
      <c r="G5" s="14">
        <v>7.3999999999999996E-2</v>
      </c>
      <c r="H5" s="15">
        <f t="shared" ref="H5:H20" si="0">G5*E5</f>
        <v>7.3999999999999996E-2</v>
      </c>
      <c r="J5" t="str">
        <f>_xll.OCTOPART_DATASHEET_URL(C5)</f>
        <v>http://datasheet.octopart.com/C0805C224K5RAC7800-Kemet-datasheet-62098571.pdf</v>
      </c>
    </row>
    <row r="6" spans="1:10" ht="16.5" x14ac:dyDescent="0.3">
      <c r="A6" s="12">
        <v>3</v>
      </c>
      <c r="B6" s="13" t="s">
        <v>10</v>
      </c>
      <c r="C6" s="13" t="s">
        <v>64</v>
      </c>
      <c r="D6" s="13" t="s">
        <v>19</v>
      </c>
      <c r="E6" s="13">
        <v>1</v>
      </c>
      <c r="F6" s="13"/>
      <c r="G6" s="14">
        <f>_xll.OCTOPART_AVERAGE_PRICE(C6,F6,E6,"SGD")</f>
        <v>0.46899999999999997</v>
      </c>
      <c r="H6" s="15">
        <f t="shared" si="0"/>
        <v>0.46899999999999997</v>
      </c>
      <c r="J6" t="str">
        <f>_xll.OCTOPART_DATASHEET_URL(C6)</f>
        <v>http://datasheet.octopart.com/C0805C475K3PACTU-Kemet-datasheet-60243838.pdf</v>
      </c>
    </row>
    <row r="7" spans="1:10" ht="16.5" x14ac:dyDescent="0.3">
      <c r="A7" s="12">
        <v>4</v>
      </c>
      <c r="B7" s="13" t="s">
        <v>10</v>
      </c>
      <c r="C7" s="17" t="s">
        <v>87</v>
      </c>
      <c r="D7" s="13" t="s">
        <v>81</v>
      </c>
      <c r="E7" s="13">
        <v>2</v>
      </c>
      <c r="F7" s="13"/>
      <c r="G7" s="14">
        <v>2.8000000000000001E-2</v>
      </c>
      <c r="H7" s="15">
        <f t="shared" si="0"/>
        <v>5.6000000000000001E-2</v>
      </c>
      <c r="J7" t="str">
        <f>_xll.OCTOPART_DATASHEET_URL(C7)</f>
        <v>http://datasheet.octopart.com/0805N220J500CT-Walsin-Technologies-datasheet-48038160.pdf</v>
      </c>
    </row>
    <row r="8" spans="1:10" ht="16.5" x14ac:dyDescent="0.3">
      <c r="A8" s="12">
        <v>5</v>
      </c>
      <c r="B8" s="13" t="s">
        <v>82</v>
      </c>
      <c r="C8" s="13" t="s">
        <v>89</v>
      </c>
      <c r="D8" s="13" t="s">
        <v>20</v>
      </c>
      <c r="E8" s="13">
        <v>1</v>
      </c>
      <c r="F8" s="13"/>
      <c r="G8" s="14">
        <v>0.44</v>
      </c>
      <c r="H8" s="15">
        <f t="shared" si="0"/>
        <v>0.44</v>
      </c>
      <c r="J8" t="str">
        <f>_xll.OCTOPART_DATASHEET_URL(C8)</f>
        <v>http://datasheet.octopart.com/TAJR106K006RNJ-AVX-datasheet-10925046.pdf</v>
      </c>
    </row>
    <row r="9" spans="1:10" ht="16.5" x14ac:dyDescent="0.3">
      <c r="A9" s="12">
        <v>6</v>
      </c>
      <c r="B9" s="13" t="s">
        <v>38</v>
      </c>
      <c r="C9" s="13" t="s">
        <v>39</v>
      </c>
      <c r="D9" s="13"/>
      <c r="E9" s="13">
        <v>1</v>
      </c>
      <c r="F9" s="13" t="s">
        <v>56</v>
      </c>
      <c r="G9" s="14">
        <f>_xll.OCTOPART_AVERAGE_PRICE(C9,F9,E9,"SGD")</f>
        <v>6.3549999999999995</v>
      </c>
      <c r="H9" s="15">
        <f t="shared" si="0"/>
        <v>6.3549999999999995</v>
      </c>
      <c r="J9" t="str">
        <f>_xll.OCTOPART_DATASHEET_URL(C9)</f>
        <v>http://datasheet.octopart.com/FX8C-60S-SV5%2891%29-Hirose-datasheet-8384353.pdf</v>
      </c>
    </row>
    <row r="10" spans="1:10" ht="16.5" x14ac:dyDescent="0.3">
      <c r="A10" s="12">
        <v>7</v>
      </c>
      <c r="B10" s="13" t="s">
        <v>38</v>
      </c>
      <c r="C10" s="13" t="s">
        <v>40</v>
      </c>
      <c r="D10" s="13"/>
      <c r="E10" s="13">
        <v>1</v>
      </c>
      <c r="F10" s="13" t="s">
        <v>56</v>
      </c>
      <c r="G10" s="14">
        <f>_xll.OCTOPART_AVERAGE_PRICE(C10,F10,E10,"SGD")</f>
        <v>5.7569999999999997</v>
      </c>
      <c r="H10" s="15">
        <f t="shared" si="0"/>
        <v>5.7569999999999997</v>
      </c>
      <c r="J10" t="str">
        <f>_xll.OCTOPART_DATASHEET_URL(C10)</f>
        <v>http://datasheet.octopart.com/FX8C-60P-SV6%2891%29-Hirose-datasheet-44103168.pdf</v>
      </c>
    </row>
    <row r="11" spans="1:10" ht="16.5" x14ac:dyDescent="0.3">
      <c r="A11" s="12">
        <v>8</v>
      </c>
      <c r="B11" s="13" t="s">
        <v>38</v>
      </c>
      <c r="C11" s="25" t="s">
        <v>41</v>
      </c>
      <c r="D11" s="13"/>
      <c r="E11" s="13">
        <v>1</v>
      </c>
      <c r="F11" s="13"/>
      <c r="G11" s="14">
        <v>1.9E-2</v>
      </c>
      <c r="H11" s="15">
        <f t="shared" si="0"/>
        <v>1.9E-2</v>
      </c>
      <c r="J11" t="str">
        <f>_xll.OCTOPART_DATASHEET_URL(C11)</f>
        <v>http://datasheet.octopart.com/SHR-02V-S-B-JST-datasheet-5322443.pdf</v>
      </c>
    </row>
    <row r="12" spans="1:10" ht="16.5" x14ac:dyDescent="0.3">
      <c r="A12" s="12">
        <v>9</v>
      </c>
      <c r="B12" s="13" t="s">
        <v>26</v>
      </c>
      <c r="C12" s="13" t="s">
        <v>60</v>
      </c>
      <c r="D12" s="13" t="s">
        <v>83</v>
      </c>
      <c r="E12" s="13">
        <v>5</v>
      </c>
      <c r="F12" s="13"/>
      <c r="G12" s="14">
        <f>_xll.OCTOPART_AVERAGE_PRICE(C12,F12,E12,"SGD")</f>
        <v>0.16300000000000001</v>
      </c>
      <c r="H12" s="15">
        <f t="shared" si="0"/>
        <v>0.81500000000000006</v>
      </c>
      <c r="J12" t="str">
        <f>_xll.OCTOPART_DATASHEET_URL(C12)</f>
        <v>http://datasheet.octopart.com/CR0805-JW-104ELF-Bourns-datasheet-49799764.pdf</v>
      </c>
    </row>
    <row r="13" spans="1:10" ht="16.5" x14ac:dyDescent="0.3">
      <c r="A13" s="12">
        <v>10</v>
      </c>
      <c r="B13" s="13" t="s">
        <v>35</v>
      </c>
      <c r="C13" s="13" t="s">
        <v>84</v>
      </c>
      <c r="D13" s="13"/>
      <c r="E13" s="13">
        <v>1</v>
      </c>
      <c r="F13" s="13" t="s">
        <v>113</v>
      </c>
      <c r="G13" s="14">
        <f>_xll.OCTOPART_AVERAGE_PRICE(C13,F13,E13,"SGD")</f>
        <v>5.7333333333333334</v>
      </c>
      <c r="H13" s="15">
        <f t="shared" si="0"/>
        <v>5.7333333333333334</v>
      </c>
      <c r="J13" t="str">
        <f>_xll.OCTOPART_DATASHEET_URL(C13)</f>
        <v>http://datasheet.octopart.com/ATMEGA328P-AU-Atmel-datasheet-14421303.pdf</v>
      </c>
    </row>
    <row r="14" spans="1:10" ht="16.5" x14ac:dyDescent="0.3">
      <c r="A14" s="12">
        <v>11</v>
      </c>
      <c r="B14" s="13" t="s">
        <v>35</v>
      </c>
      <c r="C14" s="13" t="s">
        <v>90</v>
      </c>
      <c r="D14" s="13"/>
      <c r="E14" s="13">
        <v>1</v>
      </c>
      <c r="F14" s="13"/>
      <c r="G14" s="14">
        <f>_xll.OCTOPART_AVERAGE_PRICE(C14,F14,E14,"SGD")</f>
        <v>4.95</v>
      </c>
      <c r="H14" s="15">
        <f t="shared" si="0"/>
        <v>4.95</v>
      </c>
      <c r="J14" t="str">
        <f>_xll.OCTOPART_DATASHEET_URL(C14)</f>
        <v>http://datasheet.octopart.com/DS1388Z-33%2BT%26R-Maxim-Integrated-datasheet-62054837.pdf</v>
      </c>
    </row>
    <row r="15" spans="1:10" ht="16.5" x14ac:dyDescent="0.3">
      <c r="A15" s="12">
        <v>12</v>
      </c>
      <c r="B15" s="13" t="s">
        <v>35</v>
      </c>
      <c r="C15" s="13" t="s">
        <v>85</v>
      </c>
      <c r="D15" s="13"/>
      <c r="E15" s="13">
        <v>1</v>
      </c>
      <c r="F15" s="13" t="s">
        <v>114</v>
      </c>
      <c r="G15" s="14">
        <f>_xll.OCTOPART_AVERAGE_PRICE(C15,F15,E15,"SGD")</f>
        <v>14.989999999999998</v>
      </c>
      <c r="H15" s="15">
        <f t="shared" si="0"/>
        <v>14.989999999999998</v>
      </c>
      <c r="J15" t="str">
        <f>_xll.OCTOPART_DATASHEET_URL(C15)</f>
        <v>http://datasheet.octopart.com/LSM9DS0TR-STMicroelectronics-datasheet-16347594.pdf</v>
      </c>
    </row>
    <row r="16" spans="1:10" ht="16.5" x14ac:dyDescent="0.3">
      <c r="A16" s="12">
        <v>13</v>
      </c>
      <c r="B16" s="13" t="s">
        <v>35</v>
      </c>
      <c r="C16" s="13" t="s">
        <v>86</v>
      </c>
      <c r="D16" s="13"/>
      <c r="E16" s="13">
        <v>1</v>
      </c>
      <c r="F16" s="13" t="s">
        <v>57</v>
      </c>
      <c r="G16" s="14">
        <f>_xll.OCTOPART_AVERAGE_PRICE(C16,F16,E16,"SGD")</f>
        <v>9</v>
      </c>
      <c r="H16" s="15">
        <f t="shared" si="0"/>
        <v>9</v>
      </c>
      <c r="J16" t="str">
        <f>_xll.OCTOPART_DATASHEET_URL(C16)</f>
        <v>http://datasheet.octopart.com/LTC2990IMS%23PBF-Linear-Technology-datasheet-10978018.pdf</v>
      </c>
    </row>
    <row r="17" spans="1:10" ht="16.5" x14ac:dyDescent="0.3">
      <c r="A17" s="12">
        <v>14</v>
      </c>
      <c r="B17" s="13" t="s">
        <v>13</v>
      </c>
      <c r="C17" s="13" t="s">
        <v>91</v>
      </c>
      <c r="D17" s="13"/>
      <c r="E17" s="13">
        <v>1</v>
      </c>
      <c r="F17" s="13"/>
      <c r="G17" s="14">
        <f>_xll.OCTOPART_AVERAGE_PRICE(C17,F17,E17,"SGD")</f>
        <v>0.16200000000000001</v>
      </c>
      <c r="H17" s="15">
        <f t="shared" si="0"/>
        <v>0.16200000000000001</v>
      </c>
      <c r="J17" t="str">
        <f>_xll.OCTOPART_DATASHEET_URL(C17)</f>
        <v>http://datasheet.octopart.com/CI160808-4N7D-Bourns-datasheet-11480061.pdf</v>
      </c>
    </row>
    <row r="18" spans="1:10" ht="16.5" x14ac:dyDescent="0.3">
      <c r="A18" s="12">
        <v>15</v>
      </c>
      <c r="B18" s="13" t="s">
        <v>93</v>
      </c>
      <c r="C18" s="13" t="s">
        <v>92</v>
      </c>
      <c r="D18" s="13"/>
      <c r="E18" s="13">
        <v>1</v>
      </c>
      <c r="F18" s="13"/>
      <c r="G18" s="14">
        <f>_xll.OCTOPART_AVERAGE_PRICE(C18,F18,E18,"SGD")</f>
        <v>0.7</v>
      </c>
      <c r="H18" s="15">
        <f t="shared" si="0"/>
        <v>0.7</v>
      </c>
      <c r="J18" t="str">
        <f>_xll.OCTOPART_DATASHEET_URL(C18)</f>
        <v>http://datasheet.octopart.com/ABS25-32.768KHZ-6-T-Abracon-datasheet-11036012.pdf</v>
      </c>
    </row>
    <row r="19" spans="1:10" ht="16.5" x14ac:dyDescent="0.3">
      <c r="A19" s="12">
        <v>16</v>
      </c>
      <c r="B19" s="13" t="s">
        <v>93</v>
      </c>
      <c r="C19" s="13" t="s">
        <v>94</v>
      </c>
      <c r="D19" s="13"/>
      <c r="E19" s="13">
        <v>1</v>
      </c>
      <c r="F19" s="13"/>
      <c r="G19" s="14">
        <f>_xll.OCTOPART_AVERAGE_PRICE(C19,F19,E19,"SGD")</f>
        <v>1.1100000000000001</v>
      </c>
      <c r="H19" s="15">
        <f t="shared" si="0"/>
        <v>1.1100000000000001</v>
      </c>
      <c r="J19" t="str">
        <f>_xll.OCTOPART_DATASHEET_URL(C19)</f>
        <v>http://datasheet.octopart.com/ABM3-16.000MHZ-B2-T-Abracon-datasheet-8488864.pdf</v>
      </c>
    </row>
    <row r="20" spans="1:10" ht="16.5" x14ac:dyDescent="0.3">
      <c r="A20" s="12">
        <v>17</v>
      </c>
      <c r="B20" s="13" t="s">
        <v>95</v>
      </c>
      <c r="C20" s="13" t="s">
        <v>95</v>
      </c>
      <c r="D20" s="13"/>
      <c r="E20" s="13">
        <v>1</v>
      </c>
      <c r="F20" s="13" t="s">
        <v>96</v>
      </c>
      <c r="G20" s="14">
        <v>2</v>
      </c>
      <c r="H20" s="15">
        <f t="shared" si="0"/>
        <v>2</v>
      </c>
    </row>
    <row r="21" spans="1:10" ht="16.5" x14ac:dyDescent="0.3">
      <c r="A21" s="12">
        <v>18</v>
      </c>
      <c r="B21" s="13" t="s">
        <v>38</v>
      </c>
      <c r="C21" s="49">
        <v>2998</v>
      </c>
      <c r="D21" s="13"/>
      <c r="E21" s="13">
        <v>1</v>
      </c>
      <c r="F21" s="13" t="s">
        <v>137</v>
      </c>
      <c r="G21" s="14" t="str">
        <f>_xll.OCTOPART_AVERAGE_PRICE(C21,F21,E21,"SGD")</f>
        <v>ERROR: Server did not provide a response (The operation has timed out)</v>
      </c>
      <c r="H21" s="15"/>
    </row>
    <row r="22" spans="1:10" ht="16.5" x14ac:dyDescent="0.3">
      <c r="A22" s="12"/>
      <c r="B22" s="13"/>
      <c r="C22" s="13"/>
      <c r="D22" s="13"/>
      <c r="E22" s="13"/>
      <c r="F22" s="13"/>
      <c r="G22" s="14"/>
      <c r="H22" s="15"/>
    </row>
    <row r="23" spans="1:10" ht="16.5" x14ac:dyDescent="0.3">
      <c r="A23" s="12"/>
      <c r="B23" s="13"/>
      <c r="C23" s="19"/>
      <c r="D23" s="13"/>
      <c r="E23" s="13"/>
      <c r="F23" s="13"/>
      <c r="G23" s="14"/>
      <c r="H23" s="15"/>
    </row>
    <row r="24" spans="1:10" ht="16.5" x14ac:dyDescent="0.3">
      <c r="A24" s="12"/>
      <c r="B24" s="13"/>
      <c r="C24" s="13"/>
      <c r="D24" s="13"/>
      <c r="E24" s="13"/>
      <c r="F24" s="13"/>
      <c r="G24" s="14"/>
      <c r="H24" s="15"/>
    </row>
    <row r="25" spans="1:10" ht="16.5" x14ac:dyDescent="0.3">
      <c r="A25" s="12"/>
      <c r="B25" s="13"/>
      <c r="C25" s="13"/>
      <c r="D25" s="13"/>
      <c r="E25" s="13"/>
      <c r="F25" s="13"/>
      <c r="G25" s="14"/>
      <c r="H25" s="15"/>
    </row>
    <row r="26" spans="1:10" ht="16.5" x14ac:dyDescent="0.3">
      <c r="A26" s="12"/>
      <c r="B26" s="13"/>
      <c r="C26" s="13"/>
      <c r="D26" s="13"/>
      <c r="E26" s="13"/>
      <c r="F26" s="13"/>
      <c r="G26" s="14"/>
      <c r="H26" s="15"/>
    </row>
    <row r="27" spans="1:10" ht="16.5" x14ac:dyDescent="0.3">
      <c r="A27" s="12"/>
      <c r="B27" s="13"/>
      <c r="C27" s="13"/>
      <c r="D27" s="13"/>
      <c r="E27" s="13"/>
      <c r="F27" s="13"/>
      <c r="G27" s="14"/>
      <c r="H27" s="15"/>
    </row>
    <row r="28" spans="1:10" ht="16.5" x14ac:dyDescent="0.3">
      <c r="A28" s="12"/>
      <c r="B28" s="13"/>
      <c r="C28" s="13"/>
      <c r="D28" s="13"/>
      <c r="E28" s="13"/>
      <c r="F28" s="13"/>
      <c r="G28" s="14"/>
      <c r="H28" s="15"/>
    </row>
    <row r="29" spans="1:10" ht="16.5" x14ac:dyDescent="0.3">
      <c r="A29" s="12"/>
      <c r="B29" s="13"/>
      <c r="C29" s="13"/>
      <c r="D29" s="13"/>
      <c r="E29" s="13"/>
      <c r="F29" s="13"/>
      <c r="G29" s="14"/>
      <c r="H29" s="15"/>
    </row>
    <row r="30" spans="1:10" ht="16.5" x14ac:dyDescent="0.3">
      <c r="A30" s="12"/>
      <c r="B30" s="13"/>
      <c r="C30" s="13"/>
      <c r="D30" s="13"/>
      <c r="E30" s="13"/>
      <c r="F30" s="13"/>
      <c r="G30" s="14"/>
      <c r="H30" s="15"/>
    </row>
    <row r="31" spans="1:10" x14ac:dyDescent="0.25">
      <c r="H31" s="6"/>
    </row>
    <row r="32" spans="1:10" ht="16.5" x14ac:dyDescent="0.3">
      <c r="A32" s="20"/>
      <c r="B32" s="21" t="s">
        <v>65</v>
      </c>
      <c r="C32" s="21"/>
      <c r="D32" s="21"/>
      <c r="E32" s="21"/>
      <c r="F32" s="21"/>
      <c r="G32" s="22"/>
      <c r="H32" s="23">
        <f>SUM(H4:H29)</f>
        <v>52.646333333333331</v>
      </c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  <row r="38" spans="8:8" x14ac:dyDescent="0.25">
      <c r="H38" s="1"/>
    </row>
    <row r="39" spans="8:8" x14ac:dyDescent="0.25">
      <c r="H39" s="1"/>
    </row>
    <row r="40" spans="8:8" x14ac:dyDescent="0.25">
      <c r="H40" s="1"/>
    </row>
    <row r="41" spans="8:8" x14ac:dyDescent="0.25">
      <c r="H41" s="1"/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B4" sqref="B4:D5"/>
    </sheetView>
  </sheetViews>
  <sheetFormatPr defaultRowHeight="15" x14ac:dyDescent="0.25"/>
  <cols>
    <col min="1" max="1" width="3.7109375" customWidth="1"/>
    <col min="2" max="2" width="10.7109375" customWidth="1"/>
    <col min="3" max="3" width="30.7109375" customWidth="1"/>
    <col min="4" max="4" width="8.28515625" customWidth="1"/>
    <col min="5" max="5" width="10.7109375" customWidth="1"/>
    <col min="6" max="6" width="15.7109375" customWidth="1"/>
    <col min="7" max="8" width="10.7109375" customWidth="1"/>
    <col min="10" max="10" width="18.140625" customWidth="1"/>
  </cols>
  <sheetData>
    <row r="1" spans="1:16" ht="25.5" x14ac:dyDescent="0.45">
      <c r="A1" s="46" t="s">
        <v>7</v>
      </c>
      <c r="B1" s="47"/>
      <c r="C1" s="47"/>
      <c r="D1" s="47"/>
      <c r="E1" s="47"/>
      <c r="F1" s="47"/>
      <c r="G1" s="47"/>
      <c r="H1" s="48"/>
      <c r="I1" s="26" t="str">
        <f ca="1">_xll.OCTOPART_SET_USER("kartikye.mittal@gmail.com")</f>
        <v>Octopart Add-In is ready</v>
      </c>
      <c r="J1" s="26" t="s">
        <v>116</v>
      </c>
    </row>
    <row r="2" spans="1:16" ht="16.5" x14ac:dyDescent="0.3">
      <c r="A2" s="28"/>
      <c r="B2" s="10"/>
      <c r="C2" s="10"/>
      <c r="D2" s="10"/>
      <c r="E2" s="10"/>
      <c r="F2" s="10"/>
      <c r="G2" s="10"/>
      <c r="H2" s="29"/>
    </row>
    <row r="3" spans="1:16" ht="16.5" x14ac:dyDescent="0.3">
      <c r="A3" s="30" t="s">
        <v>0</v>
      </c>
      <c r="B3" s="11" t="s">
        <v>12</v>
      </c>
      <c r="C3" s="11" t="s">
        <v>8</v>
      </c>
      <c r="D3" s="11" t="s">
        <v>9</v>
      </c>
      <c r="E3" s="11" t="s">
        <v>11</v>
      </c>
      <c r="F3" s="11" t="s">
        <v>49</v>
      </c>
      <c r="G3" s="11" t="s">
        <v>2</v>
      </c>
      <c r="H3" s="31" t="s">
        <v>21</v>
      </c>
      <c r="P3" t="s">
        <v>25</v>
      </c>
    </row>
    <row r="4" spans="1:16" ht="16.5" x14ac:dyDescent="0.3">
      <c r="A4" s="12">
        <v>1</v>
      </c>
      <c r="B4" s="13" t="s">
        <v>13</v>
      </c>
      <c r="C4" s="13" t="s">
        <v>22</v>
      </c>
      <c r="D4" s="13" t="s">
        <v>14</v>
      </c>
      <c r="E4" s="13">
        <v>3</v>
      </c>
      <c r="F4" s="13" t="s">
        <v>50</v>
      </c>
      <c r="G4" s="14">
        <f>_xll.OCTOPART_AVERAGE_PRICE(C4,F4,E4,"SGD")</f>
        <v>1.83</v>
      </c>
      <c r="H4" s="15">
        <f>G4*E4</f>
        <v>5.49</v>
      </c>
      <c r="P4" t="str">
        <f>_xll.OCTOPART_DATASHEET_URL(C4)</f>
        <v>http://datasheet.octopart.com/ELL-6SH100M-Panasonic-datasheet-5327908.pdf</v>
      </c>
    </row>
    <row r="5" spans="1:16" ht="16.5" x14ac:dyDescent="0.3">
      <c r="A5" s="12">
        <v>2</v>
      </c>
      <c r="B5" s="13" t="s">
        <v>13</v>
      </c>
      <c r="C5" s="13" t="s">
        <v>23</v>
      </c>
      <c r="D5" s="13" t="s">
        <v>15</v>
      </c>
      <c r="E5" s="13">
        <v>1</v>
      </c>
      <c r="F5" s="13" t="s">
        <v>50</v>
      </c>
      <c r="G5" s="14">
        <f>_xll.OCTOPART_AVERAGE_PRICE(C5,F5,E5,"SGD")</f>
        <v>2.1</v>
      </c>
      <c r="H5" s="15">
        <f t="shared" ref="H5:H30" si="0">G5*E5</f>
        <v>2.1</v>
      </c>
      <c r="P5" t="str">
        <f>_xll.OCTOPART_DATASHEET_URL(C5)</f>
        <v>http://datasheet.octopart.com/ELL3FU2R2N-Panasonic-datasheet-10121769.pdf</v>
      </c>
    </row>
    <row r="6" spans="1:16" ht="16.5" x14ac:dyDescent="0.3">
      <c r="A6" s="12">
        <v>3</v>
      </c>
      <c r="B6" s="13" t="s">
        <v>16</v>
      </c>
      <c r="C6" s="16" t="s">
        <v>62</v>
      </c>
      <c r="D6" s="13" t="s">
        <v>17</v>
      </c>
      <c r="E6" s="13">
        <v>16</v>
      </c>
      <c r="F6" s="13" t="s">
        <v>51</v>
      </c>
      <c r="G6" s="14">
        <f>_xll.OCTOPART_AVERAGE_PRICE(C6,F6,E6,"SGD")</f>
        <v>4.2999999999999997E-2</v>
      </c>
      <c r="H6" s="15">
        <f t="shared" si="0"/>
        <v>0.68799999999999994</v>
      </c>
      <c r="P6" t="str">
        <f>_xll.OCTOPART_DATASHEET_URL(C6)</f>
        <v>http://datasheet.octopart.com/0805B104J500CT-Walsin-Technologies-datasheet-48038160.pdf</v>
      </c>
    </row>
    <row r="7" spans="1:16" ht="16.5" x14ac:dyDescent="0.3">
      <c r="A7" s="12">
        <v>4</v>
      </c>
      <c r="B7" s="13" t="s">
        <v>16</v>
      </c>
      <c r="C7" s="17" t="s">
        <v>63</v>
      </c>
      <c r="D7" s="13" t="s">
        <v>18</v>
      </c>
      <c r="E7" s="13">
        <v>3</v>
      </c>
      <c r="F7" s="13" t="s">
        <v>51</v>
      </c>
      <c r="G7" s="14">
        <f>_xll.OCTOPART_AVERAGE_PRICE(C7,F7,E7,"SGD")</f>
        <v>0.22800000000000001</v>
      </c>
      <c r="H7" s="15">
        <f t="shared" si="0"/>
        <v>0.68400000000000005</v>
      </c>
      <c r="P7" t="str">
        <f>_xll.OCTOPART_DATASHEET_URL(C7)</f>
        <v>http://datasheet.octopart.com/C2012X7R1E105K-TDK-datasheet-10978788.pdf</v>
      </c>
    </row>
    <row r="8" spans="1:16" ht="16.5" x14ac:dyDescent="0.3">
      <c r="A8" s="12">
        <v>5</v>
      </c>
      <c r="B8" s="13" t="s">
        <v>16</v>
      </c>
      <c r="C8" s="13" t="s">
        <v>64</v>
      </c>
      <c r="D8" s="13" t="s">
        <v>19</v>
      </c>
      <c r="E8" s="13">
        <v>8</v>
      </c>
      <c r="F8" s="13" t="s">
        <v>51</v>
      </c>
      <c r="G8" s="14">
        <f>_xll.OCTOPART_AVERAGE_PRICE(C8,F8,E8,"SGD")</f>
        <v>0.46899999999999997</v>
      </c>
      <c r="H8" s="15">
        <f t="shared" si="0"/>
        <v>3.7519999999999998</v>
      </c>
      <c r="P8" t="str">
        <f>_xll.OCTOPART_DATASHEET_URL(C8)</f>
        <v>http://datasheet.octopart.com/C0805C475K3PACTU-Kemet-datasheet-60243838.pdf</v>
      </c>
    </row>
    <row r="9" spans="1:16" ht="16.5" x14ac:dyDescent="0.3">
      <c r="A9" s="12">
        <v>6</v>
      </c>
      <c r="B9" s="13" t="s">
        <v>16</v>
      </c>
      <c r="C9" s="16" t="s">
        <v>24</v>
      </c>
      <c r="D9" s="13" t="s">
        <v>20</v>
      </c>
      <c r="E9" s="13">
        <v>8</v>
      </c>
      <c r="F9" s="13" t="s">
        <v>51</v>
      </c>
      <c r="G9" s="14">
        <f>_xll.OCTOPART_AVERAGE_PRICE(C9,F9,E9,"SGD")</f>
        <v>0.11600000000000001</v>
      </c>
      <c r="H9" s="15">
        <f t="shared" si="0"/>
        <v>0.92800000000000005</v>
      </c>
      <c r="P9" t="str">
        <f>_xll.OCTOPART_DATASHEET_URL(C9)</f>
        <v>http://datasheet.octopart.com/0805F106Z100CT-Walsin-Technologies-datasheet-48038160.pdf</v>
      </c>
    </row>
    <row r="10" spans="1:16" ht="16.5" x14ac:dyDescent="0.3">
      <c r="A10" s="12">
        <v>7</v>
      </c>
      <c r="B10" s="13" t="s">
        <v>26</v>
      </c>
      <c r="C10" s="13" t="s">
        <v>48</v>
      </c>
      <c r="D10" s="13">
        <v>787</v>
      </c>
      <c r="E10" s="13">
        <v>1</v>
      </c>
      <c r="F10" s="13" t="s">
        <v>50</v>
      </c>
      <c r="G10" s="14">
        <f>_xll.OCTOPART_AVERAGE_PRICE(C10,F10,E10,"SGD")</f>
        <v>0.12</v>
      </c>
      <c r="H10" s="15">
        <f t="shared" si="0"/>
        <v>0.12</v>
      </c>
      <c r="P10" t="str">
        <f>_xll.OCTOPART_DATASHEET_URL(C10)</f>
        <v>http://datasheet.octopart.com/ERJ-P06F7870V-Panasonic-datasheet-13272697.pdf</v>
      </c>
    </row>
    <row r="11" spans="1:16" ht="16.5" x14ac:dyDescent="0.3">
      <c r="A11" s="12">
        <v>8</v>
      </c>
      <c r="B11" s="13" t="s">
        <v>26</v>
      </c>
      <c r="C11" s="13" t="s">
        <v>52</v>
      </c>
      <c r="D11" s="13" t="s">
        <v>27</v>
      </c>
      <c r="E11" s="13">
        <v>3</v>
      </c>
      <c r="F11" s="13" t="s">
        <v>53</v>
      </c>
      <c r="G11" s="14">
        <f>_xll.OCTOPART_AVERAGE_PRICE(C11,F11,E11,"SGD")</f>
        <v>0.16200000000000001</v>
      </c>
      <c r="H11" s="15">
        <f t="shared" si="0"/>
        <v>0.48599999999999999</v>
      </c>
      <c r="P11" t="str">
        <f>_xll.OCTOPART_DATASHEET_URL(C11)</f>
        <v>http://datasheet.octopart.com/CR0805-FX-4701ELF-Bourns-datasheet-49799764.pdf</v>
      </c>
    </row>
    <row r="12" spans="1:16" ht="16.5" x14ac:dyDescent="0.3">
      <c r="A12" s="12">
        <v>9</v>
      </c>
      <c r="B12" s="13" t="s">
        <v>26</v>
      </c>
      <c r="C12" s="13" t="s">
        <v>54</v>
      </c>
      <c r="D12" s="13" t="s">
        <v>28</v>
      </c>
      <c r="E12" s="13">
        <v>3</v>
      </c>
      <c r="F12" s="13" t="s">
        <v>53</v>
      </c>
      <c r="G12" s="14">
        <f>_xll.OCTOPART_AVERAGE_PRICE(C12,F12,E12,"SGD")</f>
        <v>0.16300000000000001</v>
      </c>
      <c r="H12" s="15">
        <f t="shared" si="0"/>
        <v>0.48899999999999999</v>
      </c>
      <c r="P12" t="str">
        <f>_xll.OCTOPART_DATASHEET_URL(C12)</f>
        <v>http://datasheet.octopart.com/CR0805-FX-1502ELF-Bourns-datasheet-49799764.pdf</v>
      </c>
    </row>
    <row r="13" spans="1:16" ht="16.5" x14ac:dyDescent="0.3">
      <c r="A13" s="12">
        <v>10</v>
      </c>
      <c r="B13" s="13" t="s">
        <v>26</v>
      </c>
      <c r="C13" s="13" t="s">
        <v>58</v>
      </c>
      <c r="D13" s="13" t="s">
        <v>29</v>
      </c>
      <c r="E13" s="13">
        <v>1</v>
      </c>
      <c r="F13" s="13" t="s">
        <v>50</v>
      </c>
      <c r="G13" s="14">
        <f>_xll.OCTOPART_AVERAGE_PRICE(C13,F13,E13,"SGD")</f>
        <v>0.12</v>
      </c>
      <c r="H13" s="15">
        <f t="shared" si="0"/>
        <v>0.12</v>
      </c>
      <c r="P13" t="str">
        <f>_xll.OCTOPART_DATASHEET_URL(C13)</f>
        <v>http://datasheet.octopart.com/ERJP06F2152V-Panasonic-datasheet-5389633.pdf</v>
      </c>
    </row>
    <row r="14" spans="1:16" ht="16.5" x14ac:dyDescent="0.3">
      <c r="A14" s="12">
        <v>11</v>
      </c>
      <c r="B14" s="13" t="s">
        <v>26</v>
      </c>
      <c r="C14" s="13" t="s">
        <v>59</v>
      </c>
      <c r="D14" s="13" t="s">
        <v>30</v>
      </c>
      <c r="E14" s="13">
        <v>8</v>
      </c>
      <c r="F14" s="13" t="s">
        <v>50</v>
      </c>
      <c r="G14" s="14">
        <f>_xll.OCTOPART_AVERAGE_PRICE(C14,F14,E14,"SGD")</f>
        <v>0.12</v>
      </c>
      <c r="H14" s="15">
        <f t="shared" si="0"/>
        <v>0.96</v>
      </c>
      <c r="P14" t="str">
        <f>_xll.OCTOPART_DATASHEET_URL(C14)</f>
        <v>http://datasheet.octopart.com/ERJ-P06F3572V-Panasonic-datasheet-13272697.pdf</v>
      </c>
    </row>
    <row r="15" spans="1:16" ht="16.5" x14ac:dyDescent="0.3">
      <c r="A15" s="12">
        <v>12</v>
      </c>
      <c r="B15" s="13" t="s">
        <v>26</v>
      </c>
      <c r="C15" s="13" t="s">
        <v>60</v>
      </c>
      <c r="D15" s="13" t="s">
        <v>31</v>
      </c>
      <c r="E15" s="13">
        <v>8</v>
      </c>
      <c r="F15" s="13" t="s">
        <v>53</v>
      </c>
      <c r="G15" s="14">
        <f>_xll.OCTOPART_AVERAGE_PRICE(C15,F15,E15,"SGD")</f>
        <v>0.16300000000000001</v>
      </c>
      <c r="H15" s="15">
        <f t="shared" si="0"/>
        <v>1.304</v>
      </c>
      <c r="P15" t="str">
        <f>_xll.OCTOPART_DATASHEET_URL(C15)</f>
        <v>http://datasheet.octopart.com/CR0805-JW-104ELF-Bourns-datasheet-49799764.pdf</v>
      </c>
    </row>
    <row r="16" spans="1:16" ht="16.5" x14ac:dyDescent="0.3">
      <c r="A16" s="12">
        <v>13</v>
      </c>
      <c r="B16" s="13" t="s">
        <v>26</v>
      </c>
      <c r="C16" s="13" t="s">
        <v>61</v>
      </c>
      <c r="D16" s="13" t="s">
        <v>32</v>
      </c>
      <c r="E16" s="13">
        <v>3</v>
      </c>
      <c r="F16" s="13"/>
      <c r="G16" s="14">
        <f>_xll.OCTOPART_AVERAGE_PRICE(C16,F16,E16,"SGD")</f>
        <v>0.11</v>
      </c>
      <c r="H16" s="15">
        <f t="shared" si="0"/>
        <v>0.33</v>
      </c>
      <c r="P16" t="str">
        <f>_xll.OCTOPART_DATASHEET_URL(C16)</f>
        <v>http://datasheet.octopart.com/ERJU06F4703V-Panasonic-datasheet-11808117.pdf</v>
      </c>
    </row>
    <row r="17" spans="1:16" ht="16.5" x14ac:dyDescent="0.3">
      <c r="A17" s="12">
        <v>14</v>
      </c>
      <c r="B17" s="13" t="s">
        <v>26</v>
      </c>
      <c r="C17" s="13" t="s">
        <v>61</v>
      </c>
      <c r="D17" s="13" t="s">
        <v>33</v>
      </c>
      <c r="E17" s="13">
        <v>5</v>
      </c>
      <c r="F17" s="13"/>
      <c r="G17" s="14">
        <f>_xll.OCTOPART_AVERAGE_PRICE(C17,F17,E17,"SGD")</f>
        <v>0.11</v>
      </c>
      <c r="H17" s="15">
        <f t="shared" si="0"/>
        <v>0.55000000000000004</v>
      </c>
      <c r="P17" t="str">
        <f>_xll.OCTOPART_DATASHEET_URL(C17)</f>
        <v>http://datasheet.octopart.com/ERJU06F4703V-Panasonic-datasheet-11808117.pdf</v>
      </c>
    </row>
    <row r="18" spans="1:16" ht="16.5" x14ac:dyDescent="0.3">
      <c r="A18" s="12">
        <v>15</v>
      </c>
      <c r="B18" s="13" t="s">
        <v>35</v>
      </c>
      <c r="C18" s="13" t="s">
        <v>34</v>
      </c>
      <c r="D18" s="13"/>
      <c r="E18" s="13">
        <v>1</v>
      </c>
      <c r="F18" s="13" t="s">
        <v>55</v>
      </c>
      <c r="G18" s="14">
        <f>_xll.OCTOPART_AVERAGE_PRICE(C18,F18,E18,"SGD")</f>
        <v>4.21</v>
      </c>
      <c r="H18" s="15">
        <f t="shared" si="0"/>
        <v>4.21</v>
      </c>
      <c r="P18" t="str">
        <f>_xll.OCTOPART_DATASHEET_URL(C18)</f>
        <v>https://octopart-clicks.com/click/track?country=SG&amp;ak=794f2984&amp;ct=datasheets&amp;sig=0ab38f6&amp;at=physicalpart&amp;sid=370&amp;ppid=20089099&amp;hlid=24873619</v>
      </c>
    </row>
    <row r="19" spans="1:16" ht="16.5" x14ac:dyDescent="0.3">
      <c r="A19" s="12">
        <v>16</v>
      </c>
      <c r="B19" s="13" t="s">
        <v>35</v>
      </c>
      <c r="C19" s="13" t="s">
        <v>36</v>
      </c>
      <c r="D19" s="13"/>
      <c r="E19" s="13">
        <v>6</v>
      </c>
      <c r="F19" s="13" t="s">
        <v>55</v>
      </c>
      <c r="G19" s="14">
        <f>_xll.OCTOPART_AVERAGE_PRICE(C19,F19,E19,"SGD")</f>
        <v>2.8639999999999999</v>
      </c>
      <c r="H19" s="15">
        <f t="shared" si="0"/>
        <v>17.183999999999997</v>
      </c>
      <c r="P19" t="str">
        <f>_xll.OCTOPART_DATASHEET_URL(C19)</f>
        <v>https://octopart-clicks.com/click/track?country=SG&amp;ak=794f2984&amp;ct=datasheets&amp;sig=0c6a39d&amp;at=physicalpart&amp;sid=370&amp;ppid=9345121&amp;hlid=24941175</v>
      </c>
    </row>
    <row r="20" spans="1:16" ht="16.5" x14ac:dyDescent="0.3">
      <c r="A20" s="12">
        <v>17</v>
      </c>
      <c r="B20" s="13" t="s">
        <v>35</v>
      </c>
      <c r="C20" s="13" t="s">
        <v>37</v>
      </c>
      <c r="D20" s="13"/>
      <c r="E20" s="13">
        <v>2</v>
      </c>
      <c r="F20" s="13" t="s">
        <v>55</v>
      </c>
      <c r="G20" s="14">
        <f>_xll.OCTOPART_AVERAGE_PRICE(C20,F20,E20,"SGD")</f>
        <v>3.63</v>
      </c>
      <c r="H20" s="15">
        <f t="shared" si="0"/>
        <v>7.26</v>
      </c>
      <c r="P20" t="str">
        <f>_xll.OCTOPART_DATASHEET_URL(C20)</f>
        <v>https://octopart-clicks.com/click/track?country=SG&amp;ak=794f2984&amp;ct=datasheets&amp;sig=0e2ebcb&amp;at=physicalpart&amp;sid=370&amp;ppid=9345119&amp;hlid=24941183</v>
      </c>
    </row>
    <row r="21" spans="1:16" ht="16.5" x14ac:dyDescent="0.3">
      <c r="A21" s="12">
        <v>18</v>
      </c>
      <c r="B21" s="13" t="s">
        <v>38</v>
      </c>
      <c r="C21" s="13" t="s">
        <v>40</v>
      </c>
      <c r="D21" s="13"/>
      <c r="E21" s="13">
        <v>1</v>
      </c>
      <c r="F21" s="13" t="s">
        <v>56</v>
      </c>
      <c r="G21" s="14">
        <f>_xll.OCTOPART_AVERAGE_PRICE(C21,F21,E21,"SGD")</f>
        <v>5.7569999999999997</v>
      </c>
      <c r="H21" s="15">
        <f t="shared" si="0"/>
        <v>5.7569999999999997</v>
      </c>
      <c r="P21" t="str">
        <f>_xll.OCTOPART_DATASHEET_URL(C21)</f>
        <v>http://datasheet.octopart.com/FX8C-60P-SV6%2891%29-Hirose-datasheet-44103168.pdf</v>
      </c>
    </row>
    <row r="22" spans="1:16" ht="16.5" x14ac:dyDescent="0.3">
      <c r="A22" s="12">
        <v>19</v>
      </c>
      <c r="B22" s="13" t="s">
        <v>38</v>
      </c>
      <c r="C22" s="13" t="s">
        <v>39</v>
      </c>
      <c r="D22" s="13"/>
      <c r="E22" s="13">
        <v>1</v>
      </c>
      <c r="F22" s="13" t="s">
        <v>56</v>
      </c>
      <c r="G22" s="14">
        <f>_xll.OCTOPART_AVERAGE_PRICE(C22,F22,E22,"SGD")</f>
        <v>6.3549999999999995</v>
      </c>
      <c r="H22" s="15">
        <f t="shared" si="0"/>
        <v>6.3549999999999995</v>
      </c>
      <c r="P22" t="str">
        <f>_xll.OCTOPART_DATASHEET_URL(C22)</f>
        <v>http://datasheet.octopart.com/FX8C-60S-SV5%2891%29-Hirose-datasheet-8384353.pdf</v>
      </c>
    </row>
    <row r="23" spans="1:16" ht="16.5" x14ac:dyDescent="0.3">
      <c r="A23" s="12">
        <v>20</v>
      </c>
      <c r="B23" s="13" t="s">
        <v>38</v>
      </c>
      <c r="C23" s="19" t="s">
        <v>41</v>
      </c>
      <c r="D23" s="13"/>
      <c r="E23" s="13">
        <v>10</v>
      </c>
      <c r="F23" s="13"/>
      <c r="G23" s="14">
        <f>_xll.OCTOPART_AVERAGE_PRICE(C23,F23,E23,"SGD")</f>
        <v>0.187</v>
      </c>
      <c r="H23" s="15">
        <f t="shared" si="0"/>
        <v>1.87</v>
      </c>
      <c r="P23" t="str">
        <f>_xll.OCTOPART_DATASHEET_URL(C23)</f>
        <v>http://datasheet.octopart.com/SHR-02V-S-B-JST-datasheet-5322443.pdf</v>
      </c>
    </row>
    <row r="24" spans="1:16" ht="16.5" x14ac:dyDescent="0.3">
      <c r="A24" s="12">
        <v>21</v>
      </c>
      <c r="B24" s="13" t="s">
        <v>38</v>
      </c>
      <c r="C24" s="13" t="s">
        <v>42</v>
      </c>
      <c r="D24" s="13"/>
      <c r="E24" s="13">
        <v>10</v>
      </c>
      <c r="F24" s="13"/>
      <c r="G24" s="14">
        <f>_xll.OCTOPART_AVERAGE_PRICE(C24,F24,E24,"SGD")</f>
        <v>8.4999999999999992E-2</v>
      </c>
      <c r="H24" s="15">
        <f t="shared" si="0"/>
        <v>0.84999999999999987</v>
      </c>
      <c r="P24" t="str">
        <f>_xll.OCTOPART_DATASHEET_URL(C24)</f>
        <v>http://datasheet.octopart.com/SHR-03V-S-B-JST-datasheet-12489618.pdf</v>
      </c>
    </row>
    <row r="25" spans="1:16" ht="16.5" x14ac:dyDescent="0.3">
      <c r="A25" s="12">
        <v>22</v>
      </c>
      <c r="B25" s="13" t="s">
        <v>35</v>
      </c>
      <c r="C25" s="13" t="s">
        <v>43</v>
      </c>
      <c r="D25" s="13"/>
      <c r="E25" s="13">
        <v>3</v>
      </c>
      <c r="F25" s="13" t="s">
        <v>57</v>
      </c>
      <c r="G25" s="14">
        <f>_xll.OCTOPART_AVERAGE_PRICE(C25,F25,E25,"SGD")</f>
        <v>9.41</v>
      </c>
      <c r="H25" s="15">
        <f t="shared" si="0"/>
        <v>28.23</v>
      </c>
      <c r="P25" t="str">
        <f>_xll.OCTOPART_DATASHEET_URL(C25)</f>
        <v>http://datasheet.octopart.com/LTC3105EDD%23PBF-Linear-Technology-datasheet-10546524.pdf</v>
      </c>
    </row>
    <row r="26" spans="1:16" ht="16.5" x14ac:dyDescent="0.3">
      <c r="A26" s="12">
        <v>23</v>
      </c>
      <c r="B26" s="13" t="s">
        <v>35</v>
      </c>
      <c r="C26" s="13" t="s">
        <v>44</v>
      </c>
      <c r="D26" s="13"/>
      <c r="E26" s="13">
        <v>5</v>
      </c>
      <c r="F26" s="13" t="s">
        <v>57</v>
      </c>
      <c r="G26" s="14">
        <f>_xll.OCTOPART_AVERAGE_PRICE(C26,F26,E26,"SGD")</f>
        <v>3.8499999999999996</v>
      </c>
      <c r="H26" s="15">
        <f t="shared" si="0"/>
        <v>19.25</v>
      </c>
      <c r="P26" t="str">
        <f>_xll.OCTOPART_DATASHEET_URL(C26)</f>
        <v>http://datasheet.octopart.com/LTC4413EDD%23PBF-Linear-Technology-datasheet-10701953.pdf</v>
      </c>
    </row>
    <row r="27" spans="1:16" ht="16.5" x14ac:dyDescent="0.3">
      <c r="A27" s="12">
        <v>24</v>
      </c>
      <c r="B27" s="13" t="s">
        <v>35</v>
      </c>
      <c r="C27" s="13" t="s">
        <v>45</v>
      </c>
      <c r="D27" s="13"/>
      <c r="E27" s="13">
        <v>1</v>
      </c>
      <c r="F27" s="13"/>
      <c r="G27" s="14">
        <f>_xll.OCTOPART_AVERAGE_PRICE(C27,F27,E27,"SGD")</f>
        <v>0.36399999999999999</v>
      </c>
      <c r="H27" s="15">
        <f t="shared" si="0"/>
        <v>0.36399999999999999</v>
      </c>
      <c r="P27" t="str">
        <f>_xll.OCTOPART_DATASHEET_URL(C27)</f>
        <v>http://datasheet.octopart.com/MCP130T-315I/TT-Microchip-datasheet-345.pdf</v>
      </c>
    </row>
    <row r="28" spans="1:16" ht="16.5" x14ac:dyDescent="0.3">
      <c r="A28" s="12">
        <v>25</v>
      </c>
      <c r="B28" s="13" t="s">
        <v>35</v>
      </c>
      <c r="C28" s="13" t="s">
        <v>46</v>
      </c>
      <c r="D28" s="13"/>
      <c r="E28" s="13">
        <v>1</v>
      </c>
      <c r="F28" s="13" t="s">
        <v>55</v>
      </c>
      <c r="G28" s="14">
        <f>_xll.OCTOPART_AVERAGE_PRICE(C28,F28,E28,"SGD")</f>
        <v>3.1566666666666667</v>
      </c>
      <c r="H28" s="15">
        <f t="shared" si="0"/>
        <v>3.1566666666666667</v>
      </c>
      <c r="P28" t="str">
        <f>_xll.OCTOPART_DATASHEET_URL(C28)</f>
        <v>https://octopart-clicks.com/click/track?country=SG&amp;ak=794f2984&amp;ct=datasheets&amp;sig=05bae95&amp;at=physicalpart&amp;sid=370&amp;ppid=7095145&amp;hlid=24903969</v>
      </c>
    </row>
    <row r="29" spans="1:16" ht="16.5" x14ac:dyDescent="0.3">
      <c r="A29" s="12">
        <v>26</v>
      </c>
      <c r="B29" s="13" t="s">
        <v>35</v>
      </c>
      <c r="C29" s="13" t="s">
        <v>47</v>
      </c>
      <c r="D29" s="13"/>
      <c r="E29" s="13">
        <v>1</v>
      </c>
      <c r="F29" s="13" t="s">
        <v>55</v>
      </c>
      <c r="G29" s="14">
        <f>_xll.OCTOPART_AVERAGE_PRICE(C29,F29,E29,"SGD")</f>
        <v>3.13</v>
      </c>
      <c r="H29" s="15">
        <f t="shared" si="0"/>
        <v>3.13</v>
      </c>
      <c r="P29" t="str">
        <f>_xll.OCTOPART_DATASHEET_URL(C29)</f>
        <v>https://octopart-clicks.com/click/track?country=SG&amp;ak=794f2984&amp;ct=datasheets&amp;sig=0353207&amp;at=physicalpart&amp;sid=370&amp;ppid=440001&amp;hlid=24944601</v>
      </c>
    </row>
    <row r="30" spans="1:16" ht="16.5" x14ac:dyDescent="0.3">
      <c r="A30" s="12">
        <v>27</v>
      </c>
      <c r="B30" s="13" t="s">
        <v>95</v>
      </c>
      <c r="C30" s="13" t="s">
        <v>95</v>
      </c>
      <c r="D30" s="13"/>
      <c r="E30" s="13">
        <v>1</v>
      </c>
      <c r="F30" s="13" t="s">
        <v>96</v>
      </c>
      <c r="G30" s="14">
        <v>2</v>
      </c>
      <c r="H30" s="15">
        <f t="shared" si="0"/>
        <v>2</v>
      </c>
    </row>
    <row r="31" spans="1:16" ht="15" customHeight="1" x14ac:dyDescent="0.3">
      <c r="A31" s="12"/>
      <c r="B31" s="13"/>
      <c r="C31" s="13"/>
      <c r="D31" s="13"/>
      <c r="E31" s="13"/>
      <c r="F31" s="13"/>
      <c r="G31" s="13"/>
      <c r="H31" s="27"/>
    </row>
    <row r="32" spans="1:16" ht="16.5" x14ac:dyDescent="0.3">
      <c r="A32" s="20"/>
      <c r="B32" s="21" t="s">
        <v>65</v>
      </c>
      <c r="C32" s="21"/>
      <c r="D32" s="21"/>
      <c r="E32" s="21"/>
      <c r="F32" s="21"/>
      <c r="G32" s="22"/>
      <c r="H32" s="23">
        <f>SUM(H4:H30)</f>
        <v>117.61766666666665</v>
      </c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  <row r="38" spans="8:8" x14ac:dyDescent="0.25">
      <c r="H38" s="1"/>
    </row>
    <row r="39" spans="8:8" x14ac:dyDescent="0.25">
      <c r="H39" s="1"/>
    </row>
    <row r="40" spans="8:8" x14ac:dyDescent="0.25">
      <c r="H40" s="1"/>
    </row>
    <row r="41" spans="8:8" x14ac:dyDescent="0.25">
      <c r="H41" s="1"/>
    </row>
  </sheetData>
  <mergeCells count="1">
    <mergeCell ref="A1:H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D18" sqref="D18"/>
    </sheetView>
  </sheetViews>
  <sheetFormatPr defaultRowHeight="15" x14ac:dyDescent="0.25"/>
  <cols>
    <col min="1" max="1" width="3.7109375" customWidth="1"/>
    <col min="2" max="2" width="10.7109375" customWidth="1"/>
    <col min="3" max="3" width="30.7109375" customWidth="1"/>
    <col min="4" max="4" width="8.28515625" customWidth="1"/>
    <col min="5" max="5" width="10.7109375" customWidth="1"/>
    <col min="6" max="6" width="15.7109375" customWidth="1"/>
    <col min="7" max="8" width="10.7109375" customWidth="1"/>
    <col min="10" max="10" width="18.140625" customWidth="1"/>
  </cols>
  <sheetData>
    <row r="1" spans="1:10" ht="25.5" x14ac:dyDescent="0.45">
      <c r="A1" s="46" t="s">
        <v>78</v>
      </c>
      <c r="B1" s="47"/>
      <c r="C1" s="47"/>
      <c r="D1" s="47"/>
      <c r="E1" s="47"/>
      <c r="F1" s="47"/>
      <c r="G1" s="47"/>
      <c r="H1" s="48"/>
      <c r="I1" s="26" t="str">
        <f ca="1">_xll.OCTOPART_SET_USER("kartikye.mittal@gmail.com")</f>
        <v>Octopart Add-In is ready</v>
      </c>
      <c r="J1" s="26" t="s">
        <v>115</v>
      </c>
    </row>
    <row r="2" spans="1:10" ht="16.5" x14ac:dyDescent="0.3">
      <c r="A2" s="10"/>
      <c r="B2" s="10"/>
      <c r="C2" s="10"/>
      <c r="D2" s="10"/>
      <c r="E2" s="10"/>
      <c r="F2" s="10"/>
      <c r="G2" s="10"/>
      <c r="H2" s="10"/>
    </row>
    <row r="3" spans="1:10" ht="16.5" x14ac:dyDescent="0.3">
      <c r="A3" s="11" t="s">
        <v>0</v>
      </c>
      <c r="B3" s="11" t="s">
        <v>12</v>
      </c>
      <c r="C3" s="11" t="s">
        <v>8</v>
      </c>
      <c r="D3" s="11" t="s">
        <v>9</v>
      </c>
      <c r="E3" s="11" t="s">
        <v>11</v>
      </c>
      <c r="F3" s="11" t="s">
        <v>49</v>
      </c>
      <c r="G3" s="11" t="s">
        <v>2</v>
      </c>
      <c r="H3" s="11" t="s">
        <v>21</v>
      </c>
      <c r="J3" t="s">
        <v>25</v>
      </c>
    </row>
    <row r="4" spans="1:10" ht="16.5" x14ac:dyDescent="0.3">
      <c r="A4" s="12">
        <v>1</v>
      </c>
      <c r="B4" s="13" t="s">
        <v>76</v>
      </c>
      <c r="C4" s="13" t="s">
        <v>77</v>
      </c>
      <c r="D4" s="13" t="s">
        <v>67</v>
      </c>
      <c r="E4" s="13">
        <v>1</v>
      </c>
      <c r="F4" s="13"/>
      <c r="G4" s="14">
        <f>_xll.OCTOPART_AVERAGE_PRICE(C4,F4,E4,"SGD")</f>
        <v>0.38100000000000001</v>
      </c>
      <c r="H4" s="15">
        <f>G4*E4</f>
        <v>0.38100000000000001</v>
      </c>
      <c r="J4" t="str">
        <f>_xll.OCTOPART_DATASHEET_URL(C4)</f>
        <v>ERROR: Datasheet url not found. Please try expanding your search</v>
      </c>
    </row>
    <row r="5" spans="1:10" ht="16.5" x14ac:dyDescent="0.3">
      <c r="A5" s="12">
        <v>2</v>
      </c>
      <c r="B5" s="13" t="s">
        <v>10</v>
      </c>
      <c r="C5" s="16" t="s">
        <v>62</v>
      </c>
      <c r="D5" s="13" t="s">
        <v>17</v>
      </c>
      <c r="E5" s="13">
        <v>1</v>
      </c>
      <c r="F5" s="13"/>
      <c r="G5" s="14">
        <v>4.0000000000000001E-3</v>
      </c>
      <c r="H5" s="15">
        <f t="shared" ref="H5:H12" si="0">G5*E5</f>
        <v>4.0000000000000001E-3</v>
      </c>
      <c r="J5" t="str">
        <f>_xll.OCTOPART_DATASHEET_URL(C5)</f>
        <v>http://datasheet.octopart.com/0805B104J500CT-Walsin-Technologies-datasheet-48038160.pdf</v>
      </c>
    </row>
    <row r="6" spans="1:10" ht="16.5" x14ac:dyDescent="0.3">
      <c r="A6" s="12">
        <v>3</v>
      </c>
      <c r="B6" s="13" t="s">
        <v>66</v>
      </c>
      <c r="C6" s="16" t="s">
        <v>68</v>
      </c>
      <c r="D6" s="13"/>
      <c r="E6" s="13">
        <v>1</v>
      </c>
      <c r="F6" s="13" t="s">
        <v>75</v>
      </c>
      <c r="G6" s="14">
        <v>2.73</v>
      </c>
      <c r="H6" s="15">
        <f t="shared" si="0"/>
        <v>2.73</v>
      </c>
      <c r="J6" t="str">
        <f>_xll.OCTOPART_DATASHEET_URL(C6)</f>
        <v>http://datasheet.octopart.com/CX2156NL-Pulse-datasheet-8613745.pdf</v>
      </c>
    </row>
    <row r="7" spans="1:10" ht="16.5" x14ac:dyDescent="0.3">
      <c r="A7" s="12">
        <v>4</v>
      </c>
      <c r="B7" s="13" t="s">
        <v>35</v>
      </c>
      <c r="C7" s="17" t="s">
        <v>69</v>
      </c>
      <c r="D7" s="13"/>
      <c r="E7" s="13">
        <v>2</v>
      </c>
      <c r="F7" s="13" t="s">
        <v>72</v>
      </c>
      <c r="G7" s="14">
        <v>11.86</v>
      </c>
      <c r="H7" s="15">
        <f t="shared" si="0"/>
        <v>23.72</v>
      </c>
    </row>
    <row r="8" spans="1:10" ht="16.5" x14ac:dyDescent="0.3">
      <c r="A8" s="12">
        <v>5</v>
      </c>
      <c r="B8" s="13" t="s">
        <v>38</v>
      </c>
      <c r="C8" s="13" t="s">
        <v>39</v>
      </c>
      <c r="D8" s="13"/>
      <c r="E8" s="13">
        <v>1</v>
      </c>
      <c r="F8" s="13" t="s">
        <v>56</v>
      </c>
      <c r="G8" s="14">
        <f>_xll.OCTOPART_AVERAGE_PRICE(C8,F8,E8,"SGD")</f>
        <v>6.3549999999999995</v>
      </c>
      <c r="H8" s="15">
        <f t="shared" si="0"/>
        <v>6.3549999999999995</v>
      </c>
      <c r="J8" t="str">
        <f>_xll.OCTOPART_DATASHEET_URL(C8)</f>
        <v>http://datasheet.octopart.com/FX8C-60S-SV5%2891%29-Hirose-datasheet-8384353.pdf</v>
      </c>
    </row>
    <row r="9" spans="1:10" ht="16.5" x14ac:dyDescent="0.3">
      <c r="A9" s="12">
        <v>6</v>
      </c>
      <c r="B9" s="13" t="s">
        <v>38</v>
      </c>
      <c r="C9" s="13" t="s">
        <v>40</v>
      </c>
      <c r="D9" s="13"/>
      <c r="E9" s="13">
        <v>1</v>
      </c>
      <c r="F9" s="13" t="s">
        <v>56</v>
      </c>
      <c r="G9" s="14">
        <f>_xll.OCTOPART_AVERAGE_PRICE(C9,F9,E9,"SGD")</f>
        <v>5.7569999999999997</v>
      </c>
      <c r="H9" s="15">
        <f t="shared" si="0"/>
        <v>5.7569999999999997</v>
      </c>
      <c r="J9" t="str">
        <f>_xll.OCTOPART_DATASHEET_URL(C9)</f>
        <v>http://datasheet.octopart.com/FX8C-60P-SV6%2891%29-Hirose-datasheet-44103168.pdf</v>
      </c>
    </row>
    <row r="10" spans="1:10" ht="16.5" x14ac:dyDescent="0.3">
      <c r="A10" s="12">
        <v>7</v>
      </c>
      <c r="B10" s="13" t="s">
        <v>38</v>
      </c>
      <c r="C10" s="24" t="s">
        <v>73</v>
      </c>
      <c r="D10" s="13"/>
      <c r="E10" s="13">
        <v>2</v>
      </c>
      <c r="F10" s="13" t="s">
        <v>71</v>
      </c>
      <c r="G10" s="14">
        <v>1.31</v>
      </c>
      <c r="H10" s="15">
        <f t="shared" si="0"/>
        <v>2.62</v>
      </c>
      <c r="J10" t="str">
        <f>_xll.OCTOPART_DATASHEET_URL(C10)</f>
        <v>http://datasheet.octopart.com/A-2JA-Amphenol-RF-datasheet-38162442.pdf</v>
      </c>
    </row>
    <row r="11" spans="1:10" ht="16.5" x14ac:dyDescent="0.3">
      <c r="A11" s="12">
        <v>8</v>
      </c>
      <c r="B11" s="13" t="s">
        <v>74</v>
      </c>
      <c r="C11" s="24" t="s">
        <v>70</v>
      </c>
      <c r="D11" s="13"/>
      <c r="E11" s="13">
        <v>1</v>
      </c>
      <c r="F11" s="13" t="s">
        <v>71</v>
      </c>
      <c r="G11" s="14">
        <v>6.18</v>
      </c>
      <c r="H11" s="15">
        <f t="shared" si="0"/>
        <v>6.18</v>
      </c>
      <c r="J11" t="str">
        <f>_xll.OCTOPART_DATASHEET_URL(C11)</f>
        <v>http://datasheet.octopart.com/A-2PA-081-050B2-Amphenol-RF-datasheet-38084996.pdf</v>
      </c>
    </row>
    <row r="12" spans="1:10" ht="16.5" x14ac:dyDescent="0.3">
      <c r="A12" s="12">
        <v>9</v>
      </c>
      <c r="B12" s="13" t="s">
        <v>95</v>
      </c>
      <c r="C12" s="13" t="s">
        <v>95</v>
      </c>
      <c r="D12" s="13"/>
      <c r="E12" s="13">
        <v>1</v>
      </c>
      <c r="F12" s="13" t="s">
        <v>96</v>
      </c>
      <c r="G12" s="14">
        <v>2</v>
      </c>
      <c r="H12" s="15">
        <f t="shared" si="0"/>
        <v>2</v>
      </c>
    </row>
    <row r="13" spans="1:10" ht="16.5" x14ac:dyDescent="0.3">
      <c r="A13" s="12"/>
      <c r="B13" s="13"/>
      <c r="C13" s="13"/>
      <c r="D13" s="13"/>
      <c r="E13" s="13"/>
      <c r="F13" s="13"/>
      <c r="G13" s="14"/>
      <c r="H13" s="15"/>
    </row>
    <row r="14" spans="1:10" ht="16.5" x14ac:dyDescent="0.3">
      <c r="A14" s="12"/>
      <c r="B14" s="13"/>
      <c r="C14" s="13"/>
      <c r="D14" s="13"/>
      <c r="E14" s="13"/>
      <c r="F14" s="13"/>
      <c r="G14" s="14"/>
      <c r="H14" s="15"/>
    </row>
    <row r="15" spans="1:10" ht="16.5" x14ac:dyDescent="0.3">
      <c r="A15" s="12"/>
      <c r="B15" s="13"/>
      <c r="C15" s="13"/>
      <c r="D15" s="13"/>
      <c r="E15" s="13"/>
      <c r="F15" s="13"/>
      <c r="G15" s="14"/>
      <c r="H15" s="15"/>
    </row>
    <row r="16" spans="1:10" ht="16.5" x14ac:dyDescent="0.3">
      <c r="A16" s="12"/>
      <c r="B16" s="13"/>
      <c r="C16" s="13"/>
      <c r="D16" s="13"/>
      <c r="E16" s="13"/>
      <c r="F16" s="13"/>
      <c r="G16" s="14"/>
      <c r="H16" s="15"/>
    </row>
    <row r="17" spans="1:8" ht="16.5" x14ac:dyDescent="0.3">
      <c r="A17" s="12"/>
      <c r="B17" s="13"/>
      <c r="C17" s="13"/>
      <c r="D17" s="13"/>
      <c r="E17" s="13"/>
      <c r="F17" s="13"/>
      <c r="G17" s="14"/>
      <c r="H17" s="15"/>
    </row>
    <row r="18" spans="1:8" ht="16.5" x14ac:dyDescent="0.3">
      <c r="A18" s="12"/>
      <c r="B18" s="13"/>
      <c r="C18" s="13"/>
      <c r="D18" s="13"/>
      <c r="E18" s="13"/>
      <c r="F18" s="13"/>
      <c r="G18" s="14"/>
      <c r="H18" s="15"/>
    </row>
    <row r="19" spans="1:8" ht="16.5" x14ac:dyDescent="0.3">
      <c r="A19" s="12"/>
      <c r="B19" s="13"/>
      <c r="C19" s="13"/>
      <c r="D19" s="13"/>
      <c r="E19" s="13"/>
      <c r="F19" s="13"/>
      <c r="G19" s="14"/>
      <c r="H19" s="15"/>
    </row>
    <row r="20" spans="1:8" ht="16.5" x14ac:dyDescent="0.3">
      <c r="A20" s="12"/>
      <c r="B20" s="13"/>
      <c r="C20" s="13"/>
      <c r="D20" s="13"/>
      <c r="E20" s="13"/>
      <c r="F20" s="13"/>
      <c r="G20" s="14"/>
      <c r="H20" s="15"/>
    </row>
    <row r="21" spans="1:8" ht="16.5" x14ac:dyDescent="0.3">
      <c r="A21" s="12"/>
      <c r="B21" s="13"/>
      <c r="C21" s="13"/>
      <c r="D21" s="13"/>
      <c r="E21" s="13"/>
      <c r="F21" s="13"/>
      <c r="G21" s="14"/>
      <c r="H21" s="15"/>
    </row>
    <row r="22" spans="1:8" ht="16.5" x14ac:dyDescent="0.3">
      <c r="A22" s="12"/>
      <c r="B22" s="13"/>
      <c r="C22" s="13"/>
      <c r="D22" s="13"/>
      <c r="E22" s="13"/>
      <c r="F22" s="13"/>
      <c r="G22" s="14"/>
      <c r="H22" s="15"/>
    </row>
    <row r="23" spans="1:8" ht="16.5" x14ac:dyDescent="0.3">
      <c r="A23" s="12"/>
      <c r="B23" s="13"/>
      <c r="C23" s="25"/>
      <c r="D23" s="13"/>
      <c r="E23" s="13"/>
      <c r="F23" s="13"/>
      <c r="G23" s="14"/>
      <c r="H23" s="15"/>
    </row>
    <row r="24" spans="1:8" ht="16.5" x14ac:dyDescent="0.3">
      <c r="A24" s="12"/>
      <c r="B24" s="13"/>
      <c r="C24" s="13"/>
      <c r="D24" s="13"/>
      <c r="E24" s="13"/>
      <c r="F24" s="13"/>
      <c r="G24" s="14"/>
      <c r="H24" s="15"/>
    </row>
    <row r="25" spans="1:8" ht="16.5" x14ac:dyDescent="0.3">
      <c r="A25" s="12"/>
      <c r="B25" s="13"/>
      <c r="C25" s="13"/>
      <c r="D25" s="13"/>
      <c r="E25" s="13"/>
      <c r="F25" s="13"/>
      <c r="G25" s="14"/>
      <c r="H25" s="15"/>
    </row>
    <row r="26" spans="1:8" ht="16.5" x14ac:dyDescent="0.3">
      <c r="A26" s="12"/>
      <c r="B26" s="13"/>
      <c r="C26" s="13"/>
      <c r="D26" s="13"/>
      <c r="E26" s="13"/>
      <c r="F26" s="13"/>
      <c r="G26" s="14"/>
      <c r="H26" s="15"/>
    </row>
    <row r="27" spans="1:8" ht="16.5" x14ac:dyDescent="0.3">
      <c r="A27" s="12"/>
      <c r="B27" s="13"/>
      <c r="C27" s="13"/>
      <c r="D27" s="13"/>
      <c r="E27" s="13"/>
      <c r="F27" s="13"/>
      <c r="G27" s="14"/>
      <c r="H27" s="15"/>
    </row>
    <row r="28" spans="1:8" ht="16.5" x14ac:dyDescent="0.3">
      <c r="A28" s="12"/>
      <c r="B28" s="13"/>
      <c r="C28" s="13"/>
      <c r="D28" s="13"/>
      <c r="E28" s="13"/>
      <c r="F28" s="13"/>
      <c r="G28" s="14"/>
      <c r="H28" s="15"/>
    </row>
    <row r="29" spans="1:8" ht="16.5" x14ac:dyDescent="0.3">
      <c r="A29" s="12"/>
      <c r="B29" s="13"/>
      <c r="C29" s="13"/>
      <c r="D29" s="13"/>
      <c r="E29" s="13"/>
      <c r="F29" s="13"/>
      <c r="G29" s="14"/>
      <c r="H29" s="15"/>
    </row>
    <row r="30" spans="1:8" ht="16.5" x14ac:dyDescent="0.3">
      <c r="A30" s="12"/>
      <c r="B30" s="13"/>
      <c r="C30" s="13"/>
      <c r="D30" s="13"/>
      <c r="E30" s="13"/>
      <c r="F30" s="13"/>
      <c r="G30" s="14"/>
      <c r="H30" s="15"/>
    </row>
    <row r="31" spans="1:8" x14ac:dyDescent="0.25">
      <c r="H31" s="6"/>
    </row>
    <row r="32" spans="1:8" ht="16.5" x14ac:dyDescent="0.3">
      <c r="A32" s="20"/>
      <c r="B32" s="21" t="s">
        <v>65</v>
      </c>
      <c r="C32" s="21"/>
      <c r="D32" s="21"/>
      <c r="E32" s="21"/>
      <c r="F32" s="21"/>
      <c r="G32" s="22"/>
      <c r="H32" s="23">
        <f>SUM(H4:H29)</f>
        <v>49.746999999999993</v>
      </c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  <row r="38" spans="8:8" x14ac:dyDescent="0.25">
      <c r="H38" s="1"/>
    </row>
    <row r="39" spans="8:8" x14ac:dyDescent="0.25">
      <c r="H39" s="1"/>
    </row>
    <row r="40" spans="8:8" x14ac:dyDescent="0.25">
      <c r="H40" s="1"/>
    </row>
    <row r="41" spans="8:8" x14ac:dyDescent="0.25">
      <c r="H41" s="1"/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J24" sqref="J24"/>
    </sheetView>
  </sheetViews>
  <sheetFormatPr defaultRowHeight="15" x14ac:dyDescent="0.25"/>
  <cols>
    <col min="1" max="1" width="3.7109375" customWidth="1"/>
    <col min="2" max="2" width="10.7109375" customWidth="1"/>
    <col min="3" max="3" width="30.7109375" customWidth="1"/>
    <col min="4" max="4" width="18.5703125" customWidth="1"/>
    <col min="5" max="5" width="19.85546875" customWidth="1"/>
    <col min="7" max="7" width="18.5703125" customWidth="1"/>
    <col min="8" max="8" width="10.7109375" customWidth="1"/>
  </cols>
  <sheetData>
    <row r="1" spans="1:13" ht="25.5" x14ac:dyDescent="0.45">
      <c r="A1" s="46" t="s">
        <v>140</v>
      </c>
      <c r="B1" s="47"/>
      <c r="C1" s="47"/>
      <c r="D1" s="47"/>
      <c r="E1" s="47"/>
      <c r="F1" s="47"/>
      <c r="G1" s="47"/>
      <c r="H1" s="48"/>
    </row>
    <row r="2" spans="1:13" ht="16.5" x14ac:dyDescent="0.3">
      <c r="A2" s="10"/>
      <c r="B2" s="10"/>
      <c r="C2" s="10"/>
      <c r="D2" s="10"/>
      <c r="E2" s="10"/>
      <c r="F2" s="10"/>
      <c r="G2" s="10"/>
      <c r="H2" s="29"/>
    </row>
    <row r="3" spans="1:13" ht="16.5" x14ac:dyDescent="0.3">
      <c r="A3" s="11" t="s">
        <v>0</v>
      </c>
      <c r="B3" s="11" t="s">
        <v>12</v>
      </c>
      <c r="C3" s="11" t="s">
        <v>8</v>
      </c>
      <c r="D3" s="11" t="s">
        <v>9</v>
      </c>
      <c r="E3" s="11" t="s">
        <v>49</v>
      </c>
      <c r="F3" s="11" t="s">
        <v>128</v>
      </c>
      <c r="G3" s="11" t="s">
        <v>131</v>
      </c>
      <c r="H3" s="31" t="s">
        <v>2</v>
      </c>
    </row>
    <row r="4" spans="1:13" ht="16.5" x14ac:dyDescent="0.3">
      <c r="A4" s="12">
        <v>1</v>
      </c>
      <c r="B4" s="13" t="s">
        <v>66</v>
      </c>
      <c r="C4" s="16" t="s">
        <v>68</v>
      </c>
      <c r="D4" s="51"/>
      <c r="E4" s="51" t="s">
        <v>75</v>
      </c>
      <c r="F4" s="55">
        <v>2</v>
      </c>
      <c r="G4" s="53" t="str">
        <f>HYPERLINK(_xll.OCTOPART_DISTRIBUTOR_URL(C4,E4),"Link")</f>
        <v>Link</v>
      </c>
      <c r="H4" s="57">
        <v>2.73</v>
      </c>
      <c r="M4" s="60">
        <f>H4*F4</f>
        <v>5.46</v>
      </c>
    </row>
    <row r="5" spans="1:13" ht="16.5" x14ac:dyDescent="0.3">
      <c r="A5" s="12">
        <v>2</v>
      </c>
      <c r="B5" s="13" t="s">
        <v>10</v>
      </c>
      <c r="C5" s="13" t="s">
        <v>87</v>
      </c>
      <c r="D5" s="13" t="s">
        <v>81</v>
      </c>
      <c r="E5" s="13" t="s">
        <v>129</v>
      </c>
      <c r="F5" s="54">
        <v>30</v>
      </c>
      <c r="G5" s="53" t="str">
        <f>HYPERLINK(_xll.OCTOPART_DISTRIBUTOR_URL(C5,E5),"Link")</f>
        <v>Link</v>
      </c>
      <c r="H5" s="58">
        <f>_xll.OCTOPART_AVERAGE_PRICE(C5,E5,10,"SGD")</f>
        <v>4.3999999999999997E-2</v>
      </c>
      <c r="M5" s="60">
        <f t="shared" ref="M5:M68" si="0">H5*F5</f>
        <v>1.3199999999999998</v>
      </c>
    </row>
    <row r="6" spans="1:13" ht="16.5" x14ac:dyDescent="0.3">
      <c r="A6" s="12">
        <v>3</v>
      </c>
      <c r="B6" s="13" t="s">
        <v>10</v>
      </c>
      <c r="C6" s="13" t="s">
        <v>62</v>
      </c>
      <c r="D6" s="13" t="s">
        <v>17</v>
      </c>
      <c r="E6" s="13" t="s">
        <v>129</v>
      </c>
      <c r="F6" s="54">
        <v>46</v>
      </c>
      <c r="G6" s="53" t="str">
        <f>HYPERLINK(_xll.OCTOPART_DISTRIBUTOR_URL(C6,E6),"Link")</f>
        <v>Link</v>
      </c>
      <c r="H6" s="58">
        <f>_xll.OCTOPART_AVERAGE_PRICE(C6,E6,10,"SGD")</f>
        <v>4.2999999999999997E-2</v>
      </c>
      <c r="M6" s="60">
        <f t="shared" si="0"/>
        <v>1.9779999999999998</v>
      </c>
    </row>
    <row r="7" spans="1:13" ht="16.5" x14ac:dyDescent="0.3">
      <c r="A7" s="12">
        <v>4</v>
      </c>
      <c r="B7" s="13" t="s">
        <v>10</v>
      </c>
      <c r="C7" s="13" t="s">
        <v>88</v>
      </c>
      <c r="D7" s="13" t="s">
        <v>80</v>
      </c>
      <c r="E7" s="13" t="s">
        <v>130</v>
      </c>
      <c r="F7" s="54">
        <v>5</v>
      </c>
      <c r="G7" s="53" t="str">
        <f>HYPERLINK(_xll.OCTOPART_DISTRIBUTOR_URL(C7,E7),"Link")</f>
        <v>Link</v>
      </c>
      <c r="H7" s="58">
        <f>_xll.OCTOPART_AVERAGE_PRICE(C7,E7,10,"SGD")</f>
        <v>7.3999999999999996E-2</v>
      </c>
      <c r="M7" s="60">
        <f t="shared" si="0"/>
        <v>0.37</v>
      </c>
    </row>
    <row r="8" spans="1:13" ht="16.5" x14ac:dyDescent="0.3">
      <c r="A8" s="12">
        <v>5</v>
      </c>
      <c r="B8" s="52" t="s">
        <v>10</v>
      </c>
      <c r="C8" s="17" t="s">
        <v>63</v>
      </c>
      <c r="D8" s="13" t="s">
        <v>18</v>
      </c>
      <c r="E8" s="13" t="s">
        <v>130</v>
      </c>
      <c r="F8" s="54">
        <v>115</v>
      </c>
      <c r="G8" s="53" t="str">
        <f>HYPERLINK(_xll.OCTOPART_DISTRIBUTOR_URL(C8,E8),"Link")</f>
        <v>Link</v>
      </c>
      <c r="H8" s="58">
        <f>_xll.OCTOPART_AVERAGE_PRICE(C8,E8,10,"SGD")</f>
        <v>0.161</v>
      </c>
      <c r="M8" s="60">
        <f t="shared" si="0"/>
        <v>18.515000000000001</v>
      </c>
    </row>
    <row r="9" spans="1:13" ht="16.5" x14ac:dyDescent="0.3">
      <c r="A9" s="12">
        <v>6</v>
      </c>
      <c r="B9" s="13" t="s">
        <v>10</v>
      </c>
      <c r="C9" s="13" t="s">
        <v>64</v>
      </c>
      <c r="D9" s="13" t="s">
        <v>19</v>
      </c>
      <c r="E9" s="13" t="s">
        <v>130</v>
      </c>
      <c r="F9" s="54">
        <v>45</v>
      </c>
      <c r="G9" s="53" t="str">
        <f>HYPERLINK(_xll.OCTOPART_DISTRIBUTOR_URL(C9,E9),"Link")</f>
        <v>Link</v>
      </c>
      <c r="H9" s="58">
        <f>_xll.OCTOPART_AVERAGE_PRICE(C9,E9,10,"SGD")</f>
        <v>0.223</v>
      </c>
      <c r="M9" s="60">
        <f t="shared" si="0"/>
        <v>10.035</v>
      </c>
    </row>
    <row r="10" spans="1:13" ht="16.5" x14ac:dyDescent="0.3">
      <c r="A10" s="12">
        <v>7</v>
      </c>
      <c r="B10" s="13" t="s">
        <v>16</v>
      </c>
      <c r="C10" s="16" t="s">
        <v>24</v>
      </c>
      <c r="D10" s="13" t="s">
        <v>20</v>
      </c>
      <c r="E10" s="13" t="s">
        <v>129</v>
      </c>
      <c r="F10" s="54">
        <v>66</v>
      </c>
      <c r="G10" s="53" t="str">
        <f>HYPERLINK(_xll.OCTOPART_DISTRIBUTOR_URL(C10,E10),"Link")</f>
        <v>Link</v>
      </c>
      <c r="H10" s="58">
        <f>_xll.OCTOPART_AVERAGE_PRICE(C10,E10,10,"SGD")</f>
        <v>0.11600000000000001</v>
      </c>
      <c r="M10" s="60">
        <f t="shared" si="0"/>
        <v>7.6560000000000006</v>
      </c>
    </row>
    <row r="11" spans="1:13" ht="16.5" x14ac:dyDescent="0.3">
      <c r="A11" s="12">
        <v>8</v>
      </c>
      <c r="B11" s="13" t="s">
        <v>38</v>
      </c>
      <c r="C11" s="13" t="s">
        <v>39</v>
      </c>
      <c r="D11" s="13"/>
      <c r="E11" s="13" t="s">
        <v>56</v>
      </c>
      <c r="F11" s="54">
        <v>3</v>
      </c>
      <c r="G11" s="53" t="str">
        <f>HYPERLINK(_xll.OCTOPART_DISTRIBUTOR_URL(C11,E11),"Link")</f>
        <v>Link</v>
      </c>
      <c r="H11" s="58">
        <f>_xll.OCTOPART_AVERAGE_PRICE(C11,E11,10,"SGD")</f>
        <v>5.5225</v>
      </c>
      <c r="M11" s="60">
        <f t="shared" si="0"/>
        <v>16.567499999999999</v>
      </c>
    </row>
    <row r="12" spans="1:13" ht="16.5" x14ac:dyDescent="0.3">
      <c r="A12" s="12">
        <v>9</v>
      </c>
      <c r="B12" s="13" t="s">
        <v>38</v>
      </c>
      <c r="C12" s="13" t="s">
        <v>40</v>
      </c>
      <c r="D12" s="13"/>
      <c r="E12" s="13" t="s">
        <v>56</v>
      </c>
      <c r="F12" s="54">
        <v>3</v>
      </c>
      <c r="G12" s="53" t="str">
        <f>HYPERLINK(_xll.OCTOPART_DISTRIBUTOR_URL(C12,E12),"Link")</f>
        <v>Link</v>
      </c>
      <c r="H12" s="58">
        <f>_xll.OCTOPART_AVERAGE_PRICE(C12,E12,10,"SGD")</f>
        <v>4.8869999999999996</v>
      </c>
      <c r="M12" s="60">
        <f t="shared" si="0"/>
        <v>14.660999999999998</v>
      </c>
    </row>
    <row r="13" spans="1:13" ht="16.5" x14ac:dyDescent="0.3">
      <c r="A13" s="12">
        <v>10</v>
      </c>
      <c r="B13" s="13" t="s">
        <v>38</v>
      </c>
      <c r="C13" s="25" t="s">
        <v>41</v>
      </c>
      <c r="D13" s="13"/>
      <c r="E13" s="13" t="s">
        <v>133</v>
      </c>
      <c r="F13" s="54">
        <v>0</v>
      </c>
      <c r="G13" s="53" t="str">
        <f>HYPERLINK(_xll.OCTOPART_DISTRIBUTOR_URL(C13,E13),"Link")</f>
        <v>Link</v>
      </c>
      <c r="H13" s="58">
        <f>_xll.OCTOPART_AVERAGE_PRICE(C13,E13,10,"SGD")</f>
        <v>0.187</v>
      </c>
      <c r="M13" s="60">
        <f t="shared" si="0"/>
        <v>0</v>
      </c>
    </row>
    <row r="14" spans="1:13" ht="16.5" x14ac:dyDescent="0.3">
      <c r="A14" s="12">
        <v>11</v>
      </c>
      <c r="B14" s="13" t="s">
        <v>38</v>
      </c>
      <c r="C14" s="25" t="s">
        <v>42</v>
      </c>
      <c r="D14" s="13"/>
      <c r="E14" s="13" t="s">
        <v>133</v>
      </c>
      <c r="F14" s="54">
        <v>0</v>
      </c>
      <c r="G14" s="53" t="str">
        <f>HYPERLINK(_xll.OCTOPART_DISTRIBUTOR_URL(C14,E14),"Link")</f>
        <v>Link</v>
      </c>
      <c r="H14" s="58">
        <f>_xll.OCTOPART_AVERAGE_PRICE(C14,E14,10,"SGD")</f>
        <v>8.4999999999999992E-2</v>
      </c>
      <c r="M14" s="60">
        <f t="shared" si="0"/>
        <v>0</v>
      </c>
    </row>
    <row r="15" spans="1:13" ht="16.5" x14ac:dyDescent="0.3">
      <c r="A15" s="12">
        <v>12</v>
      </c>
      <c r="B15" s="13" t="s">
        <v>38</v>
      </c>
      <c r="C15" s="24" t="s">
        <v>73</v>
      </c>
      <c r="D15" s="51"/>
      <c r="E15" s="13" t="s">
        <v>71</v>
      </c>
      <c r="F15" s="54">
        <v>5</v>
      </c>
      <c r="G15" s="53" t="str">
        <f>HYPERLINK(_xll.OCTOPART_DISTRIBUTOR_URL(C15,E15),"Link")</f>
        <v>Link</v>
      </c>
      <c r="H15" s="58">
        <v>1.31</v>
      </c>
      <c r="M15" s="60">
        <f t="shared" si="0"/>
        <v>6.5500000000000007</v>
      </c>
    </row>
    <row r="16" spans="1:13" ht="16.5" x14ac:dyDescent="0.3">
      <c r="A16" s="12">
        <v>13</v>
      </c>
      <c r="B16" s="13" t="s">
        <v>93</v>
      </c>
      <c r="C16" s="13" t="s">
        <v>92</v>
      </c>
      <c r="D16" s="51"/>
      <c r="E16" s="13" t="s">
        <v>135</v>
      </c>
      <c r="F16" s="54">
        <v>5</v>
      </c>
      <c r="G16" s="53" t="str">
        <f>HYPERLINK(_xll.OCTOPART_DISTRIBUTOR_URL(C16,E16),"Link")</f>
        <v>Link</v>
      </c>
      <c r="H16" s="58">
        <f>_xll.OCTOPART_AVERAGE_PRICE(C16,E16,10,"SGD")</f>
        <v>0.57799999999999996</v>
      </c>
      <c r="M16" s="60">
        <f t="shared" si="0"/>
        <v>2.8899999999999997</v>
      </c>
    </row>
    <row r="17" spans="1:13" ht="16.5" x14ac:dyDescent="0.3">
      <c r="A17" s="12">
        <v>14</v>
      </c>
      <c r="B17" s="13" t="s">
        <v>93</v>
      </c>
      <c r="C17" s="13" t="s">
        <v>94</v>
      </c>
      <c r="D17" s="51"/>
      <c r="E17" s="13" t="s">
        <v>135</v>
      </c>
      <c r="F17" s="54">
        <v>7</v>
      </c>
      <c r="G17" s="53" t="str">
        <f>HYPERLINK(_xll.OCTOPART_DISTRIBUTOR_URL(C17,E17),"Link")</f>
        <v>Link</v>
      </c>
      <c r="H17" s="58">
        <f>_xll.OCTOPART_AVERAGE_PRICE(C17,E17,10,"SGD")</f>
        <v>0.98499999999999999</v>
      </c>
      <c r="M17" s="60">
        <f t="shared" si="0"/>
        <v>6.8949999999999996</v>
      </c>
    </row>
    <row r="18" spans="1:13" ht="16.5" x14ac:dyDescent="0.3">
      <c r="A18" s="12">
        <v>15</v>
      </c>
      <c r="B18" s="13" t="s">
        <v>35</v>
      </c>
      <c r="C18" s="13" t="s">
        <v>84</v>
      </c>
      <c r="D18" s="13"/>
      <c r="E18" s="13" t="s">
        <v>113</v>
      </c>
      <c r="F18" s="54">
        <v>2</v>
      </c>
      <c r="G18" s="53" t="str">
        <f>HYPERLINK(_xll.OCTOPART_DISTRIBUTOR_URL(C18,E18),"Link")</f>
        <v>Link</v>
      </c>
      <c r="H18" s="58">
        <f>_xll.OCTOPART_AVERAGE_PRICE(C18,E18,10,"SGD")</f>
        <v>5.2766666666666664</v>
      </c>
      <c r="M18" s="60">
        <f t="shared" si="0"/>
        <v>10.553333333333333</v>
      </c>
    </row>
    <row r="19" spans="1:13" ht="16.5" x14ac:dyDescent="0.3">
      <c r="A19" s="12">
        <v>16</v>
      </c>
      <c r="B19" s="13" t="s">
        <v>35</v>
      </c>
      <c r="C19" s="13" t="s">
        <v>90</v>
      </c>
      <c r="D19" s="13"/>
      <c r="E19" s="13" t="s">
        <v>134</v>
      </c>
      <c r="F19" s="54">
        <v>3</v>
      </c>
      <c r="G19" s="53" t="str">
        <f>HYPERLINK(_xll.OCTOPART_DISTRIBUTOR_URL(C19,E19),"Link")</f>
        <v>Link</v>
      </c>
      <c r="H19" s="58">
        <f>_xll.OCTOPART_AVERAGE_PRICE(C19,E19,10,"SGD")</f>
        <v>4.49</v>
      </c>
      <c r="M19" s="60">
        <f t="shared" si="0"/>
        <v>13.47</v>
      </c>
    </row>
    <row r="20" spans="1:13" ht="16.5" x14ac:dyDescent="0.3">
      <c r="A20" s="12">
        <v>17</v>
      </c>
      <c r="B20" s="13" t="s">
        <v>35</v>
      </c>
      <c r="C20" s="13" t="s">
        <v>85</v>
      </c>
      <c r="D20" s="13"/>
      <c r="E20" s="13" t="s">
        <v>114</v>
      </c>
      <c r="F20" s="54">
        <v>1</v>
      </c>
      <c r="G20" s="53" t="str">
        <f>HYPERLINK(_xll.OCTOPART_DISTRIBUTOR_URL(C20,E20),"Link")</f>
        <v>Link</v>
      </c>
      <c r="H20" s="58">
        <f>_xll.OCTOPART_AVERAGE_PRICE(C20,E20,10,"SGD")</f>
        <v>12.274999999999999</v>
      </c>
      <c r="M20" s="60">
        <f t="shared" si="0"/>
        <v>12.274999999999999</v>
      </c>
    </row>
    <row r="21" spans="1:13" ht="16.5" x14ac:dyDescent="0.3">
      <c r="A21" s="12">
        <v>18</v>
      </c>
      <c r="B21" s="13" t="s">
        <v>35</v>
      </c>
      <c r="C21" s="13" t="s">
        <v>86</v>
      </c>
      <c r="D21" s="13"/>
      <c r="E21" s="13" t="s">
        <v>57</v>
      </c>
      <c r="F21" s="54">
        <v>2</v>
      </c>
      <c r="G21" s="53" t="str">
        <f>HYPERLINK(_xll.OCTOPART_DISTRIBUTOR_URL(C21,E21),"Link")</f>
        <v>Link</v>
      </c>
      <c r="H21" s="58">
        <f>_xll.OCTOPART_AVERAGE_PRICE(C21,E21,10,"SGD")</f>
        <v>8.6574999999999989</v>
      </c>
      <c r="M21" s="60">
        <f t="shared" si="0"/>
        <v>17.314999999999998</v>
      </c>
    </row>
    <row r="22" spans="1:13" ht="16.5" x14ac:dyDescent="0.3">
      <c r="A22" s="12">
        <v>19</v>
      </c>
      <c r="B22" s="13" t="s">
        <v>35</v>
      </c>
      <c r="C22" s="13" t="s">
        <v>34</v>
      </c>
      <c r="D22" s="51"/>
      <c r="E22" s="13" t="s">
        <v>55</v>
      </c>
      <c r="F22" s="54">
        <v>1</v>
      </c>
      <c r="G22" s="53" t="str">
        <f>HYPERLINK(_xll.OCTOPART_DISTRIBUTOR_URL(C22,E22),"Link")</f>
        <v>Link</v>
      </c>
      <c r="H22" s="58">
        <f>_xll.OCTOPART_AVERAGE_PRICE(C22,E22,10,"SGD")</f>
        <v>3.69</v>
      </c>
      <c r="M22" s="60">
        <f t="shared" si="0"/>
        <v>3.69</v>
      </c>
    </row>
    <row r="23" spans="1:13" ht="16.5" x14ac:dyDescent="0.3">
      <c r="A23" s="12">
        <v>20</v>
      </c>
      <c r="B23" s="13" t="s">
        <v>35</v>
      </c>
      <c r="C23" s="13" t="s">
        <v>36</v>
      </c>
      <c r="D23" s="51"/>
      <c r="E23" s="13" t="s">
        <v>55</v>
      </c>
      <c r="F23" s="54">
        <v>8</v>
      </c>
      <c r="G23" s="53" t="str">
        <f>HYPERLINK(_xll.OCTOPART_DISTRIBUTOR_URL(C23,E23),"Link")</f>
        <v>Link</v>
      </c>
      <c r="H23" s="58">
        <f>_xll.OCTOPART_AVERAGE_PRICE(C23,E23,10,"SGD")</f>
        <v>2.6789999999999998</v>
      </c>
      <c r="M23" s="60">
        <f t="shared" si="0"/>
        <v>21.431999999999999</v>
      </c>
    </row>
    <row r="24" spans="1:13" ht="16.5" x14ac:dyDescent="0.3">
      <c r="A24" s="12">
        <v>21</v>
      </c>
      <c r="B24" s="13" t="s">
        <v>35</v>
      </c>
      <c r="C24" s="13" t="s">
        <v>37</v>
      </c>
      <c r="D24" s="51"/>
      <c r="E24" s="13" t="s">
        <v>55</v>
      </c>
      <c r="F24" s="54">
        <v>0</v>
      </c>
      <c r="G24" s="53" t="str">
        <f>HYPERLINK(_xll.OCTOPART_DISTRIBUTOR_URL(C24,E24),"Link")</f>
        <v>Link</v>
      </c>
      <c r="H24" s="58">
        <f>_xll.OCTOPART_AVERAGE_PRICE(C24,E24,10,"SGD")</f>
        <v>2.7342499999999998</v>
      </c>
      <c r="M24" s="60">
        <f t="shared" si="0"/>
        <v>0</v>
      </c>
    </row>
    <row r="25" spans="1:13" ht="16.5" x14ac:dyDescent="0.3">
      <c r="A25" s="12">
        <v>22</v>
      </c>
      <c r="B25" s="13" t="s">
        <v>35</v>
      </c>
      <c r="C25" s="13" t="s">
        <v>43</v>
      </c>
      <c r="D25" s="51"/>
      <c r="E25" s="51" t="s">
        <v>57</v>
      </c>
      <c r="F25" s="54">
        <v>3</v>
      </c>
      <c r="G25" s="53" t="str">
        <f>HYPERLINK(_xll.OCTOPART_DISTRIBUTOR_URL(C25,E25),"Link")</f>
        <v>Link</v>
      </c>
      <c r="H25" s="58">
        <f>_xll.OCTOPART_AVERAGE_PRICE(C25,E25,10,"SGD")</f>
        <v>9.41</v>
      </c>
      <c r="M25" s="60">
        <f t="shared" si="0"/>
        <v>28.23</v>
      </c>
    </row>
    <row r="26" spans="1:13" ht="16.5" x14ac:dyDescent="0.3">
      <c r="A26" s="12">
        <v>23</v>
      </c>
      <c r="B26" s="13" t="s">
        <v>35</v>
      </c>
      <c r="C26" s="13" t="s">
        <v>44</v>
      </c>
      <c r="D26" s="51"/>
      <c r="E26" s="51" t="s">
        <v>57</v>
      </c>
      <c r="F26" s="54">
        <v>10</v>
      </c>
      <c r="G26" s="53" t="str">
        <f>HYPERLINK(_xll.OCTOPART_DISTRIBUTOR_URL(C26,E26),"Link")</f>
        <v>Link</v>
      </c>
      <c r="H26" s="58">
        <f>_xll.OCTOPART_AVERAGE_PRICE(C26,E26,10,"SGD")</f>
        <v>3.8</v>
      </c>
      <c r="M26" s="60">
        <f t="shared" si="0"/>
        <v>38</v>
      </c>
    </row>
    <row r="27" spans="1:13" ht="16.5" x14ac:dyDescent="0.3">
      <c r="A27" s="12">
        <v>24</v>
      </c>
      <c r="B27" s="13" t="s">
        <v>35</v>
      </c>
      <c r="C27" s="13" t="s">
        <v>45</v>
      </c>
      <c r="D27" s="51"/>
      <c r="E27" s="51" t="s">
        <v>136</v>
      </c>
      <c r="F27" s="54">
        <v>2</v>
      </c>
      <c r="G27" s="53" t="str">
        <f>HYPERLINK(_xll.OCTOPART_DISTRIBUTOR_URL(C27,E27),"Link")</f>
        <v>Link</v>
      </c>
      <c r="H27" s="58">
        <f>_xll.OCTOPART_AVERAGE_PRICE(C27,E27,10,"SGD")</f>
        <v>0.51800000000000002</v>
      </c>
      <c r="M27" s="60">
        <f t="shared" si="0"/>
        <v>1.036</v>
      </c>
    </row>
    <row r="28" spans="1:13" ht="16.5" x14ac:dyDescent="0.3">
      <c r="A28" s="12">
        <v>25</v>
      </c>
      <c r="B28" s="13" t="s">
        <v>35</v>
      </c>
      <c r="C28" s="13" t="s">
        <v>46</v>
      </c>
      <c r="D28" s="51"/>
      <c r="E28" s="51" t="s">
        <v>55</v>
      </c>
      <c r="F28" s="54">
        <v>10</v>
      </c>
      <c r="G28" s="53" t="str">
        <f>HYPERLINK(_xll.OCTOPART_DISTRIBUTOR_URL(C28,E28),"Link")</f>
        <v>Link</v>
      </c>
      <c r="H28" s="58">
        <f>_xll.OCTOPART_AVERAGE_PRICE(C28,E28,10,"SGD")</f>
        <v>2.335</v>
      </c>
      <c r="M28" s="60">
        <f t="shared" si="0"/>
        <v>23.35</v>
      </c>
    </row>
    <row r="29" spans="1:13" ht="16.5" x14ac:dyDescent="0.3">
      <c r="A29" s="12">
        <v>26</v>
      </c>
      <c r="B29" s="13" t="s">
        <v>35</v>
      </c>
      <c r="C29" s="13" t="s">
        <v>47</v>
      </c>
      <c r="D29" s="51"/>
      <c r="E29" s="51" t="s">
        <v>55</v>
      </c>
      <c r="F29" s="54">
        <v>9</v>
      </c>
      <c r="G29" s="53" t="str">
        <f>HYPERLINK(_xll.OCTOPART_DISTRIBUTOR_URL(C29,E29),"Link")</f>
        <v>Link</v>
      </c>
      <c r="H29" s="58">
        <f>_xll.OCTOPART_AVERAGE_PRICE(C29,E29,10,"SGD")</f>
        <v>3.13</v>
      </c>
      <c r="M29" s="60">
        <f t="shared" si="0"/>
        <v>28.169999999999998</v>
      </c>
    </row>
    <row r="30" spans="1:13" ht="16.5" x14ac:dyDescent="0.3">
      <c r="A30" s="12">
        <v>27</v>
      </c>
      <c r="B30" s="13" t="s">
        <v>35</v>
      </c>
      <c r="C30" s="17" t="s">
        <v>69</v>
      </c>
      <c r="D30" s="51"/>
      <c r="E30" s="51" t="s">
        <v>72</v>
      </c>
      <c r="F30" s="54">
        <v>1</v>
      </c>
      <c r="G30" s="53" t="str">
        <f>HYPERLINK(_xll.OCTOPART_DISTRIBUTOR_URL(C30,E30),"Link")</f>
        <v>Link</v>
      </c>
      <c r="H30" s="58">
        <v>11.83</v>
      </c>
      <c r="M30" s="60">
        <f t="shared" si="0"/>
        <v>11.83</v>
      </c>
    </row>
    <row r="31" spans="1:13" ht="16.5" x14ac:dyDescent="0.3">
      <c r="A31" s="12">
        <v>28</v>
      </c>
      <c r="B31" s="13" t="s">
        <v>13</v>
      </c>
      <c r="C31" s="13" t="s">
        <v>91</v>
      </c>
      <c r="D31" s="51"/>
      <c r="E31" s="13" t="s">
        <v>53</v>
      </c>
      <c r="F31" s="54">
        <v>5</v>
      </c>
      <c r="G31" s="53" t="str">
        <f>HYPERLINK(_xll.OCTOPART_DISTRIBUTOR_URL(C31,E31),"Link")</f>
        <v>Link</v>
      </c>
      <c r="H31" s="58">
        <f>_xll.OCTOPART_AVERAGE_PRICE(C31,E31,10,"SGD")</f>
        <v>7.5999999999999998E-2</v>
      </c>
      <c r="M31" s="60">
        <f t="shared" si="0"/>
        <v>0.38</v>
      </c>
    </row>
    <row r="32" spans="1:13" ht="16.5" x14ac:dyDescent="0.3">
      <c r="A32" s="12">
        <v>29</v>
      </c>
      <c r="B32" s="13" t="s">
        <v>26</v>
      </c>
      <c r="C32" s="13" t="s">
        <v>48</v>
      </c>
      <c r="D32" s="50">
        <v>787</v>
      </c>
      <c r="E32" s="13" t="s">
        <v>50</v>
      </c>
      <c r="F32" s="54">
        <v>45</v>
      </c>
      <c r="G32" s="53" t="str">
        <f>HYPERLINK(_xll.OCTOPART_DISTRIBUTOR_URL(C32,E32),"Link")</f>
        <v>Link</v>
      </c>
      <c r="H32" s="58">
        <f>_xll.OCTOPART_AVERAGE_PRICE(C32,E32,10,"SGD")</f>
        <v>0.10199999999999999</v>
      </c>
      <c r="M32" s="60">
        <f t="shared" si="0"/>
        <v>4.59</v>
      </c>
    </row>
    <row r="33" spans="1:13" ht="16.5" x14ac:dyDescent="0.3">
      <c r="A33" s="12">
        <v>30</v>
      </c>
      <c r="B33" s="13" t="s">
        <v>26</v>
      </c>
      <c r="C33" s="13" t="s">
        <v>52</v>
      </c>
      <c r="D33" s="51" t="s">
        <v>27</v>
      </c>
      <c r="E33" s="13" t="s">
        <v>53</v>
      </c>
      <c r="F33" s="54">
        <v>36</v>
      </c>
      <c r="G33" s="53" t="str">
        <f>HYPERLINK(_xll.OCTOPART_DISTRIBUTOR_URL(C33,E33),"Link")</f>
        <v>Link</v>
      </c>
      <c r="H33" s="58">
        <f>_xll.OCTOPART_AVERAGE_PRICE(C33,E33,10,"SGD")</f>
        <v>6.0999999999999999E-2</v>
      </c>
      <c r="M33" s="60">
        <f t="shared" si="0"/>
        <v>2.1959999999999997</v>
      </c>
    </row>
    <row r="34" spans="1:13" ht="16.5" x14ac:dyDescent="0.3">
      <c r="A34" s="12">
        <v>31</v>
      </c>
      <c r="B34" s="13" t="s">
        <v>26</v>
      </c>
      <c r="C34" s="13" t="s">
        <v>60</v>
      </c>
      <c r="D34" s="51" t="s">
        <v>83</v>
      </c>
      <c r="E34" s="52" t="s">
        <v>53</v>
      </c>
      <c r="F34" s="54">
        <v>253</v>
      </c>
      <c r="G34" s="53" t="str">
        <f>HYPERLINK(_xll.OCTOPART_DISTRIBUTOR_URL(C34,E34),"Link")</f>
        <v>Link</v>
      </c>
      <c r="H34" s="58">
        <f>_xll.OCTOPART_AVERAGE_PRICE(C34,E34,10,"SGD")</f>
        <v>9.0999999999999998E-2</v>
      </c>
      <c r="M34" s="60">
        <f t="shared" si="0"/>
        <v>23.023</v>
      </c>
    </row>
    <row r="35" spans="1:13" ht="16.5" x14ac:dyDescent="0.3">
      <c r="A35" s="12">
        <v>32</v>
      </c>
      <c r="B35" s="13" t="s">
        <v>26</v>
      </c>
      <c r="C35" s="13" t="s">
        <v>54</v>
      </c>
      <c r="D35" s="51" t="s">
        <v>28</v>
      </c>
      <c r="E35" s="13" t="s">
        <v>53</v>
      </c>
      <c r="F35" s="54">
        <v>36</v>
      </c>
      <c r="G35" s="53" t="str">
        <f>HYPERLINK(_xll.OCTOPART_DISTRIBUTOR_URL(C35,E35),"Link")</f>
        <v>Link</v>
      </c>
      <c r="H35" s="58">
        <f>_xll.OCTOPART_AVERAGE_PRICE(C35,E35,10,"SGD")</f>
        <v>0.112</v>
      </c>
      <c r="M35" s="60">
        <f t="shared" si="0"/>
        <v>4.032</v>
      </c>
    </row>
    <row r="36" spans="1:13" ht="16.5" x14ac:dyDescent="0.3">
      <c r="A36" s="12">
        <v>33</v>
      </c>
      <c r="B36" s="13" t="s">
        <v>26</v>
      </c>
      <c r="C36" s="13" t="s">
        <v>58</v>
      </c>
      <c r="D36" s="51" t="s">
        <v>29</v>
      </c>
      <c r="E36" s="13" t="s">
        <v>50</v>
      </c>
      <c r="F36" s="54">
        <v>80</v>
      </c>
      <c r="G36" s="53" t="str">
        <f>HYPERLINK(_xll.OCTOPART_DISTRIBUTOR_URL(C36,E36),"Link")</f>
        <v>Link</v>
      </c>
      <c r="H36" s="58">
        <f>_xll.OCTOPART_AVERAGE_PRICE(C36,E36,10,"SGD")</f>
        <v>0.10199999999999999</v>
      </c>
      <c r="M36" s="60">
        <f t="shared" si="0"/>
        <v>8.16</v>
      </c>
    </row>
    <row r="37" spans="1:13" ht="16.5" x14ac:dyDescent="0.3">
      <c r="A37" s="12">
        <v>34</v>
      </c>
      <c r="B37" s="13" t="s">
        <v>26</v>
      </c>
      <c r="C37" s="13" t="s">
        <v>59</v>
      </c>
      <c r="D37" s="51" t="s">
        <v>30</v>
      </c>
      <c r="E37" s="13" t="s">
        <v>50</v>
      </c>
      <c r="F37" s="54">
        <v>36</v>
      </c>
      <c r="G37" s="53" t="str">
        <f>HYPERLINK(_xll.OCTOPART_DISTRIBUTOR_URL(C37,E37),"Link")</f>
        <v>Link</v>
      </c>
      <c r="H37" s="58">
        <f>_xll.OCTOPART_AVERAGE_PRICE(C37,E37,10,"SGD")</f>
        <v>0.10199999999999999</v>
      </c>
      <c r="M37" s="60">
        <f t="shared" si="0"/>
        <v>3.6719999999999997</v>
      </c>
    </row>
    <row r="38" spans="1:13" ht="16.5" x14ac:dyDescent="0.3">
      <c r="A38" s="12">
        <v>35</v>
      </c>
      <c r="B38" s="13" t="s">
        <v>26</v>
      </c>
      <c r="C38" s="13" t="s">
        <v>60</v>
      </c>
      <c r="D38" s="51" t="s">
        <v>31</v>
      </c>
      <c r="E38" s="13" t="s">
        <v>53</v>
      </c>
      <c r="F38" s="54">
        <v>100</v>
      </c>
      <c r="G38" s="53" t="str">
        <f>HYPERLINK(_xll.OCTOPART_DISTRIBUTOR_URL(C38,E38),"Link")</f>
        <v>Link</v>
      </c>
      <c r="H38" s="58">
        <f>_xll.OCTOPART_AVERAGE_PRICE(C38,E38,10,"SGD")</f>
        <v>9.0999999999999998E-2</v>
      </c>
      <c r="M38" s="60">
        <f t="shared" si="0"/>
        <v>9.1</v>
      </c>
    </row>
    <row r="39" spans="1:13" ht="16.5" x14ac:dyDescent="0.3">
      <c r="A39" s="12">
        <v>36</v>
      </c>
      <c r="B39" s="13" t="s">
        <v>26</v>
      </c>
      <c r="C39" s="13" t="s">
        <v>61</v>
      </c>
      <c r="D39" s="51" t="s">
        <v>32</v>
      </c>
      <c r="E39" s="13" t="s">
        <v>50</v>
      </c>
      <c r="F39" s="54"/>
      <c r="G39" s="53" t="str">
        <f>HYPERLINK(_xll.OCTOPART_DISTRIBUTOR_URL(C39,E39),"Link")</f>
        <v>Link</v>
      </c>
      <c r="H39" s="58">
        <f>_xll.OCTOPART_AVERAGE_PRICE(C39,E39,10,"SGD")</f>
        <v>9.4E-2</v>
      </c>
      <c r="M39" s="60">
        <f t="shared" si="0"/>
        <v>0</v>
      </c>
    </row>
    <row r="40" spans="1:13" ht="16.5" x14ac:dyDescent="0.3">
      <c r="A40" s="12">
        <v>37</v>
      </c>
      <c r="B40" s="13" t="s">
        <v>26</v>
      </c>
      <c r="C40" s="13" t="s">
        <v>61</v>
      </c>
      <c r="D40" s="51" t="s">
        <v>33</v>
      </c>
      <c r="E40" s="13" t="s">
        <v>50</v>
      </c>
      <c r="F40" s="54"/>
      <c r="G40" s="53" t="str">
        <f>HYPERLINK(_xll.OCTOPART_DISTRIBUTOR_URL(C40,E40),"Link")</f>
        <v>Link</v>
      </c>
      <c r="H40" s="58">
        <f>_xll.OCTOPART_AVERAGE_PRICE(C40,E40,10,"SGD")</f>
        <v>9.4E-2</v>
      </c>
      <c r="M40" s="60">
        <f t="shared" si="0"/>
        <v>0</v>
      </c>
    </row>
    <row r="41" spans="1:13" ht="16.5" x14ac:dyDescent="0.3">
      <c r="A41" s="12">
        <v>38</v>
      </c>
      <c r="B41" s="13" t="s">
        <v>120</v>
      </c>
      <c r="C41" s="16" t="s">
        <v>121</v>
      </c>
      <c r="D41" s="13"/>
      <c r="E41" s="13" t="s">
        <v>127</v>
      </c>
      <c r="F41" s="54">
        <v>2</v>
      </c>
      <c r="G41" s="53" t="str">
        <f>HYPERLINK(_xll.OCTOPART_DISTRIBUTOR_URL(C41,E41),"Link")</f>
        <v>Link</v>
      </c>
      <c r="H41" s="58">
        <f>_xll.OCTOPART_AVERAGE_PRICE(C41,E41,10,"SGD")</f>
        <v>0.65457142857142858</v>
      </c>
      <c r="M41" s="60">
        <f t="shared" si="0"/>
        <v>1.3091428571428572</v>
      </c>
    </row>
    <row r="42" spans="1:13" ht="16.5" x14ac:dyDescent="0.3">
      <c r="A42" s="12">
        <v>39</v>
      </c>
      <c r="B42" s="13" t="s">
        <v>120</v>
      </c>
      <c r="C42" s="13" t="s">
        <v>108</v>
      </c>
      <c r="D42" s="13"/>
      <c r="E42" s="13" t="s">
        <v>109</v>
      </c>
      <c r="F42" s="54">
        <v>4</v>
      </c>
      <c r="G42" s="53" t="str">
        <f>HYPERLINK(_xll.OCTOPART_DISTRIBUTOR_URL(C42,E42),"Link")</f>
        <v>Link</v>
      </c>
      <c r="H42" s="58">
        <f>_xll.OCTOPART_AVERAGE_PRICE(C42,E42,10,"SGD")</f>
        <v>5.0579999999999998</v>
      </c>
      <c r="M42" s="60">
        <f t="shared" si="0"/>
        <v>20.231999999999999</v>
      </c>
    </row>
    <row r="43" spans="1:13" ht="16.5" x14ac:dyDescent="0.3">
      <c r="A43" s="12">
        <v>40</v>
      </c>
      <c r="B43" s="13" t="s">
        <v>82</v>
      </c>
      <c r="C43" s="13" t="s">
        <v>89</v>
      </c>
      <c r="D43" s="13" t="s">
        <v>20</v>
      </c>
      <c r="E43" s="52" t="s">
        <v>132</v>
      </c>
      <c r="F43" s="54">
        <v>10</v>
      </c>
      <c r="G43" s="53" t="str">
        <f>HYPERLINK(_xll.OCTOPART_DISTRIBUTOR_URL(C43,E43),"Link")</f>
        <v>Link</v>
      </c>
      <c r="H43" s="58">
        <v>11.86</v>
      </c>
      <c r="M43" s="60">
        <f t="shared" si="0"/>
        <v>118.6</v>
      </c>
    </row>
    <row r="44" spans="1:13" ht="16.5" x14ac:dyDescent="0.3">
      <c r="A44" s="12">
        <v>41</v>
      </c>
      <c r="B44" s="13" t="s">
        <v>82</v>
      </c>
      <c r="C44" s="13" t="s">
        <v>77</v>
      </c>
      <c r="D44" s="13" t="s">
        <v>67</v>
      </c>
      <c r="E44" s="52" t="s">
        <v>132</v>
      </c>
      <c r="F44" s="54">
        <v>4</v>
      </c>
      <c r="G44" s="53" t="str">
        <f>HYPERLINK(_xll.OCTOPART_DISTRIBUTOR_URL(C44,E44),"Link")</f>
        <v>Link</v>
      </c>
      <c r="H44" s="58">
        <f>_xll.OCTOPART_AVERAGE_PRICE(C44,E44,10,"SGD")</f>
        <v>0.38100000000000001</v>
      </c>
      <c r="M44" s="60">
        <f t="shared" si="0"/>
        <v>1.524</v>
      </c>
    </row>
    <row r="45" spans="1:13" ht="16.5" x14ac:dyDescent="0.3">
      <c r="A45" s="12">
        <v>42</v>
      </c>
      <c r="B45" s="13" t="s">
        <v>74</v>
      </c>
      <c r="C45" s="24" t="s">
        <v>70</v>
      </c>
      <c r="D45" s="51"/>
      <c r="E45" s="13" t="s">
        <v>71</v>
      </c>
      <c r="F45" s="54">
        <v>3</v>
      </c>
      <c r="G45" s="53" t="str">
        <f>HYPERLINK(_xll.OCTOPART_DISTRIBUTOR_URL(C45,E45),"Link")</f>
        <v>Link</v>
      </c>
      <c r="H45" s="58">
        <v>6.18</v>
      </c>
      <c r="M45" s="60">
        <f t="shared" si="0"/>
        <v>18.54</v>
      </c>
    </row>
    <row r="46" spans="1:13" ht="16.5" x14ac:dyDescent="0.3">
      <c r="A46" s="12">
        <v>43</v>
      </c>
      <c r="B46" s="13" t="s">
        <v>38</v>
      </c>
      <c r="C46" s="49" t="s">
        <v>138</v>
      </c>
      <c r="D46" s="51"/>
      <c r="E46" s="51" t="s">
        <v>137</v>
      </c>
      <c r="F46" s="54">
        <v>5</v>
      </c>
      <c r="G46" s="53" t="str">
        <f>HYPERLINK(_xll.OCTOPART_DISTRIBUTOR_URL(C46,E46),"Link")</f>
        <v>Link</v>
      </c>
      <c r="H46" s="58">
        <f>_xll.OCTOPART_AVERAGE_PRICE(C46,E46,10,"SGD")</f>
        <v>7.1878095238095243</v>
      </c>
      <c r="M46" s="60"/>
    </row>
    <row r="47" spans="1:13" ht="16.5" x14ac:dyDescent="0.3">
      <c r="A47" s="12">
        <v>44</v>
      </c>
      <c r="B47" s="13" t="s">
        <v>13</v>
      </c>
      <c r="C47" s="13" t="s">
        <v>22</v>
      </c>
      <c r="D47" s="13" t="s">
        <v>14</v>
      </c>
      <c r="E47" s="51" t="s">
        <v>50</v>
      </c>
      <c r="F47" s="54">
        <v>1</v>
      </c>
      <c r="G47" s="53" t="str">
        <f>HYPERLINK(_xll.OCTOPART_DISTRIBUTOR_URL(C47,E47),"Link")</f>
        <v>Link</v>
      </c>
      <c r="H47" s="58">
        <f>_xll.OCTOPART_AVERAGE_PRICE(C47,E47,10,"SGD")</f>
        <v>1.415</v>
      </c>
      <c r="M47" s="60">
        <f t="shared" si="0"/>
        <v>1.415</v>
      </c>
    </row>
    <row r="48" spans="1:13" ht="16.5" x14ac:dyDescent="0.3">
      <c r="A48" s="12">
        <v>45</v>
      </c>
      <c r="B48" s="13" t="s">
        <v>13</v>
      </c>
      <c r="C48" s="13" t="s">
        <v>23</v>
      </c>
      <c r="D48" s="13" t="s">
        <v>15</v>
      </c>
      <c r="E48" s="51" t="s">
        <v>50</v>
      </c>
      <c r="F48" s="54">
        <v>0</v>
      </c>
      <c r="G48" s="53" t="str">
        <f>HYPERLINK(_xll.OCTOPART_DISTRIBUTOR_URL(C48,E48),"Link")</f>
        <v>Link</v>
      </c>
      <c r="H48" s="58">
        <f>_xll.OCTOPART_AVERAGE_PRICE(C48,E48,10,"SGD")</f>
        <v>2.0266666666666668</v>
      </c>
      <c r="M48" s="60">
        <f t="shared" si="0"/>
        <v>0</v>
      </c>
    </row>
    <row r="49" spans="1:13" ht="16.5" x14ac:dyDescent="0.3">
      <c r="A49" s="12">
        <v>46</v>
      </c>
      <c r="B49" s="13"/>
      <c r="C49" s="13"/>
      <c r="D49" s="51">
        <v>487</v>
      </c>
      <c r="E49" s="51"/>
      <c r="F49" s="54">
        <v>48</v>
      </c>
      <c r="G49" s="53" t="str">
        <f>HYPERLINK(_xll.OCTOPART_DISTRIBUTOR_URL(C49,E49),"Link")</f>
        <v>Link</v>
      </c>
      <c r="H49" s="58" t="str">
        <f>_xll.OCTOPART_AVERAGE_PRICE(C49,E49,10,"SGD")</f>
        <v>ERROR: Server did not provide a response (The operation has timed out)</v>
      </c>
      <c r="M49" s="60"/>
    </row>
    <row r="50" spans="1:13" ht="16.5" x14ac:dyDescent="0.3">
      <c r="A50" s="12">
        <v>47</v>
      </c>
      <c r="B50" s="51"/>
      <c r="C50" s="51"/>
      <c r="D50" s="51"/>
      <c r="E50" s="51"/>
      <c r="F50" s="54"/>
      <c r="G50" s="53" t="str">
        <f>HYPERLINK(_xll.OCTOPART_DISTRIBUTOR_URL(C50,E50),"Link")</f>
        <v>Link</v>
      </c>
      <c r="H50" s="58" t="str">
        <f>_xll.OCTOPART_AVERAGE_PRICE(C50,E50,10,"SGD")</f>
        <v>ERROR: Query did not provide a result. Please widen your search criteria.</v>
      </c>
      <c r="M50" s="60"/>
    </row>
    <row r="51" spans="1:13" ht="16.5" x14ac:dyDescent="0.3">
      <c r="A51" s="12">
        <v>48</v>
      </c>
      <c r="B51" s="51"/>
      <c r="C51" s="51"/>
      <c r="D51" s="51"/>
      <c r="E51" s="51"/>
      <c r="F51" s="54"/>
      <c r="G51" s="53" t="str">
        <f>HYPERLINK(_xll.OCTOPART_DISTRIBUTOR_URL(C51,E51),"Link")</f>
        <v>Link</v>
      </c>
      <c r="H51" s="58" t="str">
        <f>_xll.OCTOPART_AVERAGE_PRICE(C51,E51,10,"SGD")</f>
        <v>ERROR: Query did not provide a result. Please widen your search criteria.</v>
      </c>
      <c r="M51" s="60"/>
    </row>
    <row r="52" spans="1:13" ht="16.5" x14ac:dyDescent="0.3">
      <c r="A52" s="12">
        <v>49</v>
      </c>
      <c r="B52" s="51"/>
      <c r="C52" s="51"/>
      <c r="D52" s="51"/>
      <c r="E52" s="51"/>
      <c r="F52" s="54"/>
      <c r="G52" s="53" t="str">
        <f>HYPERLINK(_xll.OCTOPART_DISTRIBUTOR_URL(C52,E52),"Link")</f>
        <v>Link</v>
      </c>
      <c r="H52" s="58" t="str">
        <f>_xll.OCTOPART_AVERAGE_PRICE(C52,E52,10,"SGD")</f>
        <v>ERROR: Query did not provide a result. Please widen your search criteria.</v>
      </c>
      <c r="M52" s="60"/>
    </row>
    <row r="53" spans="1:13" ht="16.5" x14ac:dyDescent="0.3">
      <c r="A53" s="12">
        <v>50</v>
      </c>
      <c r="B53" s="51"/>
      <c r="C53" s="51"/>
      <c r="D53" s="51"/>
      <c r="E53" s="51"/>
      <c r="F53" s="54"/>
      <c r="G53" s="53" t="str">
        <f>HYPERLINK(_xll.OCTOPART_DISTRIBUTOR_URL(C53,E53),"Link")</f>
        <v>Link</v>
      </c>
      <c r="H53" s="58" t="str">
        <f>_xll.OCTOPART_AVERAGE_PRICE(C53,E53,10,"SGD")</f>
        <v>ERROR: Query did not provide a result. Please widen your search criteria.</v>
      </c>
      <c r="M53" s="60"/>
    </row>
    <row r="54" spans="1:13" ht="16.5" x14ac:dyDescent="0.3">
      <c r="A54" s="12">
        <v>51</v>
      </c>
      <c r="B54" s="51"/>
      <c r="C54" s="51"/>
      <c r="D54" s="51"/>
      <c r="E54" s="51"/>
      <c r="F54" s="54"/>
      <c r="G54" s="53" t="str">
        <f>HYPERLINK(_xll.OCTOPART_DISTRIBUTOR_URL(C54,E54),"Link")</f>
        <v>Link</v>
      </c>
      <c r="H54" s="58" t="str">
        <f>_xll.OCTOPART_AVERAGE_PRICE(C54,E54,10,"SGD")</f>
        <v>ERROR: Query did not provide a result. Please widen your search criteria.</v>
      </c>
      <c r="M54" s="60"/>
    </row>
    <row r="55" spans="1:13" ht="16.5" x14ac:dyDescent="0.3">
      <c r="A55" s="12">
        <v>52</v>
      </c>
      <c r="B55" s="51"/>
      <c r="C55" s="51"/>
      <c r="D55" s="51"/>
      <c r="E55" s="51"/>
      <c r="F55" s="54"/>
      <c r="G55" s="53" t="str">
        <f>HYPERLINK(_xll.OCTOPART_DISTRIBUTOR_URL(C55,E55),"Link")</f>
        <v>Link</v>
      </c>
      <c r="H55" s="58" t="str">
        <f>_xll.OCTOPART_AVERAGE_PRICE(C55,E55,10,"SGD")</f>
        <v>ERROR: Query did not provide a result. Please widen your search criteria.</v>
      </c>
      <c r="M55" s="60"/>
    </row>
    <row r="56" spans="1:13" ht="16.5" x14ac:dyDescent="0.3">
      <c r="A56" s="12">
        <v>53</v>
      </c>
      <c r="B56" s="51"/>
      <c r="C56" s="51"/>
      <c r="D56" s="51"/>
      <c r="E56" s="51"/>
      <c r="F56" s="54"/>
      <c r="G56" s="53" t="str">
        <f>HYPERLINK(_xll.OCTOPART_DISTRIBUTOR_URL(C56,E56),"Link")</f>
        <v>Link</v>
      </c>
      <c r="H56" s="58" t="str">
        <f>_xll.OCTOPART_AVERAGE_PRICE(C56,E56,10,"SGD")</f>
        <v>ERROR: Query did not provide a result. Please widen your search criteria.</v>
      </c>
      <c r="M56" s="60"/>
    </row>
    <row r="57" spans="1:13" ht="16.5" x14ac:dyDescent="0.3">
      <c r="A57" s="12">
        <v>54</v>
      </c>
      <c r="B57" s="51"/>
      <c r="C57" s="51"/>
      <c r="D57" s="51"/>
      <c r="E57" s="51"/>
      <c r="F57" s="54"/>
      <c r="G57" s="53" t="str">
        <f>HYPERLINK(_xll.OCTOPART_DISTRIBUTOR_URL(C57,E57),"Link")</f>
        <v>Link</v>
      </c>
      <c r="H57" s="58" t="str">
        <f>_xll.OCTOPART_AVERAGE_PRICE(C57,E57,10,"SGD")</f>
        <v>ERROR: Query did not provide a result. Please widen your search criteria.</v>
      </c>
      <c r="M57" s="60"/>
    </row>
    <row r="58" spans="1:13" ht="16.5" x14ac:dyDescent="0.3">
      <c r="A58" s="12">
        <v>55</v>
      </c>
      <c r="B58" s="51"/>
      <c r="C58" s="51"/>
      <c r="D58" s="51"/>
      <c r="E58" s="51"/>
      <c r="F58" s="54"/>
      <c r="G58" s="53" t="str">
        <f>HYPERLINK(_xll.OCTOPART_DISTRIBUTOR_URL(C58,E58),"Link")</f>
        <v>Link</v>
      </c>
      <c r="H58" s="58" t="str">
        <f>_xll.OCTOPART_AVERAGE_PRICE(C58,E58,10,"SGD")</f>
        <v>ERROR: Query did not provide a result. Please widen your search criteria.</v>
      </c>
      <c r="M58" s="60"/>
    </row>
    <row r="59" spans="1:13" ht="16.5" x14ac:dyDescent="0.3">
      <c r="A59" s="12">
        <v>56</v>
      </c>
      <c r="B59" s="51"/>
      <c r="C59" s="51"/>
      <c r="D59" s="51"/>
      <c r="E59" s="51"/>
      <c r="F59" s="54"/>
      <c r="G59" s="53" t="str">
        <f>HYPERLINK(_xll.OCTOPART_DISTRIBUTOR_URL(C59,E59),"Link")</f>
        <v>Link</v>
      </c>
      <c r="H59" s="58" t="str">
        <f>_xll.OCTOPART_AVERAGE_PRICE(C59,E59,10,"SGD")</f>
        <v>ERROR: Query did not provide a result. Please widen your search criteria.</v>
      </c>
      <c r="M59" s="60"/>
    </row>
    <row r="60" spans="1:13" ht="16.5" x14ac:dyDescent="0.3">
      <c r="A60" s="12">
        <v>57</v>
      </c>
      <c r="B60" s="51"/>
      <c r="C60" s="51"/>
      <c r="D60" s="51"/>
      <c r="E60" s="51"/>
      <c r="F60" s="54"/>
      <c r="G60" s="53" t="str">
        <f>HYPERLINK(_xll.OCTOPART_DISTRIBUTOR_URL(C60,E60),"Link")</f>
        <v>Link</v>
      </c>
      <c r="H60" s="58" t="str">
        <f>_xll.OCTOPART_AVERAGE_PRICE(C60,E60,10,"SGD")</f>
        <v>ERROR: Query did not provide a result. Please widen your search criteria.</v>
      </c>
      <c r="M60" s="60"/>
    </row>
    <row r="61" spans="1:13" ht="16.5" x14ac:dyDescent="0.3">
      <c r="A61" s="12">
        <v>58</v>
      </c>
      <c r="B61" s="51"/>
      <c r="C61" s="51"/>
      <c r="D61" s="51"/>
      <c r="E61" s="51"/>
      <c r="F61" s="54"/>
      <c r="G61" s="53" t="str">
        <f>HYPERLINK(_xll.OCTOPART_DISTRIBUTOR_URL(C61,E61),"Link")</f>
        <v>Link</v>
      </c>
      <c r="H61" s="58" t="str">
        <f>_xll.OCTOPART_AVERAGE_PRICE(C61,E61,10,"SGD")</f>
        <v>ERROR: Query did not provide a result. Please widen your search criteria.</v>
      </c>
      <c r="M61" s="60"/>
    </row>
    <row r="62" spans="1:13" ht="16.5" x14ac:dyDescent="0.3">
      <c r="A62" s="12">
        <v>59</v>
      </c>
      <c r="B62" s="51"/>
      <c r="C62" s="51"/>
      <c r="D62" s="51"/>
      <c r="E62" s="51"/>
      <c r="F62" s="54"/>
      <c r="G62" s="53" t="str">
        <f>HYPERLINK(_xll.OCTOPART_DISTRIBUTOR_URL(C62,E62),"Link")</f>
        <v>Link</v>
      </c>
      <c r="H62" s="58" t="str">
        <f>_xll.OCTOPART_AVERAGE_PRICE(C62,E62,10,"SGD")</f>
        <v>ERROR: Query did not provide a result. Please widen your search criteria.</v>
      </c>
      <c r="M62" s="60"/>
    </row>
    <row r="63" spans="1:13" ht="16.5" x14ac:dyDescent="0.3">
      <c r="A63" s="12">
        <v>60</v>
      </c>
      <c r="B63" s="51"/>
      <c r="C63" s="51"/>
      <c r="D63" s="51"/>
      <c r="E63" s="51"/>
      <c r="F63" s="54"/>
      <c r="G63" s="53" t="str">
        <f>HYPERLINK(_xll.OCTOPART_DISTRIBUTOR_URL(C63,E63),"Link")</f>
        <v>Link</v>
      </c>
      <c r="H63" s="58" t="str">
        <f>_xll.OCTOPART_AVERAGE_PRICE(C63,E63,10,"SGD")</f>
        <v>ERROR: Query did not provide a result. Please widen your search criteria.</v>
      </c>
      <c r="M63" s="60"/>
    </row>
    <row r="64" spans="1:13" ht="16.5" x14ac:dyDescent="0.3">
      <c r="A64" s="12">
        <v>61</v>
      </c>
      <c r="B64" s="51"/>
      <c r="C64" s="51"/>
      <c r="D64" s="51"/>
      <c r="E64" s="51"/>
      <c r="F64" s="54"/>
      <c r="G64" s="53" t="str">
        <f>HYPERLINK(_xll.OCTOPART_DISTRIBUTOR_URL(C64,E64),"Link")</f>
        <v>Link</v>
      </c>
      <c r="H64" s="58" t="str">
        <f>_xll.OCTOPART_AVERAGE_PRICE(C64,E64,10,"SGD")</f>
        <v>ERROR: Query did not provide a result. Please widen your search criteria.</v>
      </c>
      <c r="M64" s="60"/>
    </row>
    <row r="65" spans="1:13" ht="16.5" x14ac:dyDescent="0.3">
      <c r="A65" s="12">
        <v>62</v>
      </c>
      <c r="B65" s="51"/>
      <c r="C65" s="51"/>
      <c r="D65" s="51"/>
      <c r="E65" s="51"/>
      <c r="F65" s="54"/>
      <c r="G65" s="53" t="str">
        <f>HYPERLINK(_xll.OCTOPART_DISTRIBUTOR_URL(C65,E65),"Link")</f>
        <v>Link</v>
      </c>
      <c r="H65" s="58" t="str">
        <f>_xll.OCTOPART_AVERAGE_PRICE(C65,E65,10,"SGD")</f>
        <v>ERROR: Query did not provide a result. Please widen your search criteria.</v>
      </c>
      <c r="M65" s="60"/>
    </row>
    <row r="66" spans="1:13" ht="16.5" x14ac:dyDescent="0.3">
      <c r="A66" s="12">
        <v>63</v>
      </c>
      <c r="B66" s="51"/>
      <c r="C66" s="51"/>
      <c r="D66" s="51"/>
      <c r="E66" s="51"/>
      <c r="F66" s="54"/>
      <c r="G66" s="53" t="str">
        <f>HYPERLINK(_xll.OCTOPART_DISTRIBUTOR_URL(C66,E66),"Link")</f>
        <v>Link</v>
      </c>
      <c r="H66" s="58" t="str">
        <f>_xll.OCTOPART_AVERAGE_PRICE(C66,E66,10,"SGD")</f>
        <v>ERROR: Query did not provide a result. Please widen your search criteria.</v>
      </c>
      <c r="M66" s="60"/>
    </row>
    <row r="67" spans="1:13" ht="16.5" x14ac:dyDescent="0.3">
      <c r="A67" s="12">
        <v>64</v>
      </c>
      <c r="B67" s="51"/>
      <c r="C67" s="51"/>
      <c r="D67" s="51"/>
      <c r="E67" s="51"/>
      <c r="F67" s="54"/>
      <c r="G67" s="53" t="str">
        <f>HYPERLINK(_xll.OCTOPART_DISTRIBUTOR_URL(C67,E67),"Link")</f>
        <v>Link</v>
      </c>
      <c r="H67" s="58" t="str">
        <f>_xll.OCTOPART_AVERAGE_PRICE(C67,E67,10,"SGD")</f>
        <v>ERROR: Query did not provide a result. Please widen your search criteria.</v>
      </c>
      <c r="M67" s="60"/>
    </row>
    <row r="68" spans="1:13" ht="16.5" x14ac:dyDescent="0.3">
      <c r="A68" s="12">
        <v>65</v>
      </c>
      <c r="B68" s="51"/>
      <c r="C68" s="51"/>
      <c r="D68" s="51"/>
      <c r="E68" s="51"/>
      <c r="F68" s="54"/>
      <c r="G68" s="53" t="str">
        <f>HYPERLINK(_xll.OCTOPART_DISTRIBUTOR_URL(C68,E68),"Link")</f>
        <v>Link</v>
      </c>
      <c r="H68" s="58" t="str">
        <f>_xll.OCTOPART_AVERAGE_PRICE(C68,E68,10,"SGD")</f>
        <v>ERROR: Query did not provide a result. Please widen your search criteria.</v>
      </c>
      <c r="M68" s="60"/>
    </row>
    <row r="69" spans="1:13" ht="16.5" x14ac:dyDescent="0.3">
      <c r="A69" s="12">
        <v>66</v>
      </c>
      <c r="B69" s="51"/>
      <c r="C69" s="51"/>
      <c r="D69" s="51"/>
      <c r="E69" s="51"/>
      <c r="F69" s="54"/>
      <c r="G69" s="53" t="str">
        <f>HYPERLINK(_xll.OCTOPART_DISTRIBUTOR_URL(C69,E69),"Link")</f>
        <v>Link</v>
      </c>
      <c r="H69" s="58" t="str">
        <f>_xll.OCTOPART_AVERAGE_PRICE(C69,E69,10,"SGD")</f>
        <v>ERROR: Query did not provide a result. Please widen your search criteria.</v>
      </c>
      <c r="M69" s="60"/>
    </row>
    <row r="70" spans="1:13" ht="16.5" x14ac:dyDescent="0.3">
      <c r="A70" s="12">
        <v>67</v>
      </c>
      <c r="B70" s="51"/>
      <c r="C70" s="51"/>
      <c r="D70" s="51"/>
      <c r="E70" s="51"/>
      <c r="F70" s="54"/>
      <c r="G70" s="53" t="str">
        <f>HYPERLINK(_xll.OCTOPART_DISTRIBUTOR_URL(C70,E70),"Link")</f>
        <v>Link</v>
      </c>
      <c r="H70" s="58" t="str">
        <f>_xll.OCTOPART_AVERAGE_PRICE(C70,E70,10,"SGD")</f>
        <v>ERROR: Query did not provide a result. Please widen your search criteria.</v>
      </c>
      <c r="M70" s="60"/>
    </row>
    <row r="71" spans="1:13" ht="16.5" x14ac:dyDescent="0.3">
      <c r="A71" s="12">
        <v>68</v>
      </c>
      <c r="B71" s="51"/>
      <c r="C71" s="51"/>
      <c r="D71" s="51"/>
      <c r="E71" s="51"/>
      <c r="F71" s="54"/>
      <c r="G71" s="53" t="str">
        <f>HYPERLINK(_xll.OCTOPART_DISTRIBUTOR_URL(C71,E71),"Link")</f>
        <v>Link</v>
      </c>
      <c r="H71" s="58" t="str">
        <f>_xll.OCTOPART_AVERAGE_PRICE(C71,E71,10,"SGD")</f>
        <v>ERROR: Query did not provide a result. Please widen your search criteria.</v>
      </c>
      <c r="M71" s="60"/>
    </row>
    <row r="72" spans="1:13" ht="16.5" x14ac:dyDescent="0.3">
      <c r="A72" s="12">
        <v>69</v>
      </c>
      <c r="B72" s="51"/>
      <c r="C72" s="51"/>
      <c r="D72" s="51"/>
      <c r="E72" s="51"/>
      <c r="F72" s="54"/>
      <c r="G72" s="53" t="str">
        <f>HYPERLINK(_xll.OCTOPART_DISTRIBUTOR_URL(C72,E72),"Link")</f>
        <v>Link</v>
      </c>
      <c r="H72" s="58" t="str">
        <f>_xll.OCTOPART_AVERAGE_PRICE(C72,E72,10,"SGD")</f>
        <v>ERROR: Query did not provide a result. Please widen your search criteria.</v>
      </c>
      <c r="M72" s="60"/>
    </row>
    <row r="73" spans="1:13" ht="16.5" x14ac:dyDescent="0.3">
      <c r="A73" s="12">
        <v>70</v>
      </c>
      <c r="B73" s="51"/>
      <c r="C73" s="51"/>
      <c r="D73" s="51"/>
      <c r="E73" s="51"/>
      <c r="F73" s="54"/>
      <c r="G73" s="53" t="str">
        <f>HYPERLINK(_xll.OCTOPART_DISTRIBUTOR_URL(C73,E73),"Link")</f>
        <v>Link</v>
      </c>
      <c r="H73" s="58" t="str">
        <f>_xll.OCTOPART_AVERAGE_PRICE(C73,E73,10,"SGD")</f>
        <v>ERROR: Query did not provide a result. Please widen your search criteria.</v>
      </c>
      <c r="M73" s="60"/>
    </row>
    <row r="74" spans="1:13" ht="16.5" x14ac:dyDescent="0.3">
      <c r="A74" s="12">
        <v>71</v>
      </c>
      <c r="B74" s="51"/>
      <c r="C74" s="51"/>
      <c r="D74" s="51"/>
      <c r="E74" s="51"/>
      <c r="F74" s="54"/>
      <c r="G74" s="53" t="str">
        <f>HYPERLINK(_xll.OCTOPART_DISTRIBUTOR_URL(C74,E74),"Link")</f>
        <v>Link</v>
      </c>
      <c r="H74" s="58" t="str">
        <f>_xll.OCTOPART_AVERAGE_PRICE(C74,E74,10,"SGD")</f>
        <v>ERROR: Query did not provide a result. Please widen your search criteria.</v>
      </c>
      <c r="M74" s="60"/>
    </row>
    <row r="75" spans="1:13" ht="16.5" x14ac:dyDescent="0.3">
      <c r="A75" s="12">
        <v>72</v>
      </c>
      <c r="B75" s="51"/>
      <c r="C75" s="51"/>
      <c r="D75" s="51"/>
      <c r="E75" s="51"/>
      <c r="F75" s="54"/>
      <c r="G75" s="53" t="str">
        <f>HYPERLINK(_xll.OCTOPART_DISTRIBUTOR_URL(C75,E75),"Link")</f>
        <v>Link</v>
      </c>
      <c r="H75" s="58" t="str">
        <f>_xll.OCTOPART_AVERAGE_PRICE(C75,E75,10,"SGD")</f>
        <v>ERROR: Query did not provide a result. Please widen your search criteria.</v>
      </c>
      <c r="M75" s="60"/>
    </row>
    <row r="76" spans="1:13" ht="16.5" x14ac:dyDescent="0.3">
      <c r="A76" s="12">
        <v>73</v>
      </c>
      <c r="B76" s="51"/>
      <c r="C76" s="51"/>
      <c r="D76" s="51"/>
      <c r="E76" s="51"/>
      <c r="F76" s="54"/>
      <c r="G76" s="53" t="str">
        <f>HYPERLINK(_xll.OCTOPART_DISTRIBUTOR_URL(C76,E76),"Link")</f>
        <v>Link</v>
      </c>
      <c r="H76" s="58" t="str">
        <f>_xll.OCTOPART_AVERAGE_PRICE(C76,E76,10,"SGD")</f>
        <v>ERROR: Query did not provide a result. Please widen your search criteria.</v>
      </c>
      <c r="M76" s="60"/>
    </row>
    <row r="77" spans="1:13" ht="16.5" x14ac:dyDescent="0.3">
      <c r="A77" s="12">
        <v>74</v>
      </c>
      <c r="B77" s="51"/>
      <c r="C77" s="51"/>
      <c r="D77" s="51"/>
      <c r="E77" s="51"/>
      <c r="F77" s="54"/>
      <c r="G77" s="53" t="str">
        <f>HYPERLINK(_xll.OCTOPART_DISTRIBUTOR_URL(C77,E77),"Link")</f>
        <v>Link</v>
      </c>
      <c r="H77" s="58" t="str">
        <f>_xll.OCTOPART_AVERAGE_PRICE(C77,E77,10,"SGD")</f>
        <v>ERROR: Query did not provide a result. Please widen your search criteria.</v>
      </c>
      <c r="M77" s="60"/>
    </row>
    <row r="78" spans="1:13" ht="16.5" x14ac:dyDescent="0.3">
      <c r="A78" s="12">
        <v>75</v>
      </c>
      <c r="B78" s="51"/>
      <c r="C78" s="51"/>
      <c r="D78" s="51"/>
      <c r="E78" s="51"/>
      <c r="F78" s="54"/>
      <c r="G78" s="53" t="str">
        <f>HYPERLINK(_xll.OCTOPART_DISTRIBUTOR_URL(C78,E78),"Link")</f>
        <v>Link</v>
      </c>
      <c r="H78" s="58" t="str">
        <f>_xll.OCTOPART_AVERAGE_PRICE(C78,E78,10,"SGD")</f>
        <v>ERROR: Query did not provide a result. Please widen your search criteria.</v>
      </c>
      <c r="M78" s="60"/>
    </row>
    <row r="79" spans="1:13" ht="16.5" x14ac:dyDescent="0.3">
      <c r="A79" s="12">
        <v>76</v>
      </c>
      <c r="B79" s="51"/>
      <c r="C79" s="51"/>
      <c r="D79" s="51"/>
      <c r="E79" s="51"/>
      <c r="F79" s="54"/>
      <c r="G79" s="53" t="str">
        <f>HYPERLINK(_xll.OCTOPART_DISTRIBUTOR_URL(C79,E79),"Link")</f>
        <v>Link</v>
      </c>
      <c r="H79" s="58" t="str">
        <f>_xll.OCTOPART_AVERAGE_PRICE(C79,E79,10,"SGD")</f>
        <v>ERROR: Query did not provide a result. Please widen your search criteria.</v>
      </c>
      <c r="M79" s="60"/>
    </row>
    <row r="80" spans="1:13" ht="16.5" x14ac:dyDescent="0.3">
      <c r="A80" s="12">
        <v>77</v>
      </c>
      <c r="B80" s="51"/>
      <c r="C80" s="51"/>
      <c r="D80" s="51"/>
      <c r="E80" s="51"/>
      <c r="F80" s="54"/>
      <c r="G80" s="53" t="str">
        <f>HYPERLINK(_xll.OCTOPART_DISTRIBUTOR_URL(C80,E80),"Link")</f>
        <v>Link</v>
      </c>
      <c r="H80" s="58" t="str">
        <f>_xll.OCTOPART_AVERAGE_PRICE(C80,E80,10,"SGD")</f>
        <v>ERROR: Query did not provide a result. Please widen your search criteria.</v>
      </c>
      <c r="M80" s="60"/>
    </row>
    <row r="81" spans="1:13" ht="16.5" x14ac:dyDescent="0.3">
      <c r="A81" s="12">
        <v>78</v>
      </c>
      <c r="B81" s="51"/>
      <c r="C81" s="51"/>
      <c r="D81" s="51"/>
      <c r="E81" s="51"/>
      <c r="F81" s="54"/>
      <c r="G81" s="53" t="str">
        <f>HYPERLINK(_xll.OCTOPART_DISTRIBUTOR_URL(C81,E81),"Link")</f>
        <v>Link</v>
      </c>
      <c r="H81" s="58" t="str">
        <f>_xll.OCTOPART_AVERAGE_PRICE(C81,E81,10,"SGD")</f>
        <v>ERROR: Query did not provide a result. Please widen your search criteria.</v>
      </c>
      <c r="M81" s="60"/>
    </row>
    <row r="82" spans="1:13" ht="16.5" x14ac:dyDescent="0.3">
      <c r="A82" s="12">
        <v>79</v>
      </c>
      <c r="B82" s="51"/>
      <c r="C82" s="51"/>
      <c r="D82" s="51"/>
      <c r="E82" s="51"/>
      <c r="F82" s="54"/>
      <c r="G82" s="53" t="str">
        <f>HYPERLINK(_xll.OCTOPART_DISTRIBUTOR_URL(C82,E82),"Link")</f>
        <v>Link</v>
      </c>
      <c r="H82" s="58" t="str">
        <f>_xll.OCTOPART_AVERAGE_PRICE(C82,E82,10,"SGD")</f>
        <v>ERROR: Query did not provide a result. Please widen your search criteria.</v>
      </c>
      <c r="M82" s="60"/>
    </row>
    <row r="83" spans="1:13" ht="16.5" x14ac:dyDescent="0.3">
      <c r="A83" s="12">
        <v>80</v>
      </c>
      <c r="B83" s="51"/>
      <c r="C83" s="51"/>
      <c r="D83" s="51"/>
      <c r="E83" s="51"/>
      <c r="F83" s="54"/>
      <c r="G83" s="53" t="str">
        <f>HYPERLINK(_xll.OCTOPART_DISTRIBUTOR_URL(C83,E83),"Link")</f>
        <v>Link</v>
      </c>
      <c r="H83" s="58" t="str">
        <f>_xll.OCTOPART_AVERAGE_PRICE(C83,E83,10,"SGD")</f>
        <v>ERROR: Query did not provide a result. Please widen your search criteria.</v>
      </c>
      <c r="M83" s="60"/>
    </row>
    <row r="84" spans="1:13" ht="16.5" x14ac:dyDescent="0.3">
      <c r="A84" s="12">
        <v>81</v>
      </c>
      <c r="B84" s="51"/>
      <c r="C84" s="51"/>
      <c r="D84" s="51"/>
      <c r="E84" s="51"/>
      <c r="F84" s="54"/>
      <c r="G84" s="53" t="str">
        <f>HYPERLINK(_xll.OCTOPART_DISTRIBUTOR_URL(C84,E84),"Link")</f>
        <v>Link</v>
      </c>
      <c r="H84" s="58" t="str">
        <f>_xll.OCTOPART_AVERAGE_PRICE(C84,E84,10,"SGD")</f>
        <v>ERROR: Query did not provide a result. Please widen your search criteria.</v>
      </c>
      <c r="M84" s="60"/>
    </row>
    <row r="85" spans="1:13" ht="16.5" x14ac:dyDescent="0.3">
      <c r="A85" s="12">
        <v>82</v>
      </c>
      <c r="B85" s="51"/>
      <c r="C85" s="51"/>
      <c r="D85" s="51"/>
      <c r="E85" s="51"/>
      <c r="F85" s="54"/>
      <c r="G85" s="53" t="str">
        <f>HYPERLINK(_xll.OCTOPART_DISTRIBUTOR_URL(C85,E85),"Link")</f>
        <v>Link</v>
      </c>
      <c r="H85" s="58" t="str">
        <f>_xll.OCTOPART_AVERAGE_PRICE(C85,E85,10,"SGD")</f>
        <v>ERROR: Query did not provide a result. Please widen your search criteria.</v>
      </c>
      <c r="M85" s="60"/>
    </row>
    <row r="86" spans="1:13" ht="16.5" x14ac:dyDescent="0.3">
      <c r="A86" s="12">
        <v>83</v>
      </c>
      <c r="B86" s="51"/>
      <c r="C86" s="51"/>
      <c r="D86" s="51"/>
      <c r="E86" s="51"/>
      <c r="F86" s="54"/>
      <c r="G86" s="53" t="str">
        <f>HYPERLINK(_xll.OCTOPART_DISTRIBUTOR_URL(C86,E86),"Link")</f>
        <v>Link</v>
      </c>
      <c r="H86" s="58" t="str">
        <f>_xll.OCTOPART_AVERAGE_PRICE(C86,E86,10,"SGD")</f>
        <v>ERROR: Query did not provide a result. Please widen your search criteria.</v>
      </c>
      <c r="M86" s="60"/>
    </row>
    <row r="87" spans="1:13" ht="16.5" x14ac:dyDescent="0.3">
      <c r="A87" s="12">
        <v>84</v>
      </c>
      <c r="B87" s="51"/>
      <c r="C87" s="51"/>
      <c r="D87" s="51"/>
      <c r="E87" s="51"/>
      <c r="F87" s="54"/>
      <c r="G87" s="53" t="str">
        <f>HYPERLINK(_xll.OCTOPART_DISTRIBUTOR_URL(C87,E87),"Link")</f>
        <v>Link</v>
      </c>
      <c r="H87" s="58" t="str">
        <f>_xll.OCTOPART_AVERAGE_PRICE(C87,E87,10,"SGD")</f>
        <v>ERROR: Query did not provide a result. Please widen your search criteria.</v>
      </c>
      <c r="M87" s="60"/>
    </row>
    <row r="88" spans="1:13" ht="16.5" x14ac:dyDescent="0.3">
      <c r="A88" s="12">
        <v>85</v>
      </c>
      <c r="B88" s="51"/>
      <c r="C88" s="51"/>
      <c r="D88" s="51"/>
      <c r="E88" s="51"/>
      <c r="F88" s="54"/>
      <c r="G88" s="53" t="str">
        <f>HYPERLINK(_xll.OCTOPART_DISTRIBUTOR_URL(C88,E88),"Link")</f>
        <v>Link</v>
      </c>
      <c r="H88" s="58" t="str">
        <f>_xll.OCTOPART_AVERAGE_PRICE(C88,E88,10,"SGD")</f>
        <v>ERROR: Query did not provide a result. Please widen your search criteria.</v>
      </c>
      <c r="M88" s="60"/>
    </row>
    <row r="89" spans="1:13" ht="16.5" x14ac:dyDescent="0.3">
      <c r="A89" s="12">
        <v>86</v>
      </c>
      <c r="B89" s="51"/>
      <c r="C89" s="51"/>
      <c r="D89" s="51"/>
      <c r="E89" s="51"/>
      <c r="F89" s="54"/>
      <c r="G89" s="53" t="str">
        <f>HYPERLINK(_xll.OCTOPART_DISTRIBUTOR_URL(C89,E89),"Link")</f>
        <v>Link</v>
      </c>
      <c r="H89" s="58" t="str">
        <f>_xll.OCTOPART_AVERAGE_PRICE(C89,E89,10,"SGD")</f>
        <v>ERROR: Query did not provide a result. Please widen your search criteria.</v>
      </c>
      <c r="M89" s="60"/>
    </row>
    <row r="90" spans="1:13" ht="16.5" x14ac:dyDescent="0.3">
      <c r="A90" s="12">
        <v>87</v>
      </c>
      <c r="B90" s="51"/>
      <c r="C90" s="51"/>
      <c r="D90" s="51"/>
      <c r="E90" s="51"/>
      <c r="F90" s="54"/>
      <c r="G90" s="53" t="str">
        <f>HYPERLINK(_xll.OCTOPART_DISTRIBUTOR_URL(C90,E90),"Link")</f>
        <v>Link</v>
      </c>
      <c r="H90" s="58" t="str">
        <f>_xll.OCTOPART_AVERAGE_PRICE(C90,E90,10,"SGD")</f>
        <v>ERROR: Query did not provide a result. Please widen your search criteria.</v>
      </c>
      <c r="M90" s="60"/>
    </row>
    <row r="91" spans="1:13" ht="16.5" x14ac:dyDescent="0.3">
      <c r="A91" s="12">
        <v>88</v>
      </c>
      <c r="B91" s="51"/>
      <c r="C91" s="51"/>
      <c r="D91" s="51"/>
      <c r="E91" s="51"/>
      <c r="F91" s="54"/>
      <c r="G91" s="53" t="str">
        <f>HYPERLINK(_xll.OCTOPART_DISTRIBUTOR_URL(C91,E91),"Link")</f>
        <v>Link</v>
      </c>
      <c r="H91" s="58" t="str">
        <f>_xll.OCTOPART_AVERAGE_PRICE(C91,E91,10,"SGD")</f>
        <v>ERROR: Query did not provide a result. Please widen your search criteria.</v>
      </c>
      <c r="M91" s="60"/>
    </row>
    <row r="92" spans="1:13" ht="16.5" x14ac:dyDescent="0.3">
      <c r="A92" s="12">
        <v>89</v>
      </c>
      <c r="B92" s="51"/>
      <c r="C92" s="51"/>
      <c r="D92" s="51"/>
      <c r="E92" s="51"/>
      <c r="F92" s="54"/>
      <c r="G92" s="53" t="str">
        <f>HYPERLINK(_xll.OCTOPART_DISTRIBUTOR_URL(C92,E92),"Link")</f>
        <v>Link</v>
      </c>
      <c r="H92" s="58" t="str">
        <f>_xll.OCTOPART_AVERAGE_PRICE(C92,E92,10,"SGD")</f>
        <v>ERROR: Query did not provide a result. Please widen your search criteria.</v>
      </c>
      <c r="M92" s="60"/>
    </row>
    <row r="93" spans="1:13" ht="16.5" x14ac:dyDescent="0.3">
      <c r="A93" s="12">
        <v>90</v>
      </c>
      <c r="B93" s="51"/>
      <c r="C93" s="51"/>
      <c r="D93" s="51"/>
      <c r="E93" s="51"/>
      <c r="F93" s="54"/>
      <c r="G93" s="53" t="str">
        <f>HYPERLINK(_xll.OCTOPART_DISTRIBUTOR_URL(C93,E93),"Link")</f>
        <v>Link</v>
      </c>
      <c r="H93" s="58" t="str">
        <f>_xll.OCTOPART_AVERAGE_PRICE(C93,E93,10,"SGD")</f>
        <v>ERROR: Query did not provide a result. Please widen your search criteria.</v>
      </c>
      <c r="M93" s="60"/>
    </row>
    <row r="94" spans="1:13" ht="16.5" x14ac:dyDescent="0.3">
      <c r="A94" s="12">
        <v>91</v>
      </c>
      <c r="B94" s="51"/>
      <c r="C94" s="51"/>
      <c r="D94" s="51"/>
      <c r="E94" s="51"/>
      <c r="F94" s="54"/>
      <c r="G94" s="53" t="str">
        <f>HYPERLINK(_xll.OCTOPART_DISTRIBUTOR_URL(C94,E94),"Link")</f>
        <v>Link</v>
      </c>
      <c r="H94" s="58" t="str">
        <f>_xll.OCTOPART_AVERAGE_PRICE(C94,E94,10,"SGD")</f>
        <v>ERROR: Query did not provide a result. Please widen your search criteria.</v>
      </c>
      <c r="M94" s="60"/>
    </row>
    <row r="95" spans="1:13" ht="16.5" x14ac:dyDescent="0.3">
      <c r="A95" s="12">
        <v>92</v>
      </c>
      <c r="B95" s="51"/>
      <c r="C95" s="51"/>
      <c r="D95" s="51"/>
      <c r="E95" s="51"/>
      <c r="F95" s="54"/>
      <c r="G95" s="53" t="str">
        <f>HYPERLINK(_xll.OCTOPART_DISTRIBUTOR_URL(C95,E95),"Link")</f>
        <v>Link</v>
      </c>
      <c r="H95" s="58" t="str">
        <f>_xll.OCTOPART_AVERAGE_PRICE(C95,E95,10,"SGD")</f>
        <v>ERROR: Query did not provide a result. Please widen your search criteria.</v>
      </c>
      <c r="M95" s="60"/>
    </row>
    <row r="96" spans="1:13" ht="16.5" x14ac:dyDescent="0.3">
      <c r="A96" s="12">
        <v>93</v>
      </c>
      <c r="B96" s="51"/>
      <c r="C96" s="51"/>
      <c r="D96" s="51"/>
      <c r="E96" s="51"/>
      <c r="F96" s="54"/>
      <c r="G96" s="53" t="str">
        <f>HYPERLINK(_xll.OCTOPART_DISTRIBUTOR_URL(C96,E96),"Link")</f>
        <v>Link</v>
      </c>
      <c r="H96" s="58" t="str">
        <f>_xll.OCTOPART_AVERAGE_PRICE(C96,E96,10,"SGD")</f>
        <v>ERROR: Query did not provide a result. Please widen your search criteria.</v>
      </c>
      <c r="M96" s="60"/>
    </row>
    <row r="97" spans="1:13" ht="16.5" x14ac:dyDescent="0.3">
      <c r="A97" s="12">
        <v>94</v>
      </c>
      <c r="B97" s="51"/>
      <c r="C97" s="51"/>
      <c r="D97" s="51"/>
      <c r="E97" s="51"/>
      <c r="F97" s="54"/>
      <c r="G97" s="53" t="str">
        <f>HYPERLINK(_xll.OCTOPART_DISTRIBUTOR_URL(C97,E97),"Link")</f>
        <v>Link</v>
      </c>
      <c r="H97" s="58" t="str">
        <f>_xll.OCTOPART_AVERAGE_PRICE(C97,E97,10,"SGD")</f>
        <v>ERROR: Query did not provide a result. Please widen your search criteria.</v>
      </c>
      <c r="M97" s="60"/>
    </row>
    <row r="98" spans="1:13" ht="16.5" x14ac:dyDescent="0.3">
      <c r="A98" s="12">
        <v>95</v>
      </c>
      <c r="B98" s="51"/>
      <c r="C98" s="51"/>
      <c r="D98" s="51"/>
      <c r="E98" s="51"/>
      <c r="F98" s="54"/>
      <c r="G98" s="53" t="str">
        <f>HYPERLINK(_xll.OCTOPART_DISTRIBUTOR_URL(C98,E98),"Link")</f>
        <v>Link</v>
      </c>
      <c r="H98" s="58" t="str">
        <f>_xll.OCTOPART_AVERAGE_PRICE(C98,E98,10,"SGD")</f>
        <v>ERROR: Query did not provide a result. Please widen your search criteria.</v>
      </c>
      <c r="M98" s="60"/>
    </row>
    <row r="99" spans="1:13" ht="16.5" x14ac:dyDescent="0.3">
      <c r="A99" s="12">
        <v>96</v>
      </c>
      <c r="B99" s="51"/>
      <c r="C99" s="51"/>
      <c r="D99" s="51"/>
      <c r="E99" s="51"/>
      <c r="F99" s="54"/>
      <c r="G99" s="53" t="str">
        <f>HYPERLINK(_xll.OCTOPART_DISTRIBUTOR_URL(C99,E99),"Link")</f>
        <v>Link</v>
      </c>
      <c r="H99" s="59" t="str">
        <f>_xll.OCTOPART_AVERAGE_PRICE(C99,E99,10,"SGD")</f>
        <v>ERROR: Query did not provide a result. Please widen your search criteria.</v>
      </c>
      <c r="M99" s="60"/>
    </row>
    <row r="100" spans="1:13" ht="16.5" x14ac:dyDescent="0.3">
      <c r="A100" s="20"/>
      <c r="B100" s="21" t="s">
        <v>65</v>
      </c>
      <c r="C100" s="21"/>
      <c r="D100" s="21"/>
      <c r="E100" s="21"/>
      <c r="F100" s="56">
        <f>SUM(F4:F29)</f>
        <v>383</v>
      </c>
      <c r="G100" s="21"/>
      <c r="H100" s="22"/>
      <c r="M100" s="60">
        <f>SUM(M4:M48)</f>
        <v>519.02197619047615</v>
      </c>
    </row>
    <row r="101" spans="1:13" x14ac:dyDescent="0.25">
      <c r="M101" t="s">
        <v>139</v>
      </c>
    </row>
  </sheetData>
  <sortState ref="B4:E45">
    <sortCondition ref="B4:B45"/>
  </sortState>
  <mergeCells count="1">
    <mergeCell ref="A1:H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LabSat</vt:lpstr>
      <vt:lpstr>Structure</vt:lpstr>
      <vt:lpstr>On Board Computer</vt:lpstr>
      <vt:lpstr>Electronic Power System</vt:lpstr>
      <vt:lpstr>Radio Board</vt:lpstr>
      <vt:lpstr>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Kartikye</dc:creator>
  <cp:lastModifiedBy>Kartikye</cp:lastModifiedBy>
  <dcterms:created xsi:type="dcterms:W3CDTF">2016-03-17T09:37:38Z</dcterms:created>
  <dcterms:modified xsi:type="dcterms:W3CDTF">2016-03-18T13:45:37Z</dcterms:modified>
</cp:coreProperties>
</file>