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ocuments\GitHub\meld-plus\"/>
    </mc:Choice>
  </mc:AlternateContent>
  <bookViews>
    <workbookView xWindow="0" yWindow="0" windowWidth="30720" windowHeight="13290" xr2:uid="{00000000-000D-0000-FFFF-FFFF00000000}"/>
  </bookViews>
  <sheets>
    <sheet name="Calculators" sheetId="1" r:id="rId1"/>
    <sheet name="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" i="1" l="1"/>
  <c r="AQ2" i="1"/>
  <c r="AQ3" i="1"/>
  <c r="AQ4" i="1"/>
  <c r="AQ5" i="1"/>
  <c r="AQ6" i="1"/>
  <c r="AQ7" i="1"/>
  <c r="AQ1" i="1"/>
  <c r="AP9" i="1"/>
  <c r="AL10" i="1"/>
  <c r="AL9" i="1"/>
  <c r="AP7" i="1"/>
  <c r="AP6" i="1"/>
  <c r="AP5" i="1"/>
  <c r="AP4" i="1"/>
  <c r="AP3" i="1"/>
  <c r="AP2" i="1"/>
  <c r="AL8" i="1"/>
  <c r="AL7" i="1"/>
  <c r="AL6" i="1"/>
  <c r="AL5" i="1"/>
  <c r="AL4" i="1"/>
  <c r="AL3" i="1"/>
  <c r="AL2" i="1"/>
  <c r="AQ11" i="1" l="1"/>
  <c r="AQ12" i="1" s="1"/>
  <c r="B16" i="1" s="1"/>
  <c r="AM10" i="1"/>
  <c r="AM9" i="1"/>
  <c r="AM8" i="1"/>
  <c r="AM7" i="1"/>
  <c r="AM6" i="1"/>
  <c r="AM5" i="1"/>
  <c r="AM4" i="1"/>
  <c r="AM3" i="1"/>
  <c r="AM2" i="1"/>
  <c r="AM1" i="1"/>
  <c r="B13" i="1"/>
  <c r="B14" i="1" s="1"/>
  <c r="AM11" i="1" l="1"/>
  <c r="AM12" i="1" s="1"/>
  <c r="B15" i="1" s="1"/>
</calcChain>
</file>

<file path=xl/sharedStrings.xml><?xml version="1.0" encoding="utf-8"?>
<sst xmlns="http://schemas.openxmlformats.org/spreadsheetml/2006/main" count="23" uniqueCount="21">
  <si>
    <t>L:</t>
  </si>
  <si>
    <t>Age (years)</t>
  </si>
  <si>
    <t>MELD-NA</t>
  </si>
  <si>
    <t>MELD</t>
  </si>
  <si>
    <t>exp(L):</t>
  </si>
  <si>
    <t>http://www.livercancer.eu/calculators.html</t>
  </si>
  <si>
    <t>WBC (th/cumm)</t>
  </si>
  <si>
    <t>Results</t>
  </si>
  <si>
    <t>Specifiy values to calculate scores</t>
  </si>
  <si>
    <t>Total Bilirubin (mg/dl)</t>
  </si>
  <si>
    <t>INR (no units)</t>
  </si>
  <si>
    <t>Creatinine (mg/dl)</t>
  </si>
  <si>
    <t>Sodium (mmol/l)</t>
  </si>
  <si>
    <t>Albumin (g/dl)</t>
  </si>
  <si>
    <t>Total Cholesterol (mg/dl)</t>
  </si>
  <si>
    <t>MELD-Plus (all 9 variables)</t>
  </si>
  <si>
    <t>MELD-Plus (excluding length of stay and total cholesterol)</t>
  </si>
  <si>
    <t>Length of stay (number of nights the patient spent in the hospital during the cirrhosis related admission)</t>
  </si>
  <si>
    <t>Range</t>
  </si>
  <si>
    <t>Probability
0.0 (less ill) to 1.0 (gravely ill)</t>
  </si>
  <si>
    <t>A numerical scale
6 (less ill) to 40 (gravely 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</si>
</sst>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"/>
  <sheetViews>
    <sheetView tabSelected="1" zoomScale="130" zoomScaleNormal="130" workbookViewId="0">
      <selection activeCell="B15" sqref="B15"/>
    </sheetView>
  </sheetViews>
  <sheetFormatPr defaultRowHeight="15" x14ac:dyDescent="0.25"/>
  <cols>
    <col min="1" max="1" width="95.7109375" bestFit="1" customWidth="1"/>
    <col min="2" max="2" width="13.140625" bestFit="1" customWidth="1"/>
    <col min="3" max="3" width="24.85546875" bestFit="1" customWidth="1"/>
    <col min="8" max="8" width="13.140625" customWidth="1"/>
  </cols>
  <sheetData>
    <row r="1" spans="1:43" ht="18.75" x14ac:dyDescent="0.25">
      <c r="A1" s="4" t="s">
        <v>8</v>
      </c>
      <c r="B1" s="7"/>
      <c r="AK1">
        <v>11.794383</v>
      </c>
      <c r="AL1">
        <v>1</v>
      </c>
      <c r="AM1">
        <f>AK1*AL1</f>
        <v>11.794383</v>
      </c>
      <c r="AO1">
        <v>8.5349949600000006</v>
      </c>
      <c r="AP1">
        <v>1</v>
      </c>
      <c r="AQ1">
        <f>AO1*AP1</f>
        <v>8.5349949600000006</v>
      </c>
    </row>
    <row r="2" spans="1:43" x14ac:dyDescent="0.25">
      <c r="A2" s="9" t="s">
        <v>9</v>
      </c>
      <c r="B2" s="12">
        <v>2.4866044930000002</v>
      </c>
      <c r="AK2">
        <v>2.0761919999999998</v>
      </c>
      <c r="AL2">
        <f>LOG10(1+$B$2)</f>
        <v>0.54240268547475723</v>
      </c>
      <c r="AM2">
        <f t="shared" ref="AM2:AM10" si="0">AK2*AL2</f>
        <v>1.126132116361207</v>
      </c>
      <c r="AO2">
        <v>2.0650323799999999</v>
      </c>
      <c r="AP2">
        <f>LOG10(1+$B$2)</f>
        <v>0.54240268547475723</v>
      </c>
      <c r="AQ2">
        <f t="shared" ref="AQ2:AQ9" si="1">AO2*AP2</f>
        <v>1.1200791085043293</v>
      </c>
    </row>
    <row r="3" spans="1:43" x14ac:dyDescent="0.25">
      <c r="A3" s="9" t="s">
        <v>10</v>
      </c>
      <c r="B3" s="12">
        <v>1.4996196150000001</v>
      </c>
      <c r="AK3">
        <v>2.5259040000000001</v>
      </c>
      <c r="AL3">
        <f>LOG10(1+$B$3)</f>
        <v>0.39787392400178717</v>
      </c>
      <c r="AM3">
        <f t="shared" si="0"/>
        <v>1.0049913361318104</v>
      </c>
      <c r="AO3">
        <v>2.9972480199999998</v>
      </c>
      <c r="AP3">
        <f>LOG10(1+$B$3)</f>
        <v>0.39787392400178717</v>
      </c>
      <c r="AQ3">
        <f t="shared" si="1"/>
        <v>1.1925268309239869</v>
      </c>
    </row>
    <row r="4" spans="1:43" x14ac:dyDescent="0.25">
      <c r="A4" s="9" t="s">
        <v>11</v>
      </c>
      <c r="B4" s="12">
        <v>1.3752746330000001</v>
      </c>
      <c r="AK4">
        <v>2.494291</v>
      </c>
      <c r="AL4">
        <f>LOG10(1+$B$4)</f>
        <v>0.37571383067709496</v>
      </c>
      <c r="AM4">
        <f t="shared" si="0"/>
        <v>0.93713962643340187</v>
      </c>
      <c r="AO4">
        <v>2.5967965</v>
      </c>
      <c r="AP4">
        <f>LOG10(1+$B$4)</f>
        <v>0.37571383067709496</v>
      </c>
      <c r="AQ4">
        <f t="shared" si="1"/>
        <v>0.97565236050387283</v>
      </c>
    </row>
    <row r="5" spans="1:43" x14ac:dyDescent="0.25">
      <c r="A5" s="9" t="s">
        <v>12</v>
      </c>
      <c r="B5" s="12">
        <v>136.54015519999999</v>
      </c>
      <c r="AK5">
        <v>-6.6252700000000004</v>
      </c>
      <c r="AL5">
        <f>LOG10(1+$B$5)</f>
        <v>2.1384295100631912</v>
      </c>
      <c r="AM5">
        <f t="shared" si="0"/>
        <v>-14.16767288013636</v>
      </c>
      <c r="AO5">
        <v>-6.4783410100000003</v>
      </c>
      <c r="AP5">
        <f>LOG10(1+$B$5)</f>
        <v>2.1384295100631912</v>
      </c>
      <c r="AQ5">
        <f t="shared" si="1"/>
        <v>-13.853475592036579</v>
      </c>
    </row>
    <row r="6" spans="1:43" x14ac:dyDescent="0.25">
      <c r="A6" s="9" t="s">
        <v>13</v>
      </c>
      <c r="B6" s="12">
        <v>2.8889409019999999</v>
      </c>
      <c r="AK6">
        <v>-6.0495400000000004</v>
      </c>
      <c r="AL6">
        <f>LOG10(1+$B$6)</f>
        <v>0.58983134347394317</v>
      </c>
      <c r="AM6">
        <f t="shared" si="0"/>
        <v>-3.5682083055993585</v>
      </c>
      <c r="AO6">
        <v>-6.34990436</v>
      </c>
      <c r="AP6">
        <f>LOG10(1+$B$6)</f>
        <v>0.58983134347394317</v>
      </c>
      <c r="AQ6">
        <f t="shared" si="1"/>
        <v>-3.7453726195898494</v>
      </c>
    </row>
    <row r="7" spans="1:43" x14ac:dyDescent="0.25">
      <c r="A7" s="9" t="s">
        <v>6</v>
      </c>
      <c r="B7" s="12">
        <v>6.6738369659999996</v>
      </c>
      <c r="AK7">
        <v>1.911856</v>
      </c>
      <c r="AL7">
        <f>LOG10(1+$B$7)</f>
        <v>0.88501256818537599</v>
      </c>
      <c r="AM7">
        <f t="shared" si="0"/>
        <v>1.6920165885606202</v>
      </c>
      <c r="AO7">
        <v>1.9281172600000001</v>
      </c>
      <c r="AP7">
        <f>LOG10(1+$B$7)</f>
        <v>0.88501256818537599</v>
      </c>
      <c r="AQ7">
        <f t="shared" si="1"/>
        <v>1.7064080080351505</v>
      </c>
    </row>
    <row r="8" spans="1:43" x14ac:dyDescent="0.25">
      <c r="A8" s="9" t="s">
        <v>14</v>
      </c>
      <c r="B8" s="12">
        <v>133.62469139999999</v>
      </c>
      <c r="AK8">
        <v>-1.4456659999999999</v>
      </c>
      <c r="AL8">
        <f>LOG10(1+$B$8)</f>
        <v>2.1291247207745192</v>
      </c>
      <c r="AM8">
        <f t="shared" si="0"/>
        <v>-3.0780032185832158</v>
      </c>
    </row>
    <row r="9" spans="1:43" x14ac:dyDescent="0.25">
      <c r="A9" s="9" t="s">
        <v>1</v>
      </c>
      <c r="B9" s="8">
        <v>60</v>
      </c>
      <c r="AK9">
        <v>4.1047E-2</v>
      </c>
      <c r="AL9">
        <f>$B$9</f>
        <v>60</v>
      </c>
      <c r="AM9">
        <f t="shared" si="0"/>
        <v>2.4628199999999998</v>
      </c>
      <c r="AO9">
        <v>4.0704419999999998E-2</v>
      </c>
      <c r="AP9">
        <f>$B$9</f>
        <v>60</v>
      </c>
      <c r="AQ9">
        <f t="shared" si="1"/>
        <v>2.4422652</v>
      </c>
    </row>
    <row r="10" spans="1:43" x14ac:dyDescent="0.25">
      <c r="A10" s="9" t="s">
        <v>17</v>
      </c>
      <c r="B10" s="12">
        <v>7.3</v>
      </c>
      <c r="AK10">
        <v>1.5410999999999999E-2</v>
      </c>
      <c r="AL10" s="13">
        <f>$B$10</f>
        <v>7.3</v>
      </c>
      <c r="AM10">
        <f t="shared" si="0"/>
        <v>0.1125003</v>
      </c>
    </row>
    <row r="11" spans="1:43" x14ac:dyDescent="0.25">
      <c r="A11" s="3"/>
      <c r="B11" s="5"/>
      <c r="AL11" s="1" t="s">
        <v>0</v>
      </c>
      <c r="AM11">
        <f>SUM(AM1:AM10)</f>
        <v>-1.6839014368318954</v>
      </c>
      <c r="AP11" s="1" t="s">
        <v>0</v>
      </c>
      <c r="AQ11">
        <f>SUM(AQ1:AQ10)</f>
        <v>-1.6269217436590888</v>
      </c>
    </row>
    <row r="12" spans="1:43" ht="18.75" x14ac:dyDescent="0.25">
      <c r="A12" s="4" t="s">
        <v>7</v>
      </c>
      <c r="B12" s="2"/>
      <c r="C12" s="14" t="s">
        <v>18</v>
      </c>
      <c r="AL12" s="6" t="s">
        <v>4</v>
      </c>
      <c r="AM12">
        <f>EXP(AM11)</f>
        <v>0.18564826632061085</v>
      </c>
      <c r="AP12" s="6" t="s">
        <v>4</v>
      </c>
      <c r="AQ12">
        <f>EXP(AQ11)</f>
        <v>0.1965336248152868</v>
      </c>
    </row>
    <row r="13" spans="1:43" x14ac:dyDescent="0.25">
      <c r="A13" s="9" t="s">
        <v>3</v>
      </c>
      <c r="B13" s="10">
        <f>10 * ((0.957 * LN(B4)) + (0.378 * LN(B2)) + (1.12 * LN(B3))) + 6.43</f>
        <v>17.46115260699418</v>
      </c>
      <c r="C13" s="15" t="s">
        <v>20</v>
      </c>
    </row>
    <row r="14" spans="1:43" x14ac:dyDescent="0.25">
      <c r="A14" s="9" t="s">
        <v>2</v>
      </c>
      <c r="B14" s="10">
        <f>B13+1.59*(135-B5)</f>
        <v>15.0123058389942</v>
      </c>
      <c r="C14" s="16"/>
    </row>
    <row r="15" spans="1:43" x14ac:dyDescent="0.25">
      <c r="A15" s="9" t="s">
        <v>15</v>
      </c>
      <c r="B15" s="11">
        <f>AM12/(1+AM12)</f>
        <v>0.15657954521093168</v>
      </c>
      <c r="C15" s="15" t="s">
        <v>19</v>
      </c>
    </row>
    <row r="16" spans="1:43" x14ac:dyDescent="0.25">
      <c r="A16" s="9" t="s">
        <v>16</v>
      </c>
      <c r="B16" s="11">
        <f>AQ12/(1+AQ12)</f>
        <v>0.16425248796967692</v>
      </c>
      <c r="C16" s="16"/>
    </row>
  </sheetData>
  <mergeCells count="2">
    <mergeCell ref="C13:C14"/>
    <mergeCell ref="C15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ukartoun</dc:creator>
  <cp:lastModifiedBy>uri.kartoun</cp:lastModifiedBy>
  <dcterms:created xsi:type="dcterms:W3CDTF">2017-09-03T15:39:57Z</dcterms:created>
  <dcterms:modified xsi:type="dcterms:W3CDTF">2018-01-07T17:53:41Z</dcterms:modified>
</cp:coreProperties>
</file>