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codeName="ThisWorkbook" defaultThemeVersion="124226"/>
  <mc:AlternateContent xmlns:mc="http://schemas.openxmlformats.org/markup-compatibility/2006">
    <mc:Choice Requires="x15">
      <x15ac:absPath xmlns:x15ac="http://schemas.microsoft.com/office/spreadsheetml/2010/11/ac" url="C:\Users\James\Documents\FRC\Projects\WRC_NPS_Pesticide\Reporting\Electronic Outputs\Risk Indicators\"/>
    </mc:Choice>
  </mc:AlternateContent>
  <xr:revisionPtr revIDLastSave="0" documentId="13_ncr:1_{29EFDCB2-140A-448F-909B-0DE264DF0A75}" xr6:coauthVersionLast="47" xr6:coauthVersionMax="47" xr10:uidLastSave="{00000000-0000-0000-0000-000000000000}"/>
  <workbookProtection workbookAlgorithmName="SHA-512" workbookHashValue="qVwo5O+ZiwG3Gz069pXiekIgVZEH/j+HvlaEBRrSOQNclXU/TmwPL5PnipI8pozzxl/AgWwxwh17HOR5hG4X/A==" workbookSaltValue="f2kqUJFYfvO7WcxfDvs1pg==" workbookSpinCount="100000" lockStructure="1"/>
  <bookViews>
    <workbookView xWindow="-120" yWindow="-120" windowWidth="29040" windowHeight="15840" tabRatio="876" firstSheet="1" activeTab="1" xr2:uid="{00000000-000D-0000-FFFF-FFFF00000000}"/>
  </bookViews>
  <sheets>
    <sheet name="Pesticide Use Data" sheetId="12" state="hidden" r:id="rId1"/>
    <sheet name="Input Data" sheetId="21" r:id="rId2"/>
    <sheet name="Further Information" sheetId="27" r:id="rId3"/>
    <sheet name="Application Calculator" sheetId="28" r:id="rId4"/>
    <sheet name="Pesticide Data" sheetId="17" state="hidden" r:id="rId5"/>
    <sheet name="Risk to Algae" sheetId="22" state="hidden" r:id="rId6"/>
    <sheet name="Risk to Inverts" sheetId="23" state="hidden" r:id="rId7"/>
    <sheet name="Risk to Fish" sheetId="24" state="hidden" r:id="rId8"/>
    <sheet name="Lookup_SprayDrift" sheetId="25" state="hidden" r:id="rId9"/>
    <sheet name="Lookup_Runoff" sheetId="19" state="hidden" r:id="rId10"/>
    <sheet name="Lookup_PlantInterception" sheetId="26" state="hidden" r:id="rId11"/>
    <sheet name="Lookup_PestTox" sheetId="18" state="hidden" r:id="rId12"/>
    <sheet name="Lookup_PestUse" sheetId="13" state="hidden" r:id="rId13"/>
    <sheet name="Lookup_Crops" sheetId="10" state="hidden" r:id="rId14"/>
    <sheet name="Crop Comparison" sheetId="7" state="hidden" r:id="rId15"/>
    <sheet name="National Use" sheetId="16" state="hidden" r:id="rId16"/>
  </sheets>
  <definedNames>
    <definedName name="_xlnm._FilterDatabase" localSheetId="14" hidden="1">'Crop Comparison'!$A$1:$D$1</definedName>
    <definedName name="_xlnm._FilterDatabase" localSheetId="1" hidden="1">'Input Data'!$C$25:$J$35</definedName>
    <definedName name="_xlnm._FilterDatabase" localSheetId="11" hidden="1">Lookup_PestTox!$A$1:$H$1045</definedName>
    <definedName name="_xlnm._FilterDatabase" localSheetId="12" hidden="1">Lookup_PestUse!$A$1:$D$1452</definedName>
    <definedName name="_xlnm._FilterDatabase" localSheetId="10" hidden="1">Lookup_PlantInterception!$A$1:$D$1</definedName>
    <definedName name="_xlnm._FilterDatabase" localSheetId="15" hidden="1">'National Use'!$A$1:$D$1</definedName>
    <definedName name="_xlnm._FilterDatabase" localSheetId="4" hidden="1">'Pesticide Data'!$A$2:$AL$1585</definedName>
    <definedName name="_xlnm._FilterDatabase" localSheetId="5" hidden="1">'Risk to Algae'!$A$1:$D$11</definedName>
    <definedName name="_xlnm._FilterDatabase" localSheetId="7" hidden="1">'Risk to Fish'!$A$1:$D$11</definedName>
    <definedName name="_xlnm._FilterDatabase" localSheetId="6" hidden="1">'Risk to Inverts'!$A$1:$D$10</definedName>
    <definedName name="_xlnm.Criteria" localSheetId="14">'Crop Comparison'!$A$4</definedName>
    <definedName name="Crop">Lookup_Crops!$A$2:$A$26</definedName>
    <definedName name="Pesticid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19" i="28" l="1"/>
  <c r="F16" i="21"/>
  <c r="C13" i="17" a="1"/>
  <c r="C13" i="17" s="1"/>
  <c r="B13" i="17"/>
  <c r="N13" i="17" s="1"/>
  <c r="A13" i="17"/>
  <c r="E13" i="17" s="1"/>
  <c r="B12" i="17"/>
  <c r="A12" i="17"/>
  <c r="E12" i="17" s="1"/>
  <c r="C11" i="17" a="1"/>
  <c r="C11" i="17" s="1"/>
  <c r="B11" i="17"/>
  <c r="H11" i="17" s="1"/>
  <c r="I11" i="17" s="1"/>
  <c r="A11" i="17"/>
  <c r="AO11" i="17" s="1"/>
  <c r="B10" i="17"/>
  <c r="A10" i="17"/>
  <c r="O9" i="17"/>
  <c r="S9" i="17" s="1"/>
  <c r="B9" i="17"/>
  <c r="N9" i="17" s="1"/>
  <c r="A9" i="17"/>
  <c r="E9" i="17" s="1"/>
  <c r="B8" i="17"/>
  <c r="A8" i="17"/>
  <c r="E8" i="17" s="1"/>
  <c r="B7" i="17"/>
  <c r="A7" i="17"/>
  <c r="E7" i="17" s="1"/>
  <c r="E6" i="17"/>
  <c r="B6" i="17"/>
  <c r="J6" i="17" s="1"/>
  <c r="K6" i="17" s="1"/>
  <c r="A6" i="17"/>
  <c r="E5" i="17"/>
  <c r="D5" i="17"/>
  <c r="M5" i="17" s="1"/>
  <c r="C5" i="17" a="1"/>
  <c r="C5" i="17" s="1"/>
  <c r="B5" i="17"/>
  <c r="A5" i="17"/>
  <c r="AO13" i="17"/>
  <c r="AI13" i="17"/>
  <c r="AC13" i="17"/>
  <c r="AO12" i="17"/>
  <c r="AI12" i="17"/>
  <c r="AC12" i="17"/>
  <c r="AI11" i="17"/>
  <c r="AC11" i="17"/>
  <c r="AC9" i="17"/>
  <c r="AO8" i="17"/>
  <c r="AC8" i="17"/>
  <c r="AO7" i="17"/>
  <c r="AC7" i="17"/>
  <c r="AI6" i="17"/>
  <c r="AO5" i="17"/>
  <c r="AI5" i="17"/>
  <c r="AC5" i="17"/>
  <c r="C24" i="21"/>
  <c r="C13" i="28"/>
  <c r="J5" i="17" l="1"/>
  <c r="K5" i="17" s="1"/>
  <c r="H7" i="17"/>
  <c r="I7" i="17" s="1"/>
  <c r="F10" i="17"/>
  <c r="G10" i="17" s="1"/>
  <c r="C8" i="17" a="1"/>
  <c r="C8" i="17" s="1"/>
  <c r="AI8" i="17"/>
  <c r="D8" i="17"/>
  <c r="M8" i="17" s="1"/>
  <c r="D13" i="17"/>
  <c r="M13" i="17" s="1"/>
  <c r="N6" i="17"/>
  <c r="J9" i="17"/>
  <c r="K9" i="17" s="1"/>
  <c r="J10" i="17"/>
  <c r="K10" i="17" s="1"/>
  <c r="J12" i="17"/>
  <c r="K12" i="17" s="1"/>
  <c r="AO9" i="17"/>
  <c r="N5" i="17"/>
  <c r="P5" i="17" s="1"/>
  <c r="Q5" i="17" s="1"/>
  <c r="R5" i="17" s="1"/>
  <c r="C12" i="17" a="1"/>
  <c r="C12" i="17" s="1"/>
  <c r="F13" i="17"/>
  <c r="G13" i="17" s="1"/>
  <c r="O6" i="17"/>
  <c r="S6" i="17" s="1"/>
  <c r="E10" i="17"/>
  <c r="AO10" i="17"/>
  <c r="O5" i="17"/>
  <c r="S5" i="17" s="1"/>
  <c r="T5" i="17" s="1"/>
  <c r="U5" i="17" s="1"/>
  <c r="AH5" i="17" s="1"/>
  <c r="D9" i="17"/>
  <c r="M9" i="17" s="1"/>
  <c r="T9" i="17" s="1"/>
  <c r="U9" i="17" s="1"/>
  <c r="N10" i="17"/>
  <c r="D12" i="17"/>
  <c r="M12" i="17" s="1"/>
  <c r="P12" i="17" s="1"/>
  <c r="O13" i="17"/>
  <c r="S13" i="17" s="1"/>
  <c r="AI9" i="17"/>
  <c r="F5" i="17"/>
  <c r="G5" i="17" s="1"/>
  <c r="C9" i="17" a="1"/>
  <c r="C9" i="17" s="1"/>
  <c r="F6" i="17"/>
  <c r="G6" i="17" s="1"/>
  <c r="J8" i="17"/>
  <c r="K8" i="17" s="1"/>
  <c r="O10" i="17"/>
  <c r="S10" i="17" s="1"/>
  <c r="F9" i="17"/>
  <c r="G9" i="17" s="1"/>
  <c r="Y12" i="17"/>
  <c r="Z12" i="17" s="1"/>
  <c r="X12" i="17" s="1"/>
  <c r="H6" i="17"/>
  <c r="I6" i="17" s="1"/>
  <c r="H10" i="17"/>
  <c r="I10" i="17" s="1"/>
  <c r="J11" i="17"/>
  <c r="K11" i="17" s="1"/>
  <c r="N8" i="17"/>
  <c r="P8" i="17" s="1"/>
  <c r="Q8" i="17" s="1"/>
  <c r="R8" i="17" s="1"/>
  <c r="N12" i="17"/>
  <c r="AC6" i="17"/>
  <c r="AO6" i="17"/>
  <c r="AI7" i="17"/>
  <c r="H5" i="17"/>
  <c r="I5" i="17" s="1"/>
  <c r="D7" i="17"/>
  <c r="M7" i="17" s="1"/>
  <c r="F8" i="17"/>
  <c r="G8" i="17" s="1"/>
  <c r="O8" i="17"/>
  <c r="S8" i="17" s="1"/>
  <c r="T8" i="17" s="1"/>
  <c r="U8" i="17" s="1"/>
  <c r="H9" i="17"/>
  <c r="I9" i="17" s="1"/>
  <c r="D11" i="17"/>
  <c r="F12" i="17"/>
  <c r="G12" i="17" s="1"/>
  <c r="O12" i="17"/>
  <c r="S12" i="17" s="1"/>
  <c r="H13" i="17"/>
  <c r="I13" i="17" s="1"/>
  <c r="J7" i="17"/>
  <c r="K7" i="17" s="1"/>
  <c r="C7" i="17" a="1"/>
  <c r="C7" i="17" s="1"/>
  <c r="C10" i="17" a="1"/>
  <c r="C10" i="17" s="1"/>
  <c r="E11" i="17"/>
  <c r="N11" i="17"/>
  <c r="AI10" i="17"/>
  <c r="C6" i="17" a="1"/>
  <c r="C6" i="17" s="1"/>
  <c r="N7" i="17"/>
  <c r="AC10" i="17"/>
  <c r="D6" i="17"/>
  <c r="M6" i="17" s="1"/>
  <c r="F7" i="17"/>
  <c r="G7" i="17" s="1"/>
  <c r="O7" i="17"/>
  <c r="S7" i="17" s="1"/>
  <c r="H8" i="17"/>
  <c r="I8" i="17" s="1"/>
  <c r="D10" i="17"/>
  <c r="M10" i="17" s="1"/>
  <c r="F11" i="17"/>
  <c r="G11" i="17" s="1"/>
  <c r="O11" i="17"/>
  <c r="S11" i="17" s="1"/>
  <c r="H12" i="17"/>
  <c r="I12" i="17" s="1"/>
  <c r="J13" i="17"/>
  <c r="K13" i="17" s="1"/>
  <c r="G21" i="21"/>
  <c r="H21" i="21"/>
  <c r="F13" i="21"/>
  <c r="F14" i="21"/>
  <c r="F15" i="21"/>
  <c r="F17" i="21"/>
  <c r="F18" i="21"/>
  <c r="F19" i="21"/>
  <c r="F20" i="21"/>
  <c r="F21" i="21"/>
  <c r="F12" i="21"/>
  <c r="Y13" i="17" l="1"/>
  <c r="Z13" i="17" s="1"/>
  <c r="X13" i="17" s="1"/>
  <c r="AK13" i="17"/>
  <c r="AL13" i="17" s="1"/>
  <c r="AJ13" i="17" s="1"/>
  <c r="T13" i="17"/>
  <c r="U13" i="17" s="1"/>
  <c r="AA13" i="17"/>
  <c r="AH13" i="17"/>
  <c r="P13" i="17"/>
  <c r="AE13" i="17"/>
  <c r="AF13" i="17" s="1"/>
  <c r="AD13" i="17" s="1"/>
  <c r="AN13" i="17"/>
  <c r="R13" i="17"/>
  <c r="AG13" i="17"/>
  <c r="AM13" i="17"/>
  <c r="AB13" i="17"/>
  <c r="AM12" i="17"/>
  <c r="AH12" i="17"/>
  <c r="AB12" i="17"/>
  <c r="T12" i="17"/>
  <c r="U12" i="17" s="1"/>
  <c r="AE12" i="17"/>
  <c r="AF12" i="17" s="1"/>
  <c r="AD12" i="17" s="1"/>
  <c r="R12" i="17"/>
  <c r="AA12" i="17"/>
  <c r="AK12" i="17"/>
  <c r="AL12" i="17" s="1"/>
  <c r="AJ12" i="17" s="1"/>
  <c r="AN12" i="17"/>
  <c r="Q12" i="17"/>
  <c r="Q13" i="17"/>
  <c r="P9" i="17"/>
  <c r="AG12" i="17"/>
  <c r="Q9" i="17"/>
  <c r="R9" i="17" s="1"/>
  <c r="AM9" i="17" s="1"/>
  <c r="V8" i="17"/>
  <c r="AN8" i="17"/>
  <c r="AB8" i="17"/>
  <c r="AH8" i="17"/>
  <c r="AG8" i="17"/>
  <c r="AM8" i="17"/>
  <c r="AA8" i="17"/>
  <c r="AA5" i="17"/>
  <c r="AG5" i="17"/>
  <c r="AM5" i="17"/>
  <c r="M11" i="17"/>
  <c r="AB9" i="17"/>
  <c r="AB5" i="17"/>
  <c r="T10" i="17"/>
  <c r="U10" i="17" s="1"/>
  <c r="AH10" i="17" s="1"/>
  <c r="AB10" i="17"/>
  <c r="P10" i="17"/>
  <c r="Q10" i="17" s="1"/>
  <c r="R10" i="17" s="1"/>
  <c r="AA10" i="17" s="1"/>
  <c r="AN9" i="17"/>
  <c r="AN5" i="17"/>
  <c r="AH9" i="17"/>
  <c r="T6" i="17"/>
  <c r="U6" i="17" s="1"/>
  <c r="AN6" i="17" s="1"/>
  <c r="P6" i="17"/>
  <c r="Q6" i="17" s="1"/>
  <c r="R6" i="17" s="1"/>
  <c r="T7" i="17"/>
  <c r="U7" i="17" s="1"/>
  <c r="AH7" i="17" s="1"/>
  <c r="P7" i="17"/>
  <c r="Q7" i="17" s="1"/>
  <c r="R7" i="17" s="1"/>
  <c r="V13" i="17"/>
  <c r="V5" i="17"/>
  <c r="F58" i="21"/>
  <c r="F59" i="21"/>
  <c r="F51" i="21"/>
  <c r="F52" i="21"/>
  <c r="F53" i="21"/>
  <c r="F54" i="21"/>
  <c r="F55" i="21"/>
  <c r="F56" i="21"/>
  <c r="F57" i="21"/>
  <c r="F50" i="21"/>
  <c r="F39" i="21"/>
  <c r="F40" i="21"/>
  <c r="F41" i="21"/>
  <c r="F42" i="21"/>
  <c r="F43" i="21"/>
  <c r="F44" i="21"/>
  <c r="F45" i="21"/>
  <c r="F46" i="21"/>
  <c r="F47" i="21"/>
  <c r="F38" i="21"/>
  <c r="F25" i="21"/>
  <c r="F26" i="21"/>
  <c r="F27" i="21"/>
  <c r="F28" i="21"/>
  <c r="F30" i="21"/>
  <c r="F31" i="21"/>
  <c r="F32" i="21"/>
  <c r="F33" i="21"/>
  <c r="F34" i="21"/>
  <c r="F29" i="21"/>
  <c r="V12" i="17" l="1"/>
  <c r="AA9" i="17"/>
  <c r="AA7" i="17"/>
  <c r="AG7" i="17"/>
  <c r="AH6" i="17"/>
  <c r="AB7" i="17"/>
  <c r="AN10" i="17"/>
  <c r="AG9" i="17"/>
  <c r="AN7" i="17"/>
  <c r="AB6" i="17"/>
  <c r="V9" i="17"/>
  <c r="AK9" i="17" s="1"/>
  <c r="AL9" i="17" s="1"/>
  <c r="AG6" i="17"/>
  <c r="AM6" i="17"/>
  <c r="AA6" i="17"/>
  <c r="AM7" i="17"/>
  <c r="AG10" i="17"/>
  <c r="Q11" i="17"/>
  <c r="AG11" i="17"/>
  <c r="AN11" i="17"/>
  <c r="AE11" i="17"/>
  <c r="AF11" i="17" s="1"/>
  <c r="AD11" i="17" s="1"/>
  <c r="AA11" i="17"/>
  <c r="AH11" i="17"/>
  <c r="Y11" i="17"/>
  <c r="Z11" i="17" s="1"/>
  <c r="X11" i="17" s="1"/>
  <c r="P11" i="17"/>
  <c r="AM11" i="17"/>
  <c r="T11" i="17"/>
  <c r="U11" i="17" s="1"/>
  <c r="AK11" i="17"/>
  <c r="AL11" i="17" s="1"/>
  <c r="AJ11" i="17" s="1"/>
  <c r="AB11" i="17"/>
  <c r="R11" i="17"/>
  <c r="V7" i="17"/>
  <c r="AM10" i="17"/>
  <c r="AK5" i="17"/>
  <c r="AL5" i="17" s="1"/>
  <c r="Y5" i="17"/>
  <c r="Z5" i="17" s="1"/>
  <c r="AE5" i="17"/>
  <c r="AF5" i="17" s="1"/>
  <c r="V10" i="17"/>
  <c r="V6" i="17"/>
  <c r="AE8" i="17"/>
  <c r="AF8" i="17" s="1"/>
  <c r="AK8" i="17"/>
  <c r="AL8" i="17" s="1"/>
  <c r="Y8" i="17"/>
  <c r="Z8" i="17" s="1"/>
  <c r="A4" i="17"/>
  <c r="B4" i="17"/>
  <c r="O4" i="17" s="1"/>
  <c r="B3" i="17"/>
  <c r="O3" i="17" s="1"/>
  <c r="A3" i="17"/>
  <c r="AE9" i="17" l="1"/>
  <c r="AF9" i="17" s="1"/>
  <c r="Y9" i="17"/>
  <c r="Z9" i="17" s="1"/>
  <c r="V11" i="17"/>
  <c r="AK6" i="17"/>
  <c r="AL6" i="17" s="1"/>
  <c r="Y6" i="17"/>
  <c r="Z6" i="17" s="1"/>
  <c r="AE6" i="17"/>
  <c r="AF6" i="17" s="1"/>
  <c r="AK10" i="17"/>
  <c r="AL10" i="17" s="1"/>
  <c r="AE10" i="17"/>
  <c r="AF10" i="17" s="1"/>
  <c r="Y10" i="17"/>
  <c r="Z10" i="17" s="1"/>
  <c r="AK7" i="17"/>
  <c r="AL7" i="17" s="1"/>
  <c r="Y7" i="17"/>
  <c r="Z7" i="17" s="1"/>
  <c r="AE7" i="17"/>
  <c r="AF7" i="17" s="1"/>
  <c r="F3" i="17"/>
  <c r="C3" i="17" a="1"/>
  <c r="C3" i="17" s="1"/>
  <c r="D3" i="17"/>
  <c r="E3" i="17"/>
  <c r="M3" i="17" l="1"/>
  <c r="S3" i="17"/>
  <c r="S4" i="17"/>
  <c r="A16" i="12" a="1"/>
  <c r="A16" i="12" s="1"/>
  <c r="A17" i="12" a="1"/>
  <c r="A17" i="12" s="1"/>
  <c r="A18" i="12" a="1"/>
  <c r="A18" i="12" s="1"/>
  <c r="A19" i="12" a="1"/>
  <c r="A19" i="12" s="1"/>
  <c r="A20" i="12" a="1"/>
  <c r="A20" i="12" s="1"/>
  <c r="A21" i="12" a="1"/>
  <c r="A21" i="12" s="1"/>
  <c r="A22" i="12" a="1"/>
  <c r="A22" i="12" s="1"/>
  <c r="A23" i="12" a="1"/>
  <c r="A23" i="12" s="1"/>
  <c r="A24" i="12" a="1"/>
  <c r="A24" i="12" s="1"/>
  <c r="A25" i="12" a="1"/>
  <c r="A25" i="12" s="1"/>
  <c r="A26" i="12" a="1"/>
  <c r="A26" i="12" s="1"/>
  <c r="A27" i="12" a="1"/>
  <c r="A27" i="12" s="1"/>
  <c r="A28" i="12" a="1"/>
  <c r="A28" i="12" s="1"/>
  <c r="A29" i="12" a="1"/>
  <c r="A29" i="12" s="1"/>
  <c r="A30" i="12" a="1"/>
  <c r="A30" i="12" s="1"/>
  <c r="A31" i="12" a="1"/>
  <c r="A31" i="12" s="1"/>
  <c r="A32" i="12" a="1"/>
  <c r="A32" i="12" s="1"/>
  <c r="A33" i="12" a="1"/>
  <c r="A33" i="12" s="1"/>
  <c r="A34" i="12" a="1"/>
  <c r="A34" i="12" s="1"/>
  <c r="A35" i="12" a="1"/>
  <c r="A35" i="12" s="1"/>
  <c r="A36" i="12" a="1"/>
  <c r="A36" i="12" s="1"/>
  <c r="A37" i="12" a="1"/>
  <c r="A37" i="12" s="1"/>
  <c r="C3" i="25" l="1"/>
  <c r="C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51" i="25"/>
  <c r="C52" i="25"/>
  <c r="C53" i="25"/>
  <c r="C54" i="25"/>
  <c r="C55" i="25"/>
  <c r="C56" i="25"/>
  <c r="C57" i="25"/>
  <c r="C58" i="25"/>
  <c r="C59" i="25"/>
  <c r="C60" i="25"/>
  <c r="C61" i="25"/>
  <c r="C62" i="25"/>
  <c r="C63" i="25"/>
  <c r="C64" i="25"/>
  <c r="C65" i="25"/>
  <c r="C66" i="25"/>
  <c r="C67" i="25"/>
  <c r="C68" i="25"/>
  <c r="C69" i="25"/>
  <c r="C70" i="25"/>
  <c r="C71" i="25"/>
  <c r="C72" i="25"/>
  <c r="C73" i="25"/>
  <c r="C2" i="25"/>
  <c r="AO4" i="17" l="1"/>
  <c r="AI3" i="17"/>
  <c r="AO3" i="17"/>
  <c r="AC4" i="17"/>
  <c r="AI4" i="17"/>
  <c r="AC3" i="17"/>
  <c r="E4" i="17"/>
  <c r="D4" i="17"/>
  <c r="A15" i="17" a="1"/>
  <c r="A15" i="17" s="1"/>
  <c r="AO15" i="17" s="1"/>
  <c r="A16" i="17" a="1"/>
  <c r="A16" i="17" s="1"/>
  <c r="AO16" i="17" s="1"/>
  <c r="A17" i="17" a="1"/>
  <c r="A17" i="17" s="1"/>
  <c r="AO17" i="17" s="1"/>
  <c r="A18" i="17" a="1"/>
  <c r="A18" i="17" s="1"/>
  <c r="AO18" i="17" s="1"/>
  <c r="A19" i="17" a="1"/>
  <c r="A19" i="17" s="1"/>
  <c r="AO19" i="17" s="1"/>
  <c r="A20" i="17" a="1"/>
  <c r="A20" i="17" s="1"/>
  <c r="AO20" i="17" s="1"/>
  <c r="A21" i="17" a="1"/>
  <c r="A21" i="17" s="1"/>
  <c r="AO21" i="17" s="1"/>
  <c r="A22" i="17" a="1"/>
  <c r="A22" i="17" s="1"/>
  <c r="AO22" i="17" s="1"/>
  <c r="A23" i="17" a="1"/>
  <c r="A23" i="17" s="1"/>
  <c r="AO23" i="17" s="1"/>
  <c r="A24" i="17" a="1"/>
  <c r="A24" i="17" s="1"/>
  <c r="A25" i="17" a="1"/>
  <c r="A25" i="17" s="1"/>
  <c r="A26" i="17" a="1"/>
  <c r="A26" i="17" s="1"/>
  <c r="A27" i="17" a="1"/>
  <c r="A27" i="17" s="1"/>
  <c r="A28" i="17" a="1"/>
  <c r="A28" i="17" s="1"/>
  <c r="A29" i="17" a="1"/>
  <c r="A29" i="17" s="1"/>
  <c r="A30" i="17" a="1"/>
  <c r="A30" i="17" s="1"/>
  <c r="A31" i="17" a="1"/>
  <c r="A31" i="17" s="1"/>
  <c r="A32" i="17" a="1"/>
  <c r="A32" i="17" s="1"/>
  <c r="A33" i="17" a="1"/>
  <c r="A33" i="17" s="1"/>
  <c r="A34" i="17" a="1"/>
  <c r="A34" i="17" s="1"/>
  <c r="A35" i="17" a="1"/>
  <c r="A35" i="17" s="1"/>
  <c r="A36" i="17" a="1"/>
  <c r="A36" i="17" s="1"/>
  <c r="A37" i="17" a="1"/>
  <c r="A37" i="17" s="1"/>
  <c r="A38" i="17" a="1"/>
  <c r="A38" i="17" s="1"/>
  <c r="A39" i="17" a="1"/>
  <c r="A39" i="17" s="1"/>
  <c r="A40" i="17" a="1"/>
  <c r="A40" i="17" s="1"/>
  <c r="A41" i="17" a="1"/>
  <c r="A41" i="17" s="1"/>
  <c r="A42" i="17" a="1"/>
  <c r="A42" i="17" s="1"/>
  <c r="A43" i="17" a="1"/>
  <c r="A43" i="17" s="1"/>
  <c r="A44" i="17" a="1"/>
  <c r="A44" i="17" s="1"/>
  <c r="A45" i="17" a="1"/>
  <c r="A45" i="17" s="1"/>
  <c r="A46" i="17" a="1"/>
  <c r="A46" i="17" s="1"/>
  <c r="A47" i="17" a="1"/>
  <c r="A47" i="17" s="1"/>
  <c r="A48" i="17" a="1"/>
  <c r="A48" i="17" s="1"/>
  <c r="A49" i="17" a="1"/>
  <c r="A49" i="17" s="1"/>
  <c r="A50" i="17" a="1"/>
  <c r="A50" i="17" s="1"/>
  <c r="A51" i="17" a="1"/>
  <c r="A51" i="17" s="1"/>
  <c r="A52" i="17" a="1"/>
  <c r="A52" i="17" s="1"/>
  <c r="A53" i="17" a="1"/>
  <c r="A53" i="17" s="1"/>
  <c r="A54" i="17" a="1"/>
  <c r="A54" i="17" s="1"/>
  <c r="A55" i="17" a="1"/>
  <c r="A55" i="17" s="1"/>
  <c r="A56" i="17" a="1"/>
  <c r="A56" i="17" s="1"/>
  <c r="A57" i="17" a="1"/>
  <c r="A57" i="17" s="1"/>
  <c r="A58" i="17" a="1"/>
  <c r="A58" i="17" s="1"/>
  <c r="A59" i="17" a="1"/>
  <c r="A59" i="17" s="1"/>
  <c r="A60" i="17" a="1"/>
  <c r="A60" i="17" s="1"/>
  <c r="A61" i="17" a="1"/>
  <c r="A61" i="17" s="1"/>
  <c r="A62" i="17" a="1"/>
  <c r="A62" i="17" s="1"/>
  <c r="A63" i="17" a="1"/>
  <c r="A63" i="17" s="1"/>
  <c r="A64" i="17" a="1"/>
  <c r="A64" i="17" s="1"/>
  <c r="A65" i="17" a="1"/>
  <c r="A65" i="17" s="1"/>
  <c r="A66" i="17" a="1"/>
  <c r="A66" i="17" s="1"/>
  <c r="A67" i="17" a="1"/>
  <c r="A67" i="17" s="1"/>
  <c r="A68" i="17" a="1"/>
  <c r="A68" i="17" s="1"/>
  <c r="A69" i="17" a="1"/>
  <c r="A69" i="17" s="1"/>
  <c r="A70" i="17" a="1"/>
  <c r="A70" i="17" s="1"/>
  <c r="A71" i="17" a="1"/>
  <c r="A71" i="17" s="1"/>
  <c r="A72" i="17" a="1"/>
  <c r="A72" i="17" s="1"/>
  <c r="A73" i="17" a="1"/>
  <c r="A73" i="17" s="1"/>
  <c r="A74" i="17" a="1"/>
  <c r="A74" i="17" s="1"/>
  <c r="A75" i="17" a="1"/>
  <c r="A75" i="17" s="1"/>
  <c r="A76" i="17" a="1"/>
  <c r="A76" i="17" s="1"/>
  <c r="A77" i="17" a="1"/>
  <c r="A77" i="17" s="1"/>
  <c r="A78" i="17" a="1"/>
  <c r="A78" i="17" s="1"/>
  <c r="A79" i="17" a="1"/>
  <c r="A79" i="17" s="1"/>
  <c r="A80" i="17" a="1"/>
  <c r="A80" i="17" s="1"/>
  <c r="A81" i="17" a="1"/>
  <c r="A81" i="17" s="1"/>
  <c r="A82" i="17" a="1"/>
  <c r="A82" i="17" s="1"/>
  <c r="A83" i="17" a="1"/>
  <c r="A83" i="17" s="1"/>
  <c r="A84" i="17" a="1"/>
  <c r="A84" i="17" s="1"/>
  <c r="A85" i="17" a="1"/>
  <c r="A85" i="17" s="1"/>
  <c r="A86" i="17" a="1"/>
  <c r="A86" i="17" s="1"/>
  <c r="A87" i="17" a="1"/>
  <c r="A87" i="17" s="1"/>
  <c r="A88" i="17" a="1"/>
  <c r="A88" i="17" s="1"/>
  <c r="A89" i="17" a="1"/>
  <c r="A89" i="17" s="1"/>
  <c r="A90" i="17" a="1"/>
  <c r="A90" i="17" s="1"/>
  <c r="A91" i="17" a="1"/>
  <c r="A91" i="17" s="1"/>
  <c r="A92" i="17" a="1"/>
  <c r="A92" i="17" s="1"/>
  <c r="A93" i="17" a="1"/>
  <c r="A93" i="17" s="1"/>
  <c r="A94" i="17" a="1"/>
  <c r="A94" i="17" s="1"/>
  <c r="A95" i="17" a="1"/>
  <c r="A95" i="17" s="1"/>
  <c r="A96" i="17" a="1"/>
  <c r="A96" i="17" s="1"/>
  <c r="A97" i="17" a="1"/>
  <c r="A97" i="17" s="1"/>
  <c r="A98" i="17" a="1"/>
  <c r="A98" i="17" s="1"/>
  <c r="A99" i="17" a="1"/>
  <c r="A99" i="17" s="1"/>
  <c r="A100" i="17" a="1"/>
  <c r="A100" i="17" s="1"/>
  <c r="C4" i="17" a="1"/>
  <c r="C4" i="17" s="1"/>
  <c r="A101" i="17" a="1"/>
  <c r="A101" i="17" s="1"/>
  <c r="A102" i="17" a="1"/>
  <c r="A102" i="17" s="1"/>
  <c r="A103" i="17" a="1"/>
  <c r="A103" i="17" s="1"/>
  <c r="A104" i="17" a="1"/>
  <c r="A104" i="17" s="1"/>
  <c r="A105" i="17" a="1"/>
  <c r="A105" i="17" s="1"/>
  <c r="A106" i="17" a="1"/>
  <c r="A106" i="17" s="1"/>
  <c r="A107" i="17" a="1"/>
  <c r="A107" i="17" s="1"/>
  <c r="A108" i="17" a="1"/>
  <c r="A108" i="17" s="1"/>
  <c r="A109" i="17" a="1"/>
  <c r="A109" i="17" s="1"/>
  <c r="A110" i="17" a="1"/>
  <c r="A110" i="17" s="1"/>
  <c r="A111" i="17" a="1"/>
  <c r="A111" i="17" s="1"/>
  <c r="A112" i="17" a="1"/>
  <c r="A112" i="17" s="1"/>
  <c r="A113" i="17" a="1"/>
  <c r="A113" i="17" s="1"/>
  <c r="A114" i="17" a="1"/>
  <c r="A114" i="17" s="1"/>
  <c r="A115" i="17" a="1"/>
  <c r="A115" i="17" s="1"/>
  <c r="A116" i="17" a="1"/>
  <c r="A116" i="17" s="1"/>
  <c r="A117" i="17" a="1"/>
  <c r="A117" i="17" s="1"/>
  <c r="A118" i="17" a="1"/>
  <c r="A118" i="17" s="1"/>
  <c r="A119" i="17" a="1"/>
  <c r="A119" i="17" s="1"/>
  <c r="A120" i="17" a="1"/>
  <c r="A120" i="17" s="1"/>
  <c r="A121" i="17" a="1"/>
  <c r="A121" i="17" s="1"/>
  <c r="A122" i="17" a="1"/>
  <c r="A122" i="17" s="1"/>
  <c r="A123" i="17" a="1"/>
  <c r="A123" i="17" s="1"/>
  <c r="A124" i="17" a="1"/>
  <c r="A124" i="17" s="1"/>
  <c r="A125" i="17" a="1"/>
  <c r="A125" i="17" s="1"/>
  <c r="A126" i="17" a="1"/>
  <c r="A126" i="17" s="1"/>
  <c r="A127" i="17" a="1"/>
  <c r="A127" i="17" s="1"/>
  <c r="A128" i="17" a="1"/>
  <c r="A128" i="17" s="1"/>
  <c r="A129" i="17" a="1"/>
  <c r="A129" i="17" s="1"/>
  <c r="A130" i="17" a="1"/>
  <c r="A130" i="17" s="1"/>
  <c r="A131" i="17" a="1"/>
  <c r="A131" i="17" s="1"/>
  <c r="A132" i="17" a="1"/>
  <c r="A132" i="17" s="1"/>
  <c r="A133" i="17" a="1"/>
  <c r="A133" i="17" s="1"/>
  <c r="A134" i="17" a="1"/>
  <c r="A134" i="17" s="1"/>
  <c r="A135" i="17" a="1"/>
  <c r="A135" i="17" s="1"/>
  <c r="A136" i="17" a="1"/>
  <c r="A136" i="17" s="1"/>
  <c r="A137" i="17" a="1"/>
  <c r="A137" i="17" s="1"/>
  <c r="A138" i="17" a="1"/>
  <c r="A138" i="17" s="1"/>
  <c r="A139" i="17" a="1"/>
  <c r="A139" i="17" s="1"/>
  <c r="A140" i="17" a="1"/>
  <c r="A140" i="17" s="1"/>
  <c r="A141" i="17" a="1"/>
  <c r="A141" i="17" s="1"/>
  <c r="A142" i="17" a="1"/>
  <c r="A142" i="17" s="1"/>
  <c r="A143" i="17" a="1"/>
  <c r="A143" i="17" s="1"/>
  <c r="A144" i="17" a="1"/>
  <c r="A144" i="17" s="1"/>
  <c r="A145" i="17" a="1"/>
  <c r="A145" i="17" s="1"/>
  <c r="A146" i="17" a="1"/>
  <c r="A146" i="17" s="1"/>
  <c r="A147" i="17" a="1"/>
  <c r="A147" i="17" s="1"/>
  <c r="A148" i="17" a="1"/>
  <c r="A148" i="17" s="1"/>
  <c r="A149" i="17" a="1"/>
  <c r="A149" i="17" s="1"/>
  <c r="A150" i="17" a="1"/>
  <c r="A150" i="17" s="1"/>
  <c r="A151" i="17" a="1"/>
  <c r="A151" i="17" s="1"/>
  <c r="A152" i="17" a="1"/>
  <c r="A152" i="17" s="1"/>
  <c r="A153" i="17" a="1"/>
  <c r="A153" i="17" s="1"/>
  <c r="A154" i="17" a="1"/>
  <c r="A154" i="17" s="1"/>
  <c r="A155" i="17" a="1"/>
  <c r="A155" i="17" s="1"/>
  <c r="A156" i="17" a="1"/>
  <c r="A156" i="17" s="1"/>
  <c r="A157" i="17" a="1"/>
  <c r="A157" i="17" s="1"/>
  <c r="A158" i="17" a="1"/>
  <c r="A158" i="17" s="1"/>
  <c r="A159" i="17" a="1"/>
  <c r="A159" i="17" s="1"/>
  <c r="A160" i="17" a="1"/>
  <c r="A160" i="17" s="1"/>
  <c r="A161" i="17" a="1"/>
  <c r="A161" i="17" s="1"/>
  <c r="A162" i="17" a="1"/>
  <c r="A162" i="17" s="1"/>
  <c r="A163" i="17" a="1"/>
  <c r="A163" i="17" s="1"/>
  <c r="A164" i="17" a="1"/>
  <c r="A164" i="17" s="1"/>
  <c r="A165" i="17" a="1"/>
  <c r="A165" i="17" s="1"/>
  <c r="A166" i="17" a="1"/>
  <c r="A166" i="17" s="1"/>
  <c r="A167" i="17" a="1"/>
  <c r="A167" i="17" s="1"/>
  <c r="A168" i="17" a="1"/>
  <c r="A168" i="17" s="1"/>
  <c r="A169" i="17" a="1"/>
  <c r="A169" i="17" s="1"/>
  <c r="A170" i="17" a="1"/>
  <c r="A170" i="17" s="1"/>
  <c r="A171" i="17" a="1"/>
  <c r="A171" i="17" s="1"/>
  <c r="A172" i="17" a="1"/>
  <c r="A172" i="17" s="1"/>
  <c r="A173" i="17" a="1"/>
  <c r="A173" i="17" s="1"/>
  <c r="A174" i="17" a="1"/>
  <c r="A174" i="17" s="1"/>
  <c r="A175" i="17" a="1"/>
  <c r="A175" i="17" s="1"/>
  <c r="A176" i="17" a="1"/>
  <c r="A176" i="17" s="1"/>
  <c r="A177" i="17" a="1"/>
  <c r="A177" i="17" s="1"/>
  <c r="A178" i="17" a="1"/>
  <c r="A178" i="17" s="1"/>
  <c r="A179" i="17" a="1"/>
  <c r="A179" i="17" s="1"/>
  <c r="A180" i="17" a="1"/>
  <c r="A180" i="17" s="1"/>
  <c r="A181" i="17" a="1"/>
  <c r="A181" i="17" s="1"/>
  <c r="A182" i="17" a="1"/>
  <c r="A182" i="17" s="1"/>
  <c r="A183" i="17" a="1"/>
  <c r="A183" i="17" s="1"/>
  <c r="A184" i="17" a="1"/>
  <c r="A184" i="17" s="1"/>
  <c r="A185" i="17" a="1"/>
  <c r="A185" i="17" s="1"/>
  <c r="A186" i="17" a="1"/>
  <c r="A186" i="17" s="1"/>
  <c r="A187" i="17" a="1"/>
  <c r="A187" i="17" s="1"/>
  <c r="A188" i="17" a="1"/>
  <c r="A188" i="17" s="1"/>
  <c r="A189" i="17" a="1"/>
  <c r="A189" i="17" s="1"/>
  <c r="A190" i="17" a="1"/>
  <c r="A190" i="17" s="1"/>
  <c r="A191" i="17" a="1"/>
  <c r="A191" i="17" s="1"/>
  <c r="A192" i="17" a="1"/>
  <c r="A192" i="17" s="1"/>
  <c r="A193" i="17" a="1"/>
  <c r="A193" i="17" s="1"/>
  <c r="A194" i="17" a="1"/>
  <c r="A194" i="17" s="1"/>
  <c r="A195" i="17" a="1"/>
  <c r="A195" i="17" s="1"/>
  <c r="A196" i="17" a="1"/>
  <c r="A196" i="17" s="1"/>
  <c r="A197" i="17" a="1"/>
  <c r="A197" i="17" s="1"/>
  <c r="A198" i="17" a="1"/>
  <c r="A198" i="17" s="1"/>
  <c r="A199" i="17" a="1"/>
  <c r="A199" i="17" s="1"/>
  <c r="A200" i="17" a="1"/>
  <c r="A200" i="17" s="1"/>
  <c r="A201" i="17" a="1"/>
  <c r="A201" i="17" s="1"/>
  <c r="A202" i="17" a="1"/>
  <c r="A202" i="17" s="1"/>
  <c r="A203" i="17" a="1"/>
  <c r="A203" i="17" s="1"/>
  <c r="A204" i="17" a="1"/>
  <c r="A204" i="17" s="1"/>
  <c r="A205" i="17" a="1"/>
  <c r="A205" i="17" s="1"/>
  <c r="A206" i="17" a="1"/>
  <c r="A206" i="17" s="1"/>
  <c r="A207" i="17" a="1"/>
  <c r="A207" i="17" s="1"/>
  <c r="A208" i="17" a="1"/>
  <c r="A208" i="17" s="1"/>
  <c r="A209" i="17" a="1"/>
  <c r="A209" i="17" s="1"/>
  <c r="A210" i="17" a="1"/>
  <c r="A210" i="17" s="1"/>
  <c r="A211" i="17" a="1"/>
  <c r="A211" i="17" s="1"/>
  <c r="A212" i="17" a="1"/>
  <c r="A212" i="17" s="1"/>
  <c r="A213" i="17" a="1"/>
  <c r="A213" i="17" s="1"/>
  <c r="A214" i="17" a="1"/>
  <c r="A214" i="17" s="1"/>
  <c r="A215" i="17" a="1"/>
  <c r="A215" i="17" s="1"/>
  <c r="A216" i="17" a="1"/>
  <c r="A216" i="17" s="1"/>
  <c r="A217" i="17" a="1"/>
  <c r="A217" i="17" s="1"/>
  <c r="A218" i="17" a="1"/>
  <c r="A218" i="17" s="1"/>
  <c r="A219" i="17" a="1"/>
  <c r="A219" i="17" s="1"/>
  <c r="A220" i="17" a="1"/>
  <c r="A220" i="17" s="1"/>
  <c r="A221" i="17" a="1"/>
  <c r="A221" i="17" s="1"/>
  <c r="A222" i="17" a="1"/>
  <c r="A222" i="17" s="1"/>
  <c r="A223" i="17" a="1"/>
  <c r="A223" i="17" s="1"/>
  <c r="A224" i="17" a="1"/>
  <c r="A224" i="17" s="1"/>
  <c r="A225" i="17" a="1"/>
  <c r="A225" i="17" s="1"/>
  <c r="A226" i="17" a="1"/>
  <c r="A226" i="17" s="1"/>
  <c r="A227" i="17" a="1"/>
  <c r="A227" i="17" s="1"/>
  <c r="A228" i="17" a="1"/>
  <c r="A228" i="17" s="1"/>
  <c r="A229" i="17" a="1"/>
  <c r="A229" i="17" s="1"/>
  <c r="A230" i="17" a="1"/>
  <c r="A230" i="17" s="1"/>
  <c r="A231" i="17" a="1"/>
  <c r="A231" i="17" s="1"/>
  <c r="A232" i="17" a="1"/>
  <c r="A232" i="17" s="1"/>
  <c r="A233" i="17" a="1"/>
  <c r="A233" i="17" s="1"/>
  <c r="A234" i="17" a="1"/>
  <c r="A234" i="17" s="1"/>
  <c r="A235" i="17" a="1"/>
  <c r="A235" i="17" s="1"/>
  <c r="A236" i="17" a="1"/>
  <c r="A236" i="17" s="1"/>
  <c r="A237" i="17" a="1"/>
  <c r="A237" i="17" s="1"/>
  <c r="A238" i="17" a="1"/>
  <c r="A238" i="17" s="1"/>
  <c r="A239" i="17" a="1"/>
  <c r="A239" i="17" s="1"/>
  <c r="A240" i="17" a="1"/>
  <c r="A240" i="17" s="1"/>
  <c r="A241" i="17" a="1"/>
  <c r="A241" i="17" s="1"/>
  <c r="A242" i="17" a="1"/>
  <c r="A242" i="17" s="1"/>
  <c r="A243" i="17" a="1"/>
  <c r="A243" i="17" s="1"/>
  <c r="A244" i="17" a="1"/>
  <c r="A244" i="17" s="1"/>
  <c r="A245" i="17" a="1"/>
  <c r="A245" i="17" s="1"/>
  <c r="A246" i="17" a="1"/>
  <c r="A246" i="17" s="1"/>
  <c r="A247" i="17" a="1"/>
  <c r="A247" i="17" s="1"/>
  <c r="A248" i="17" a="1"/>
  <c r="A248" i="17" s="1"/>
  <c r="A249" i="17" a="1"/>
  <c r="A249" i="17" s="1"/>
  <c r="A250" i="17" a="1"/>
  <c r="A250" i="17" s="1"/>
  <c r="A251" i="17" a="1"/>
  <c r="A251" i="17" s="1"/>
  <c r="A252" i="17" a="1"/>
  <c r="A252" i="17" s="1"/>
  <c r="A253" i="17" a="1"/>
  <c r="A253" i="17" s="1"/>
  <c r="A254" i="17" a="1"/>
  <c r="A254" i="17" s="1"/>
  <c r="A255" i="17" a="1"/>
  <c r="A255" i="17" s="1"/>
  <c r="A256" i="17" a="1"/>
  <c r="A256" i="17" s="1"/>
  <c r="A257" i="17" a="1"/>
  <c r="A257" i="17" s="1"/>
  <c r="A258" i="17" a="1"/>
  <c r="A258" i="17" s="1"/>
  <c r="A259" i="17" a="1"/>
  <c r="A259" i="17" s="1"/>
  <c r="A260" i="17" a="1"/>
  <c r="A260" i="17" s="1"/>
  <c r="A261" i="17" a="1"/>
  <c r="A261" i="17" s="1"/>
  <c r="A262" i="17" a="1"/>
  <c r="A262" i="17" s="1"/>
  <c r="A263" i="17" a="1"/>
  <c r="A263" i="17" s="1"/>
  <c r="A264" i="17" a="1"/>
  <c r="A264" i="17" s="1"/>
  <c r="A265" i="17" a="1"/>
  <c r="A265" i="17" s="1"/>
  <c r="A266" i="17" a="1"/>
  <c r="A266" i="17" s="1"/>
  <c r="A267" i="17" a="1"/>
  <c r="A267" i="17" s="1"/>
  <c r="A268" i="17" a="1"/>
  <c r="A268" i="17" s="1"/>
  <c r="A269" i="17" a="1"/>
  <c r="A269" i="17" s="1"/>
  <c r="A270" i="17" a="1"/>
  <c r="A270" i="17" s="1"/>
  <c r="A271" i="17" a="1"/>
  <c r="A271" i="17" s="1"/>
  <c r="A272" i="17" a="1"/>
  <c r="A272" i="17" s="1"/>
  <c r="A273" i="17" a="1"/>
  <c r="A273" i="17" s="1"/>
  <c r="A274" i="17" a="1"/>
  <c r="A274" i="17" s="1"/>
  <c r="A275" i="17" a="1"/>
  <c r="A275" i="17" s="1"/>
  <c r="A276" i="17" a="1"/>
  <c r="A276" i="17" s="1"/>
  <c r="A277" i="17" a="1"/>
  <c r="A277" i="17" s="1"/>
  <c r="A278" i="17" a="1"/>
  <c r="A278" i="17" s="1"/>
  <c r="A279" i="17" a="1"/>
  <c r="A279" i="17" s="1"/>
  <c r="A280" i="17" a="1"/>
  <c r="A280" i="17" s="1"/>
  <c r="A281" i="17" a="1"/>
  <c r="A281" i="17" s="1"/>
  <c r="A282" i="17" a="1"/>
  <c r="A282" i="17" s="1"/>
  <c r="A283" i="17" a="1"/>
  <c r="A283" i="17" s="1"/>
  <c r="A284" i="17" a="1"/>
  <c r="A284" i="17" s="1"/>
  <c r="A285" i="17" a="1"/>
  <c r="A285" i="17" s="1"/>
  <c r="A286" i="17" a="1"/>
  <c r="A286" i="17" s="1"/>
  <c r="A287" i="17" a="1"/>
  <c r="A287" i="17" s="1"/>
  <c r="A288" i="17" a="1"/>
  <c r="A288" i="17" s="1"/>
  <c r="A289" i="17" a="1"/>
  <c r="A289" i="17" s="1"/>
  <c r="A290" i="17" a="1"/>
  <c r="A290" i="17" s="1"/>
  <c r="A291" i="17" a="1"/>
  <c r="A291" i="17" s="1"/>
  <c r="A292" i="17" a="1"/>
  <c r="A292" i="17" s="1"/>
  <c r="A293" i="17" a="1"/>
  <c r="A293" i="17" s="1"/>
  <c r="A294" i="17" a="1"/>
  <c r="A294" i="17" s="1"/>
  <c r="A295" i="17" a="1"/>
  <c r="A295" i="17" s="1"/>
  <c r="A296" i="17" a="1"/>
  <c r="A296" i="17" s="1"/>
  <c r="A297" i="17" a="1"/>
  <c r="A297" i="17" s="1"/>
  <c r="A298" i="17" a="1"/>
  <c r="A298" i="17" s="1"/>
  <c r="A299" i="17" a="1"/>
  <c r="A299" i="17" s="1"/>
  <c r="A300" i="17" a="1"/>
  <c r="A300" i="17" s="1"/>
  <c r="A301" i="17" a="1"/>
  <c r="A301" i="17" s="1"/>
  <c r="A302" i="17" a="1"/>
  <c r="A302" i="17" s="1"/>
  <c r="A303" i="17" a="1"/>
  <c r="A303" i="17" s="1"/>
  <c r="A304" i="17" a="1"/>
  <c r="A304" i="17" s="1"/>
  <c r="A305" i="17" a="1"/>
  <c r="A305" i="17" s="1"/>
  <c r="A306" i="17" a="1"/>
  <c r="A306" i="17" s="1"/>
  <c r="A307" i="17" a="1"/>
  <c r="A307" i="17" s="1"/>
  <c r="A308" i="17" a="1"/>
  <c r="A308" i="17" s="1"/>
  <c r="A309" i="17" a="1"/>
  <c r="A309" i="17" s="1"/>
  <c r="A310" i="17" a="1"/>
  <c r="A310" i="17" s="1"/>
  <c r="A311" i="17" a="1"/>
  <c r="A311" i="17" s="1"/>
  <c r="A312" i="17" a="1"/>
  <c r="A312" i="17" s="1"/>
  <c r="A313" i="17" a="1"/>
  <c r="A313" i="17" s="1"/>
  <c r="A314" i="17" a="1"/>
  <c r="A314" i="17" s="1"/>
  <c r="A315" i="17" a="1"/>
  <c r="A315" i="17" s="1"/>
  <c r="A316" i="17" a="1"/>
  <c r="A316" i="17" s="1"/>
  <c r="A317" i="17" a="1"/>
  <c r="A317" i="17" s="1"/>
  <c r="A318" i="17" a="1"/>
  <c r="A318" i="17" s="1"/>
  <c r="A319" i="17" a="1"/>
  <c r="A319" i="17" s="1"/>
  <c r="A320" i="17" a="1"/>
  <c r="A320" i="17" s="1"/>
  <c r="A321" i="17" a="1"/>
  <c r="A321" i="17" s="1"/>
  <c r="A322" i="17" a="1"/>
  <c r="A322" i="17" s="1"/>
  <c r="A323" i="17" a="1"/>
  <c r="A323" i="17" s="1"/>
  <c r="A324" i="17" a="1"/>
  <c r="A324" i="17" s="1"/>
  <c r="A325" i="17" a="1"/>
  <c r="A325" i="17" s="1"/>
  <c r="A326" i="17" a="1"/>
  <c r="A326" i="17" s="1"/>
  <c r="A327" i="17" a="1"/>
  <c r="A327" i="17" s="1"/>
  <c r="A328" i="17" a="1"/>
  <c r="A328" i="17" s="1"/>
  <c r="A329" i="17" a="1"/>
  <c r="A329" i="17" s="1"/>
  <c r="A330" i="17" a="1"/>
  <c r="A330" i="17" s="1"/>
  <c r="A331" i="17" a="1"/>
  <c r="A331" i="17" s="1"/>
  <c r="A332" i="17" a="1"/>
  <c r="A332" i="17" s="1"/>
  <c r="A333" i="17" a="1"/>
  <c r="A333" i="17" s="1"/>
  <c r="A334" i="17" a="1"/>
  <c r="A334" i="17" s="1"/>
  <c r="A335" i="17" a="1"/>
  <c r="A335" i="17" s="1"/>
  <c r="A336" i="17" a="1"/>
  <c r="A336" i="17" s="1"/>
  <c r="A337" i="17" a="1"/>
  <c r="A337" i="17" s="1"/>
  <c r="A338" i="17" a="1"/>
  <c r="A338" i="17" s="1"/>
  <c r="A339" i="17" a="1"/>
  <c r="A339" i="17" s="1"/>
  <c r="A340" i="17" a="1"/>
  <c r="A340" i="17" s="1"/>
  <c r="A341" i="17" a="1"/>
  <c r="A341" i="17" s="1"/>
  <c r="A342" i="17" a="1"/>
  <c r="A342" i="17" s="1"/>
  <c r="A343" i="17" a="1"/>
  <c r="A343" i="17" s="1"/>
  <c r="A344" i="17" a="1"/>
  <c r="A344" i="17" s="1"/>
  <c r="A345" i="17" a="1"/>
  <c r="A345" i="17" s="1"/>
  <c r="A346" i="17" a="1"/>
  <c r="A346" i="17" s="1"/>
  <c r="A347" i="17" a="1"/>
  <c r="A347" i="17" s="1"/>
  <c r="A348" i="17" a="1"/>
  <c r="A348" i="17" s="1"/>
  <c r="A349" i="17" a="1"/>
  <c r="A349" i="17" s="1"/>
  <c r="A350" i="17" a="1"/>
  <c r="A350" i="17" s="1"/>
  <c r="A351" i="17" a="1"/>
  <c r="A351" i="17" s="1"/>
  <c r="A352" i="17" a="1"/>
  <c r="A352" i="17" s="1"/>
  <c r="A353" i="17" a="1"/>
  <c r="A353" i="17" s="1"/>
  <c r="A354" i="17" a="1"/>
  <c r="A354" i="17" s="1"/>
  <c r="A355" i="17" a="1"/>
  <c r="A355" i="17" s="1"/>
  <c r="A356" i="17" a="1"/>
  <c r="A356" i="17" s="1"/>
  <c r="A357" i="17" a="1"/>
  <c r="A357" i="17" s="1"/>
  <c r="A358" i="17" a="1"/>
  <c r="A358" i="17" s="1"/>
  <c r="A359" i="17" a="1"/>
  <c r="A359" i="17" s="1"/>
  <c r="A360" i="17" a="1"/>
  <c r="A360" i="17" s="1"/>
  <c r="A361" i="17" a="1"/>
  <c r="A361" i="17" s="1"/>
  <c r="A362" i="17" a="1"/>
  <c r="A362" i="17" s="1"/>
  <c r="A363" i="17" a="1"/>
  <c r="A363" i="17" s="1"/>
  <c r="A364" i="17" a="1"/>
  <c r="A364" i="17" s="1"/>
  <c r="A365" i="17" a="1"/>
  <c r="A365" i="17" s="1"/>
  <c r="A366" i="17" a="1"/>
  <c r="A366" i="17" s="1"/>
  <c r="A367" i="17" a="1"/>
  <c r="A367" i="17" s="1"/>
  <c r="A368" i="17" a="1"/>
  <c r="A368" i="17" s="1"/>
  <c r="A369" i="17" a="1"/>
  <c r="A369" i="17" s="1"/>
  <c r="A370" i="17" a="1"/>
  <c r="A370" i="17" s="1"/>
  <c r="A371" i="17" a="1"/>
  <c r="A371" i="17" s="1"/>
  <c r="A372" i="17" a="1"/>
  <c r="A372" i="17" s="1"/>
  <c r="A373" i="17" a="1"/>
  <c r="A373" i="17" s="1"/>
  <c r="A374" i="17" a="1"/>
  <c r="A374" i="17" s="1"/>
  <c r="A375" i="17" a="1"/>
  <c r="A375" i="17" s="1"/>
  <c r="A376" i="17" a="1"/>
  <c r="A376" i="17" s="1"/>
  <c r="A377" i="17" a="1"/>
  <c r="A377" i="17" s="1"/>
  <c r="A378" i="17" a="1"/>
  <c r="A378" i="17" s="1"/>
  <c r="A379" i="17" a="1"/>
  <c r="A379" i="17" s="1"/>
  <c r="A380" i="17" a="1"/>
  <c r="A380" i="17" s="1"/>
  <c r="A381" i="17" a="1"/>
  <c r="A381" i="17" s="1"/>
  <c r="A382" i="17" a="1"/>
  <c r="A382" i="17" s="1"/>
  <c r="A383" i="17" a="1"/>
  <c r="A383" i="17" s="1"/>
  <c r="A384" i="17" a="1"/>
  <c r="A384" i="17" s="1"/>
  <c r="A385" i="17" a="1"/>
  <c r="A385" i="17" s="1"/>
  <c r="A386" i="17" a="1"/>
  <c r="A386" i="17" s="1"/>
  <c r="A387" i="17" a="1"/>
  <c r="A387" i="17" s="1"/>
  <c r="A388" i="17" a="1"/>
  <c r="A388" i="17" s="1"/>
  <c r="A389" i="17" a="1"/>
  <c r="A389" i="17" s="1"/>
  <c r="A390" i="17" a="1"/>
  <c r="A390" i="17" s="1"/>
  <c r="A391" i="17" a="1"/>
  <c r="A391" i="17" s="1"/>
  <c r="A392" i="17" a="1"/>
  <c r="A392" i="17" s="1"/>
  <c r="A393" i="17" a="1"/>
  <c r="A393" i="17" s="1"/>
  <c r="A394" i="17" a="1"/>
  <c r="A394" i="17" s="1"/>
  <c r="A395" i="17" a="1"/>
  <c r="A395" i="17" s="1"/>
  <c r="A396" i="17" a="1"/>
  <c r="A396" i="17" s="1"/>
  <c r="A397" i="17" a="1"/>
  <c r="A397" i="17" s="1"/>
  <c r="A398" i="17" a="1"/>
  <c r="A398" i="17" s="1"/>
  <c r="A399" i="17" a="1"/>
  <c r="A399" i="17" s="1"/>
  <c r="A400" i="17" a="1"/>
  <c r="A400" i="17" s="1"/>
  <c r="A401" i="17" a="1"/>
  <c r="A401" i="17" s="1"/>
  <c r="A402" i="17" a="1"/>
  <c r="A402" i="17" s="1"/>
  <c r="A403" i="17" a="1"/>
  <c r="A403" i="17" s="1"/>
  <c r="A404" i="17" a="1"/>
  <c r="A404" i="17" s="1"/>
  <c r="A405" i="17" a="1"/>
  <c r="A405" i="17" s="1"/>
  <c r="A406" i="17" a="1"/>
  <c r="A406" i="17" s="1"/>
  <c r="A407" i="17" a="1"/>
  <c r="A407" i="17" s="1"/>
  <c r="A408" i="17" a="1"/>
  <c r="A408" i="17" s="1"/>
  <c r="A409" i="17" a="1"/>
  <c r="A409" i="17" s="1"/>
  <c r="A410" i="17" a="1"/>
  <c r="A410" i="17" s="1"/>
  <c r="A411" i="17" a="1"/>
  <c r="A411" i="17" s="1"/>
  <c r="A412" i="17" a="1"/>
  <c r="A412" i="17" s="1"/>
  <c r="A413" i="17" a="1"/>
  <c r="A413" i="17" s="1"/>
  <c r="A414" i="17" a="1"/>
  <c r="A414" i="17" s="1"/>
  <c r="A415" i="17" a="1"/>
  <c r="A415" i="17" s="1"/>
  <c r="A416" i="17" a="1"/>
  <c r="A416" i="17" s="1"/>
  <c r="A417" i="17" a="1"/>
  <c r="A417" i="17" s="1"/>
  <c r="A418" i="17" a="1"/>
  <c r="A418" i="17" s="1"/>
  <c r="A419" i="17" a="1"/>
  <c r="A419" i="17" s="1"/>
  <c r="A420" i="17" a="1"/>
  <c r="A420" i="17" s="1"/>
  <c r="A421" i="17" a="1"/>
  <c r="A421" i="17" s="1"/>
  <c r="A422" i="17" a="1"/>
  <c r="A422" i="17" s="1"/>
  <c r="A423" i="17" a="1"/>
  <c r="A423" i="17" s="1"/>
  <c r="A424" i="17" a="1"/>
  <c r="A424" i="17" s="1"/>
  <c r="A425" i="17" a="1"/>
  <c r="A425" i="17" s="1"/>
  <c r="A426" i="17" a="1"/>
  <c r="A426" i="17" s="1"/>
  <c r="A427" i="17" a="1"/>
  <c r="A427" i="17" s="1"/>
  <c r="A428" i="17" a="1"/>
  <c r="A428" i="17" s="1"/>
  <c r="A429" i="17" a="1"/>
  <c r="A429" i="17" s="1"/>
  <c r="A430" i="17" a="1"/>
  <c r="A430" i="17" s="1"/>
  <c r="A431" i="17" a="1"/>
  <c r="A431" i="17" s="1"/>
  <c r="A432" i="17" a="1"/>
  <c r="A432" i="17" s="1"/>
  <c r="A433" i="17" a="1"/>
  <c r="A433" i="17" s="1"/>
  <c r="A434" i="17" a="1"/>
  <c r="A434" i="17" s="1"/>
  <c r="A435" i="17" a="1"/>
  <c r="A435" i="17" s="1"/>
  <c r="A436" i="17" a="1"/>
  <c r="A436" i="17" s="1"/>
  <c r="A437" i="17" a="1"/>
  <c r="A437" i="17" s="1"/>
  <c r="A438" i="17" a="1"/>
  <c r="A438" i="17" s="1"/>
  <c r="A439" i="17" a="1"/>
  <c r="A439" i="17" s="1"/>
  <c r="A440" i="17" a="1"/>
  <c r="A440" i="17" s="1"/>
  <c r="A441" i="17" a="1"/>
  <c r="A441" i="17" s="1"/>
  <c r="A442" i="17" a="1"/>
  <c r="A442" i="17" s="1"/>
  <c r="A443" i="17" a="1"/>
  <c r="A443" i="17" s="1"/>
  <c r="A444" i="17" a="1"/>
  <c r="A444" i="17" s="1"/>
  <c r="A445" i="17" a="1"/>
  <c r="A445" i="17" s="1"/>
  <c r="A446" i="17" a="1"/>
  <c r="A446" i="17" s="1"/>
  <c r="A447" i="17" a="1"/>
  <c r="A447" i="17" s="1"/>
  <c r="A448" i="17" a="1"/>
  <c r="A448" i="17" s="1"/>
  <c r="A449" i="17" a="1"/>
  <c r="A449" i="17" s="1"/>
  <c r="A450" i="17" a="1"/>
  <c r="A450" i="17" s="1"/>
  <c r="A451" i="17" a="1"/>
  <c r="A451" i="17" s="1"/>
  <c r="A452" i="17" a="1"/>
  <c r="A452" i="17" s="1"/>
  <c r="A453" i="17" a="1"/>
  <c r="A453" i="17" s="1"/>
  <c r="A454" i="17" a="1"/>
  <c r="A454" i="17" s="1"/>
  <c r="A455" i="17" a="1"/>
  <c r="A455" i="17" s="1"/>
  <c r="A456" i="17" a="1"/>
  <c r="A456" i="17" s="1"/>
  <c r="A457" i="17" a="1"/>
  <c r="A457" i="17" s="1"/>
  <c r="A458" i="17" a="1"/>
  <c r="A458" i="17" s="1"/>
  <c r="A459" i="17" a="1"/>
  <c r="A459" i="17" s="1"/>
  <c r="A460" i="17" a="1"/>
  <c r="A460" i="17" s="1"/>
  <c r="A461" i="17" a="1"/>
  <c r="A461" i="17" s="1"/>
  <c r="A462" i="17" a="1"/>
  <c r="A462" i="17" s="1"/>
  <c r="A463" i="17" a="1"/>
  <c r="A463" i="17" s="1"/>
  <c r="A464" i="17" a="1"/>
  <c r="A464" i="17" s="1"/>
  <c r="A465" i="17" a="1"/>
  <c r="A465" i="17" s="1"/>
  <c r="A466" i="17" a="1"/>
  <c r="A466" i="17" s="1"/>
  <c r="A467" i="17" a="1"/>
  <c r="A467" i="17" s="1"/>
  <c r="A468" i="17" a="1"/>
  <c r="A468" i="17" s="1"/>
  <c r="A469" i="17" a="1"/>
  <c r="A469" i="17" s="1"/>
  <c r="A470" i="17" a="1"/>
  <c r="A470" i="17" s="1"/>
  <c r="A471" i="17" a="1"/>
  <c r="A471" i="17" s="1"/>
  <c r="A472" i="17" a="1"/>
  <c r="A472" i="17" s="1"/>
  <c r="A473" i="17" a="1"/>
  <c r="A473" i="17" s="1"/>
  <c r="A474" i="17" a="1"/>
  <c r="A474" i="17" s="1"/>
  <c r="A475" i="17" a="1"/>
  <c r="A475" i="17" s="1"/>
  <c r="A476" i="17" a="1"/>
  <c r="A476" i="17" s="1"/>
  <c r="A477" i="17" a="1"/>
  <c r="A477" i="17" s="1"/>
  <c r="A478" i="17" a="1"/>
  <c r="A478" i="17" s="1"/>
  <c r="A479" i="17" a="1"/>
  <c r="A479" i="17" s="1"/>
  <c r="A480" i="17" a="1"/>
  <c r="A480" i="17" s="1"/>
  <c r="A481" i="17" a="1"/>
  <c r="A481" i="17" s="1"/>
  <c r="A482" i="17" a="1"/>
  <c r="A482" i="17" s="1"/>
  <c r="A483" i="17" a="1"/>
  <c r="A483" i="17" s="1"/>
  <c r="A484" i="17" a="1"/>
  <c r="A484" i="17" s="1"/>
  <c r="A485" i="17" a="1"/>
  <c r="A485" i="17" s="1"/>
  <c r="A486" i="17" a="1"/>
  <c r="A486" i="17" s="1"/>
  <c r="A487" i="17" a="1"/>
  <c r="A487" i="17" s="1"/>
  <c r="A488" i="17" a="1"/>
  <c r="A488" i="17" s="1"/>
  <c r="A489" i="17" a="1"/>
  <c r="A489" i="17" s="1"/>
  <c r="A490" i="17" a="1"/>
  <c r="A490" i="17" s="1"/>
  <c r="A491" i="17" a="1"/>
  <c r="A491" i="17" s="1"/>
  <c r="A492" i="17" a="1"/>
  <c r="A492" i="17" s="1"/>
  <c r="A493" i="17" a="1"/>
  <c r="A493" i="17" s="1"/>
  <c r="A494" i="17" a="1"/>
  <c r="A494" i="17" s="1"/>
  <c r="A495" i="17" a="1"/>
  <c r="A495" i="17" s="1"/>
  <c r="A496" i="17" a="1"/>
  <c r="A496" i="17" s="1"/>
  <c r="A497" i="17" a="1"/>
  <c r="A497" i="17" s="1"/>
  <c r="A498" i="17" a="1"/>
  <c r="A498" i="17" s="1"/>
  <c r="A499" i="17" a="1"/>
  <c r="A499" i="17" s="1"/>
  <c r="A500" i="17" a="1"/>
  <c r="A500" i="17" s="1"/>
  <c r="A501" i="17" a="1"/>
  <c r="A501" i="17" s="1"/>
  <c r="A502" i="17" a="1"/>
  <c r="A502" i="17" s="1"/>
  <c r="A503" i="17" a="1"/>
  <c r="A503" i="17" s="1"/>
  <c r="A504" i="17" a="1"/>
  <c r="A504" i="17" s="1"/>
  <c r="A505" i="17" a="1"/>
  <c r="A505" i="17" s="1"/>
  <c r="A506" i="17" a="1"/>
  <c r="A506" i="17" s="1"/>
  <c r="A507" i="17" a="1"/>
  <c r="A507" i="17" s="1"/>
  <c r="A508" i="17" a="1"/>
  <c r="A508" i="17" s="1"/>
  <c r="A509" i="17" a="1"/>
  <c r="A509" i="17" s="1"/>
  <c r="A510" i="17" a="1"/>
  <c r="A510" i="17" s="1"/>
  <c r="A511" i="17" a="1"/>
  <c r="A511" i="17" s="1"/>
  <c r="A512" i="17" a="1"/>
  <c r="A512" i="17" s="1"/>
  <c r="A513" i="17" a="1"/>
  <c r="A513" i="17" s="1"/>
  <c r="A514" i="17" a="1"/>
  <c r="A514" i="17" s="1"/>
  <c r="A515" i="17" a="1"/>
  <c r="A515" i="17" s="1"/>
  <c r="A516" i="17" a="1"/>
  <c r="A516" i="17" s="1"/>
  <c r="A517" i="17" a="1"/>
  <c r="A517" i="17" s="1"/>
  <c r="A518" i="17" a="1"/>
  <c r="A518" i="17" s="1"/>
  <c r="A519" i="17" a="1"/>
  <c r="A519" i="17" s="1"/>
  <c r="A520" i="17" a="1"/>
  <c r="A520" i="17" s="1"/>
  <c r="A521" i="17" a="1"/>
  <c r="A521" i="17" s="1"/>
  <c r="A522" i="17" a="1"/>
  <c r="A522" i="17" s="1"/>
  <c r="A523" i="17" a="1"/>
  <c r="A523" i="17" s="1"/>
  <c r="A524" i="17" a="1"/>
  <c r="A524" i="17" s="1"/>
  <c r="A525" i="17" a="1"/>
  <c r="A525" i="17" s="1"/>
  <c r="A526" i="17" a="1"/>
  <c r="A526" i="17" s="1"/>
  <c r="A527" i="17" a="1"/>
  <c r="A527" i="17" s="1"/>
  <c r="A528" i="17" a="1"/>
  <c r="A528" i="17" s="1"/>
  <c r="A529" i="17" a="1"/>
  <c r="A529" i="17" s="1"/>
  <c r="A530" i="17" a="1"/>
  <c r="A530" i="17" s="1"/>
  <c r="A531" i="17" a="1"/>
  <c r="A531" i="17" s="1"/>
  <c r="A532" i="17" a="1"/>
  <c r="A532" i="17" s="1"/>
  <c r="A533" i="17" a="1"/>
  <c r="A533" i="17" s="1"/>
  <c r="A534" i="17" a="1"/>
  <c r="A534" i="17" s="1"/>
  <c r="A535" i="17" a="1"/>
  <c r="A535" i="17" s="1"/>
  <c r="A536" i="17" a="1"/>
  <c r="A536" i="17" s="1"/>
  <c r="A537" i="17" a="1"/>
  <c r="A537" i="17" s="1"/>
  <c r="A538" i="17" a="1"/>
  <c r="A538" i="17" s="1"/>
  <c r="A539" i="17" a="1"/>
  <c r="A539" i="17" s="1"/>
  <c r="A540" i="17" a="1"/>
  <c r="A540" i="17" s="1"/>
  <c r="A541" i="17" a="1"/>
  <c r="A541" i="17" s="1"/>
  <c r="A542" i="17" a="1"/>
  <c r="A542" i="17" s="1"/>
  <c r="A543" i="17" a="1"/>
  <c r="A543" i="17" s="1"/>
  <c r="A544" i="17" a="1"/>
  <c r="A544" i="17" s="1"/>
  <c r="A545" i="17" a="1"/>
  <c r="A545" i="17" s="1"/>
  <c r="A546" i="17" a="1"/>
  <c r="A546" i="17" s="1"/>
  <c r="A547" i="17" a="1"/>
  <c r="A547" i="17" s="1"/>
  <c r="A548" i="17" a="1"/>
  <c r="A548" i="17" s="1"/>
  <c r="A549" i="17" a="1"/>
  <c r="A549" i="17" s="1"/>
  <c r="A550" i="17" a="1"/>
  <c r="A550" i="17" s="1"/>
  <c r="A551" i="17" a="1"/>
  <c r="A551" i="17" s="1"/>
  <c r="A552" i="17" a="1"/>
  <c r="A552" i="17" s="1"/>
  <c r="A553" i="17" a="1"/>
  <c r="A553" i="17" s="1"/>
  <c r="A554" i="17" a="1"/>
  <c r="A554" i="17" s="1"/>
  <c r="A555" i="17" a="1"/>
  <c r="A555" i="17" s="1"/>
  <c r="A556" i="17" a="1"/>
  <c r="A556" i="17" s="1"/>
  <c r="A557" i="17" a="1"/>
  <c r="A557" i="17" s="1"/>
  <c r="A558" i="17" a="1"/>
  <c r="A558" i="17" s="1"/>
  <c r="A559" i="17" a="1"/>
  <c r="A559" i="17" s="1"/>
  <c r="A560" i="17" a="1"/>
  <c r="A560" i="17" s="1"/>
  <c r="A561" i="17" a="1"/>
  <c r="A561" i="17" s="1"/>
  <c r="A562" i="17" a="1"/>
  <c r="A562" i="17" s="1"/>
  <c r="A563" i="17" a="1"/>
  <c r="A563" i="17" s="1"/>
  <c r="A564" i="17" a="1"/>
  <c r="A564" i="17" s="1"/>
  <c r="A565" i="17" a="1"/>
  <c r="A565" i="17" s="1"/>
  <c r="A566" i="17" a="1"/>
  <c r="A566" i="17" s="1"/>
  <c r="A567" i="17" a="1"/>
  <c r="A567" i="17" s="1"/>
  <c r="A568" i="17" a="1"/>
  <c r="A568" i="17" s="1"/>
  <c r="A569" i="17" a="1"/>
  <c r="A569" i="17" s="1"/>
  <c r="A570" i="17" a="1"/>
  <c r="A570" i="17" s="1"/>
  <c r="A571" i="17" a="1"/>
  <c r="A571" i="17" s="1"/>
  <c r="A572" i="17" a="1"/>
  <c r="A572" i="17" s="1"/>
  <c r="A573" i="17" a="1"/>
  <c r="A573" i="17" s="1"/>
  <c r="A574" i="17" a="1"/>
  <c r="A574" i="17" s="1"/>
  <c r="A575" i="17" a="1"/>
  <c r="A575" i="17" s="1"/>
  <c r="A576" i="17" a="1"/>
  <c r="A576" i="17" s="1"/>
  <c r="A577" i="17" a="1"/>
  <c r="A577" i="17" s="1"/>
  <c r="A578" i="17" a="1"/>
  <c r="A578" i="17" s="1"/>
  <c r="A579" i="17" a="1"/>
  <c r="A579" i="17" s="1"/>
  <c r="A580" i="17" a="1"/>
  <c r="A580" i="17" s="1"/>
  <c r="A581" i="17" a="1"/>
  <c r="A581" i="17" s="1"/>
  <c r="A582" i="17" a="1"/>
  <c r="A582" i="17" s="1"/>
  <c r="A583" i="17" a="1"/>
  <c r="A583" i="17" s="1"/>
  <c r="A584" i="17" a="1"/>
  <c r="A584" i="17" s="1"/>
  <c r="A585" i="17" a="1"/>
  <c r="A585" i="17" s="1"/>
  <c r="A586" i="17" a="1"/>
  <c r="A586" i="17" s="1"/>
  <c r="A587" i="17" a="1"/>
  <c r="A587" i="17" s="1"/>
  <c r="A588" i="17" a="1"/>
  <c r="A588" i="17" s="1"/>
  <c r="A589" i="17" a="1"/>
  <c r="A589" i="17" s="1"/>
  <c r="A590" i="17" a="1"/>
  <c r="A590" i="17" s="1"/>
  <c r="A591" i="17" a="1"/>
  <c r="A591" i="17" s="1"/>
  <c r="A592" i="17" a="1"/>
  <c r="A592" i="17" s="1"/>
  <c r="A593" i="17" a="1"/>
  <c r="A593" i="17" s="1"/>
  <c r="A594" i="17" a="1"/>
  <c r="A594" i="17" s="1"/>
  <c r="A595" i="17" a="1"/>
  <c r="A595" i="17" s="1"/>
  <c r="A596" i="17" a="1"/>
  <c r="A596" i="17" s="1"/>
  <c r="A597" i="17" a="1"/>
  <c r="A597" i="17" s="1"/>
  <c r="A598" i="17" a="1"/>
  <c r="A598" i="17" s="1"/>
  <c r="A599" i="17" a="1"/>
  <c r="A599" i="17" s="1"/>
  <c r="A600" i="17" a="1"/>
  <c r="A600" i="17" s="1"/>
  <c r="A601" i="17" a="1"/>
  <c r="A601" i="17" s="1"/>
  <c r="A602" i="17" a="1"/>
  <c r="A602" i="17" s="1"/>
  <c r="A603" i="17" a="1"/>
  <c r="A603" i="17" s="1"/>
  <c r="A604" i="17" a="1"/>
  <c r="A604" i="17" s="1"/>
  <c r="A605" i="17" a="1"/>
  <c r="A605" i="17" s="1"/>
  <c r="A606" i="17" a="1"/>
  <c r="A606" i="17" s="1"/>
  <c r="A607" i="17" a="1"/>
  <c r="A607" i="17" s="1"/>
  <c r="A608" i="17" a="1"/>
  <c r="A608" i="17" s="1"/>
  <c r="A609" i="17" a="1"/>
  <c r="A609" i="17" s="1"/>
  <c r="A610" i="17" a="1"/>
  <c r="A610" i="17" s="1"/>
  <c r="A611" i="17" a="1"/>
  <c r="A611" i="17" s="1"/>
  <c r="A612" i="17" a="1"/>
  <c r="A612" i="17" s="1"/>
  <c r="A613" i="17" a="1"/>
  <c r="A613" i="17" s="1"/>
  <c r="A614" i="17" a="1"/>
  <c r="A614" i="17" s="1"/>
  <c r="A615" i="17" a="1"/>
  <c r="A615" i="17" s="1"/>
  <c r="A616" i="17" a="1"/>
  <c r="A616" i="17" s="1"/>
  <c r="A617" i="17" a="1"/>
  <c r="A617" i="17" s="1"/>
  <c r="A618" i="17" a="1"/>
  <c r="A618" i="17" s="1"/>
  <c r="A619" i="17" a="1"/>
  <c r="A619" i="17" s="1"/>
  <c r="A620" i="17" a="1"/>
  <c r="A620" i="17" s="1"/>
  <c r="A621" i="17" a="1"/>
  <c r="A621" i="17" s="1"/>
  <c r="A622" i="17" a="1"/>
  <c r="A622" i="17" s="1"/>
  <c r="A623" i="17" a="1"/>
  <c r="A623" i="17" s="1"/>
  <c r="A624" i="17" a="1"/>
  <c r="A624" i="17" s="1"/>
  <c r="A625" i="17" a="1"/>
  <c r="A625" i="17" s="1"/>
  <c r="A626" i="17" a="1"/>
  <c r="A626" i="17" s="1"/>
  <c r="A627" i="17" a="1"/>
  <c r="A627" i="17" s="1"/>
  <c r="A628" i="17" a="1"/>
  <c r="A628" i="17" s="1"/>
  <c r="A629" i="17" a="1"/>
  <c r="A629" i="17" s="1"/>
  <c r="A630" i="17" a="1"/>
  <c r="A630" i="17" s="1"/>
  <c r="A631" i="17" a="1"/>
  <c r="A631" i="17" s="1"/>
  <c r="A632" i="17" a="1"/>
  <c r="A632" i="17" s="1"/>
  <c r="A633" i="17" a="1"/>
  <c r="A633" i="17" s="1"/>
  <c r="A634" i="17" a="1"/>
  <c r="A634" i="17" s="1"/>
  <c r="A635" i="17" a="1"/>
  <c r="A635" i="17" s="1"/>
  <c r="A636" i="17" a="1"/>
  <c r="A636" i="17" s="1"/>
  <c r="A637" i="17" a="1"/>
  <c r="A637" i="17" s="1"/>
  <c r="A638" i="17" a="1"/>
  <c r="A638" i="17" s="1"/>
  <c r="A639" i="17" a="1"/>
  <c r="A639" i="17" s="1"/>
  <c r="A640" i="17" a="1"/>
  <c r="A640" i="17" s="1"/>
  <c r="A641" i="17" a="1"/>
  <c r="A641" i="17" s="1"/>
  <c r="A642" i="17" a="1"/>
  <c r="A642" i="17" s="1"/>
  <c r="A643" i="17" a="1"/>
  <c r="A643" i="17" s="1"/>
  <c r="A644" i="17" a="1"/>
  <c r="A644" i="17" s="1"/>
  <c r="A645" i="17" a="1"/>
  <c r="A645" i="17" s="1"/>
  <c r="A646" i="17" a="1"/>
  <c r="A646" i="17" s="1"/>
  <c r="A647" i="17" a="1"/>
  <c r="A647" i="17" s="1"/>
  <c r="A648" i="17" a="1"/>
  <c r="A648" i="17" s="1"/>
  <c r="A649" i="17" a="1"/>
  <c r="A649" i="17" s="1"/>
  <c r="A650" i="17" a="1"/>
  <c r="A650" i="17" s="1"/>
  <c r="A651" i="17" a="1"/>
  <c r="A651" i="17" s="1"/>
  <c r="A652" i="17" a="1"/>
  <c r="A652" i="17" s="1"/>
  <c r="A653" i="17" a="1"/>
  <c r="A653" i="17" s="1"/>
  <c r="A654" i="17" a="1"/>
  <c r="A654" i="17" s="1"/>
  <c r="A655" i="17" a="1"/>
  <c r="A655" i="17" s="1"/>
  <c r="A656" i="17" a="1"/>
  <c r="A656" i="17" s="1"/>
  <c r="A657" i="17" a="1"/>
  <c r="A657" i="17" s="1"/>
  <c r="A658" i="17" a="1"/>
  <c r="A658" i="17" s="1"/>
  <c r="A659" i="17" a="1"/>
  <c r="A659" i="17" s="1"/>
  <c r="A660" i="17" a="1"/>
  <c r="A660" i="17" s="1"/>
  <c r="A661" i="17" a="1"/>
  <c r="A661" i="17" s="1"/>
  <c r="A662" i="17" a="1"/>
  <c r="A662" i="17" s="1"/>
  <c r="A663" i="17" a="1"/>
  <c r="A663" i="17" s="1"/>
  <c r="A664" i="17" a="1"/>
  <c r="A664" i="17" s="1"/>
  <c r="A665" i="17" a="1"/>
  <c r="A665" i="17" s="1"/>
  <c r="A666" i="17" a="1"/>
  <c r="A666" i="17" s="1"/>
  <c r="A667" i="17" a="1"/>
  <c r="A667" i="17" s="1"/>
  <c r="A668" i="17" a="1"/>
  <c r="A668" i="17" s="1"/>
  <c r="A669" i="17" a="1"/>
  <c r="A669" i="17" s="1"/>
  <c r="A670" i="17" a="1"/>
  <c r="A670" i="17" s="1"/>
  <c r="A671" i="17" a="1"/>
  <c r="A671" i="17" s="1"/>
  <c r="A672" i="17" a="1"/>
  <c r="A672" i="17" s="1"/>
  <c r="A673" i="17" a="1"/>
  <c r="A673" i="17" s="1"/>
  <c r="A674" i="17" a="1"/>
  <c r="A674" i="17" s="1"/>
  <c r="A675" i="17" a="1"/>
  <c r="A675" i="17" s="1"/>
  <c r="A676" i="17" a="1"/>
  <c r="A676" i="17" s="1"/>
  <c r="A677" i="17" a="1"/>
  <c r="A677" i="17" s="1"/>
  <c r="A678" i="17" a="1"/>
  <c r="A678" i="17" s="1"/>
  <c r="A679" i="17" a="1"/>
  <c r="A679" i="17" s="1"/>
  <c r="A680" i="17" a="1"/>
  <c r="A680" i="17" s="1"/>
  <c r="A681" i="17" a="1"/>
  <c r="A681" i="17" s="1"/>
  <c r="A682" i="17" a="1"/>
  <c r="A682" i="17" s="1"/>
  <c r="A683" i="17" a="1"/>
  <c r="A683" i="17" s="1"/>
  <c r="A684" i="17" a="1"/>
  <c r="A684" i="17" s="1"/>
  <c r="A685" i="17" a="1"/>
  <c r="A685" i="17" s="1"/>
  <c r="A686" i="17" a="1"/>
  <c r="A686" i="17" s="1"/>
  <c r="A687" i="17" a="1"/>
  <c r="A687" i="17" s="1"/>
  <c r="A688" i="17" a="1"/>
  <c r="A688" i="17" s="1"/>
  <c r="A689" i="17" a="1"/>
  <c r="A689" i="17" s="1"/>
  <c r="A690" i="17" a="1"/>
  <c r="A690" i="17" s="1"/>
  <c r="A691" i="17" a="1"/>
  <c r="A691" i="17" s="1"/>
  <c r="A692" i="17" a="1"/>
  <c r="A692" i="17" s="1"/>
  <c r="A693" i="17" a="1"/>
  <c r="A693" i="17" s="1"/>
  <c r="A694" i="17" a="1"/>
  <c r="A694" i="17" s="1"/>
  <c r="A695" i="17" a="1"/>
  <c r="A695" i="17" s="1"/>
  <c r="A696" i="17" a="1"/>
  <c r="A696" i="17" s="1"/>
  <c r="A697" i="17" a="1"/>
  <c r="A697" i="17" s="1"/>
  <c r="A698" i="17" a="1"/>
  <c r="A698" i="17" s="1"/>
  <c r="A699" i="17" a="1"/>
  <c r="A699" i="17" s="1"/>
  <c r="A700" i="17" a="1"/>
  <c r="A700" i="17" s="1"/>
  <c r="A701" i="17" a="1"/>
  <c r="A701" i="17" s="1"/>
  <c r="A702" i="17" a="1"/>
  <c r="A702" i="17" s="1"/>
  <c r="A703" i="17" a="1"/>
  <c r="A703" i="17" s="1"/>
  <c r="A704" i="17" a="1"/>
  <c r="A704" i="17" s="1"/>
  <c r="A705" i="17" a="1"/>
  <c r="A705" i="17" s="1"/>
  <c r="A706" i="17" a="1"/>
  <c r="A706" i="17" s="1"/>
  <c r="A707" i="17" a="1"/>
  <c r="A707" i="17" s="1"/>
  <c r="A708" i="17" a="1"/>
  <c r="A708" i="17" s="1"/>
  <c r="A709" i="17" a="1"/>
  <c r="A709" i="17" s="1"/>
  <c r="A710" i="17" a="1"/>
  <c r="A710" i="17" s="1"/>
  <c r="A711" i="17" a="1"/>
  <c r="A711" i="17" s="1"/>
  <c r="A712" i="17" a="1"/>
  <c r="A712" i="17" s="1"/>
  <c r="A713" i="17" a="1"/>
  <c r="A713" i="17" s="1"/>
  <c r="A714" i="17" a="1"/>
  <c r="A714" i="17" s="1"/>
  <c r="A715" i="17" a="1"/>
  <c r="A715" i="17" s="1"/>
  <c r="A716" i="17" a="1"/>
  <c r="A716" i="17" s="1"/>
  <c r="A717" i="17" a="1"/>
  <c r="A717" i="17" s="1"/>
  <c r="A718" i="17" a="1"/>
  <c r="A718" i="17" s="1"/>
  <c r="A719" i="17" a="1"/>
  <c r="A719" i="17" s="1"/>
  <c r="A720" i="17" a="1"/>
  <c r="A720" i="17" s="1"/>
  <c r="A721" i="17" a="1"/>
  <c r="A721" i="17" s="1"/>
  <c r="A722" i="17" a="1"/>
  <c r="A722" i="17" s="1"/>
  <c r="A723" i="17" a="1"/>
  <c r="A723" i="17" s="1"/>
  <c r="A724" i="17" a="1"/>
  <c r="A724" i="17" s="1"/>
  <c r="A725" i="17" a="1"/>
  <c r="A725" i="17" s="1"/>
  <c r="A726" i="17" a="1"/>
  <c r="A726" i="17" s="1"/>
  <c r="A727" i="17" a="1"/>
  <c r="A727" i="17" s="1"/>
  <c r="A728" i="17" a="1"/>
  <c r="A728" i="17" s="1"/>
  <c r="A729" i="17" a="1"/>
  <c r="A729" i="17" s="1"/>
  <c r="A730" i="17" a="1"/>
  <c r="A730" i="17" s="1"/>
  <c r="A731" i="17" a="1"/>
  <c r="A731" i="17" s="1"/>
  <c r="A732" i="17" a="1"/>
  <c r="A732" i="17" s="1"/>
  <c r="A733" i="17" a="1"/>
  <c r="A733" i="17" s="1"/>
  <c r="A734" i="17" a="1"/>
  <c r="A734" i="17" s="1"/>
  <c r="A735" i="17" a="1"/>
  <c r="A735" i="17" s="1"/>
  <c r="A736" i="17" a="1"/>
  <c r="A736" i="17" s="1"/>
  <c r="A737" i="17" a="1"/>
  <c r="A737" i="17" s="1"/>
  <c r="A738" i="17" a="1"/>
  <c r="A738" i="17" s="1"/>
  <c r="A739" i="17" a="1"/>
  <c r="A739" i="17" s="1"/>
  <c r="A740" i="17" a="1"/>
  <c r="A740" i="17" s="1"/>
  <c r="A741" i="17" a="1"/>
  <c r="A741" i="17" s="1"/>
  <c r="A742" i="17" a="1"/>
  <c r="A742" i="17" s="1"/>
  <c r="A743" i="17" a="1"/>
  <c r="A743" i="17" s="1"/>
  <c r="A744" i="17" a="1"/>
  <c r="A744" i="17" s="1"/>
  <c r="A745" i="17" a="1"/>
  <c r="A745" i="17" s="1"/>
  <c r="A746" i="17" a="1"/>
  <c r="A746" i="17" s="1"/>
  <c r="A747" i="17" a="1"/>
  <c r="A747" i="17" s="1"/>
  <c r="A748" i="17" a="1"/>
  <c r="A748" i="17" s="1"/>
  <c r="A749" i="17" a="1"/>
  <c r="A749" i="17" s="1"/>
  <c r="A750" i="17" a="1"/>
  <c r="A750" i="17" s="1"/>
  <c r="A751" i="17" a="1"/>
  <c r="A751" i="17" s="1"/>
  <c r="A752" i="17" a="1"/>
  <c r="A752" i="17" s="1"/>
  <c r="A753" i="17" a="1"/>
  <c r="A753" i="17" s="1"/>
  <c r="A754" i="17" a="1"/>
  <c r="A754" i="17" s="1"/>
  <c r="A755" i="17" a="1"/>
  <c r="A755" i="17" s="1"/>
  <c r="A756" i="17" a="1"/>
  <c r="A756" i="17" s="1"/>
  <c r="A757" i="17" a="1"/>
  <c r="A757" i="17" s="1"/>
  <c r="A758" i="17" a="1"/>
  <c r="A758" i="17" s="1"/>
  <c r="A759" i="17" a="1"/>
  <c r="A759" i="17" s="1"/>
  <c r="A760" i="17" a="1"/>
  <c r="A760" i="17" s="1"/>
  <c r="A761" i="17" a="1"/>
  <c r="A761" i="17" s="1"/>
  <c r="A762" i="17" a="1"/>
  <c r="A762" i="17" s="1"/>
  <c r="A763" i="17" a="1"/>
  <c r="A763" i="17" s="1"/>
  <c r="A764" i="17" a="1"/>
  <c r="A764" i="17" s="1"/>
  <c r="A765" i="17" a="1"/>
  <c r="A765" i="17" s="1"/>
  <c r="A766" i="17" a="1"/>
  <c r="A766" i="17" s="1"/>
  <c r="A767" i="17" a="1"/>
  <c r="A767" i="17" s="1"/>
  <c r="A768" i="17" a="1"/>
  <c r="A768" i="17" s="1"/>
  <c r="A769" i="17" a="1"/>
  <c r="A769" i="17" s="1"/>
  <c r="A770" i="17" a="1"/>
  <c r="A770" i="17" s="1"/>
  <c r="A771" i="17" a="1"/>
  <c r="A771" i="17" s="1"/>
  <c r="A772" i="17" a="1"/>
  <c r="A772" i="17" s="1"/>
  <c r="A773" i="17" a="1"/>
  <c r="A773" i="17" s="1"/>
  <c r="A774" i="17" a="1"/>
  <c r="A774" i="17" s="1"/>
  <c r="A775" i="17" a="1"/>
  <c r="A775" i="17" s="1"/>
  <c r="A776" i="17" a="1"/>
  <c r="A776" i="17" s="1"/>
  <c r="A777" i="17" a="1"/>
  <c r="A777" i="17" s="1"/>
  <c r="A778" i="17" a="1"/>
  <c r="A778" i="17" s="1"/>
  <c r="A779" i="17" a="1"/>
  <c r="A779" i="17" s="1"/>
  <c r="A780" i="17" a="1"/>
  <c r="A780" i="17" s="1"/>
  <c r="A781" i="17" a="1"/>
  <c r="A781" i="17" s="1"/>
  <c r="A782" i="17" a="1"/>
  <c r="A782" i="17" s="1"/>
  <c r="A783" i="17" a="1"/>
  <c r="A783" i="17" s="1"/>
  <c r="A784" i="17" a="1"/>
  <c r="A784" i="17" s="1"/>
  <c r="A785" i="17" a="1"/>
  <c r="A785" i="17" s="1"/>
  <c r="A786" i="17" a="1"/>
  <c r="A786" i="17" s="1"/>
  <c r="A787" i="17" a="1"/>
  <c r="A787" i="17" s="1"/>
  <c r="A788" i="17" a="1"/>
  <c r="A788" i="17" s="1"/>
  <c r="A789" i="17" a="1"/>
  <c r="A789" i="17" s="1"/>
  <c r="A790" i="17" a="1"/>
  <c r="A790" i="17" s="1"/>
  <c r="A791" i="17" a="1"/>
  <c r="A791" i="17" s="1"/>
  <c r="A792" i="17" a="1"/>
  <c r="A792" i="17" s="1"/>
  <c r="A793" i="17" a="1"/>
  <c r="A793" i="17" s="1"/>
  <c r="A794" i="17" a="1"/>
  <c r="A794" i="17" s="1"/>
  <c r="A795" i="17" a="1"/>
  <c r="A795" i="17" s="1"/>
  <c r="A796" i="17" a="1"/>
  <c r="A796" i="17" s="1"/>
  <c r="A797" i="17" a="1"/>
  <c r="A797" i="17" s="1"/>
  <c r="A798" i="17" a="1"/>
  <c r="A798" i="17" s="1"/>
  <c r="A799" i="17" a="1"/>
  <c r="A799" i="17" s="1"/>
  <c r="A800" i="17" a="1"/>
  <c r="A800" i="17" s="1"/>
  <c r="A801" i="17" a="1"/>
  <c r="A801" i="17" s="1"/>
  <c r="A802" i="17" a="1"/>
  <c r="A802" i="17" s="1"/>
  <c r="A803" i="17" a="1"/>
  <c r="A803" i="17" s="1"/>
  <c r="A804" i="17" a="1"/>
  <c r="A804" i="17" s="1"/>
  <c r="A805" i="17" a="1"/>
  <c r="A805" i="17" s="1"/>
  <c r="A806" i="17" a="1"/>
  <c r="A806" i="17" s="1"/>
  <c r="A807" i="17" a="1"/>
  <c r="A807" i="17" s="1"/>
  <c r="A808" i="17" a="1"/>
  <c r="A808" i="17" s="1"/>
  <c r="A809" i="17" a="1"/>
  <c r="A809" i="17" s="1"/>
  <c r="A810" i="17" a="1"/>
  <c r="A810" i="17" s="1"/>
  <c r="A811" i="17" a="1"/>
  <c r="A811" i="17" s="1"/>
  <c r="A812" i="17" a="1"/>
  <c r="A812" i="17" s="1"/>
  <c r="A813" i="17" a="1"/>
  <c r="A813" i="17" s="1"/>
  <c r="A814" i="17" a="1"/>
  <c r="A814" i="17" s="1"/>
  <c r="A815" i="17" a="1"/>
  <c r="A815" i="17" s="1"/>
  <c r="A816" i="17" a="1"/>
  <c r="A816" i="17" s="1"/>
  <c r="A817" i="17" a="1"/>
  <c r="A817" i="17" s="1"/>
  <c r="A818" i="17" a="1"/>
  <c r="A818" i="17" s="1"/>
  <c r="A819" i="17" a="1"/>
  <c r="A819" i="17" s="1"/>
  <c r="A820" i="17" a="1"/>
  <c r="A820" i="17" s="1"/>
  <c r="A821" i="17" a="1"/>
  <c r="A821" i="17" s="1"/>
  <c r="A822" i="17" a="1"/>
  <c r="A822" i="17" s="1"/>
  <c r="A823" i="17" a="1"/>
  <c r="A823" i="17" s="1"/>
  <c r="A824" i="17" a="1"/>
  <c r="A824" i="17" s="1"/>
  <c r="A825" i="17" a="1"/>
  <c r="A825" i="17" s="1"/>
  <c r="A826" i="17" a="1"/>
  <c r="A826" i="17" s="1"/>
  <c r="A827" i="17" a="1"/>
  <c r="A827" i="17" s="1"/>
  <c r="A828" i="17" a="1"/>
  <c r="A828" i="17" s="1"/>
  <c r="A829" i="17" a="1"/>
  <c r="A829" i="17" s="1"/>
  <c r="A830" i="17" a="1"/>
  <c r="A830" i="17" s="1"/>
  <c r="A831" i="17" a="1"/>
  <c r="A831" i="17" s="1"/>
  <c r="A832" i="17" a="1"/>
  <c r="A832" i="17" s="1"/>
  <c r="A833" i="17" a="1"/>
  <c r="A833" i="17" s="1"/>
  <c r="A834" i="17" a="1"/>
  <c r="A834" i="17" s="1"/>
  <c r="A835" i="17" a="1"/>
  <c r="A835" i="17" s="1"/>
  <c r="A836" i="17" a="1"/>
  <c r="A836" i="17" s="1"/>
  <c r="A837" i="17" a="1"/>
  <c r="A837" i="17" s="1"/>
  <c r="A838" i="17" a="1"/>
  <c r="A838" i="17" s="1"/>
  <c r="A839" i="17" a="1"/>
  <c r="A839" i="17" s="1"/>
  <c r="A840" i="17" a="1"/>
  <c r="A840" i="17" s="1"/>
  <c r="A841" i="17" a="1"/>
  <c r="A841" i="17" s="1"/>
  <c r="A842" i="17" a="1"/>
  <c r="A842" i="17" s="1"/>
  <c r="A843" i="17" a="1"/>
  <c r="A843" i="17" s="1"/>
  <c r="A844" i="17" a="1"/>
  <c r="A844" i="17" s="1"/>
  <c r="A845" i="17" a="1"/>
  <c r="A845" i="17" s="1"/>
  <c r="A846" i="17" a="1"/>
  <c r="A846" i="17" s="1"/>
  <c r="A847" i="17" a="1"/>
  <c r="A847" i="17" s="1"/>
  <c r="A848" i="17" a="1"/>
  <c r="A848" i="17" s="1"/>
  <c r="A849" i="17" a="1"/>
  <c r="A849" i="17" s="1"/>
  <c r="A850" i="17" a="1"/>
  <c r="A850" i="17" s="1"/>
  <c r="A851" i="17" a="1"/>
  <c r="A851" i="17" s="1"/>
  <c r="A852" i="17" a="1"/>
  <c r="A852" i="17" s="1"/>
  <c r="A853" i="17" a="1"/>
  <c r="A853" i="17" s="1"/>
  <c r="A854" i="17" a="1"/>
  <c r="A854" i="17" s="1"/>
  <c r="A855" i="17" a="1"/>
  <c r="A855" i="17" s="1"/>
  <c r="A856" i="17" a="1"/>
  <c r="A856" i="17" s="1"/>
  <c r="A857" i="17" a="1"/>
  <c r="A857" i="17" s="1"/>
  <c r="A858" i="17" a="1"/>
  <c r="A858" i="17" s="1"/>
  <c r="A859" i="17" a="1"/>
  <c r="A859" i="17" s="1"/>
  <c r="A860" i="17" a="1"/>
  <c r="A860" i="17" s="1"/>
  <c r="A861" i="17" a="1"/>
  <c r="A861" i="17" s="1"/>
  <c r="A862" i="17" a="1"/>
  <c r="A862" i="17" s="1"/>
  <c r="A863" i="17" a="1"/>
  <c r="A863" i="17" s="1"/>
  <c r="A864" i="17" a="1"/>
  <c r="A864" i="17" s="1"/>
  <c r="A865" i="17" a="1"/>
  <c r="A865" i="17" s="1"/>
  <c r="A866" i="17" a="1"/>
  <c r="A866" i="17" s="1"/>
  <c r="A867" i="17" a="1"/>
  <c r="A867" i="17" s="1"/>
  <c r="A868" i="17" a="1"/>
  <c r="A868" i="17" s="1"/>
  <c r="A869" i="17" a="1"/>
  <c r="A869" i="17" s="1"/>
  <c r="A870" i="17" a="1"/>
  <c r="A870" i="17" s="1"/>
  <c r="A871" i="17" a="1"/>
  <c r="A871" i="17" s="1"/>
  <c r="A872" i="17" a="1"/>
  <c r="A872" i="17" s="1"/>
  <c r="A873" i="17" a="1"/>
  <c r="A873" i="17" s="1"/>
  <c r="A874" i="17" a="1"/>
  <c r="A874" i="17" s="1"/>
  <c r="A875" i="17" a="1"/>
  <c r="A875" i="17" s="1"/>
  <c r="A876" i="17" a="1"/>
  <c r="A876" i="17" s="1"/>
  <c r="A877" i="17" a="1"/>
  <c r="A877" i="17" s="1"/>
  <c r="A878" i="17" a="1"/>
  <c r="A878" i="17" s="1"/>
  <c r="A879" i="17" a="1"/>
  <c r="A879" i="17" s="1"/>
  <c r="A880" i="17" a="1"/>
  <c r="A880" i="17" s="1"/>
  <c r="A881" i="17" a="1"/>
  <c r="A881" i="17" s="1"/>
  <c r="A882" i="17" a="1"/>
  <c r="A882" i="17" s="1"/>
  <c r="A883" i="17" a="1"/>
  <c r="A883" i="17" s="1"/>
  <c r="A884" i="17" a="1"/>
  <c r="A884" i="17" s="1"/>
  <c r="A885" i="17" a="1"/>
  <c r="A885" i="17" s="1"/>
  <c r="A886" i="17" a="1"/>
  <c r="A886" i="17" s="1"/>
  <c r="A887" i="17" a="1"/>
  <c r="A887" i="17" s="1"/>
  <c r="A888" i="17" a="1"/>
  <c r="A888" i="17" s="1"/>
  <c r="A889" i="17" a="1"/>
  <c r="A889" i="17" s="1"/>
  <c r="A890" i="17" a="1"/>
  <c r="A890" i="17" s="1"/>
  <c r="A891" i="17" a="1"/>
  <c r="A891" i="17" s="1"/>
  <c r="A892" i="17" a="1"/>
  <c r="A892" i="17" s="1"/>
  <c r="A893" i="17" a="1"/>
  <c r="A893" i="17" s="1"/>
  <c r="A894" i="17" a="1"/>
  <c r="A894" i="17" s="1"/>
  <c r="A895" i="17" a="1"/>
  <c r="A895" i="17" s="1"/>
  <c r="A896" i="17" a="1"/>
  <c r="A896" i="17" s="1"/>
  <c r="A897" i="17" a="1"/>
  <c r="A897" i="17" s="1"/>
  <c r="A898" i="17" a="1"/>
  <c r="A898" i="17" s="1"/>
  <c r="A899" i="17" a="1"/>
  <c r="A899" i="17" s="1"/>
  <c r="A900" i="17" a="1"/>
  <c r="A900" i="17" s="1"/>
  <c r="A901" i="17" a="1"/>
  <c r="A901" i="17" s="1"/>
  <c r="A902" i="17" a="1"/>
  <c r="A902" i="17" s="1"/>
  <c r="A903" i="17" a="1"/>
  <c r="A903" i="17" s="1"/>
  <c r="A904" i="17" a="1"/>
  <c r="A904" i="17" s="1"/>
  <c r="A905" i="17" a="1"/>
  <c r="A905" i="17" s="1"/>
  <c r="A906" i="17" a="1"/>
  <c r="A906" i="17" s="1"/>
  <c r="A907" i="17" a="1"/>
  <c r="A907" i="17" s="1"/>
  <c r="A908" i="17" a="1"/>
  <c r="A908" i="17" s="1"/>
  <c r="A909" i="17" a="1"/>
  <c r="A909" i="17" s="1"/>
  <c r="A910" i="17" a="1"/>
  <c r="A910" i="17" s="1"/>
  <c r="A911" i="17" a="1"/>
  <c r="A911" i="17" s="1"/>
  <c r="A912" i="17" a="1"/>
  <c r="A912" i="17" s="1"/>
  <c r="A913" i="17" a="1"/>
  <c r="A913" i="17" s="1"/>
  <c r="A914" i="17" a="1"/>
  <c r="A914" i="17" s="1"/>
  <c r="A915" i="17" a="1"/>
  <c r="A915" i="17" s="1"/>
  <c r="A916" i="17" a="1"/>
  <c r="A916" i="17" s="1"/>
  <c r="A917" i="17" a="1"/>
  <c r="A917" i="17" s="1"/>
  <c r="A918" i="17" a="1"/>
  <c r="A918" i="17" s="1"/>
  <c r="A919" i="17" a="1"/>
  <c r="A919" i="17" s="1"/>
  <c r="A920" i="17" a="1"/>
  <c r="A920" i="17" s="1"/>
  <c r="A921" i="17" a="1"/>
  <c r="A921" i="17" s="1"/>
  <c r="A922" i="17" a="1"/>
  <c r="A922" i="17" s="1"/>
  <c r="A923" i="17" a="1"/>
  <c r="A923" i="17" s="1"/>
  <c r="A924" i="17" a="1"/>
  <c r="A924" i="17" s="1"/>
  <c r="A925" i="17" a="1"/>
  <c r="A925" i="17" s="1"/>
  <c r="A926" i="17" a="1"/>
  <c r="A926" i="17" s="1"/>
  <c r="A927" i="17" a="1"/>
  <c r="A927" i="17" s="1"/>
  <c r="A928" i="17" a="1"/>
  <c r="A928" i="17" s="1"/>
  <c r="A929" i="17" a="1"/>
  <c r="A929" i="17" s="1"/>
  <c r="A930" i="17" a="1"/>
  <c r="A930" i="17" s="1"/>
  <c r="A931" i="17" a="1"/>
  <c r="A931" i="17" s="1"/>
  <c r="A932" i="17" a="1"/>
  <c r="A932" i="17" s="1"/>
  <c r="A933" i="17" a="1"/>
  <c r="A933" i="17" s="1"/>
  <c r="A934" i="17" a="1"/>
  <c r="A934" i="17" s="1"/>
  <c r="A935" i="17" a="1"/>
  <c r="A935" i="17" s="1"/>
  <c r="A936" i="17" a="1"/>
  <c r="A936" i="17" s="1"/>
  <c r="A937" i="17" a="1"/>
  <c r="A937" i="17" s="1"/>
  <c r="A938" i="17" a="1"/>
  <c r="A938" i="17" s="1"/>
  <c r="A939" i="17" a="1"/>
  <c r="A939" i="17" s="1"/>
  <c r="A940" i="17" a="1"/>
  <c r="A940" i="17" s="1"/>
  <c r="A941" i="17" a="1"/>
  <c r="A941" i="17" s="1"/>
  <c r="A942" i="17" a="1"/>
  <c r="A942" i="17" s="1"/>
  <c r="A943" i="17" a="1"/>
  <c r="A943" i="17" s="1"/>
  <c r="A944" i="17" a="1"/>
  <c r="A944" i="17" s="1"/>
  <c r="A945" i="17" a="1"/>
  <c r="A945" i="17" s="1"/>
  <c r="A946" i="17" a="1"/>
  <c r="A946" i="17" s="1"/>
  <c r="A947" i="17" a="1"/>
  <c r="A947" i="17" s="1"/>
  <c r="A948" i="17" a="1"/>
  <c r="A948" i="17" s="1"/>
  <c r="A949" i="17" a="1"/>
  <c r="A949" i="17" s="1"/>
  <c r="A950" i="17" a="1"/>
  <c r="A950" i="17" s="1"/>
  <c r="A951" i="17" a="1"/>
  <c r="A951" i="17" s="1"/>
  <c r="A952" i="17" a="1"/>
  <c r="A952" i="17" s="1"/>
  <c r="A953" i="17" a="1"/>
  <c r="A953" i="17" s="1"/>
  <c r="A954" i="17" a="1"/>
  <c r="A954" i="17" s="1"/>
  <c r="A955" i="17" a="1"/>
  <c r="A955" i="17" s="1"/>
  <c r="A956" i="17" a="1"/>
  <c r="A956" i="17" s="1"/>
  <c r="A957" i="17" a="1"/>
  <c r="A957" i="17" s="1"/>
  <c r="A958" i="17" a="1"/>
  <c r="A958" i="17" s="1"/>
  <c r="A959" i="17" a="1"/>
  <c r="A959" i="17" s="1"/>
  <c r="A960" i="17" a="1"/>
  <c r="A960" i="17" s="1"/>
  <c r="A961" i="17" a="1"/>
  <c r="A961" i="17" s="1"/>
  <c r="A962" i="17" a="1"/>
  <c r="A962" i="17" s="1"/>
  <c r="A963" i="17" a="1"/>
  <c r="A963" i="17" s="1"/>
  <c r="A964" i="17" a="1"/>
  <c r="A964" i="17" s="1"/>
  <c r="A965" i="17" a="1"/>
  <c r="A965" i="17" s="1"/>
  <c r="A966" i="17" a="1"/>
  <c r="A966" i="17" s="1"/>
  <c r="A967" i="17" a="1"/>
  <c r="A967" i="17" s="1"/>
  <c r="A968" i="17" a="1"/>
  <c r="A968" i="17" s="1"/>
  <c r="A969" i="17" a="1"/>
  <c r="A969" i="17" s="1"/>
  <c r="A970" i="17" a="1"/>
  <c r="A970" i="17" s="1"/>
  <c r="A971" i="17" a="1"/>
  <c r="A971" i="17" s="1"/>
  <c r="A972" i="17" a="1"/>
  <c r="A972" i="17" s="1"/>
  <c r="A973" i="17" a="1"/>
  <c r="A973" i="17" s="1"/>
  <c r="A974" i="17" a="1"/>
  <c r="A974" i="17" s="1"/>
  <c r="A975" i="17" a="1"/>
  <c r="A975" i="17" s="1"/>
  <c r="A976" i="17" a="1"/>
  <c r="A976" i="17" s="1"/>
  <c r="A977" i="17" a="1"/>
  <c r="A977" i="17" s="1"/>
  <c r="A978" i="17" a="1"/>
  <c r="A978" i="17" s="1"/>
  <c r="A979" i="17" a="1"/>
  <c r="A979" i="17" s="1"/>
  <c r="A980" i="17" a="1"/>
  <c r="A980" i="17" s="1"/>
  <c r="A981" i="17" a="1"/>
  <c r="A981" i="17" s="1"/>
  <c r="A982" i="17" a="1"/>
  <c r="A982" i="17" s="1"/>
  <c r="A983" i="17" a="1"/>
  <c r="A983" i="17" s="1"/>
  <c r="A984" i="17" a="1"/>
  <c r="A984" i="17" s="1"/>
  <c r="A985" i="17" a="1"/>
  <c r="A985" i="17" s="1"/>
  <c r="A986" i="17" a="1"/>
  <c r="A986" i="17" s="1"/>
  <c r="A987" i="17" a="1"/>
  <c r="A987" i="17" s="1"/>
  <c r="A988" i="17" a="1"/>
  <c r="A988" i="17" s="1"/>
  <c r="A989" i="17" a="1"/>
  <c r="A989" i="17" s="1"/>
  <c r="A990" i="17" a="1"/>
  <c r="A990" i="17" s="1"/>
  <c r="A991" i="17" a="1"/>
  <c r="A991" i="17" s="1"/>
  <c r="A992" i="17" a="1"/>
  <c r="A992" i="17" s="1"/>
  <c r="A993" i="17" a="1"/>
  <c r="A993" i="17" s="1"/>
  <c r="A994" i="17" a="1"/>
  <c r="A994" i="17" s="1"/>
  <c r="A995" i="17" a="1"/>
  <c r="A995" i="17" s="1"/>
  <c r="A996" i="17" a="1"/>
  <c r="A996" i="17" s="1"/>
  <c r="A997" i="17" a="1"/>
  <c r="A997" i="17" s="1"/>
  <c r="A998" i="17" a="1"/>
  <c r="A998" i="17" s="1"/>
  <c r="A999" i="17" a="1"/>
  <c r="A999" i="17" s="1"/>
  <c r="A1000" i="17" a="1"/>
  <c r="A1000" i="17" s="1"/>
  <c r="A1001" i="17" a="1"/>
  <c r="A1001" i="17" s="1"/>
  <c r="A1002" i="17" a="1"/>
  <c r="A1002" i="17" s="1"/>
  <c r="A1003" i="17" a="1"/>
  <c r="A1003" i="17" s="1"/>
  <c r="A1004" i="17" a="1"/>
  <c r="A1004" i="17" s="1"/>
  <c r="A1005" i="17" a="1"/>
  <c r="A1005" i="17" s="1"/>
  <c r="A1006" i="17" a="1"/>
  <c r="A1006" i="17" s="1"/>
  <c r="A1007" i="17" a="1"/>
  <c r="A1007" i="17" s="1"/>
  <c r="A1008" i="17" a="1"/>
  <c r="A1008" i="17" s="1"/>
  <c r="A1009" i="17" a="1"/>
  <c r="A1009" i="17" s="1"/>
  <c r="A1010" i="17" a="1"/>
  <c r="A1010" i="17" s="1"/>
  <c r="A1011" i="17" a="1"/>
  <c r="A1011" i="17" s="1"/>
  <c r="A1012" i="17" a="1"/>
  <c r="A1012" i="17" s="1"/>
  <c r="A1013" i="17" a="1"/>
  <c r="A1013" i="17" s="1"/>
  <c r="A1014" i="17" a="1"/>
  <c r="A1014" i="17" s="1"/>
  <c r="A1015" i="17" a="1"/>
  <c r="A1015" i="17" s="1"/>
  <c r="A1016" i="17" a="1"/>
  <c r="A1016" i="17" s="1"/>
  <c r="A1017" i="17" a="1"/>
  <c r="A1017" i="17" s="1"/>
  <c r="A1018" i="17" a="1"/>
  <c r="A1018" i="17" s="1"/>
  <c r="A1019" i="17" a="1"/>
  <c r="A1019" i="17" s="1"/>
  <c r="A1020" i="17" a="1"/>
  <c r="A1020" i="17" s="1"/>
  <c r="A1021" i="17" a="1"/>
  <c r="A1021" i="17" s="1"/>
  <c r="A1022" i="17" a="1"/>
  <c r="A1022" i="17" s="1"/>
  <c r="A1023" i="17" a="1"/>
  <c r="A1023" i="17" s="1"/>
  <c r="A1024" i="17" a="1"/>
  <c r="A1024" i="17" s="1"/>
  <c r="A1025" i="17" a="1"/>
  <c r="A1025" i="17" s="1"/>
  <c r="A1026" i="17" a="1"/>
  <c r="A1026" i="17" s="1"/>
  <c r="A1027" i="17" a="1"/>
  <c r="A1027" i="17" s="1"/>
  <c r="A1028" i="17" a="1"/>
  <c r="A1028" i="17" s="1"/>
  <c r="A1029" i="17" a="1"/>
  <c r="A1029" i="17" s="1"/>
  <c r="A1030" i="17" a="1"/>
  <c r="A1030" i="17" s="1"/>
  <c r="A1031" i="17" a="1"/>
  <c r="A1031" i="17" s="1"/>
  <c r="A1032" i="17" a="1"/>
  <c r="A1032" i="17" s="1"/>
  <c r="A1033" i="17" a="1"/>
  <c r="A1033" i="17" s="1"/>
  <c r="A1034" i="17" a="1"/>
  <c r="A1034" i="17" s="1"/>
  <c r="A1035" i="17" a="1"/>
  <c r="A1035" i="17" s="1"/>
  <c r="A1036" i="17" a="1"/>
  <c r="A1036" i="17" s="1"/>
  <c r="A1037" i="17" a="1"/>
  <c r="A1037" i="17" s="1"/>
  <c r="A1038" i="17" a="1"/>
  <c r="A1038" i="17" s="1"/>
  <c r="A1039" i="17" a="1"/>
  <c r="A1039" i="17" s="1"/>
  <c r="A1040" i="17" a="1"/>
  <c r="A1040" i="17" s="1"/>
  <c r="A1041" i="17" a="1"/>
  <c r="A1041" i="17" s="1"/>
  <c r="A1042" i="17" a="1"/>
  <c r="A1042" i="17" s="1"/>
  <c r="A1043" i="17" a="1"/>
  <c r="A1043" i="17" s="1"/>
  <c r="A1044" i="17" a="1"/>
  <c r="A1044" i="17" s="1"/>
  <c r="A1045" i="17" a="1"/>
  <c r="A1045" i="17" s="1"/>
  <c r="A1046" i="17" a="1"/>
  <c r="A1046" i="17" s="1"/>
  <c r="A1047" i="17" a="1"/>
  <c r="A1047" i="17" s="1"/>
  <c r="A1048" i="17" a="1"/>
  <c r="A1048" i="17" s="1"/>
  <c r="A1049" i="17" a="1"/>
  <c r="A1049" i="17" s="1"/>
  <c r="A1050" i="17" a="1"/>
  <c r="A1050" i="17" s="1"/>
  <c r="A1051" i="17" a="1"/>
  <c r="A1051" i="17" s="1"/>
  <c r="A1052" i="17" a="1"/>
  <c r="A1052" i="17" s="1"/>
  <c r="A1053" i="17" a="1"/>
  <c r="A1053" i="17" s="1"/>
  <c r="A1054" i="17" a="1"/>
  <c r="A1054" i="17" s="1"/>
  <c r="A1055" i="17" a="1"/>
  <c r="A1055" i="17" s="1"/>
  <c r="A1056" i="17" a="1"/>
  <c r="A1056" i="17" s="1"/>
  <c r="A1057" i="17" a="1"/>
  <c r="A1057" i="17" s="1"/>
  <c r="A1058" i="17" a="1"/>
  <c r="A1058" i="17" s="1"/>
  <c r="A1059" i="17" a="1"/>
  <c r="A1059" i="17" s="1"/>
  <c r="A1060" i="17" a="1"/>
  <c r="A1060" i="17" s="1"/>
  <c r="A1061" i="17" a="1"/>
  <c r="A1061" i="17" s="1"/>
  <c r="A1062" i="17" a="1"/>
  <c r="A1062" i="17" s="1"/>
  <c r="A1063" i="17" a="1"/>
  <c r="A1063" i="17" s="1"/>
  <c r="A1064" i="17" a="1"/>
  <c r="A1064" i="17" s="1"/>
  <c r="A1065" i="17" a="1"/>
  <c r="A1065" i="17" s="1"/>
  <c r="A1066" i="17" a="1"/>
  <c r="A1066" i="17" s="1"/>
  <c r="A1067" i="17" a="1"/>
  <c r="A1067" i="17" s="1"/>
  <c r="A1068" i="17" a="1"/>
  <c r="A1068" i="17" s="1"/>
  <c r="A1069" i="17" a="1"/>
  <c r="A1069" i="17" s="1"/>
  <c r="A1070" i="17" a="1"/>
  <c r="A1070" i="17" s="1"/>
  <c r="A1071" i="17" a="1"/>
  <c r="A1071" i="17" s="1"/>
  <c r="A1072" i="17" a="1"/>
  <c r="A1072" i="17" s="1"/>
  <c r="A1073" i="17" a="1"/>
  <c r="A1073" i="17" s="1"/>
  <c r="A1074" i="17" a="1"/>
  <c r="A1074" i="17" s="1"/>
  <c r="A1075" i="17" a="1"/>
  <c r="A1075" i="17" s="1"/>
  <c r="A1076" i="17" a="1"/>
  <c r="A1076" i="17" s="1"/>
  <c r="A1077" i="17" a="1"/>
  <c r="A1077" i="17" s="1"/>
  <c r="A1078" i="17" a="1"/>
  <c r="A1078" i="17" s="1"/>
  <c r="A1079" i="17" a="1"/>
  <c r="A1079" i="17" s="1"/>
  <c r="A1080" i="17" a="1"/>
  <c r="A1080" i="17" s="1"/>
  <c r="A1081" i="17" a="1"/>
  <c r="A1081" i="17" s="1"/>
  <c r="A1082" i="17" a="1"/>
  <c r="A1082" i="17" s="1"/>
  <c r="A1083" i="17" a="1"/>
  <c r="A1083" i="17" s="1"/>
  <c r="A1084" i="17" a="1"/>
  <c r="A1084" i="17" s="1"/>
  <c r="A1085" i="17" a="1"/>
  <c r="A1085" i="17" s="1"/>
  <c r="A1086" i="17" a="1"/>
  <c r="A1086" i="17" s="1"/>
  <c r="A1087" i="17" a="1"/>
  <c r="A1087" i="17" s="1"/>
  <c r="A1088" i="17" a="1"/>
  <c r="A1088" i="17" s="1"/>
  <c r="A1089" i="17" a="1"/>
  <c r="A1089" i="17" s="1"/>
  <c r="A1090" i="17" a="1"/>
  <c r="A1090" i="17" s="1"/>
  <c r="A1091" i="17" a="1"/>
  <c r="A1091" i="17" s="1"/>
  <c r="A1092" i="17" a="1"/>
  <c r="A1092" i="17" s="1"/>
  <c r="A1093" i="17" a="1"/>
  <c r="A1093" i="17" s="1"/>
  <c r="A1094" i="17" a="1"/>
  <c r="A1094" i="17" s="1"/>
  <c r="A1095" i="17" a="1"/>
  <c r="A1095" i="17" s="1"/>
  <c r="A1096" i="17" a="1"/>
  <c r="A1096" i="17" s="1"/>
  <c r="A1097" i="17" a="1"/>
  <c r="A1097" i="17" s="1"/>
  <c r="A1098" i="17" a="1"/>
  <c r="A1098" i="17" s="1"/>
  <c r="A1099" i="17" a="1"/>
  <c r="A1099" i="17" s="1"/>
  <c r="A1100" i="17" a="1"/>
  <c r="A1100" i="17" s="1"/>
  <c r="A1101" i="17" a="1"/>
  <c r="A1101" i="17" s="1"/>
  <c r="A1102" i="17" a="1"/>
  <c r="A1102" i="17" s="1"/>
  <c r="A1103" i="17" a="1"/>
  <c r="A1103" i="17" s="1"/>
  <c r="A1104" i="17" a="1"/>
  <c r="A1104" i="17" s="1"/>
  <c r="A1105" i="17" a="1"/>
  <c r="A1105" i="17" s="1"/>
  <c r="A1106" i="17" a="1"/>
  <c r="A1106" i="17" s="1"/>
  <c r="A1107" i="17" a="1"/>
  <c r="A1107" i="17" s="1"/>
  <c r="A1108" i="17" a="1"/>
  <c r="A1108" i="17" s="1"/>
  <c r="A1109" i="17" a="1"/>
  <c r="A1109" i="17" s="1"/>
  <c r="A1110" i="17" a="1"/>
  <c r="A1110" i="17" s="1"/>
  <c r="A1111" i="17" a="1"/>
  <c r="A1111" i="17" s="1"/>
  <c r="A1112" i="17" a="1"/>
  <c r="A1112" i="17" s="1"/>
  <c r="A1113" i="17" a="1"/>
  <c r="A1113" i="17" s="1"/>
  <c r="A1114" i="17" a="1"/>
  <c r="A1114" i="17" s="1"/>
  <c r="A1115" i="17" a="1"/>
  <c r="A1115" i="17" s="1"/>
  <c r="A1116" i="17" a="1"/>
  <c r="A1116" i="17" s="1"/>
  <c r="A1117" i="17" a="1"/>
  <c r="A1117" i="17" s="1"/>
  <c r="A1118" i="17" a="1"/>
  <c r="A1118" i="17" s="1"/>
  <c r="A1119" i="17" a="1"/>
  <c r="A1119" i="17" s="1"/>
  <c r="A1120" i="17" a="1"/>
  <c r="A1120" i="17" s="1"/>
  <c r="A1121" i="17" a="1"/>
  <c r="A1121" i="17" s="1"/>
  <c r="A1122" i="17" a="1"/>
  <c r="A1122" i="17" s="1"/>
  <c r="A1123" i="17" a="1"/>
  <c r="A1123" i="17" s="1"/>
  <c r="A1124" i="17" a="1"/>
  <c r="A1124" i="17" s="1"/>
  <c r="A1125" i="17" a="1"/>
  <c r="A1125" i="17" s="1"/>
  <c r="A1126" i="17" a="1"/>
  <c r="A1126" i="17" s="1"/>
  <c r="A1127" i="17" a="1"/>
  <c r="A1127" i="17" s="1"/>
  <c r="A1128" i="17" a="1"/>
  <c r="A1128" i="17" s="1"/>
  <c r="A1129" i="17" a="1"/>
  <c r="A1129" i="17" s="1"/>
  <c r="A1130" i="17" a="1"/>
  <c r="A1130" i="17" s="1"/>
  <c r="A1131" i="17" a="1"/>
  <c r="A1131" i="17" s="1"/>
  <c r="A1132" i="17" a="1"/>
  <c r="A1132" i="17" s="1"/>
  <c r="A1133" i="17" a="1"/>
  <c r="A1133" i="17" s="1"/>
  <c r="A1134" i="17" a="1"/>
  <c r="A1134" i="17" s="1"/>
  <c r="A1135" i="17" a="1"/>
  <c r="A1135" i="17" s="1"/>
  <c r="A1136" i="17" a="1"/>
  <c r="A1136" i="17" s="1"/>
  <c r="A1137" i="17" a="1"/>
  <c r="A1137" i="17" s="1"/>
  <c r="A1138" i="17" a="1"/>
  <c r="A1138" i="17" s="1"/>
  <c r="A1139" i="17" a="1"/>
  <c r="A1139" i="17" s="1"/>
  <c r="A1140" i="17" a="1"/>
  <c r="A1140" i="17" s="1"/>
  <c r="A1141" i="17" a="1"/>
  <c r="A1141" i="17" s="1"/>
  <c r="A1142" i="17" a="1"/>
  <c r="A1142" i="17" s="1"/>
  <c r="A1143" i="17" a="1"/>
  <c r="A1143" i="17" s="1"/>
  <c r="A1144" i="17" a="1"/>
  <c r="A1144" i="17" s="1"/>
  <c r="A1145" i="17" a="1"/>
  <c r="A1145" i="17" s="1"/>
  <c r="A1146" i="17" a="1"/>
  <c r="A1146" i="17" s="1"/>
  <c r="A1147" i="17" a="1"/>
  <c r="A1147" i="17" s="1"/>
  <c r="A1148" i="17" a="1"/>
  <c r="A1148" i="17" s="1"/>
  <c r="A1149" i="17" a="1"/>
  <c r="A1149" i="17" s="1"/>
  <c r="A1150" i="17" a="1"/>
  <c r="A1150" i="17" s="1"/>
  <c r="A1151" i="17" a="1"/>
  <c r="A1151" i="17" s="1"/>
  <c r="A1152" i="17" a="1"/>
  <c r="A1152" i="17" s="1"/>
  <c r="A1153" i="17" a="1"/>
  <c r="A1153" i="17" s="1"/>
  <c r="A1154" i="17" a="1"/>
  <c r="A1154" i="17" s="1"/>
  <c r="A1155" i="17" a="1"/>
  <c r="A1155" i="17" s="1"/>
  <c r="A1156" i="17" a="1"/>
  <c r="A1156" i="17" s="1"/>
  <c r="A1157" i="17" a="1"/>
  <c r="A1157" i="17" s="1"/>
  <c r="A1158" i="17" a="1"/>
  <c r="A1158" i="17" s="1"/>
  <c r="A1159" i="17" a="1"/>
  <c r="A1159" i="17" s="1"/>
  <c r="A1160" i="17" a="1"/>
  <c r="A1160" i="17" s="1"/>
  <c r="A1161" i="17" a="1"/>
  <c r="A1161" i="17" s="1"/>
  <c r="A1162" i="17" a="1"/>
  <c r="A1162" i="17" s="1"/>
  <c r="A1163" i="17" a="1"/>
  <c r="A1163" i="17" s="1"/>
  <c r="A1164" i="17" a="1"/>
  <c r="A1164" i="17" s="1"/>
  <c r="A1165" i="17" a="1"/>
  <c r="A1165" i="17" s="1"/>
  <c r="A1166" i="17" a="1"/>
  <c r="A1166" i="17" s="1"/>
  <c r="A1167" i="17" a="1"/>
  <c r="A1167" i="17" s="1"/>
  <c r="A1168" i="17" a="1"/>
  <c r="A1168" i="17" s="1"/>
  <c r="A1169" i="17" a="1"/>
  <c r="A1169" i="17" s="1"/>
  <c r="A1170" i="17" a="1"/>
  <c r="A1170" i="17" s="1"/>
  <c r="A1171" i="17" a="1"/>
  <c r="A1171" i="17" s="1"/>
  <c r="A1172" i="17" a="1"/>
  <c r="A1172" i="17" s="1"/>
  <c r="A1173" i="17" a="1"/>
  <c r="A1173" i="17" s="1"/>
  <c r="A1174" i="17" a="1"/>
  <c r="A1174" i="17" s="1"/>
  <c r="A1175" i="17" a="1"/>
  <c r="A1175" i="17" s="1"/>
  <c r="A1176" i="17" a="1"/>
  <c r="A1176" i="17" s="1"/>
  <c r="A1177" i="17" a="1"/>
  <c r="A1177" i="17" s="1"/>
  <c r="A1178" i="17" a="1"/>
  <c r="A1178" i="17" s="1"/>
  <c r="A1179" i="17" a="1"/>
  <c r="A1179" i="17" s="1"/>
  <c r="A1180" i="17" a="1"/>
  <c r="A1180" i="17" s="1"/>
  <c r="A1181" i="17" a="1"/>
  <c r="A1181" i="17" s="1"/>
  <c r="A1182" i="17" a="1"/>
  <c r="A1182" i="17" s="1"/>
  <c r="A1183" i="17" a="1"/>
  <c r="A1183" i="17" s="1"/>
  <c r="A1184" i="17" a="1"/>
  <c r="A1184" i="17" s="1"/>
  <c r="A1185" i="17" a="1"/>
  <c r="A1185" i="17" s="1"/>
  <c r="A1186" i="17" a="1"/>
  <c r="A1186" i="17" s="1"/>
  <c r="A1187" i="17" a="1"/>
  <c r="A1187" i="17" s="1"/>
  <c r="A1188" i="17" a="1"/>
  <c r="A1188" i="17" s="1"/>
  <c r="A1189" i="17" a="1"/>
  <c r="A1189" i="17" s="1"/>
  <c r="A1190" i="17" a="1"/>
  <c r="A1190" i="17" s="1"/>
  <c r="A1191" i="17" a="1"/>
  <c r="A1191" i="17" s="1"/>
  <c r="A1192" i="17" a="1"/>
  <c r="A1192" i="17" s="1"/>
  <c r="A1193" i="17" a="1"/>
  <c r="A1193" i="17" s="1"/>
  <c r="A1194" i="17" a="1"/>
  <c r="A1194" i="17" s="1"/>
  <c r="A1195" i="17" a="1"/>
  <c r="A1195" i="17" s="1"/>
  <c r="A1196" i="17" a="1"/>
  <c r="A1196" i="17" s="1"/>
  <c r="A1197" i="17" a="1"/>
  <c r="A1197" i="17" s="1"/>
  <c r="A1198" i="17" a="1"/>
  <c r="A1198" i="17" s="1"/>
  <c r="A1199" i="17" a="1"/>
  <c r="A1199" i="17" s="1"/>
  <c r="A1200" i="17" a="1"/>
  <c r="A1200" i="17" s="1"/>
  <c r="A1201" i="17" a="1"/>
  <c r="A1201" i="17" s="1"/>
  <c r="A1202" i="17" a="1"/>
  <c r="A1202" i="17" s="1"/>
  <c r="A1203" i="17" a="1"/>
  <c r="A1203" i="17" s="1"/>
  <c r="A1204" i="17" a="1"/>
  <c r="A1204" i="17" s="1"/>
  <c r="A1205" i="17" a="1"/>
  <c r="A1205" i="17" s="1"/>
  <c r="A1206" i="17" a="1"/>
  <c r="A1206" i="17" s="1"/>
  <c r="A1207" i="17" a="1"/>
  <c r="A1207" i="17" s="1"/>
  <c r="A1208" i="17" a="1"/>
  <c r="A1208" i="17" s="1"/>
  <c r="A1209" i="17" a="1"/>
  <c r="A1209" i="17" s="1"/>
  <c r="A1210" i="17" a="1"/>
  <c r="A1210" i="17" s="1"/>
  <c r="A1211" i="17" a="1"/>
  <c r="A1211" i="17" s="1"/>
  <c r="A1212" i="17" a="1"/>
  <c r="A1212" i="17" s="1"/>
  <c r="A1213" i="17" a="1"/>
  <c r="A1213" i="17" s="1"/>
  <c r="A1214" i="17" a="1"/>
  <c r="A1214" i="17" s="1"/>
  <c r="A1215" i="17" a="1"/>
  <c r="A1215" i="17" s="1"/>
  <c r="A1216" i="17" a="1"/>
  <c r="A1216" i="17" s="1"/>
  <c r="A1217" i="17" a="1"/>
  <c r="A1217" i="17" s="1"/>
  <c r="A1218" i="17" a="1"/>
  <c r="A1218" i="17" s="1"/>
  <c r="A1219" i="17" a="1"/>
  <c r="A1219" i="17" s="1"/>
  <c r="A1220" i="17" a="1"/>
  <c r="A1220" i="17" s="1"/>
  <c r="A1221" i="17" a="1"/>
  <c r="A1221" i="17" s="1"/>
  <c r="A1222" i="17" a="1"/>
  <c r="A1222" i="17" s="1"/>
  <c r="A1223" i="17" a="1"/>
  <c r="A1223" i="17" s="1"/>
  <c r="A1224" i="17" a="1"/>
  <c r="A1224" i="17" s="1"/>
  <c r="A1225" i="17" a="1"/>
  <c r="A1225" i="17" s="1"/>
  <c r="A1226" i="17" a="1"/>
  <c r="A1226" i="17" s="1"/>
  <c r="A1227" i="17" a="1"/>
  <c r="A1227" i="17" s="1"/>
  <c r="A1228" i="17" a="1"/>
  <c r="A1228" i="17" s="1"/>
  <c r="A1229" i="17" a="1"/>
  <c r="A1229" i="17" s="1"/>
  <c r="A1230" i="17" a="1"/>
  <c r="A1230" i="17" s="1"/>
  <c r="A1231" i="17" a="1"/>
  <c r="A1231" i="17" s="1"/>
  <c r="A1232" i="17" a="1"/>
  <c r="A1232" i="17" s="1"/>
  <c r="A1233" i="17" a="1"/>
  <c r="A1233" i="17" s="1"/>
  <c r="A1234" i="17" a="1"/>
  <c r="A1234" i="17" s="1"/>
  <c r="A1235" i="17" a="1"/>
  <c r="A1235" i="17" s="1"/>
  <c r="A1236" i="17" a="1"/>
  <c r="A1236" i="17" s="1"/>
  <c r="A1237" i="17" a="1"/>
  <c r="A1237" i="17" s="1"/>
  <c r="A1238" i="17" a="1"/>
  <c r="A1238" i="17" s="1"/>
  <c r="A1239" i="17" a="1"/>
  <c r="A1239" i="17" s="1"/>
  <c r="A1240" i="17" a="1"/>
  <c r="A1240" i="17" s="1"/>
  <c r="A1241" i="17" a="1"/>
  <c r="A1241" i="17" s="1"/>
  <c r="A1242" i="17" a="1"/>
  <c r="A1242" i="17" s="1"/>
  <c r="A1243" i="17" a="1"/>
  <c r="A1243" i="17" s="1"/>
  <c r="A1244" i="17" a="1"/>
  <c r="A1244" i="17" s="1"/>
  <c r="A1245" i="17" a="1"/>
  <c r="A1245" i="17" s="1"/>
  <c r="A1246" i="17" a="1"/>
  <c r="A1246" i="17" s="1"/>
  <c r="A1247" i="17" a="1"/>
  <c r="A1247" i="17" s="1"/>
  <c r="A1248" i="17" a="1"/>
  <c r="A1248" i="17" s="1"/>
  <c r="A1249" i="17" a="1"/>
  <c r="A1249" i="17" s="1"/>
  <c r="A1250" i="17" a="1"/>
  <c r="A1250" i="17" s="1"/>
  <c r="A1251" i="17" a="1"/>
  <c r="A1251" i="17" s="1"/>
  <c r="A1252" i="17" a="1"/>
  <c r="A1252" i="17" s="1"/>
  <c r="A1253" i="17" a="1"/>
  <c r="A1253" i="17" s="1"/>
  <c r="A1254" i="17" a="1"/>
  <c r="A1254" i="17" s="1"/>
  <c r="A1255" i="17" a="1"/>
  <c r="A1255" i="17" s="1"/>
  <c r="A1256" i="17" a="1"/>
  <c r="A1256" i="17" s="1"/>
  <c r="A1257" i="17" a="1"/>
  <c r="A1257" i="17" s="1"/>
  <c r="A1258" i="17" a="1"/>
  <c r="A1258" i="17" s="1"/>
  <c r="A1259" i="17" a="1"/>
  <c r="A1259" i="17" s="1"/>
  <c r="A1260" i="17" a="1"/>
  <c r="A1260" i="17" s="1"/>
  <c r="A1261" i="17" a="1"/>
  <c r="A1261" i="17" s="1"/>
  <c r="A1262" i="17" a="1"/>
  <c r="A1262" i="17" s="1"/>
  <c r="A1263" i="17" a="1"/>
  <c r="A1263" i="17" s="1"/>
  <c r="A1264" i="17" a="1"/>
  <c r="A1264" i="17" s="1"/>
  <c r="A1265" i="17" a="1"/>
  <c r="A1265" i="17" s="1"/>
  <c r="A1266" i="17" a="1"/>
  <c r="A1266" i="17" s="1"/>
  <c r="A1267" i="17" a="1"/>
  <c r="A1267" i="17" s="1"/>
  <c r="A1268" i="17" a="1"/>
  <c r="A1268" i="17" s="1"/>
  <c r="A1269" i="17" a="1"/>
  <c r="A1269" i="17" s="1"/>
  <c r="A1270" i="17" a="1"/>
  <c r="A1270" i="17" s="1"/>
  <c r="A1271" i="17" a="1"/>
  <c r="A1271" i="17" s="1"/>
  <c r="A1272" i="17" a="1"/>
  <c r="A1272" i="17" s="1"/>
  <c r="A1273" i="17" a="1"/>
  <c r="A1273" i="17" s="1"/>
  <c r="A1274" i="17" a="1"/>
  <c r="A1274" i="17" s="1"/>
  <c r="A1275" i="17" a="1"/>
  <c r="A1275" i="17" s="1"/>
  <c r="A1276" i="17" a="1"/>
  <c r="A1276" i="17" s="1"/>
  <c r="A1277" i="17" a="1"/>
  <c r="A1277" i="17" s="1"/>
  <c r="A1278" i="17" a="1"/>
  <c r="A1278" i="17" s="1"/>
  <c r="A1279" i="17" a="1"/>
  <c r="A1279" i="17" s="1"/>
  <c r="A1280" i="17" a="1"/>
  <c r="A1280" i="17" s="1"/>
  <c r="A1281" i="17" a="1"/>
  <c r="A1281" i="17" s="1"/>
  <c r="A1282" i="17" a="1"/>
  <c r="A1282" i="17" s="1"/>
  <c r="A1283" i="17" a="1"/>
  <c r="A1283" i="17" s="1"/>
  <c r="A1284" i="17" a="1"/>
  <c r="A1284" i="17" s="1"/>
  <c r="A1285" i="17" a="1"/>
  <c r="A1285" i="17" s="1"/>
  <c r="A1286" i="17" a="1"/>
  <c r="A1286" i="17" s="1"/>
  <c r="A1287" i="17" a="1"/>
  <c r="A1287" i="17" s="1"/>
  <c r="A1288" i="17" a="1"/>
  <c r="A1288" i="17" s="1"/>
  <c r="A1289" i="17" a="1"/>
  <c r="A1289" i="17" s="1"/>
  <c r="A1290" i="17" a="1"/>
  <c r="A1290" i="17" s="1"/>
  <c r="A1291" i="17" a="1"/>
  <c r="A1291" i="17" s="1"/>
  <c r="A1292" i="17" a="1"/>
  <c r="A1292" i="17" s="1"/>
  <c r="A1293" i="17" a="1"/>
  <c r="A1293" i="17" s="1"/>
  <c r="A1294" i="17" a="1"/>
  <c r="A1294" i="17" s="1"/>
  <c r="A1295" i="17" a="1"/>
  <c r="A1295" i="17" s="1"/>
  <c r="A1296" i="17" a="1"/>
  <c r="A1296" i="17" s="1"/>
  <c r="A1297" i="17" a="1"/>
  <c r="A1297" i="17" s="1"/>
  <c r="A1298" i="17" a="1"/>
  <c r="A1298" i="17" s="1"/>
  <c r="A1299" i="17" a="1"/>
  <c r="A1299" i="17" s="1"/>
  <c r="A1300" i="17" a="1"/>
  <c r="A1300" i="17" s="1"/>
  <c r="A1301" i="17" a="1"/>
  <c r="A1301" i="17" s="1"/>
  <c r="A1302" i="17" a="1"/>
  <c r="A1302" i="17" s="1"/>
  <c r="A1303" i="17" a="1"/>
  <c r="A1303" i="17" s="1"/>
  <c r="A1304" i="17" a="1"/>
  <c r="A1304" i="17" s="1"/>
  <c r="A1305" i="17" a="1"/>
  <c r="A1305" i="17" s="1"/>
  <c r="A1306" i="17" a="1"/>
  <c r="A1306" i="17" s="1"/>
  <c r="A1307" i="17" a="1"/>
  <c r="A1307" i="17" s="1"/>
  <c r="A1308" i="17" a="1"/>
  <c r="A1308" i="17" s="1"/>
  <c r="A1309" i="17" a="1"/>
  <c r="A1309" i="17" s="1"/>
  <c r="A1310" i="17" a="1"/>
  <c r="A1310" i="17" s="1"/>
  <c r="A1311" i="17" a="1"/>
  <c r="A1311" i="17" s="1"/>
  <c r="A1312" i="17" a="1"/>
  <c r="A1312" i="17" s="1"/>
  <c r="A1313" i="17" a="1"/>
  <c r="A1313" i="17" s="1"/>
  <c r="A1314" i="17" a="1"/>
  <c r="A1314" i="17" s="1"/>
  <c r="A1315" i="17" a="1"/>
  <c r="A1315" i="17" s="1"/>
  <c r="A1316" i="17" a="1"/>
  <c r="A1316" i="17" s="1"/>
  <c r="A1317" i="17" a="1"/>
  <c r="A1317" i="17" s="1"/>
  <c r="A1318" i="17" a="1"/>
  <c r="A1318" i="17" s="1"/>
  <c r="A1319" i="17" a="1"/>
  <c r="A1319" i="17" s="1"/>
  <c r="A1320" i="17" a="1"/>
  <c r="A1320" i="17" s="1"/>
  <c r="A1321" i="17" a="1"/>
  <c r="A1321" i="17" s="1"/>
  <c r="A1322" i="17" a="1"/>
  <c r="A1322" i="17" s="1"/>
  <c r="A1323" i="17" a="1"/>
  <c r="A1323" i="17" s="1"/>
  <c r="A1324" i="17" a="1"/>
  <c r="A1324" i="17" s="1"/>
  <c r="A1325" i="17" a="1"/>
  <c r="A1325" i="17" s="1"/>
  <c r="A1326" i="17" a="1"/>
  <c r="A1326" i="17" s="1"/>
  <c r="A1327" i="17" a="1"/>
  <c r="A1327" i="17" s="1"/>
  <c r="A1328" i="17" a="1"/>
  <c r="A1328" i="17" s="1"/>
  <c r="A1329" i="17" a="1"/>
  <c r="A1329" i="17" s="1"/>
  <c r="A1330" i="17" a="1"/>
  <c r="A1330" i="17" s="1"/>
  <c r="A1331" i="17" a="1"/>
  <c r="A1331" i="17" s="1"/>
  <c r="A1332" i="17" a="1"/>
  <c r="A1332" i="17" s="1"/>
  <c r="A1333" i="17" a="1"/>
  <c r="A1333" i="17" s="1"/>
  <c r="A1334" i="17" a="1"/>
  <c r="A1334" i="17" s="1"/>
  <c r="A1335" i="17" a="1"/>
  <c r="A1335" i="17" s="1"/>
  <c r="A1336" i="17" a="1"/>
  <c r="A1336" i="17" s="1"/>
  <c r="A1337" i="17" a="1"/>
  <c r="A1337" i="17" s="1"/>
  <c r="A1338" i="17" a="1"/>
  <c r="A1338" i="17" s="1"/>
  <c r="A1339" i="17" a="1"/>
  <c r="A1339" i="17" s="1"/>
  <c r="A1340" i="17" a="1"/>
  <c r="A1340" i="17" s="1"/>
  <c r="A1341" i="17" a="1"/>
  <c r="A1341" i="17" s="1"/>
  <c r="A1342" i="17" a="1"/>
  <c r="A1342" i="17" s="1"/>
  <c r="A1343" i="17" a="1"/>
  <c r="A1343" i="17" s="1"/>
  <c r="A1344" i="17" a="1"/>
  <c r="A1344" i="17" s="1"/>
  <c r="A1345" i="17" a="1"/>
  <c r="A1345" i="17" s="1"/>
  <c r="A1346" i="17" a="1"/>
  <c r="A1346" i="17" s="1"/>
  <c r="A1347" i="17" a="1"/>
  <c r="A1347" i="17" s="1"/>
  <c r="A1348" i="17" a="1"/>
  <c r="A1348" i="17" s="1"/>
  <c r="A1349" i="17" a="1"/>
  <c r="A1349" i="17" s="1"/>
  <c r="A1350" i="17" a="1"/>
  <c r="A1350" i="17" s="1"/>
  <c r="A1351" i="17" a="1"/>
  <c r="A1351" i="17" s="1"/>
  <c r="A1352" i="17" a="1"/>
  <c r="A1352" i="17" s="1"/>
  <c r="A1353" i="17" a="1"/>
  <c r="A1353" i="17" s="1"/>
  <c r="A1354" i="17" a="1"/>
  <c r="A1354" i="17" s="1"/>
  <c r="A1355" i="17" a="1"/>
  <c r="A1355" i="17" s="1"/>
  <c r="A1356" i="17" a="1"/>
  <c r="A1356" i="17" s="1"/>
  <c r="A1357" i="17" a="1"/>
  <c r="A1357" i="17" s="1"/>
  <c r="A1358" i="17" a="1"/>
  <c r="A1358" i="17" s="1"/>
  <c r="A1359" i="17" a="1"/>
  <c r="A1359" i="17" s="1"/>
  <c r="A1360" i="17" a="1"/>
  <c r="A1360" i="17" s="1"/>
  <c r="A1361" i="17" a="1"/>
  <c r="A1361" i="17" s="1"/>
  <c r="A1362" i="17" a="1"/>
  <c r="A1362" i="17" s="1"/>
  <c r="A1363" i="17" a="1"/>
  <c r="A1363" i="17" s="1"/>
  <c r="A1364" i="17" a="1"/>
  <c r="A1364" i="17" s="1"/>
  <c r="A1365" i="17" a="1"/>
  <c r="A1365" i="17" s="1"/>
  <c r="A1366" i="17" a="1"/>
  <c r="A1366" i="17" s="1"/>
  <c r="A1367" i="17" a="1"/>
  <c r="A1367" i="17" s="1"/>
  <c r="A1368" i="17" a="1"/>
  <c r="A1368" i="17" s="1"/>
  <c r="A1369" i="17" a="1"/>
  <c r="A1369" i="17" s="1"/>
  <c r="A1370" i="17" a="1"/>
  <c r="A1370" i="17" s="1"/>
  <c r="A1371" i="17" a="1"/>
  <c r="A1371" i="17" s="1"/>
  <c r="A1372" i="17" a="1"/>
  <c r="A1372" i="17" s="1"/>
  <c r="A1373" i="17" a="1"/>
  <c r="A1373" i="17" s="1"/>
  <c r="A1374" i="17" a="1"/>
  <c r="A1374" i="17" s="1"/>
  <c r="A1375" i="17" a="1"/>
  <c r="A1375" i="17" s="1"/>
  <c r="A1376" i="17" a="1"/>
  <c r="A1376" i="17" s="1"/>
  <c r="A1377" i="17" a="1"/>
  <c r="A1377" i="17" s="1"/>
  <c r="A1378" i="17" a="1"/>
  <c r="A1378" i="17" s="1"/>
  <c r="A1379" i="17" a="1"/>
  <c r="A1379" i="17" s="1"/>
  <c r="A1380" i="17" a="1"/>
  <c r="A1380" i="17" s="1"/>
  <c r="A1381" i="17" a="1"/>
  <c r="A1381" i="17" s="1"/>
  <c r="A1382" i="17" a="1"/>
  <c r="A1382" i="17" s="1"/>
  <c r="A1383" i="17" a="1"/>
  <c r="A1383" i="17" s="1"/>
  <c r="A1384" i="17" a="1"/>
  <c r="A1384" i="17" s="1"/>
  <c r="A1385" i="17" a="1"/>
  <c r="A1385" i="17" s="1"/>
  <c r="A1386" i="17" a="1"/>
  <c r="A1386" i="17" s="1"/>
  <c r="A1387" i="17" a="1"/>
  <c r="A1387" i="17" s="1"/>
  <c r="A1388" i="17" a="1"/>
  <c r="A1388" i="17" s="1"/>
  <c r="A1389" i="17" a="1"/>
  <c r="A1389" i="17" s="1"/>
  <c r="A1390" i="17" a="1"/>
  <c r="A1390" i="17" s="1"/>
  <c r="A1391" i="17" a="1"/>
  <c r="A1391" i="17" s="1"/>
  <c r="A1392" i="17" a="1"/>
  <c r="A1392" i="17" s="1"/>
  <c r="A1393" i="17" a="1"/>
  <c r="A1393" i="17" s="1"/>
  <c r="A1394" i="17" a="1"/>
  <c r="A1394" i="17" s="1"/>
  <c r="A1395" i="17" a="1"/>
  <c r="A1395" i="17" s="1"/>
  <c r="A1396" i="17" a="1"/>
  <c r="A1396" i="17" s="1"/>
  <c r="A1397" i="17" a="1"/>
  <c r="A1397" i="17" s="1"/>
  <c r="A1398" i="17" a="1"/>
  <c r="A1398" i="17" s="1"/>
  <c r="A1399" i="17" a="1"/>
  <c r="A1399" i="17" s="1"/>
  <c r="A1400" i="17" a="1"/>
  <c r="A1400" i="17" s="1"/>
  <c r="A1401" i="17" a="1"/>
  <c r="A1401" i="17" s="1"/>
  <c r="A1402" i="17" a="1"/>
  <c r="A1402" i="17" s="1"/>
  <c r="A1403" i="17" a="1"/>
  <c r="A1403" i="17" s="1"/>
  <c r="A1404" i="17" a="1"/>
  <c r="A1404" i="17" s="1"/>
  <c r="A1405" i="17" a="1"/>
  <c r="A1405" i="17" s="1"/>
  <c r="A1406" i="17" a="1"/>
  <c r="A1406" i="17" s="1"/>
  <c r="A1407" i="17" a="1"/>
  <c r="A1407" i="17" s="1"/>
  <c r="A1408" i="17" a="1"/>
  <c r="A1408" i="17" s="1"/>
  <c r="A1409" i="17" a="1"/>
  <c r="A1409" i="17" s="1"/>
  <c r="A1410" i="17" a="1"/>
  <c r="A1410" i="17" s="1"/>
  <c r="A1411" i="17" a="1"/>
  <c r="A1411" i="17" s="1"/>
  <c r="A1412" i="17" a="1"/>
  <c r="A1412" i="17" s="1"/>
  <c r="A1413" i="17" a="1"/>
  <c r="A1413" i="17" s="1"/>
  <c r="A1414" i="17" a="1"/>
  <c r="A1414" i="17" s="1"/>
  <c r="A1415" i="17" a="1"/>
  <c r="A1415" i="17" s="1"/>
  <c r="A1416" i="17" a="1"/>
  <c r="A1416" i="17" s="1"/>
  <c r="A1417" i="17" a="1"/>
  <c r="A1417" i="17" s="1"/>
  <c r="A1418" i="17" a="1"/>
  <c r="A1418" i="17" s="1"/>
  <c r="A1419" i="17" a="1"/>
  <c r="A1419" i="17" s="1"/>
  <c r="A1420" i="17" a="1"/>
  <c r="A1420" i="17" s="1"/>
  <c r="A1421" i="17" a="1"/>
  <c r="A1421" i="17" s="1"/>
  <c r="A1422" i="17" a="1"/>
  <c r="A1422" i="17" s="1"/>
  <c r="A1423" i="17" a="1"/>
  <c r="A1423" i="17" s="1"/>
  <c r="A1424" i="17" a="1"/>
  <c r="A1424" i="17" s="1"/>
  <c r="A1425" i="17" a="1"/>
  <c r="A1425" i="17" s="1"/>
  <c r="A1426" i="17" a="1"/>
  <c r="A1426" i="17" s="1"/>
  <c r="A1427" i="17" a="1"/>
  <c r="A1427" i="17" s="1"/>
  <c r="A1428" i="17" a="1"/>
  <c r="A1428" i="17" s="1"/>
  <c r="A1429" i="17" a="1"/>
  <c r="A1429" i="17" s="1"/>
  <c r="A1430" i="17" a="1"/>
  <c r="A1430" i="17" s="1"/>
  <c r="A1431" i="17" a="1"/>
  <c r="A1431" i="17" s="1"/>
  <c r="A1432" i="17" a="1"/>
  <c r="A1432" i="17" s="1"/>
  <c r="A1433" i="17" a="1"/>
  <c r="A1433" i="17" s="1"/>
  <c r="A1434" i="17" a="1"/>
  <c r="A1434" i="17" s="1"/>
  <c r="A1435" i="17" a="1"/>
  <c r="A1435" i="17" s="1"/>
  <c r="A1436" i="17" a="1"/>
  <c r="A1436" i="17" s="1"/>
  <c r="A1437" i="17" a="1"/>
  <c r="A1437" i="17" s="1"/>
  <c r="A1438" i="17" a="1"/>
  <c r="A1438" i="17" s="1"/>
  <c r="A1439" i="17" a="1"/>
  <c r="A1439" i="17" s="1"/>
  <c r="A1440" i="17" a="1"/>
  <c r="A1440" i="17" s="1"/>
  <c r="A1441" i="17" a="1"/>
  <c r="A1441" i="17" s="1"/>
  <c r="A1442" i="17" a="1"/>
  <c r="A1442" i="17" s="1"/>
  <c r="A1443" i="17" a="1"/>
  <c r="A1443" i="17" s="1"/>
  <c r="A1444" i="17" a="1"/>
  <c r="A1444" i="17" s="1"/>
  <c r="A1445" i="17" a="1"/>
  <c r="A1445" i="17" s="1"/>
  <c r="A1446" i="17" a="1"/>
  <c r="A1446" i="17" s="1"/>
  <c r="A1447" i="17" a="1"/>
  <c r="A1447" i="17" s="1"/>
  <c r="A1448" i="17" a="1"/>
  <c r="A1448" i="17" s="1"/>
  <c r="A1449" i="17" a="1"/>
  <c r="A1449" i="17" s="1"/>
  <c r="A1450" i="17" a="1"/>
  <c r="A1450" i="17" s="1"/>
  <c r="A1451" i="17" a="1"/>
  <c r="A1451" i="17" s="1"/>
  <c r="A1452" i="17" a="1"/>
  <c r="A1452" i="17" s="1"/>
  <c r="A1453" i="17" a="1"/>
  <c r="A1453" i="17" s="1"/>
  <c r="A1454" i="17" a="1"/>
  <c r="A1454" i="17" s="1"/>
  <c r="A1455" i="17" a="1"/>
  <c r="A1455" i="17" s="1"/>
  <c r="A1456" i="17" a="1"/>
  <c r="A1456" i="17" s="1"/>
  <c r="A1457" i="17" a="1"/>
  <c r="A1457" i="17" s="1"/>
  <c r="A1458" i="17" a="1"/>
  <c r="A1458" i="17" s="1"/>
  <c r="A1459" i="17" a="1"/>
  <c r="A1459" i="17" s="1"/>
  <c r="A1460" i="17" a="1"/>
  <c r="A1460" i="17" s="1"/>
  <c r="A1461" i="17" a="1"/>
  <c r="A1461" i="17" s="1"/>
  <c r="A1462" i="17" a="1"/>
  <c r="A1462" i="17" s="1"/>
  <c r="A1463" i="17" a="1"/>
  <c r="A1463" i="17" s="1"/>
  <c r="A1464" i="17" a="1"/>
  <c r="A1464" i="17" s="1"/>
  <c r="A1465" i="17" a="1"/>
  <c r="A1465" i="17" s="1"/>
  <c r="A1466" i="17" a="1"/>
  <c r="A1466" i="17" s="1"/>
  <c r="A1467" i="17" a="1"/>
  <c r="A1467" i="17" s="1"/>
  <c r="A1468" i="17" a="1"/>
  <c r="A1468" i="17" s="1"/>
  <c r="A1469" i="17" a="1"/>
  <c r="A1469" i="17" s="1"/>
  <c r="A1470" i="17" a="1"/>
  <c r="A1470" i="17" s="1"/>
  <c r="A1471" i="17" a="1"/>
  <c r="A1471" i="17" s="1"/>
  <c r="A1472" i="17" a="1"/>
  <c r="A1472" i="17" s="1"/>
  <c r="A1473" i="17" a="1"/>
  <c r="A1473" i="17" s="1"/>
  <c r="A1474" i="17" a="1"/>
  <c r="A1474" i="17" s="1"/>
  <c r="A1475" i="17" a="1"/>
  <c r="A1475" i="17" s="1"/>
  <c r="A1476" i="17" a="1"/>
  <c r="A1476" i="17" s="1"/>
  <c r="A1477" i="17" a="1"/>
  <c r="A1477" i="17" s="1"/>
  <c r="A1478" i="17" a="1"/>
  <c r="A1478" i="17" s="1"/>
  <c r="A1479" i="17" a="1"/>
  <c r="A1479" i="17" s="1"/>
  <c r="A1480" i="17" a="1"/>
  <c r="A1480" i="17" s="1"/>
  <c r="A1481" i="17" a="1"/>
  <c r="A1481" i="17" s="1"/>
  <c r="A1482" i="17" a="1"/>
  <c r="A1482" i="17" s="1"/>
  <c r="A1483" i="17" a="1"/>
  <c r="A1483" i="17" s="1"/>
  <c r="A1484" i="17" a="1"/>
  <c r="A1484" i="17" s="1"/>
  <c r="A1485" i="17" a="1"/>
  <c r="A1485" i="17" s="1"/>
  <c r="A1486" i="17" a="1"/>
  <c r="A1486" i="17" s="1"/>
  <c r="A1487" i="17" a="1"/>
  <c r="A1487" i="17" s="1"/>
  <c r="A1488" i="17" a="1"/>
  <c r="A1488" i="17" s="1"/>
  <c r="A1489" i="17" a="1"/>
  <c r="A1489" i="17" s="1"/>
  <c r="A1490" i="17" a="1"/>
  <c r="A1490" i="17" s="1"/>
  <c r="A1491" i="17" a="1"/>
  <c r="A1491" i="17" s="1"/>
  <c r="A1492" i="17" a="1"/>
  <c r="A1492" i="17" s="1"/>
  <c r="A1493" i="17" a="1"/>
  <c r="A1493" i="17" s="1"/>
  <c r="A1494" i="17" a="1"/>
  <c r="A1494" i="17" s="1"/>
  <c r="A1495" i="17" a="1"/>
  <c r="A1495" i="17" s="1"/>
  <c r="A1496" i="17" a="1"/>
  <c r="A1496" i="17" s="1"/>
  <c r="A1497" i="17" a="1"/>
  <c r="A1497" i="17" s="1"/>
  <c r="A1498" i="17" a="1"/>
  <c r="A1498" i="17" s="1"/>
  <c r="A1499" i="17" a="1"/>
  <c r="A1499" i="17" s="1"/>
  <c r="A1500" i="17" a="1"/>
  <c r="A1500" i="17" s="1"/>
  <c r="A1501" i="17" a="1"/>
  <c r="A1501" i="17" s="1"/>
  <c r="A1502" i="17" a="1"/>
  <c r="A1502" i="17" s="1"/>
  <c r="A1503" i="17" a="1"/>
  <c r="A1503" i="17" s="1"/>
  <c r="A1504" i="17" a="1"/>
  <c r="A1504" i="17" s="1"/>
  <c r="A1505" i="17" a="1"/>
  <c r="A1505" i="17" s="1"/>
  <c r="A1506" i="17" a="1"/>
  <c r="A1506" i="17" s="1"/>
  <c r="A1507" i="17" a="1"/>
  <c r="A1507" i="17" s="1"/>
  <c r="A1508" i="17" a="1"/>
  <c r="A1508" i="17" s="1"/>
  <c r="A1509" i="17" a="1"/>
  <c r="A1509" i="17" s="1"/>
  <c r="A1510" i="17" a="1"/>
  <c r="A1510" i="17" s="1"/>
  <c r="A1511" i="17" a="1"/>
  <c r="A1511" i="17" s="1"/>
  <c r="A1512" i="17" a="1"/>
  <c r="A1512" i="17" s="1"/>
  <c r="A1513" i="17" a="1"/>
  <c r="A1513" i="17" s="1"/>
  <c r="A1514" i="17" a="1"/>
  <c r="A1514" i="17" s="1"/>
  <c r="A1515" i="17" a="1"/>
  <c r="A1515" i="17" s="1"/>
  <c r="A1516" i="17" a="1"/>
  <c r="A1516" i="17" s="1"/>
  <c r="A1517" i="17" a="1"/>
  <c r="A1517" i="17" s="1"/>
  <c r="A1518" i="17" a="1"/>
  <c r="A1518" i="17" s="1"/>
  <c r="A1519" i="17" a="1"/>
  <c r="A1519" i="17" s="1"/>
  <c r="A1520" i="17" a="1"/>
  <c r="A1520" i="17" s="1"/>
  <c r="A1521" i="17" a="1"/>
  <c r="A1521" i="17" s="1"/>
  <c r="A1522" i="17" a="1"/>
  <c r="A1522" i="17" s="1"/>
  <c r="A1523" i="17" a="1"/>
  <c r="A1523" i="17" s="1"/>
  <c r="A1524" i="17" a="1"/>
  <c r="A1524" i="17" s="1"/>
  <c r="A1525" i="17" a="1"/>
  <c r="A1525" i="17" s="1"/>
  <c r="A1526" i="17" a="1"/>
  <c r="A1526" i="17" s="1"/>
  <c r="A1527" i="17" a="1"/>
  <c r="A1527" i="17" s="1"/>
  <c r="A1528" i="17" a="1"/>
  <c r="A1528" i="17" s="1"/>
  <c r="A1529" i="17" a="1"/>
  <c r="A1529" i="17" s="1"/>
  <c r="A1530" i="17" a="1"/>
  <c r="A1530" i="17" s="1"/>
  <c r="A1531" i="17" a="1"/>
  <c r="A1531" i="17" s="1"/>
  <c r="A1532" i="17" a="1"/>
  <c r="A1532" i="17" s="1"/>
  <c r="A1533" i="17" a="1"/>
  <c r="A1533" i="17" s="1"/>
  <c r="A1534" i="17" a="1"/>
  <c r="A1534" i="17" s="1"/>
  <c r="A1535" i="17" a="1"/>
  <c r="A1535" i="17" s="1"/>
  <c r="A1536" i="17" a="1"/>
  <c r="A1536" i="17" s="1"/>
  <c r="A1537" i="17" a="1"/>
  <c r="A1537" i="17" s="1"/>
  <c r="A1538" i="17" a="1"/>
  <c r="A1538" i="17" s="1"/>
  <c r="A1539" i="17" a="1"/>
  <c r="A1539" i="17" s="1"/>
  <c r="A1540" i="17" a="1"/>
  <c r="A1540" i="17" s="1"/>
  <c r="A1541" i="17" a="1"/>
  <c r="A1541" i="17" s="1"/>
  <c r="A1542" i="17" a="1"/>
  <c r="A1542" i="17" s="1"/>
  <c r="A1543" i="17" a="1"/>
  <c r="A1543" i="17" s="1"/>
  <c r="A1544" i="17" a="1"/>
  <c r="A1544" i="17" s="1"/>
  <c r="A1545" i="17" a="1"/>
  <c r="A1545" i="17" s="1"/>
  <c r="A1546" i="17" a="1"/>
  <c r="A1546" i="17" s="1"/>
  <c r="A1547" i="17" a="1"/>
  <c r="A1547" i="17" s="1"/>
  <c r="A1548" i="17" a="1"/>
  <c r="A1548" i="17" s="1"/>
  <c r="A1549" i="17" a="1"/>
  <c r="A1549" i="17" s="1"/>
  <c r="A1550" i="17" a="1"/>
  <c r="A1550" i="17" s="1"/>
  <c r="A1551" i="17" a="1"/>
  <c r="A1551" i="17" s="1"/>
  <c r="A1552" i="17" a="1"/>
  <c r="A1552" i="17" s="1"/>
  <c r="A1553" i="17" a="1"/>
  <c r="A1553" i="17" s="1"/>
  <c r="A1554" i="17" a="1"/>
  <c r="A1554" i="17" s="1"/>
  <c r="A1555" i="17" a="1"/>
  <c r="A1555" i="17" s="1"/>
  <c r="A1556" i="17" a="1"/>
  <c r="A1556" i="17" s="1"/>
  <c r="A1557" i="17" a="1"/>
  <c r="A1557" i="17" s="1"/>
  <c r="A1558" i="17" a="1"/>
  <c r="A1558" i="17" s="1"/>
  <c r="A1559" i="17" a="1"/>
  <c r="A1559" i="17" s="1"/>
  <c r="A1560" i="17" a="1"/>
  <c r="A1560" i="17" s="1"/>
  <c r="A1561" i="17" a="1"/>
  <c r="A1561" i="17" s="1"/>
  <c r="A1562" i="17" a="1"/>
  <c r="A1562" i="17" s="1"/>
  <c r="A1563" i="17" a="1"/>
  <c r="A1563" i="17" s="1"/>
  <c r="A1564" i="17" a="1"/>
  <c r="A1564" i="17" s="1"/>
  <c r="A1565" i="17" a="1"/>
  <c r="A1565" i="17" s="1"/>
  <c r="A1566" i="17" a="1"/>
  <c r="A1566" i="17" s="1"/>
  <c r="A1567" i="17" a="1"/>
  <c r="A1567" i="17" s="1"/>
  <c r="A1568" i="17" a="1"/>
  <c r="A1568" i="17" s="1"/>
  <c r="A1569" i="17" a="1"/>
  <c r="A1569" i="17" s="1"/>
  <c r="A1570" i="17" a="1"/>
  <c r="A1570" i="17" s="1"/>
  <c r="A1571" i="17" a="1"/>
  <c r="A1571" i="17" s="1"/>
  <c r="A1572" i="17" a="1"/>
  <c r="A1572" i="17" s="1"/>
  <c r="A1573" i="17" a="1"/>
  <c r="A1573" i="17" s="1"/>
  <c r="A1574" i="17" a="1"/>
  <c r="A1574" i="17" s="1"/>
  <c r="A1575" i="17" a="1"/>
  <c r="A1575" i="17" s="1"/>
  <c r="A1576" i="17" a="1"/>
  <c r="A1576" i="17" s="1"/>
  <c r="A1577" i="17" a="1"/>
  <c r="A1577" i="17" s="1"/>
  <c r="A1578" i="17" a="1"/>
  <c r="A1578" i="17" s="1"/>
  <c r="A1579" i="17" a="1"/>
  <c r="A1579" i="17" s="1"/>
  <c r="A1580" i="17" a="1"/>
  <c r="A1580" i="17" s="1"/>
  <c r="A1581" i="17" a="1"/>
  <c r="A1581" i="17" s="1"/>
  <c r="A1582" i="17" a="1"/>
  <c r="A1582" i="17" s="1"/>
  <c r="A1583" i="17" a="1"/>
  <c r="A1583" i="17" s="1"/>
  <c r="A1584" i="17" a="1"/>
  <c r="A1584" i="17" s="1"/>
  <c r="A1585" i="17" a="1"/>
  <c r="A1585" i="17" s="1"/>
  <c r="M4" i="17" l="1"/>
  <c r="N3" i="17"/>
  <c r="J3" i="17"/>
  <c r="K3" i="17" s="1"/>
  <c r="G3" i="17"/>
  <c r="H3" i="17"/>
  <c r="I3" i="17" s="1"/>
  <c r="E27" i="17"/>
  <c r="AO27" i="17"/>
  <c r="E26" i="17"/>
  <c r="AO26" i="17"/>
  <c r="E25" i="17"/>
  <c r="AO25" i="17"/>
  <c r="E24" i="17"/>
  <c r="AO24" i="17"/>
  <c r="D18" i="17"/>
  <c r="E18" i="17"/>
  <c r="D17" i="17"/>
  <c r="E17" i="17"/>
  <c r="D16" i="17"/>
  <c r="E16" i="17"/>
  <c r="D23" i="17"/>
  <c r="E23" i="17"/>
  <c r="D15" i="17"/>
  <c r="E15" i="17"/>
  <c r="D22" i="17"/>
  <c r="E22" i="17"/>
  <c r="E21" i="17"/>
  <c r="D21" i="17"/>
  <c r="E20" i="17"/>
  <c r="D20" i="17"/>
  <c r="E19" i="17"/>
  <c r="D19" i="17"/>
  <c r="C67" i="17" a="1"/>
  <c r="C67" i="17" s="1"/>
  <c r="C35" i="17" a="1"/>
  <c r="C35" i="17" s="1"/>
  <c r="B98" i="17" a="1"/>
  <c r="B98" i="17" s="1"/>
  <c r="C90" i="17" a="1"/>
  <c r="C90" i="17" s="1"/>
  <c r="B82" i="17" a="1"/>
  <c r="B82" i="17" s="1"/>
  <c r="B74" i="17" a="1"/>
  <c r="B74" i="17" s="1"/>
  <c r="B66" i="17" a="1"/>
  <c r="B66" i="17" s="1"/>
  <c r="C58" i="17" a="1"/>
  <c r="C58" i="17" s="1"/>
  <c r="B50" i="17" a="1"/>
  <c r="B50" i="17" s="1"/>
  <c r="C42" i="17" a="1"/>
  <c r="C42" i="17" s="1"/>
  <c r="B34" i="17" a="1"/>
  <c r="B34" i="17" s="1"/>
  <c r="C26" i="17" a="1"/>
  <c r="C26" i="17" s="1"/>
  <c r="B18" i="17" a="1"/>
  <c r="B18" i="17" s="1"/>
  <c r="C73" i="17" a="1"/>
  <c r="C73" i="17" s="1"/>
  <c r="B65" i="17" a="1"/>
  <c r="B65" i="17" s="1"/>
  <c r="B33" i="17" a="1"/>
  <c r="B33" i="17" s="1"/>
  <c r="C64" i="17" a="1"/>
  <c r="C64" i="17" s="1"/>
  <c r="C32" i="17" a="1"/>
  <c r="C32" i="17" s="1"/>
  <c r="B39" i="17" a="1"/>
  <c r="B39" i="17" s="1"/>
  <c r="B94" i="17" a="1"/>
  <c r="B94" i="17" s="1"/>
  <c r="B86" i="17" a="1"/>
  <c r="B86" i="17" s="1"/>
  <c r="B78" i="17" a="1"/>
  <c r="B78" i="17" s="1"/>
  <c r="C70" i="17" a="1"/>
  <c r="C70" i="17" s="1"/>
  <c r="B62" i="17" a="1"/>
  <c r="B62" i="17" s="1"/>
  <c r="B54" i="17" a="1"/>
  <c r="B54" i="17" s="1"/>
  <c r="B46" i="17" a="1"/>
  <c r="B46" i="17" s="1"/>
  <c r="C38" i="17" a="1"/>
  <c r="C38" i="17" s="1"/>
  <c r="B30" i="17" a="1"/>
  <c r="B30" i="17" s="1"/>
  <c r="B22" i="17" a="1"/>
  <c r="B22" i="17" s="1"/>
  <c r="C93" i="17" a="1"/>
  <c r="C93" i="17" s="1"/>
  <c r="C61" i="17" a="1"/>
  <c r="C61" i="17" s="1"/>
  <c r="B45" i="17" a="1"/>
  <c r="B45" i="17" s="1"/>
  <c r="C29" i="17" a="1"/>
  <c r="C29" i="17" s="1"/>
  <c r="C76" i="17" a="1"/>
  <c r="C76" i="17" s="1"/>
  <c r="B42" i="17" a="1"/>
  <c r="B42" i="17" s="1"/>
  <c r="C34" i="17" a="1"/>
  <c r="C34" i="17" s="1"/>
  <c r="C18" i="17" a="1"/>
  <c r="C18" i="17" s="1"/>
  <c r="B68" i="17" a="1"/>
  <c r="B68" i="17" s="1"/>
  <c r="C68" i="17" a="1"/>
  <c r="C68" i="17" s="1"/>
  <c r="B90" i="17" a="1"/>
  <c r="B90" i="17" s="1"/>
  <c r="C30" i="17" a="1"/>
  <c r="C30" i="17" s="1"/>
  <c r="J4" i="17"/>
  <c r="K4" i="17" s="1"/>
  <c r="C98" i="17" a="1"/>
  <c r="C98" i="17" s="1"/>
  <c r="C50" i="17" a="1"/>
  <c r="C50" i="17" s="1"/>
  <c r="C33" i="17" a="1"/>
  <c r="C33" i="17" s="1"/>
  <c r="B97" i="17" a="1"/>
  <c r="B97" i="17" s="1"/>
  <c r="C97" i="17" a="1"/>
  <c r="C97" i="17" s="1"/>
  <c r="C96" i="17" a="1"/>
  <c r="C96" i="17" s="1"/>
  <c r="B96" i="17" a="1"/>
  <c r="B96" i="17" s="1"/>
  <c r="B48" i="17" a="1"/>
  <c r="B48" i="17" s="1"/>
  <c r="C48" i="17" a="1"/>
  <c r="C48" i="17" s="1"/>
  <c r="B36" i="17" a="1"/>
  <c r="B36" i="17" s="1"/>
  <c r="C36" i="17" a="1"/>
  <c r="C36" i="17" s="1"/>
  <c r="B47" i="17" a="1"/>
  <c r="B47" i="17" s="1"/>
  <c r="C47" i="17" a="1"/>
  <c r="C47" i="17" s="1"/>
  <c r="C41" i="17" a="1"/>
  <c r="C41" i="17" s="1"/>
  <c r="B41" i="17" a="1"/>
  <c r="B41" i="17" s="1"/>
  <c r="B100" i="17" a="1"/>
  <c r="B100" i="17" s="1"/>
  <c r="C100" i="17" a="1"/>
  <c r="C100" i="17" s="1"/>
  <c r="C79" i="17" a="1"/>
  <c r="C79" i="17" s="1"/>
  <c r="B79" i="17" a="1"/>
  <c r="B79" i="17" s="1"/>
  <c r="C99" i="17" a="1"/>
  <c r="C99" i="17" s="1"/>
  <c r="B99" i="17" a="1"/>
  <c r="B99" i="17" s="1"/>
  <c r="B16" i="17" a="1"/>
  <c r="B16" i="17" s="1"/>
  <c r="C16" i="17" a="1"/>
  <c r="C16" i="17" s="1"/>
  <c r="B77" i="17" a="1"/>
  <c r="B77" i="17" s="1"/>
  <c r="C77" i="17" a="1"/>
  <c r="C77" i="17" s="1"/>
  <c r="B71" i="17" a="1"/>
  <c r="B71" i="17" s="1"/>
  <c r="C71" i="17" a="1"/>
  <c r="C71" i="17" s="1"/>
  <c r="C44" i="17" a="1"/>
  <c r="C44" i="17" s="1"/>
  <c r="B44" i="17" a="1"/>
  <c r="B44" i="17" s="1"/>
  <c r="B15" i="17" a="1"/>
  <c r="B15" i="17" s="1"/>
  <c r="C15" i="17" a="1"/>
  <c r="C15" i="17" s="1"/>
  <c r="C94" i="17" a="1"/>
  <c r="C94" i="17" s="1"/>
  <c r="C82" i="17" a="1"/>
  <c r="C82" i="17" s="1"/>
  <c r="B76" i="17" a="1"/>
  <c r="B76" i="17" s="1"/>
  <c r="B73" i="17" a="1"/>
  <c r="B73" i="17" s="1"/>
  <c r="B70" i="17" a="1"/>
  <c r="B70" i="17" s="1"/>
  <c r="C66" i="17" a="1"/>
  <c r="C66" i="17" s="1"/>
  <c r="C62" i="17" a="1"/>
  <c r="C62" i="17" s="1"/>
  <c r="B38" i="17" a="1"/>
  <c r="B38" i="17" s="1"/>
  <c r="B93" i="17" a="1"/>
  <c r="B93" i="17" s="1"/>
  <c r="C65" i="17" a="1"/>
  <c r="C65" i="17" s="1"/>
  <c r="C74" i="17" a="1"/>
  <c r="C74" i="17" s="1"/>
  <c r="C45" i="17" a="1"/>
  <c r="C45" i="17" s="1"/>
  <c r="C39" i="17" a="1"/>
  <c r="C39" i="17" s="1"/>
  <c r="C95" i="17" a="1"/>
  <c r="C95" i="17" s="1"/>
  <c r="B95" i="17" a="1"/>
  <c r="B95" i="17" s="1"/>
  <c r="B83" i="17" a="1"/>
  <c r="B83" i="17" s="1"/>
  <c r="C83" i="17" a="1"/>
  <c r="C83" i="17" s="1"/>
  <c r="B63" i="17" a="1"/>
  <c r="B63" i="17" s="1"/>
  <c r="C63" i="17" a="1"/>
  <c r="C63" i="17" s="1"/>
  <c r="B57" i="17" a="1"/>
  <c r="B57" i="17" s="1"/>
  <c r="C57" i="17" a="1"/>
  <c r="C57" i="17" s="1"/>
  <c r="B69" i="17" a="1"/>
  <c r="B69" i="17" s="1"/>
  <c r="C69" i="17" a="1"/>
  <c r="C69" i="17" s="1"/>
  <c r="B56" i="17" a="1"/>
  <c r="B56" i="17" s="1"/>
  <c r="C56" i="17" a="1"/>
  <c r="C56" i="17" s="1"/>
  <c r="B31" i="17" a="1"/>
  <c r="B31" i="17" s="1"/>
  <c r="C31" i="17" a="1"/>
  <c r="C31" i="17" s="1"/>
  <c r="B25" i="17" a="1"/>
  <c r="B25" i="17" s="1"/>
  <c r="C25" i="17" a="1"/>
  <c r="C25" i="17" s="1"/>
  <c r="B89" i="17" a="1"/>
  <c r="B89" i="17" s="1"/>
  <c r="C89" i="17" a="1"/>
  <c r="C89" i="17" s="1"/>
  <c r="B55" i="17" a="1"/>
  <c r="B55" i="17" s="1"/>
  <c r="C55" i="17" a="1"/>
  <c r="C55" i="17" s="1"/>
  <c r="B24" i="17" a="1"/>
  <c r="B24" i="17" s="1"/>
  <c r="C24" i="17" a="1"/>
  <c r="C24" i="17" s="1"/>
  <c r="B23" i="17" a="1"/>
  <c r="B23" i="17" s="1"/>
  <c r="C23" i="17" a="1"/>
  <c r="C23" i="17" s="1"/>
  <c r="B53" i="17" a="1"/>
  <c r="B53" i="17" s="1"/>
  <c r="C53" i="17" a="1"/>
  <c r="C53" i="17" s="1"/>
  <c r="B37" i="17" a="1"/>
  <c r="B37" i="17" s="1"/>
  <c r="C37" i="17" a="1"/>
  <c r="C37" i="17" s="1"/>
  <c r="B17" i="17" a="1"/>
  <c r="B17" i="17" s="1"/>
  <c r="C17" i="17" a="1"/>
  <c r="C17" i="17" s="1"/>
  <c r="B87" i="17" a="1"/>
  <c r="B87" i="17" s="1"/>
  <c r="C87" i="17" a="1"/>
  <c r="C87" i="17" s="1"/>
  <c r="B75" i="17" a="1"/>
  <c r="B75" i="17" s="1"/>
  <c r="C75" i="17" a="1"/>
  <c r="C75" i="17" s="1"/>
  <c r="B72" i="17" a="1"/>
  <c r="B72" i="17" s="1"/>
  <c r="C72" i="17" a="1"/>
  <c r="C72" i="17" s="1"/>
  <c r="B81" i="17" a="1"/>
  <c r="B81" i="17" s="1"/>
  <c r="C81" i="17" a="1"/>
  <c r="C81" i="17" s="1"/>
  <c r="B60" i="17" a="1"/>
  <c r="B60" i="17" s="1"/>
  <c r="C60" i="17" a="1"/>
  <c r="C60" i="17" s="1"/>
  <c r="B52" i="17" a="1"/>
  <c r="B52" i="17" s="1"/>
  <c r="C52" i="17" a="1"/>
  <c r="C52" i="17" s="1"/>
  <c r="B43" i="17" a="1"/>
  <c r="B43" i="17" s="1"/>
  <c r="C43" i="17" a="1"/>
  <c r="C43" i="17" s="1"/>
  <c r="B40" i="17" a="1"/>
  <c r="B40" i="17" s="1"/>
  <c r="C40" i="17" a="1"/>
  <c r="C40" i="17" s="1"/>
  <c r="B21" i="17" a="1"/>
  <c r="B21" i="17" s="1"/>
  <c r="C21" i="17" a="1"/>
  <c r="C21" i="17" s="1"/>
  <c r="B88" i="17" a="1"/>
  <c r="B88" i="17" s="1"/>
  <c r="C88" i="17" a="1"/>
  <c r="C88" i="17" s="1"/>
  <c r="B92" i="17" a="1"/>
  <c r="B92" i="17" s="1"/>
  <c r="C92" i="17" a="1"/>
  <c r="C92" i="17" s="1"/>
  <c r="B85" i="17" a="1"/>
  <c r="B85" i="17" s="1"/>
  <c r="C85" i="17" a="1"/>
  <c r="C85" i="17" s="1"/>
  <c r="C80" i="17" a="1"/>
  <c r="C80" i="17" s="1"/>
  <c r="B80" i="17" a="1"/>
  <c r="B80" i="17" s="1"/>
  <c r="B59" i="17" a="1"/>
  <c r="B59" i="17" s="1"/>
  <c r="C59" i="17" a="1"/>
  <c r="C59" i="17" s="1"/>
  <c r="B51" i="17" a="1"/>
  <c r="B51" i="17" s="1"/>
  <c r="C51" i="17" a="1"/>
  <c r="C51" i="17" s="1"/>
  <c r="B28" i="17" a="1"/>
  <c r="B28" i="17" s="1"/>
  <c r="C28" i="17" a="1"/>
  <c r="C28" i="17" s="1"/>
  <c r="B20" i="17" a="1"/>
  <c r="B20" i="17" s="1"/>
  <c r="C20" i="17" a="1"/>
  <c r="C20" i="17" s="1"/>
  <c r="B49" i="17" a="1"/>
  <c r="B49" i="17" s="1"/>
  <c r="C49" i="17" a="1"/>
  <c r="C49" i="17" s="1"/>
  <c r="B91" i="17" a="1"/>
  <c r="B91" i="17" s="1"/>
  <c r="C91" i="17" a="1"/>
  <c r="C91" i="17" s="1"/>
  <c r="B84" i="17" a="1"/>
  <c r="B84" i="17" s="1"/>
  <c r="C84" i="17" a="1"/>
  <c r="C84" i="17" s="1"/>
  <c r="C27" i="17" a="1"/>
  <c r="C27" i="17" s="1"/>
  <c r="B27" i="17" a="1"/>
  <c r="B27" i="17" s="1"/>
  <c r="B19" i="17" a="1"/>
  <c r="B19" i="17" s="1"/>
  <c r="C19" i="17" a="1"/>
  <c r="C19" i="17" s="1"/>
  <c r="B67" i="17" a="1"/>
  <c r="B67" i="17" s="1"/>
  <c r="B64" i="17" a="1"/>
  <c r="B64" i="17" s="1"/>
  <c r="B61" i="17" a="1"/>
  <c r="B61" i="17" s="1"/>
  <c r="B58" i="17" a="1"/>
  <c r="B58" i="17" s="1"/>
  <c r="B35" i="17" a="1"/>
  <c r="B35" i="17" s="1"/>
  <c r="B32" i="17" a="1"/>
  <c r="B32" i="17" s="1"/>
  <c r="B29" i="17" a="1"/>
  <c r="B29" i="17" s="1"/>
  <c r="B26" i="17" a="1"/>
  <c r="B26" i="17" s="1"/>
  <c r="C86" i="17" a="1"/>
  <c r="C86" i="17" s="1"/>
  <c r="C54" i="17" a="1"/>
  <c r="C54" i="17" s="1"/>
  <c r="C22" i="17" a="1"/>
  <c r="C22" i="17" s="1"/>
  <c r="C78" i="17" a="1"/>
  <c r="C78" i="17" s="1"/>
  <c r="C46" i="17" a="1"/>
  <c r="C46" i="17" s="1"/>
  <c r="T3" i="17" l="1"/>
  <c r="U3" i="17" s="1"/>
  <c r="AN3" i="17" s="1"/>
  <c r="P3" i="17"/>
  <c r="Q3" i="17" s="1"/>
  <c r="N4" i="17"/>
  <c r="T4" i="17" s="1"/>
  <c r="U4" i="17" s="1"/>
  <c r="H13" i="21" s="1"/>
  <c r="H4" i="17"/>
  <c r="I4" i="17" s="1"/>
  <c r="F4" i="17"/>
  <c r="G4" i="17" s="1"/>
  <c r="H15" i="21"/>
  <c r="B266" i="17" a="1"/>
  <c r="B266" i="17" s="1"/>
  <c r="C264" i="17" a="1"/>
  <c r="C264" i="17" s="1"/>
  <c r="C263" i="17" a="1"/>
  <c r="C263" i="17" s="1"/>
  <c r="C262" i="17" a="1"/>
  <c r="C262" i="17" s="1"/>
  <c r="C261" i="17" a="1"/>
  <c r="C261" i="17" s="1"/>
  <c r="C260" i="17" a="1"/>
  <c r="C260" i="17" s="1"/>
  <c r="C259" i="17" a="1"/>
  <c r="C259" i="17" s="1"/>
  <c r="C236" i="17" a="1"/>
  <c r="C236" i="17" s="1"/>
  <c r="C235" i="17" a="1"/>
  <c r="C235" i="17" s="1"/>
  <c r="C234" i="17" a="1"/>
  <c r="C234" i="17" s="1"/>
  <c r="C233" i="17" a="1"/>
  <c r="C233" i="17" s="1"/>
  <c r="C232" i="17" a="1"/>
  <c r="C232" i="17" s="1"/>
  <c r="C231" i="17" a="1"/>
  <c r="C231" i="17" s="1"/>
  <c r="C230" i="17" a="1"/>
  <c r="C230" i="17" s="1"/>
  <c r="C229" i="17" a="1"/>
  <c r="C229" i="17" s="1"/>
  <c r="C228" i="17" a="1"/>
  <c r="C228" i="17" s="1"/>
  <c r="C227" i="17" a="1"/>
  <c r="C227" i="17" s="1"/>
  <c r="C226" i="17" a="1"/>
  <c r="C226" i="17" s="1"/>
  <c r="C225" i="17" a="1"/>
  <c r="C225" i="17" s="1"/>
  <c r="C222" i="17" a="1"/>
  <c r="C222" i="17" s="1"/>
  <c r="B221" i="17" a="1"/>
  <c r="B221" i="17" s="1"/>
  <c r="C220" i="17" a="1"/>
  <c r="C220" i="17" s="1"/>
  <c r="B217" i="17" a="1"/>
  <c r="B217" i="17" s="1"/>
  <c r="B216" i="17" a="1"/>
  <c r="B216" i="17" s="1"/>
  <c r="C214" i="17" a="1"/>
  <c r="C214" i="17" s="1"/>
  <c r="B213" i="17" a="1"/>
  <c r="B213" i="17" s="1"/>
  <c r="B212" i="17" a="1"/>
  <c r="B212" i="17" s="1"/>
  <c r="C204" i="17" a="1"/>
  <c r="C204" i="17" s="1"/>
  <c r="B203" i="17" a="1"/>
  <c r="B203" i="17" s="1"/>
  <c r="B202" i="17" a="1"/>
  <c r="B202" i="17" s="1"/>
  <c r="C201" i="17" a="1"/>
  <c r="C201" i="17" s="1"/>
  <c r="C200" i="17" a="1"/>
  <c r="C200" i="17" s="1"/>
  <c r="C199" i="17" a="1"/>
  <c r="C199" i="17" s="1"/>
  <c r="B198" i="17" a="1"/>
  <c r="B198" i="17" s="1"/>
  <c r="B197" i="17" a="1"/>
  <c r="B197" i="17" s="1"/>
  <c r="B196" i="17" a="1"/>
  <c r="B196" i="17" s="1"/>
  <c r="C195" i="17" a="1"/>
  <c r="C195" i="17" s="1"/>
  <c r="B194" i="17" a="1"/>
  <c r="B194" i="17" s="1"/>
  <c r="C193" i="17" a="1"/>
  <c r="C193" i="17" s="1"/>
  <c r="B192" i="17" a="1"/>
  <c r="B192" i="17" s="1"/>
  <c r="B190" i="17" a="1"/>
  <c r="B190" i="17" s="1"/>
  <c r="C189" i="17" a="1"/>
  <c r="C189" i="17" s="1"/>
  <c r="C188" i="17" a="1"/>
  <c r="C188" i="17" s="1"/>
  <c r="C187" i="17" a="1"/>
  <c r="C187" i="17" s="1"/>
  <c r="C183" i="17" a="1"/>
  <c r="C183" i="17" s="1"/>
  <c r="B182" i="17" a="1"/>
  <c r="B182" i="17" s="1"/>
  <c r="B180" i="17" a="1"/>
  <c r="B180" i="17" s="1"/>
  <c r="B178" i="17" a="1"/>
  <c r="B178" i="17" s="1"/>
  <c r="B176" i="17" a="1"/>
  <c r="B176" i="17" s="1"/>
  <c r="B172" i="17" a="1"/>
  <c r="B172" i="17" s="1"/>
  <c r="B168" i="17" a="1"/>
  <c r="B168" i="17" s="1"/>
  <c r="B166" i="17" a="1"/>
  <c r="B166" i="17" s="1"/>
  <c r="C165" i="17" a="1"/>
  <c r="C165" i="17" s="1"/>
  <c r="C163" i="17" a="1"/>
  <c r="C163" i="17" s="1"/>
  <c r="C162" i="17" a="1"/>
  <c r="C162" i="17" s="1"/>
  <c r="C160" i="17" a="1"/>
  <c r="C160" i="17" s="1"/>
  <c r="C158" i="17" a="1"/>
  <c r="C158" i="17" s="1"/>
  <c r="C157" i="17" a="1"/>
  <c r="C157" i="17" s="1"/>
  <c r="C152" i="17" a="1"/>
  <c r="C152" i="17" s="1"/>
  <c r="C151" i="17" a="1"/>
  <c r="C151" i="17" s="1"/>
  <c r="C148" i="17" a="1"/>
  <c r="C148" i="17" s="1"/>
  <c r="C147" i="17" a="1"/>
  <c r="C147" i="17" s="1"/>
  <c r="B141" i="17" a="1"/>
  <c r="B141" i="17" s="1"/>
  <c r="B137" i="17" a="1"/>
  <c r="B137" i="17" s="1"/>
  <c r="B129" i="17" a="1"/>
  <c r="B129" i="17" s="1"/>
  <c r="B125" i="17" a="1"/>
  <c r="B125" i="17" s="1"/>
  <c r="C122" i="17" a="1"/>
  <c r="C122" i="17" s="1"/>
  <c r="B121" i="17" a="1"/>
  <c r="B121" i="17" s="1"/>
  <c r="C118" i="17" a="1"/>
  <c r="C118" i="17" s="1"/>
  <c r="B117" i="17" a="1"/>
  <c r="B117" i="17" s="1"/>
  <c r="B113" i="17" a="1"/>
  <c r="B113" i="17" s="1"/>
  <c r="B112" i="17" a="1"/>
  <c r="B112" i="17" s="1"/>
  <c r="C111" i="17" a="1"/>
  <c r="C111" i="17" s="1"/>
  <c r="C109" i="17" a="1"/>
  <c r="C109" i="17" s="1"/>
  <c r="C107" i="17" a="1"/>
  <c r="C107" i="17" s="1"/>
  <c r="C106" i="17" a="1"/>
  <c r="C106" i="17" s="1"/>
  <c r="B105" i="17" a="1"/>
  <c r="B105" i="17" s="1"/>
  <c r="B103" i="17" a="1"/>
  <c r="B103" i="17" s="1"/>
  <c r="B101" i="17" a="1"/>
  <c r="B101" i="17" s="1"/>
  <c r="AB4" i="17" l="1"/>
  <c r="H12" i="21"/>
  <c r="AH4" i="17"/>
  <c r="AN4" i="17"/>
  <c r="AB3" i="17"/>
  <c r="AH3" i="17"/>
  <c r="H18" i="21"/>
  <c r="H17" i="21"/>
  <c r="H16" i="21"/>
  <c r="H19" i="21"/>
  <c r="P4" i="17"/>
  <c r="Q4" i="17" s="1"/>
  <c r="R4" i="17" s="1"/>
  <c r="AA4" i="17" s="1"/>
  <c r="R3" i="17"/>
  <c r="AM3" i="17" s="1"/>
  <c r="C192" i="17" a="1"/>
  <c r="C192" i="17" s="1"/>
  <c r="C123" i="17" a="1"/>
  <c r="C123" i="17" s="1"/>
  <c r="B123" i="17" a="1"/>
  <c r="B123" i="17" s="1"/>
  <c r="C172" i="17" a="1"/>
  <c r="C172" i="17" s="1"/>
  <c r="B193" i="17" a="1"/>
  <c r="B193" i="17" s="1"/>
  <c r="C113" i="17" a="1"/>
  <c r="C113" i="17" s="1"/>
  <c r="C168" i="17" a="1"/>
  <c r="C168" i="17" s="1"/>
  <c r="C213" i="17" a="1"/>
  <c r="C213" i="17" s="1"/>
  <c r="C121" i="17" a="1"/>
  <c r="C121" i="17" s="1"/>
  <c r="C198" i="17" a="1"/>
  <c r="C198" i="17" s="1"/>
  <c r="B139" i="17" a="1"/>
  <c r="B139" i="17" s="1"/>
  <c r="C139" i="17" a="1"/>
  <c r="C139" i="17" s="1"/>
  <c r="B220" i="17" a="1"/>
  <c r="B220" i="17" s="1"/>
  <c r="C194" i="17" a="1"/>
  <c r="C194" i="17" s="1"/>
  <c r="B201" i="17" a="1"/>
  <c r="B201" i="17" s="1"/>
  <c r="C217" i="17" a="1"/>
  <c r="C217" i="17" s="1"/>
  <c r="C161" i="17" a="1"/>
  <c r="C161" i="17" s="1"/>
  <c r="B161" i="17" a="1"/>
  <c r="B161" i="17" s="1"/>
  <c r="C143" i="17" a="1"/>
  <c r="C143" i="17" s="1"/>
  <c r="B143" i="17" a="1"/>
  <c r="B143" i="17" s="1"/>
  <c r="C208" i="17" a="1"/>
  <c r="C208" i="17" s="1"/>
  <c r="B208" i="17" a="1"/>
  <c r="B208" i="17" s="1"/>
  <c r="C182" i="17" a="1"/>
  <c r="C182" i="17" s="1"/>
  <c r="C190" i="17" a="1"/>
  <c r="C190" i="17" s="1"/>
  <c r="C196" i="17" a="1"/>
  <c r="C196" i="17" s="1"/>
  <c r="B107" i="17" a="1"/>
  <c r="B107" i="17" s="1"/>
  <c r="B226" i="17" a="1"/>
  <c r="B226" i="17" s="1"/>
  <c r="B118" i="17" a="1"/>
  <c r="B118" i="17" s="1"/>
  <c r="B108" i="17" a="1"/>
  <c r="B108" i="17" s="1"/>
  <c r="C108" i="17" a="1"/>
  <c r="C108" i="17" s="1"/>
  <c r="B116" i="17" a="1"/>
  <c r="B116" i="17" s="1"/>
  <c r="C116" i="17" a="1"/>
  <c r="C116" i="17" s="1"/>
  <c r="C164" i="17" a="1"/>
  <c r="C164" i="17" s="1"/>
  <c r="B164" i="17" a="1"/>
  <c r="B164" i="17" s="1"/>
  <c r="B174" i="17" a="1"/>
  <c r="B174" i="17" s="1"/>
  <c r="C174" i="17" a="1"/>
  <c r="C174" i="17" s="1"/>
  <c r="C127" i="17" a="1"/>
  <c r="C127" i="17" s="1"/>
  <c r="B127" i="17" a="1"/>
  <c r="B127" i="17" s="1"/>
  <c r="C131" i="17" a="1"/>
  <c r="C131" i="17" s="1"/>
  <c r="B131" i="17" a="1"/>
  <c r="B131" i="17" s="1"/>
  <c r="C135" i="17" a="1"/>
  <c r="C135" i="17" s="1"/>
  <c r="B135" i="17" a="1"/>
  <c r="B135" i="17" s="1"/>
  <c r="C156" i="17" a="1"/>
  <c r="C156" i="17" s="1"/>
  <c r="B156" i="17" a="1"/>
  <c r="B156" i="17" s="1"/>
  <c r="C159" i="17" a="1"/>
  <c r="C159" i="17" s="1"/>
  <c r="B159" i="17" a="1"/>
  <c r="B159" i="17" s="1"/>
  <c r="B186" i="17" a="1"/>
  <c r="B186" i="17" s="1"/>
  <c r="C186" i="17" a="1"/>
  <c r="C186" i="17" s="1"/>
  <c r="B211" i="17" a="1"/>
  <c r="B211" i="17" s="1"/>
  <c r="C211" i="17" a="1"/>
  <c r="C211" i="17" s="1"/>
  <c r="C115" i="17" a="1"/>
  <c r="C115" i="17" s="1"/>
  <c r="B115" i="17" a="1"/>
  <c r="B115" i="17" s="1"/>
  <c r="B120" i="17" a="1"/>
  <c r="B120" i="17" s="1"/>
  <c r="C120" i="17" a="1"/>
  <c r="C120" i="17" s="1"/>
  <c r="B167" i="17" a="1"/>
  <c r="B167" i="17" s="1"/>
  <c r="C167" i="17" a="1"/>
  <c r="C167" i="17" s="1"/>
  <c r="B170" i="17" a="1"/>
  <c r="B170" i="17" s="1"/>
  <c r="C170" i="17" a="1"/>
  <c r="C170" i="17" s="1"/>
  <c r="B207" i="17" a="1"/>
  <c r="B207" i="17" s="1"/>
  <c r="C207" i="17" a="1"/>
  <c r="C207" i="17" s="1"/>
  <c r="C218" i="17" a="1"/>
  <c r="C218" i="17" s="1"/>
  <c r="B218" i="17" a="1"/>
  <c r="B218" i="17" s="1"/>
  <c r="B155" i="17" a="1"/>
  <c r="B155" i="17" s="1"/>
  <c r="C155" i="17" a="1"/>
  <c r="C155" i="17" s="1"/>
  <c r="C197" i="17" a="1"/>
  <c r="C197" i="17" s="1"/>
  <c r="C212" i="17" a="1"/>
  <c r="C212" i="17" s="1"/>
  <c r="C216" i="17" a="1"/>
  <c r="C216" i="17" s="1"/>
  <c r="B233" i="17" a="1"/>
  <c r="B233" i="17" s="1"/>
  <c r="B151" i="17" a="1"/>
  <c r="B151" i="17" s="1"/>
  <c r="B160" i="17" a="1"/>
  <c r="B160" i="17" s="1"/>
  <c r="B189" i="17" a="1"/>
  <c r="B189" i="17" s="1"/>
  <c r="B200" i="17" a="1"/>
  <c r="B200" i="17" s="1"/>
  <c r="B214" i="17" a="1"/>
  <c r="B214" i="17" s="1"/>
  <c r="B236" i="17" a="1"/>
  <c r="B236" i="17" s="1"/>
  <c r="C266" i="17" a="1"/>
  <c r="C266" i="17" s="1"/>
  <c r="B109" i="17" a="1"/>
  <c r="B109" i="17" s="1"/>
  <c r="B188" i="17" a="1"/>
  <c r="B188" i="17" s="1"/>
  <c r="B204" i="17" a="1"/>
  <c r="B204" i="17" s="1"/>
  <c r="C221" i="17" a="1"/>
  <c r="C221" i="17" s="1"/>
  <c r="B225" i="17" a="1"/>
  <c r="B225" i="17" s="1"/>
  <c r="B229" i="17" a="1"/>
  <c r="B229" i="17" s="1"/>
  <c r="B234" i="17" a="1"/>
  <c r="B234" i="17" s="1"/>
  <c r="B228" i="17" a="1"/>
  <c r="B228" i="17" s="1"/>
  <c r="C105" i="17" a="1"/>
  <c r="C105" i="17" s="1"/>
  <c r="B147" i="17" a="1"/>
  <c r="B147" i="17" s="1"/>
  <c r="B157" i="17" a="1"/>
  <c r="B157" i="17" s="1"/>
  <c r="B158" i="17" a="1"/>
  <c r="B158" i="17" s="1"/>
  <c r="C178" i="17" a="1"/>
  <c r="C178" i="17" s="1"/>
  <c r="B187" i="17" a="1"/>
  <c r="B187" i="17" s="1"/>
  <c r="C125" i="17" a="1"/>
  <c r="C125" i="17" s="1"/>
  <c r="C176" i="17" a="1"/>
  <c r="C176" i="17" s="1"/>
  <c r="C202" i="17" a="1"/>
  <c r="C202" i="17" s="1"/>
  <c r="B222" i="17" a="1"/>
  <c r="B222" i="17" s="1"/>
  <c r="B102" i="17" a="1"/>
  <c r="B102" i="17" s="1"/>
  <c r="C102" i="17" a="1"/>
  <c r="C102" i="17" s="1"/>
  <c r="B133" i="17" a="1"/>
  <c r="B133" i="17" s="1"/>
  <c r="C133" i="17" a="1"/>
  <c r="C133" i="17" s="1"/>
  <c r="C114" i="17" a="1"/>
  <c r="C114" i="17" s="1"/>
  <c r="B114" i="17" a="1"/>
  <c r="B114" i="17" s="1"/>
  <c r="C110" i="17" a="1"/>
  <c r="C110" i="17" s="1"/>
  <c r="B110" i="17" a="1"/>
  <c r="B110" i="17" s="1"/>
  <c r="C119" i="17" a="1"/>
  <c r="C119" i="17" s="1"/>
  <c r="B119" i="17" a="1"/>
  <c r="B119" i="17" s="1"/>
  <c r="C126" i="17" a="1"/>
  <c r="C126" i="17" s="1"/>
  <c r="B126" i="17" a="1"/>
  <c r="B126" i="17" s="1"/>
  <c r="B104" i="17" a="1"/>
  <c r="B104" i="17" s="1"/>
  <c r="C104" i="17" a="1"/>
  <c r="C104" i="17" s="1"/>
  <c r="B111" i="17" a="1"/>
  <c r="B111" i="17" s="1"/>
  <c r="C132" i="17" a="1"/>
  <c r="C132" i="17" s="1"/>
  <c r="B132" i="17" a="1"/>
  <c r="B132" i="17" s="1"/>
  <c r="C137" i="17" a="1"/>
  <c r="C137" i="17" s="1"/>
  <c r="C142" i="17" a="1"/>
  <c r="C142" i="17" s="1"/>
  <c r="B142" i="17" a="1"/>
  <c r="B142" i="17" s="1"/>
  <c r="C149" i="17" a="1"/>
  <c r="C149" i="17" s="1"/>
  <c r="B149" i="17" a="1"/>
  <c r="B149" i="17" s="1"/>
  <c r="C129" i="17" a="1"/>
  <c r="C129" i="17" s="1"/>
  <c r="C128" i="17" a="1"/>
  <c r="C128" i="17" s="1"/>
  <c r="B128" i="17" a="1"/>
  <c r="B128" i="17" s="1"/>
  <c r="C141" i="17" a="1"/>
  <c r="C141" i="17" s="1"/>
  <c r="C145" i="17" a="1"/>
  <c r="C145" i="17" s="1"/>
  <c r="B145" i="17" a="1"/>
  <c r="B145" i="17" s="1"/>
  <c r="C136" i="17" a="1"/>
  <c r="C136" i="17" s="1"/>
  <c r="B136" i="17" a="1"/>
  <c r="B136" i="17" s="1"/>
  <c r="C154" i="17" a="1"/>
  <c r="C154" i="17" s="1"/>
  <c r="B154" i="17" a="1"/>
  <c r="B154" i="17" s="1"/>
  <c r="C101" i="17" a="1"/>
  <c r="C101" i="17" s="1"/>
  <c r="C103" i="17" a="1"/>
  <c r="C103" i="17" s="1"/>
  <c r="B106" i="17" a="1"/>
  <c r="B106" i="17" s="1"/>
  <c r="C112" i="17" a="1"/>
  <c r="C112" i="17" s="1"/>
  <c r="C117" i="17" a="1"/>
  <c r="C117" i="17" s="1"/>
  <c r="B122" i="17" a="1"/>
  <c r="B122" i="17" s="1"/>
  <c r="C134" i="17" a="1"/>
  <c r="C134" i="17" s="1"/>
  <c r="B134" i="17" a="1"/>
  <c r="B134" i="17" s="1"/>
  <c r="C140" i="17" a="1"/>
  <c r="C140" i="17" s="1"/>
  <c r="B140" i="17" a="1"/>
  <c r="B140" i="17" s="1"/>
  <c r="C150" i="17" a="1"/>
  <c r="C150" i="17" s="1"/>
  <c r="B150" i="17" a="1"/>
  <c r="B150" i="17" s="1"/>
  <c r="C138" i="17" a="1"/>
  <c r="C138" i="17" s="1"/>
  <c r="B138" i="17" a="1"/>
  <c r="B138" i="17" s="1"/>
  <c r="C153" i="17" a="1"/>
  <c r="C153" i="17" s="1"/>
  <c r="B153" i="17" a="1"/>
  <c r="B153" i="17" s="1"/>
  <c r="C124" i="17" a="1"/>
  <c r="C124" i="17" s="1"/>
  <c r="B124" i="17" a="1"/>
  <c r="B124" i="17" s="1"/>
  <c r="C130" i="17" a="1"/>
  <c r="C130" i="17" s="1"/>
  <c r="B130" i="17" a="1"/>
  <c r="B130" i="17" s="1"/>
  <c r="C144" i="17" a="1"/>
  <c r="C144" i="17" s="1"/>
  <c r="B144" i="17" a="1"/>
  <c r="B144" i="17" s="1"/>
  <c r="C146" i="17" a="1"/>
  <c r="C146" i="17" s="1"/>
  <c r="B146" i="17" a="1"/>
  <c r="B146" i="17" s="1"/>
  <c r="B148" i="17" a="1"/>
  <c r="B148" i="17" s="1"/>
  <c r="B152" i="17" a="1"/>
  <c r="B152" i="17" s="1"/>
  <c r="B163" i="17" a="1"/>
  <c r="B163" i="17" s="1"/>
  <c r="C177" i="17" a="1"/>
  <c r="C177" i="17" s="1"/>
  <c r="B177" i="17" a="1"/>
  <c r="B177" i="17" s="1"/>
  <c r="C180" i="17" a="1"/>
  <c r="C180" i="17" s="1"/>
  <c r="C171" i="17" a="1"/>
  <c r="C171" i="17" s="1"/>
  <c r="B171" i="17" a="1"/>
  <c r="B171" i="17" s="1"/>
  <c r="C184" i="17" a="1"/>
  <c r="C184" i="17" s="1"/>
  <c r="B184" i="17" a="1"/>
  <c r="B184" i="17" s="1"/>
  <c r="C191" i="17" a="1"/>
  <c r="C191" i="17" s="1"/>
  <c r="B191" i="17" a="1"/>
  <c r="B191" i="17" s="1"/>
  <c r="C173" i="17" a="1"/>
  <c r="C173" i="17" s="1"/>
  <c r="B173" i="17" a="1"/>
  <c r="B173" i="17" s="1"/>
  <c r="C179" i="17" a="1"/>
  <c r="C179" i="17" s="1"/>
  <c r="B179" i="17" a="1"/>
  <c r="B179" i="17" s="1"/>
  <c r="C166" i="17" a="1"/>
  <c r="C166" i="17" s="1"/>
  <c r="B162" i="17" a="1"/>
  <c r="B162" i="17" s="1"/>
  <c r="B165" i="17" a="1"/>
  <c r="B165" i="17" s="1"/>
  <c r="C181" i="17" a="1"/>
  <c r="C181" i="17" s="1"/>
  <c r="B181" i="17" a="1"/>
  <c r="B181" i="17" s="1"/>
  <c r="C185" i="17" a="1"/>
  <c r="C185" i="17" s="1"/>
  <c r="B185" i="17" a="1"/>
  <c r="B185" i="17" s="1"/>
  <c r="C169" i="17" a="1"/>
  <c r="C169" i="17" s="1"/>
  <c r="B169" i="17" a="1"/>
  <c r="B169" i="17" s="1"/>
  <c r="C175" i="17" a="1"/>
  <c r="C175" i="17" s="1"/>
  <c r="B175" i="17" a="1"/>
  <c r="B175" i="17" s="1"/>
  <c r="C206" i="17" a="1"/>
  <c r="C206" i="17" s="1"/>
  <c r="B206" i="17" a="1"/>
  <c r="B206" i="17" s="1"/>
  <c r="C210" i="17" a="1"/>
  <c r="C210" i="17" s="1"/>
  <c r="B210" i="17" a="1"/>
  <c r="B210" i="17" s="1"/>
  <c r="B183" i="17" a="1"/>
  <c r="B183" i="17" s="1"/>
  <c r="B195" i="17" a="1"/>
  <c r="B195" i="17" s="1"/>
  <c r="C205" i="17" a="1"/>
  <c r="C205" i="17" s="1"/>
  <c r="B205" i="17" a="1"/>
  <c r="B205" i="17" s="1"/>
  <c r="B209" i="17" a="1"/>
  <c r="B209" i="17" s="1"/>
  <c r="C209" i="17" a="1"/>
  <c r="C209" i="17" s="1"/>
  <c r="C203" i="17" a="1"/>
  <c r="C203" i="17" s="1"/>
  <c r="B199" i="17" a="1"/>
  <c r="B199" i="17" s="1"/>
  <c r="C224" i="17" a="1"/>
  <c r="C224" i="17" s="1"/>
  <c r="B224" i="17" a="1"/>
  <c r="B224" i="17" s="1"/>
  <c r="C215" i="17" a="1"/>
  <c r="C215" i="17" s="1"/>
  <c r="B215" i="17" a="1"/>
  <c r="B215" i="17" s="1"/>
  <c r="C223" i="17" a="1"/>
  <c r="C223" i="17" s="1"/>
  <c r="B223" i="17" a="1"/>
  <c r="B223" i="17" s="1"/>
  <c r="C219" i="17" a="1"/>
  <c r="C219" i="17" s="1"/>
  <c r="B219" i="17" a="1"/>
  <c r="B219" i="17" s="1"/>
  <c r="C239" i="17" a="1"/>
  <c r="C239" i="17" s="1"/>
  <c r="B239" i="17" a="1"/>
  <c r="B239" i="17" s="1"/>
  <c r="C243" i="17" a="1"/>
  <c r="C243" i="17" s="1"/>
  <c r="B243" i="17" a="1"/>
  <c r="B243" i="17" s="1"/>
  <c r="C247" i="17" a="1"/>
  <c r="C247" i="17" s="1"/>
  <c r="B247" i="17" a="1"/>
  <c r="B247" i="17" s="1"/>
  <c r="C251" i="17" a="1"/>
  <c r="C251" i="17" s="1"/>
  <c r="B251" i="17" a="1"/>
  <c r="B251" i="17" s="1"/>
  <c r="C265" i="17" a="1"/>
  <c r="C265" i="17" s="1"/>
  <c r="B265" i="17" a="1"/>
  <c r="B265" i="17" s="1"/>
  <c r="C257" i="17" a="1"/>
  <c r="C257" i="17" s="1"/>
  <c r="B257" i="17" a="1"/>
  <c r="B257" i="17" s="1"/>
  <c r="B232" i="17" a="1"/>
  <c r="B232" i="17" s="1"/>
  <c r="C238" i="17" a="1"/>
  <c r="C238" i="17" s="1"/>
  <c r="B238" i="17" a="1"/>
  <c r="B238" i="17" s="1"/>
  <c r="C242" i="17" a="1"/>
  <c r="C242" i="17" s="1"/>
  <c r="B242" i="17" a="1"/>
  <c r="B242" i="17" s="1"/>
  <c r="C246" i="17" a="1"/>
  <c r="C246" i="17" s="1"/>
  <c r="B246" i="17" a="1"/>
  <c r="B246" i="17" s="1"/>
  <c r="C250" i="17" a="1"/>
  <c r="C250" i="17" s="1"/>
  <c r="B250" i="17" a="1"/>
  <c r="B250" i="17" s="1"/>
  <c r="C254" i="17" a="1"/>
  <c r="C254" i="17" s="1"/>
  <c r="B254" i="17" a="1"/>
  <c r="B254" i="17" s="1"/>
  <c r="B231" i="17" a="1"/>
  <c r="B231" i="17" s="1"/>
  <c r="B230" i="17" a="1"/>
  <c r="B230" i="17" s="1"/>
  <c r="C237" i="17" a="1"/>
  <c r="C237" i="17" s="1"/>
  <c r="B237" i="17" a="1"/>
  <c r="B237" i="17" s="1"/>
  <c r="C241" i="17" a="1"/>
  <c r="C241" i="17" s="1"/>
  <c r="B241" i="17" a="1"/>
  <c r="B241" i="17" s="1"/>
  <c r="C245" i="17" a="1"/>
  <c r="C245" i="17" s="1"/>
  <c r="B245" i="17" a="1"/>
  <c r="B245" i="17" s="1"/>
  <c r="C249" i="17" a="1"/>
  <c r="C249" i="17" s="1"/>
  <c r="B249" i="17" a="1"/>
  <c r="B249" i="17" s="1"/>
  <c r="C253" i="17" a="1"/>
  <c r="C253" i="17" s="1"/>
  <c r="B253" i="17" a="1"/>
  <c r="B253" i="17" s="1"/>
  <c r="C256" i="17" a="1"/>
  <c r="C256" i="17" s="1"/>
  <c r="B256" i="17" a="1"/>
  <c r="B256" i="17" s="1"/>
  <c r="C258" i="17" a="1"/>
  <c r="C258" i="17" s="1"/>
  <c r="B258" i="17" a="1"/>
  <c r="B258" i="17" s="1"/>
  <c r="C240" i="17" a="1"/>
  <c r="C240" i="17" s="1"/>
  <c r="B240" i="17" a="1"/>
  <c r="B240" i="17" s="1"/>
  <c r="C244" i="17" a="1"/>
  <c r="C244" i="17" s="1"/>
  <c r="B244" i="17" a="1"/>
  <c r="B244" i="17" s="1"/>
  <c r="C248" i="17" a="1"/>
  <c r="C248" i="17" s="1"/>
  <c r="B248" i="17" a="1"/>
  <c r="B248" i="17" s="1"/>
  <c r="C252" i="17" a="1"/>
  <c r="C252" i="17" s="1"/>
  <c r="B252" i="17" a="1"/>
  <c r="B252" i="17" s="1"/>
  <c r="B227" i="17" a="1"/>
  <c r="B227" i="17" s="1"/>
  <c r="B235" i="17" a="1"/>
  <c r="B235" i="17" s="1"/>
  <c r="C255" i="17" a="1"/>
  <c r="C255" i="17" s="1"/>
  <c r="B255" i="17" a="1"/>
  <c r="B255" i="17" s="1"/>
  <c r="B259" i="17" a="1"/>
  <c r="B259" i="17" s="1"/>
  <c r="B260" i="17" a="1"/>
  <c r="B260" i="17" s="1"/>
  <c r="B261" i="17" a="1"/>
  <c r="B261" i="17" s="1"/>
  <c r="B262" i="17" a="1"/>
  <c r="B262" i="17" s="1"/>
  <c r="B263" i="17" a="1"/>
  <c r="B263" i="17" s="1"/>
  <c r="B264" i="17" a="1"/>
  <c r="B264" i="17" s="1"/>
  <c r="B880" i="7"/>
  <c r="B879" i="7"/>
  <c r="B878" i="7"/>
  <c r="B877" i="7"/>
  <c r="C876" i="7"/>
  <c r="C370" i="12" a="1"/>
  <c r="C370" i="12" s="1"/>
  <c r="C369" i="12" a="1"/>
  <c r="C369" i="12" s="1"/>
  <c r="C368" i="12" a="1"/>
  <c r="C368" i="12" s="1"/>
  <c r="A367" i="12" a="1"/>
  <c r="A367" i="12" s="1"/>
  <c r="F366" i="12" a="1"/>
  <c r="F366" i="12" s="1"/>
  <c r="A366" i="12" a="1"/>
  <c r="A366" i="12" s="1"/>
  <c r="F365" i="12" a="1"/>
  <c r="F365" i="12" s="1"/>
  <c r="G365" i="12" s="1" a="1"/>
  <c r="G365" i="12" s="1"/>
  <c r="A365" i="12" a="1"/>
  <c r="A365" i="12" s="1"/>
  <c r="F364" i="12" a="1"/>
  <c r="F364" i="12" s="1"/>
  <c r="G364" i="12" s="1" a="1"/>
  <c r="G364" i="12" s="1"/>
  <c r="A364" i="12" a="1"/>
  <c r="A364" i="12" s="1"/>
  <c r="C364" i="12" s="1" a="1"/>
  <c r="C364" i="12" s="1"/>
  <c r="F363" i="12" a="1"/>
  <c r="F363" i="12" s="1"/>
  <c r="A363" i="12" a="1"/>
  <c r="A363" i="12" s="1"/>
  <c r="F362" i="12" a="1"/>
  <c r="F362" i="12" s="1"/>
  <c r="A362" i="12" a="1"/>
  <c r="A362" i="12" s="1"/>
  <c r="F361" i="12" a="1"/>
  <c r="F361" i="12" s="1"/>
  <c r="A361" i="12" a="1"/>
  <c r="A361" i="12" s="1"/>
  <c r="F360" i="12" a="1"/>
  <c r="F360" i="12" s="1"/>
  <c r="G360" i="12" s="1" a="1"/>
  <c r="G360" i="12" s="1"/>
  <c r="A360" i="12" a="1"/>
  <c r="A360" i="12" s="1"/>
  <c r="F359" i="12" a="1"/>
  <c r="F359" i="12" s="1"/>
  <c r="A359" i="12" a="1"/>
  <c r="A359" i="12" s="1"/>
  <c r="B359" i="12" s="1" a="1"/>
  <c r="B359" i="12" s="1"/>
  <c r="D359" i="12" s="1" a="1"/>
  <c r="D359" i="12" s="1"/>
  <c r="F358" i="12" a="1"/>
  <c r="F358" i="12" s="1"/>
  <c r="A358" i="12" a="1"/>
  <c r="A358" i="12" s="1"/>
  <c r="F357" i="12" a="1"/>
  <c r="F357" i="12" s="1"/>
  <c r="H357" i="12" s="1" a="1"/>
  <c r="H357" i="12" s="1"/>
  <c r="A357" i="12" a="1"/>
  <c r="A357" i="12" s="1"/>
  <c r="F356" i="12" a="1"/>
  <c r="F356" i="12" s="1"/>
  <c r="A356" i="12" a="1"/>
  <c r="A356" i="12" s="1"/>
  <c r="F355" i="12" a="1"/>
  <c r="F355" i="12" s="1"/>
  <c r="G355" i="12" s="1" a="1"/>
  <c r="G355" i="12" s="1"/>
  <c r="A355" i="12" a="1"/>
  <c r="A355" i="12" s="1"/>
  <c r="F354" i="12" a="1"/>
  <c r="F354" i="12" s="1"/>
  <c r="A354" i="12" a="1"/>
  <c r="A354" i="12" s="1"/>
  <c r="C354" i="12" s="1" a="1"/>
  <c r="C354" i="12" s="1"/>
  <c r="E354" i="12" s="1" a="1"/>
  <c r="E354" i="12" s="1"/>
  <c r="F353" i="12" a="1"/>
  <c r="F353" i="12" s="1"/>
  <c r="H353" i="12" s="1" a="1"/>
  <c r="H353" i="12" s="1"/>
  <c r="A353" i="12" a="1"/>
  <c r="A353" i="12" s="1"/>
  <c r="F352" i="12" a="1"/>
  <c r="F352" i="12" s="1"/>
  <c r="H352" i="12" s="1" a="1"/>
  <c r="H352" i="12" s="1"/>
  <c r="A352" i="12" a="1"/>
  <c r="A352" i="12" s="1"/>
  <c r="F351" i="12" a="1"/>
  <c r="F351" i="12" s="1"/>
  <c r="A351" i="12" a="1"/>
  <c r="A351" i="12" s="1"/>
  <c r="F350" i="12" a="1"/>
  <c r="F350" i="12" s="1"/>
  <c r="A350" i="12" a="1"/>
  <c r="A350" i="12" s="1"/>
  <c r="F349" i="12" a="1"/>
  <c r="F349" i="12" s="1"/>
  <c r="H349" i="12" s="1" a="1"/>
  <c r="H349" i="12" s="1"/>
  <c r="A349" i="12" a="1"/>
  <c r="A349" i="12" s="1"/>
  <c r="F348" i="12" a="1"/>
  <c r="F348" i="12" s="1"/>
  <c r="A348" i="12" a="1"/>
  <c r="A348" i="12" s="1"/>
  <c r="F347" i="12" a="1"/>
  <c r="F347" i="12" s="1"/>
  <c r="G347" i="12" s="1" a="1"/>
  <c r="G347" i="12" s="1"/>
  <c r="A347" i="12"/>
  <c r="A347" i="12" a="1"/>
  <c r="F346" i="12" a="1"/>
  <c r="F346" i="12" s="1"/>
  <c r="G346" i="12" s="1" a="1"/>
  <c r="G346" i="12" s="1"/>
  <c r="A346" i="12" a="1"/>
  <c r="A346" i="12" s="1"/>
  <c r="F345" i="12" a="1"/>
  <c r="F345" i="12" s="1"/>
  <c r="A345" i="12" a="1"/>
  <c r="A345" i="12" s="1"/>
  <c r="C345" i="12" s="1" a="1"/>
  <c r="C345" i="12" s="1"/>
  <c r="E345" i="12" s="1" a="1"/>
  <c r="E345" i="12" s="1"/>
  <c r="F344" i="12" a="1"/>
  <c r="F344" i="12" s="1"/>
  <c r="H344" i="12" s="1" a="1"/>
  <c r="H344" i="12" s="1"/>
  <c r="A344" i="12" a="1"/>
  <c r="A344" i="12" s="1"/>
  <c r="F343" i="12" a="1"/>
  <c r="F343" i="12" s="1"/>
  <c r="A343" i="12" a="1"/>
  <c r="A343" i="12" s="1"/>
  <c r="C343" i="12" s="1" a="1"/>
  <c r="C343" i="12" s="1"/>
  <c r="E343" i="12" s="1" a="1"/>
  <c r="E343" i="12" s="1"/>
  <c r="F342" i="12" a="1"/>
  <c r="F342" i="12" s="1"/>
  <c r="A342" i="12" a="1"/>
  <c r="A342" i="12" s="1"/>
  <c r="F341" i="12" a="1"/>
  <c r="F341" i="12" s="1"/>
  <c r="H341" i="12" s="1" a="1"/>
  <c r="H341" i="12" s="1"/>
  <c r="A341" i="12" a="1"/>
  <c r="A341" i="12" s="1"/>
  <c r="F340" i="12" a="1"/>
  <c r="F340" i="12" s="1"/>
  <c r="A340" i="12" a="1"/>
  <c r="A340" i="12" s="1"/>
  <c r="F339" i="12" a="1"/>
  <c r="F339" i="12" s="1"/>
  <c r="G339" i="12" s="1" a="1"/>
  <c r="G339" i="12" s="1"/>
  <c r="A339" i="12" a="1"/>
  <c r="A339" i="12" s="1"/>
  <c r="F338" i="12" a="1"/>
  <c r="F338" i="12" s="1"/>
  <c r="A338" i="12" a="1"/>
  <c r="A338" i="12" s="1"/>
  <c r="C338" i="12" s="1" a="1"/>
  <c r="C338" i="12" s="1"/>
  <c r="E338" i="12" s="1" a="1"/>
  <c r="E338" i="12" s="1"/>
  <c r="F337" i="12" a="1"/>
  <c r="F337" i="12" s="1"/>
  <c r="A337" i="12" a="1"/>
  <c r="A337" i="12" s="1"/>
  <c r="F336" i="12" a="1"/>
  <c r="F336" i="12" s="1"/>
  <c r="A336" i="12" a="1"/>
  <c r="A336" i="12" s="1"/>
  <c r="F335" i="12" a="1"/>
  <c r="F335" i="12" s="1"/>
  <c r="A335" i="12" a="1"/>
  <c r="A335" i="12" s="1"/>
  <c r="B335" i="12" s="1" a="1"/>
  <c r="B335" i="12" s="1"/>
  <c r="D335" i="12" s="1" a="1"/>
  <c r="D335" i="12" s="1"/>
  <c r="F334" i="12" a="1"/>
  <c r="F334" i="12" s="1"/>
  <c r="A334" i="12" a="1"/>
  <c r="A334" i="12" s="1"/>
  <c r="C334" i="12" s="1" a="1"/>
  <c r="C334" i="12" s="1"/>
  <c r="E334" i="12" s="1" a="1"/>
  <c r="E334" i="12" s="1"/>
  <c r="F333" i="12" a="1"/>
  <c r="F333" i="12" s="1"/>
  <c r="A333" i="12" a="1"/>
  <c r="A333" i="12" s="1"/>
  <c r="F332" i="12" a="1"/>
  <c r="F332" i="12" s="1"/>
  <c r="A332" i="12" a="1"/>
  <c r="A332" i="12" s="1"/>
  <c r="F331" i="12" a="1"/>
  <c r="F331" i="12" s="1"/>
  <c r="A331" i="12" a="1"/>
  <c r="A331" i="12" s="1"/>
  <c r="F330" i="12" a="1"/>
  <c r="F330" i="12" s="1"/>
  <c r="A330" i="12" a="1"/>
  <c r="A330" i="12" s="1"/>
  <c r="C330" i="12" s="1" a="1"/>
  <c r="C330" i="12" s="1"/>
  <c r="E330" i="12" s="1" a="1"/>
  <c r="E330" i="12" s="1"/>
  <c r="F329" i="12" a="1"/>
  <c r="F329" i="12" s="1"/>
  <c r="G329" i="12" s="1" a="1"/>
  <c r="G329" i="12" s="1"/>
  <c r="A329" i="12" a="1"/>
  <c r="A329" i="12" s="1"/>
  <c r="B329" i="12" s="1" a="1"/>
  <c r="B329" i="12" s="1"/>
  <c r="D329" i="12" s="1" a="1"/>
  <c r="D329" i="12" s="1"/>
  <c r="F328" i="12" a="1"/>
  <c r="F328" i="12" s="1"/>
  <c r="A328" i="12" a="1"/>
  <c r="A328" i="12" s="1"/>
  <c r="C328" i="12" s="1" a="1"/>
  <c r="C328" i="12" s="1"/>
  <c r="E328" i="12" s="1" a="1"/>
  <c r="E328" i="12" s="1"/>
  <c r="F327" i="12" a="1"/>
  <c r="F327" i="12" s="1"/>
  <c r="A327" i="12" a="1"/>
  <c r="A327" i="12" s="1"/>
  <c r="C327" i="12" s="1" a="1"/>
  <c r="C327" i="12" s="1"/>
  <c r="E327" i="12" s="1" a="1"/>
  <c r="E327" i="12" s="1"/>
  <c r="F326" i="12" a="1"/>
  <c r="F326" i="12" s="1"/>
  <c r="A326" i="12" a="1"/>
  <c r="A326" i="12" s="1"/>
  <c r="F325" i="12" a="1"/>
  <c r="F325" i="12" s="1"/>
  <c r="H325" i="12" s="1" a="1"/>
  <c r="H325" i="12" s="1"/>
  <c r="A325" i="12" a="1"/>
  <c r="A325" i="12" s="1"/>
  <c r="C325" i="12" s="1" a="1"/>
  <c r="C325" i="12" s="1"/>
  <c r="E325" i="12" s="1" a="1"/>
  <c r="E325" i="12" s="1"/>
  <c r="F324" i="12" a="1"/>
  <c r="F324" i="12" s="1"/>
  <c r="A324" i="12" a="1"/>
  <c r="A324" i="12" s="1"/>
  <c r="F323" i="12" a="1"/>
  <c r="F323" i="12" s="1"/>
  <c r="G323" i="12" s="1" a="1"/>
  <c r="G323" i="12" s="1"/>
  <c r="A323" i="12" a="1"/>
  <c r="A323" i="12" s="1"/>
  <c r="C323" i="12" s="1" a="1"/>
  <c r="C323" i="12" s="1"/>
  <c r="E323" i="12" s="1" a="1"/>
  <c r="E323" i="12" s="1"/>
  <c r="F322" i="12" a="1"/>
  <c r="F322" i="12" s="1"/>
  <c r="A322" i="12" a="1"/>
  <c r="A322" i="12" s="1"/>
  <c r="C322" i="12" s="1" a="1"/>
  <c r="C322" i="12" s="1"/>
  <c r="E322" i="12" s="1" a="1"/>
  <c r="E322" i="12" s="1"/>
  <c r="F321" i="12" a="1"/>
  <c r="F321" i="12" s="1"/>
  <c r="H321" i="12" s="1" a="1"/>
  <c r="H321" i="12" s="1"/>
  <c r="A321" i="12" a="1"/>
  <c r="A321" i="12" s="1"/>
  <c r="B321" i="12" s="1" a="1"/>
  <c r="B321" i="12" s="1"/>
  <c r="D321" i="12" s="1" a="1"/>
  <c r="D321" i="12" s="1"/>
  <c r="F320" i="12" a="1"/>
  <c r="F320" i="12" s="1"/>
  <c r="H320" i="12" s="1" a="1"/>
  <c r="H320" i="12" s="1"/>
  <c r="A320" i="12" a="1"/>
  <c r="A320" i="12" s="1"/>
  <c r="C320" i="12" s="1" a="1"/>
  <c r="C320" i="12" s="1"/>
  <c r="E320" i="12" s="1" a="1"/>
  <c r="E320" i="12" s="1"/>
  <c r="F319" i="12" a="1"/>
  <c r="F319" i="12" s="1"/>
  <c r="A319" i="12" a="1"/>
  <c r="A319" i="12" s="1"/>
  <c r="F318" i="12" a="1"/>
  <c r="F318" i="12" s="1"/>
  <c r="A318" i="12" a="1"/>
  <c r="A318" i="12" s="1"/>
  <c r="F317" i="12" a="1"/>
  <c r="F317" i="12" s="1"/>
  <c r="A317" i="12" a="1"/>
  <c r="A317" i="12" s="1"/>
  <c r="B317" i="12" s="1" a="1"/>
  <c r="B317" i="12" s="1"/>
  <c r="D317" i="12" s="1" a="1"/>
  <c r="D317" i="12" s="1"/>
  <c r="F316" i="12" a="1"/>
  <c r="F316" i="12" s="1"/>
  <c r="A316" i="12" a="1"/>
  <c r="A316" i="12" s="1"/>
  <c r="F315" i="12" a="1"/>
  <c r="F315" i="12" s="1"/>
  <c r="A315" i="12" a="1"/>
  <c r="A315" i="12" s="1"/>
  <c r="C315" i="12" s="1" a="1"/>
  <c r="C315" i="12" s="1"/>
  <c r="E315" i="12" s="1" a="1"/>
  <c r="E315" i="12" s="1"/>
  <c r="F314" i="12" a="1"/>
  <c r="F314" i="12" s="1"/>
  <c r="A314" i="12" a="1"/>
  <c r="A314" i="12" s="1"/>
  <c r="C314" i="12" s="1" a="1"/>
  <c r="C314" i="12" s="1"/>
  <c r="E314" i="12" s="1" a="1"/>
  <c r="E314" i="12" s="1"/>
  <c r="F313" i="12" a="1"/>
  <c r="F313" i="12" s="1"/>
  <c r="H313" i="12" s="1" a="1"/>
  <c r="H313" i="12" s="1"/>
  <c r="A313" i="12" a="1"/>
  <c r="A313" i="12" s="1"/>
  <c r="F312" i="12" a="1"/>
  <c r="F312" i="12" s="1"/>
  <c r="A312" i="12" a="1"/>
  <c r="A312" i="12" s="1"/>
  <c r="B312" i="12" s="1" a="1"/>
  <c r="B312" i="12" s="1"/>
  <c r="D312" i="12" s="1" a="1"/>
  <c r="D312" i="12" s="1"/>
  <c r="F311" i="12" a="1"/>
  <c r="F311" i="12" s="1"/>
  <c r="A311" i="12" a="1"/>
  <c r="A311" i="12" s="1"/>
  <c r="F310" i="12" a="1"/>
  <c r="F310" i="12" s="1"/>
  <c r="A310" i="12" a="1"/>
  <c r="A310" i="12" s="1"/>
  <c r="C310" i="12" s="1" a="1"/>
  <c r="C310" i="12" s="1"/>
  <c r="E310" i="12" s="1" a="1"/>
  <c r="E310" i="12" s="1"/>
  <c r="F309" i="12" a="1"/>
  <c r="F309" i="12" s="1"/>
  <c r="B309" i="12" a="1"/>
  <c r="B309" i="12" s="1"/>
  <c r="D309" i="12" s="1" a="1"/>
  <c r="D309" i="12" s="1"/>
  <c r="A309" i="12" a="1"/>
  <c r="A309" i="12" s="1"/>
  <c r="C309" i="12" s="1" a="1"/>
  <c r="C309" i="12" s="1"/>
  <c r="E309" i="12" s="1" a="1"/>
  <c r="E309" i="12" s="1"/>
  <c r="F308" i="12" a="1"/>
  <c r="F308" i="12" s="1"/>
  <c r="A308" i="12" a="1"/>
  <c r="A308" i="12" s="1"/>
  <c r="B308" i="12" s="1" a="1"/>
  <c r="B308" i="12" s="1"/>
  <c r="D308" i="12" s="1" a="1"/>
  <c r="D308" i="12" s="1"/>
  <c r="F307" i="12" a="1"/>
  <c r="F307" i="12" s="1"/>
  <c r="A307" i="12" a="1"/>
  <c r="A307" i="12" s="1"/>
  <c r="F306" i="12" a="1"/>
  <c r="F306" i="12" s="1"/>
  <c r="A306" i="12" a="1"/>
  <c r="A306" i="12" s="1"/>
  <c r="F305" i="12" a="1"/>
  <c r="F305" i="12" s="1"/>
  <c r="G305" i="12" s="1" a="1"/>
  <c r="G305" i="12" s="1"/>
  <c r="A305" i="12" a="1"/>
  <c r="A305" i="12" s="1"/>
  <c r="F304" i="12" a="1"/>
  <c r="F304" i="12" s="1"/>
  <c r="A304" i="12" a="1"/>
  <c r="A304" i="12" s="1"/>
  <c r="B304" i="12" s="1" a="1"/>
  <c r="B304" i="12" s="1"/>
  <c r="D304" i="12" s="1" a="1"/>
  <c r="D304" i="12" s="1"/>
  <c r="F303" i="12" a="1"/>
  <c r="F303" i="12" s="1"/>
  <c r="A303" i="12" a="1"/>
  <c r="A303" i="12" s="1"/>
  <c r="F302" i="12" a="1"/>
  <c r="F302" i="12" s="1"/>
  <c r="A302" i="12" a="1"/>
  <c r="A302" i="12" s="1"/>
  <c r="C302" i="12" s="1" a="1"/>
  <c r="C302" i="12" s="1"/>
  <c r="E302" i="12" s="1" a="1"/>
  <c r="E302" i="12" s="1"/>
  <c r="F301" i="12" a="1"/>
  <c r="F301" i="12" s="1"/>
  <c r="H301" i="12" s="1" a="1"/>
  <c r="H301" i="12" s="1"/>
  <c r="A301" i="12" a="1"/>
  <c r="A301" i="12" s="1"/>
  <c r="B301" i="12" s="1" a="1"/>
  <c r="B301" i="12" s="1"/>
  <c r="D301" i="12" s="1" a="1"/>
  <c r="D301" i="12" s="1"/>
  <c r="F300" i="12" a="1"/>
  <c r="F300" i="12" s="1"/>
  <c r="A300" i="12" a="1"/>
  <c r="A300" i="12" s="1"/>
  <c r="C300" i="12" s="1" a="1"/>
  <c r="C300" i="12" s="1"/>
  <c r="E300" i="12" s="1" a="1"/>
  <c r="E300" i="12" s="1"/>
  <c r="F299" i="12" a="1"/>
  <c r="F299" i="12" s="1"/>
  <c r="G299" i="12" s="1" a="1"/>
  <c r="G299" i="12" s="1"/>
  <c r="A299" i="12" a="1"/>
  <c r="A299" i="12" s="1"/>
  <c r="B299" i="12" s="1" a="1"/>
  <c r="B299" i="12" s="1"/>
  <c r="D299" i="12" s="1" a="1"/>
  <c r="D299" i="12" s="1"/>
  <c r="F298" i="12" a="1"/>
  <c r="F298" i="12" s="1"/>
  <c r="A298" i="12" a="1"/>
  <c r="A298" i="12" s="1"/>
  <c r="F297" i="12" a="1"/>
  <c r="F297" i="12" s="1"/>
  <c r="A297" i="12" a="1"/>
  <c r="A297" i="12" s="1"/>
  <c r="F296" i="12" a="1"/>
  <c r="F296" i="12" s="1"/>
  <c r="A296" i="12" a="1"/>
  <c r="A296" i="12" s="1"/>
  <c r="F295" i="12" a="1"/>
  <c r="F295" i="12" s="1"/>
  <c r="A295" i="12" a="1"/>
  <c r="A295" i="12" s="1"/>
  <c r="C295" i="12" s="1" a="1"/>
  <c r="C295" i="12" s="1"/>
  <c r="E295" i="12" s="1" a="1"/>
  <c r="E295" i="12" s="1"/>
  <c r="F294" i="12" a="1"/>
  <c r="F294" i="12" s="1"/>
  <c r="A294" i="12" a="1"/>
  <c r="A294" i="12" s="1"/>
  <c r="F293" i="12" a="1"/>
  <c r="F293" i="12" s="1"/>
  <c r="H293" i="12" s="1" a="1"/>
  <c r="H293" i="12" s="1"/>
  <c r="A293" i="12" a="1"/>
  <c r="A293" i="12" s="1"/>
  <c r="C293" i="12" s="1" a="1"/>
  <c r="C293" i="12" s="1"/>
  <c r="E293" i="12" s="1" a="1"/>
  <c r="E293" i="12" s="1"/>
  <c r="F292" i="12" a="1"/>
  <c r="F292" i="12" s="1"/>
  <c r="A292" i="12" a="1"/>
  <c r="A292" i="12" s="1"/>
  <c r="F291" i="12" a="1"/>
  <c r="F291" i="12" s="1"/>
  <c r="H291" i="12" s="1" a="1"/>
  <c r="H291" i="12" s="1"/>
  <c r="A291" i="12" a="1"/>
  <c r="A291" i="12" s="1"/>
  <c r="F290" i="12" a="1"/>
  <c r="F290" i="12" s="1"/>
  <c r="A290" i="12" a="1"/>
  <c r="A290" i="12" s="1"/>
  <c r="B290" i="12" s="1" a="1"/>
  <c r="B290" i="12" s="1"/>
  <c r="D290" i="12" s="1" a="1"/>
  <c r="D290" i="12" s="1"/>
  <c r="F289" i="12" a="1"/>
  <c r="F289" i="12" s="1"/>
  <c r="G289" i="12" s="1" a="1"/>
  <c r="G289" i="12" s="1"/>
  <c r="A289" i="12" a="1"/>
  <c r="A289" i="12" s="1"/>
  <c r="F288" i="12" a="1"/>
  <c r="F288" i="12" s="1"/>
  <c r="H288" i="12" s="1" a="1"/>
  <c r="H288" i="12" s="1"/>
  <c r="A288" i="12" a="1"/>
  <c r="A288" i="12" s="1"/>
  <c r="F287" i="12" a="1"/>
  <c r="F287" i="12" s="1"/>
  <c r="A287" i="12" a="1"/>
  <c r="A287" i="12" s="1"/>
  <c r="F286" i="12" a="1"/>
  <c r="F286" i="12" s="1"/>
  <c r="A286" i="12" a="1"/>
  <c r="A286" i="12" s="1"/>
  <c r="F285" i="12" a="1"/>
  <c r="F285" i="12" s="1"/>
  <c r="A285" i="12" a="1"/>
  <c r="A285" i="12" s="1"/>
  <c r="F284" i="12" a="1"/>
  <c r="F284" i="12" s="1"/>
  <c r="A284" i="12" a="1"/>
  <c r="A284" i="12" s="1"/>
  <c r="F283" i="12" a="1"/>
  <c r="F283" i="12" s="1"/>
  <c r="H283" i="12" s="1" a="1"/>
  <c r="H283" i="12" s="1"/>
  <c r="A283" i="12" a="1"/>
  <c r="A283" i="12" s="1"/>
  <c r="F282" i="12" a="1"/>
  <c r="F282" i="12" s="1"/>
  <c r="G282" i="12" s="1" a="1"/>
  <c r="G282" i="12" s="1"/>
  <c r="A282" i="12" a="1"/>
  <c r="A282" i="12" s="1"/>
  <c r="F281" i="12" a="1"/>
  <c r="F281" i="12" s="1"/>
  <c r="G281" i="12" s="1" a="1"/>
  <c r="G281" i="12" s="1"/>
  <c r="A281" i="12" a="1"/>
  <c r="A281" i="12" s="1"/>
  <c r="B281" i="12" s="1" a="1"/>
  <c r="B281" i="12" s="1"/>
  <c r="D281" i="12" s="1" a="1"/>
  <c r="D281" i="12" s="1"/>
  <c r="F280" i="12" a="1"/>
  <c r="F280" i="12" s="1"/>
  <c r="H280" i="12" s="1" a="1"/>
  <c r="H280" i="12" s="1"/>
  <c r="A280" i="12" a="1"/>
  <c r="A280" i="12" s="1"/>
  <c r="F279" i="12" a="1"/>
  <c r="F279" i="12" s="1"/>
  <c r="H279" i="12" s="1" a="1"/>
  <c r="H279" i="12" s="1"/>
  <c r="A279" i="12" a="1"/>
  <c r="A279" i="12" s="1"/>
  <c r="C279" i="12" s="1" a="1"/>
  <c r="C279" i="12" s="1"/>
  <c r="E279" i="12" s="1" a="1"/>
  <c r="E279" i="12" s="1"/>
  <c r="F278" i="12" a="1"/>
  <c r="F278" i="12" s="1"/>
  <c r="H278" i="12" s="1" a="1"/>
  <c r="H278" i="12" s="1"/>
  <c r="A278" i="12" a="1"/>
  <c r="A278" i="12" s="1"/>
  <c r="C278" i="12" s="1" a="1"/>
  <c r="C278" i="12" s="1"/>
  <c r="E278" i="12" s="1" a="1"/>
  <c r="E278" i="12" s="1"/>
  <c r="F277" i="12" a="1"/>
  <c r="F277" i="12" s="1"/>
  <c r="H277" i="12" s="1" a="1"/>
  <c r="H277" i="12" s="1"/>
  <c r="A277" i="12" a="1"/>
  <c r="A277" i="12" s="1"/>
  <c r="F276" i="12" a="1"/>
  <c r="F276" i="12" s="1"/>
  <c r="G276" i="12" s="1" a="1"/>
  <c r="G276" i="12" s="1"/>
  <c r="A276" i="12" a="1"/>
  <c r="A276" i="12" s="1"/>
  <c r="C276" i="12" s="1" a="1"/>
  <c r="C276" i="12" s="1"/>
  <c r="E276" i="12" s="1" a="1"/>
  <c r="E276" i="12" s="1"/>
  <c r="F275" i="12" a="1"/>
  <c r="F275" i="12" s="1"/>
  <c r="H275" i="12" s="1" a="1"/>
  <c r="H275" i="12" s="1"/>
  <c r="A275" i="12" a="1"/>
  <c r="A275" i="12" s="1"/>
  <c r="B275" i="12" s="1" a="1"/>
  <c r="B275" i="12" s="1"/>
  <c r="D275" i="12" s="1" a="1"/>
  <c r="D275" i="12" s="1"/>
  <c r="F274" i="12" a="1"/>
  <c r="F274" i="12" s="1"/>
  <c r="A274" i="12" a="1"/>
  <c r="A274" i="12" s="1"/>
  <c r="C274" i="12" s="1" a="1"/>
  <c r="C274" i="12" s="1"/>
  <c r="E274" i="12" s="1" a="1"/>
  <c r="E274" i="12" s="1"/>
  <c r="F273" i="12" a="1"/>
  <c r="F273" i="12" s="1"/>
  <c r="A273" i="12" a="1"/>
  <c r="A273" i="12" s="1"/>
  <c r="C273" i="12" s="1" a="1"/>
  <c r="C273" i="12" s="1"/>
  <c r="E273" i="12" s="1" a="1"/>
  <c r="E273" i="12" s="1"/>
  <c r="F272" i="12" a="1"/>
  <c r="F272" i="12" s="1"/>
  <c r="H272" i="12" s="1" a="1"/>
  <c r="H272" i="12" s="1"/>
  <c r="A272" i="12" a="1"/>
  <c r="A272" i="12" s="1"/>
  <c r="C272" i="12" s="1" a="1"/>
  <c r="C272" i="12" s="1"/>
  <c r="E272" i="12" s="1" a="1"/>
  <c r="E272" i="12" s="1"/>
  <c r="F271" i="12" a="1"/>
  <c r="F271" i="12" s="1"/>
  <c r="H271" i="12" s="1" a="1"/>
  <c r="H271" i="12" s="1"/>
  <c r="A271" i="12" a="1"/>
  <c r="A271" i="12" s="1"/>
  <c r="B271" i="12" s="1" a="1"/>
  <c r="B271" i="12" s="1"/>
  <c r="D271" i="12" s="1" a="1"/>
  <c r="D271" i="12" s="1"/>
  <c r="F270" i="12" a="1"/>
  <c r="F270" i="12" s="1"/>
  <c r="A270" i="12" a="1"/>
  <c r="A270" i="12" s="1"/>
  <c r="F269" i="12" a="1"/>
  <c r="F269" i="12" s="1"/>
  <c r="A269" i="12" a="1"/>
  <c r="A269" i="12" s="1"/>
  <c r="C269" i="12" s="1" a="1"/>
  <c r="C269" i="12" s="1"/>
  <c r="E269" i="12" s="1" a="1"/>
  <c r="E269" i="12" s="1"/>
  <c r="F268" i="12" a="1"/>
  <c r="F268" i="12" s="1"/>
  <c r="A268" i="12" a="1"/>
  <c r="A268" i="12" s="1"/>
  <c r="F267" i="12" a="1"/>
  <c r="F267" i="12" s="1"/>
  <c r="A267" i="12" a="1"/>
  <c r="A267" i="12" s="1"/>
  <c r="C267" i="12" s="1" a="1"/>
  <c r="C267" i="12" s="1"/>
  <c r="E267" i="12" s="1" a="1"/>
  <c r="E267" i="12" s="1"/>
  <c r="F266" i="12" a="1"/>
  <c r="F266" i="12" s="1"/>
  <c r="G266" i="12" s="1" a="1"/>
  <c r="G266" i="12" s="1"/>
  <c r="A266" i="12" a="1"/>
  <c r="A266" i="12" s="1"/>
  <c r="C266" i="12" s="1" a="1"/>
  <c r="C266" i="12" s="1"/>
  <c r="E266" i="12" s="1" a="1"/>
  <c r="E266" i="12" s="1"/>
  <c r="F265" i="12" a="1"/>
  <c r="F265" i="12" s="1"/>
  <c r="A265" i="12" a="1"/>
  <c r="A265" i="12" s="1"/>
  <c r="C265" i="12" s="1" a="1"/>
  <c r="C265" i="12" s="1"/>
  <c r="E265" i="12" s="1" a="1"/>
  <c r="E265" i="12" s="1"/>
  <c r="F264" i="12" a="1"/>
  <c r="F264" i="12" s="1"/>
  <c r="H264" i="12" s="1" a="1"/>
  <c r="H264" i="12" s="1"/>
  <c r="A264" i="12" a="1"/>
  <c r="A264" i="12" s="1"/>
  <c r="F263" i="12" a="1"/>
  <c r="F263" i="12" s="1"/>
  <c r="G263" i="12" s="1" a="1"/>
  <c r="G263" i="12" s="1"/>
  <c r="A263" i="12" a="1"/>
  <c r="A263" i="12" s="1"/>
  <c r="F262" i="12" a="1"/>
  <c r="F262" i="12" s="1"/>
  <c r="H262" i="12" s="1" a="1"/>
  <c r="H262" i="12" s="1"/>
  <c r="A262" i="12" a="1"/>
  <c r="A262" i="12" s="1"/>
  <c r="B262" i="12" s="1" a="1"/>
  <c r="B262" i="12" s="1"/>
  <c r="D262" i="12" s="1" a="1"/>
  <c r="D262" i="12" s="1"/>
  <c r="F261" i="12" a="1"/>
  <c r="F261" i="12" s="1"/>
  <c r="A261" i="12" a="1"/>
  <c r="A261" i="12" s="1"/>
  <c r="B261" i="12" s="1" a="1"/>
  <c r="B261" i="12" s="1"/>
  <c r="D261" i="12" s="1" a="1"/>
  <c r="D261" i="12" s="1"/>
  <c r="F260" i="12" a="1"/>
  <c r="F260" i="12" s="1"/>
  <c r="G260" i="12" s="1" a="1"/>
  <c r="G260" i="12" s="1"/>
  <c r="A260" i="12" a="1"/>
  <c r="A260" i="12" s="1"/>
  <c r="F259" i="12" a="1"/>
  <c r="F259" i="12" s="1"/>
  <c r="H259" i="12" s="1" a="1"/>
  <c r="H259" i="12" s="1"/>
  <c r="A259" i="12" a="1"/>
  <c r="A259" i="12" s="1"/>
  <c r="F258" i="12" a="1"/>
  <c r="F258" i="12" s="1"/>
  <c r="A258" i="12" a="1"/>
  <c r="A258" i="12" s="1"/>
  <c r="F257" i="12" a="1"/>
  <c r="F257" i="12" s="1"/>
  <c r="A257" i="12" a="1"/>
  <c r="A257" i="12" s="1"/>
  <c r="F256" i="12" a="1"/>
  <c r="F256" i="12" s="1"/>
  <c r="G256" i="12" s="1" a="1"/>
  <c r="G256" i="12" s="1"/>
  <c r="A256" i="12" a="1"/>
  <c r="A256" i="12" s="1"/>
  <c r="F255" i="12" a="1"/>
  <c r="F255" i="12" s="1"/>
  <c r="H255" i="12" s="1" a="1"/>
  <c r="H255" i="12" s="1"/>
  <c r="A255" i="12" a="1"/>
  <c r="A255" i="12" s="1"/>
  <c r="F254" i="12" a="1"/>
  <c r="F254" i="12" s="1"/>
  <c r="H254" i="12" s="1" a="1"/>
  <c r="H254" i="12" s="1"/>
  <c r="A254" i="12" a="1"/>
  <c r="A254" i="12" s="1"/>
  <c r="C254" i="12" s="1" a="1"/>
  <c r="C254" i="12" s="1"/>
  <c r="E254" i="12" s="1" a="1"/>
  <c r="E254" i="12" s="1"/>
  <c r="F253" i="12" a="1"/>
  <c r="F253" i="12" s="1"/>
  <c r="H253" i="12" s="1" a="1"/>
  <c r="H253" i="12" s="1"/>
  <c r="A253" i="12" a="1"/>
  <c r="A253" i="12" s="1"/>
  <c r="C253" i="12" s="1" a="1"/>
  <c r="C253" i="12" s="1"/>
  <c r="E253" i="12" s="1" a="1"/>
  <c r="E253" i="12" s="1"/>
  <c r="F252" i="12" a="1"/>
  <c r="F252" i="12" s="1"/>
  <c r="A252" i="12" a="1"/>
  <c r="A252" i="12" s="1"/>
  <c r="B252" i="12" s="1" a="1"/>
  <c r="B252" i="12" s="1"/>
  <c r="D252" i="12" s="1" a="1"/>
  <c r="D252" i="12" s="1"/>
  <c r="F251" i="12" a="1"/>
  <c r="F251" i="12" s="1"/>
  <c r="H251" i="12" s="1" a="1"/>
  <c r="H251" i="12" s="1"/>
  <c r="A251" i="12" a="1"/>
  <c r="A251" i="12" s="1"/>
  <c r="C251" i="12" s="1" a="1"/>
  <c r="C251" i="12" s="1"/>
  <c r="E251" i="12" s="1" a="1"/>
  <c r="E251" i="12" s="1"/>
  <c r="F250" i="12" a="1"/>
  <c r="F250" i="12" s="1"/>
  <c r="G250" i="12" s="1" a="1"/>
  <c r="G250" i="12" s="1"/>
  <c r="A250" i="12" a="1"/>
  <c r="A250" i="12" s="1"/>
  <c r="C250" i="12" s="1" a="1"/>
  <c r="C250" i="12" s="1"/>
  <c r="E250" i="12" s="1" a="1"/>
  <c r="E250" i="12" s="1"/>
  <c r="F249" i="12" a="1"/>
  <c r="F249" i="12" s="1"/>
  <c r="G249" i="12" s="1" a="1"/>
  <c r="G249" i="12" s="1"/>
  <c r="A249" i="12" a="1"/>
  <c r="A249" i="12" s="1"/>
  <c r="F248" i="12" a="1"/>
  <c r="F248" i="12" s="1"/>
  <c r="H248" i="12" s="1" a="1"/>
  <c r="H248" i="12" s="1"/>
  <c r="A248" i="12" a="1"/>
  <c r="A248" i="12" s="1"/>
  <c r="F247" i="12" a="1"/>
  <c r="F247" i="12" s="1"/>
  <c r="H247" i="12" s="1" a="1"/>
  <c r="H247" i="12" s="1"/>
  <c r="A247" i="12" a="1"/>
  <c r="A247" i="12" s="1"/>
  <c r="F246" i="12" a="1"/>
  <c r="F246" i="12" s="1"/>
  <c r="H246" i="12" s="1" a="1"/>
  <c r="H246" i="12" s="1"/>
  <c r="A246" i="12" a="1"/>
  <c r="A246" i="12" s="1"/>
  <c r="F245" i="12" a="1"/>
  <c r="F245" i="12" s="1"/>
  <c r="H245" i="12" s="1" a="1"/>
  <c r="H245" i="12" s="1"/>
  <c r="A245" i="12" a="1"/>
  <c r="A245" i="12" s="1"/>
  <c r="F244" i="12" a="1"/>
  <c r="F244" i="12" s="1"/>
  <c r="G244" i="12" s="1" a="1"/>
  <c r="G244" i="12" s="1"/>
  <c r="A244" i="12" a="1"/>
  <c r="A244" i="12" s="1"/>
  <c r="F243" i="12" a="1"/>
  <c r="F243" i="12" s="1"/>
  <c r="A243" i="12" a="1"/>
  <c r="A243" i="12" s="1"/>
  <c r="F242" i="12" a="1"/>
  <c r="F242" i="12" s="1"/>
  <c r="A242" i="12" a="1"/>
  <c r="A242" i="12" s="1"/>
  <c r="F241" i="12" a="1"/>
  <c r="F241" i="12" s="1"/>
  <c r="A241" i="12" a="1"/>
  <c r="A241" i="12" s="1"/>
  <c r="F240" i="12" a="1"/>
  <c r="F240" i="12" s="1"/>
  <c r="H240" i="12" s="1" a="1"/>
  <c r="H240" i="12" s="1"/>
  <c r="A240" i="12" a="1"/>
  <c r="A240" i="12" s="1"/>
  <c r="B240" i="12" s="1" a="1"/>
  <c r="B240" i="12" s="1"/>
  <c r="D240" i="12" s="1" a="1"/>
  <c r="D240" i="12" s="1"/>
  <c r="F239" i="12" a="1"/>
  <c r="F239" i="12" s="1"/>
  <c r="H239" i="12" s="1" a="1"/>
  <c r="H239" i="12" s="1"/>
  <c r="A239" i="12" a="1"/>
  <c r="A239" i="12" s="1"/>
  <c r="F238" i="12" a="1"/>
  <c r="F238" i="12" s="1"/>
  <c r="H238" i="12" s="1" a="1"/>
  <c r="H238" i="12" s="1"/>
  <c r="A238" i="12" a="1"/>
  <c r="A238" i="12" s="1"/>
  <c r="F237" i="12" a="1"/>
  <c r="F237" i="12" s="1"/>
  <c r="A237" i="12" a="1"/>
  <c r="A237" i="12" s="1"/>
  <c r="C237" i="12" s="1" a="1"/>
  <c r="C237" i="12" s="1"/>
  <c r="E237" i="12" s="1" a="1"/>
  <c r="E237" i="12" s="1"/>
  <c r="F236" i="12" a="1"/>
  <c r="F236" i="12" s="1"/>
  <c r="A236" i="12" a="1"/>
  <c r="A236" i="12" s="1"/>
  <c r="C236" i="12" s="1" a="1"/>
  <c r="C236" i="12" s="1"/>
  <c r="E236" i="12" s="1" a="1"/>
  <c r="E236" i="12" s="1"/>
  <c r="F235" i="12" a="1"/>
  <c r="F235" i="12" s="1"/>
  <c r="A235" i="12" a="1"/>
  <c r="A235" i="12" s="1"/>
  <c r="F234" i="12" a="1"/>
  <c r="F234" i="12" s="1"/>
  <c r="A234" i="12" a="1"/>
  <c r="A234" i="12" s="1"/>
  <c r="C234" i="12" s="1" a="1"/>
  <c r="C234" i="12" s="1"/>
  <c r="E234" i="12" s="1" a="1"/>
  <c r="E234" i="12" s="1"/>
  <c r="F233" i="12" a="1"/>
  <c r="F233" i="12" s="1"/>
  <c r="A233" i="12" a="1"/>
  <c r="A233" i="12" s="1"/>
  <c r="C233" i="12" s="1" a="1"/>
  <c r="C233" i="12" s="1"/>
  <c r="E233" i="12" s="1" a="1"/>
  <c r="E233" i="12" s="1"/>
  <c r="F232" i="12" a="1"/>
  <c r="F232" i="12" s="1"/>
  <c r="A232" i="12" a="1"/>
  <c r="A232" i="12" s="1"/>
  <c r="F231" i="12" a="1"/>
  <c r="F231" i="12" s="1"/>
  <c r="H231" i="12" s="1" a="1"/>
  <c r="H231" i="12" s="1"/>
  <c r="A231" i="12" a="1"/>
  <c r="A231" i="12" s="1"/>
  <c r="C231" i="12" s="1" a="1"/>
  <c r="C231" i="12" s="1"/>
  <c r="E231" i="12" s="1" a="1"/>
  <c r="E231" i="12" s="1"/>
  <c r="F230" i="12" a="1"/>
  <c r="F230" i="12" s="1"/>
  <c r="A230" i="12" a="1"/>
  <c r="A230" i="12" s="1"/>
  <c r="C230" i="12" s="1" a="1"/>
  <c r="C230" i="12" s="1"/>
  <c r="E230" i="12" s="1" a="1"/>
  <c r="E230" i="12" s="1"/>
  <c r="F229" i="12" a="1"/>
  <c r="F229" i="12" s="1"/>
  <c r="A229" i="12" a="1"/>
  <c r="A229" i="12" s="1"/>
  <c r="F228" i="12" a="1"/>
  <c r="F228" i="12" s="1"/>
  <c r="A228" i="12" a="1"/>
  <c r="A228" i="12" s="1"/>
  <c r="B228" i="12" s="1" a="1"/>
  <c r="B228" i="12" s="1"/>
  <c r="D228" i="12" s="1" a="1"/>
  <c r="D228" i="12" s="1"/>
  <c r="F227" i="12" a="1"/>
  <c r="F227" i="12" s="1"/>
  <c r="A227" i="12" a="1"/>
  <c r="A227" i="12" s="1"/>
  <c r="F226" i="12" a="1"/>
  <c r="F226" i="12" s="1"/>
  <c r="A226" i="12" a="1"/>
  <c r="A226" i="12" s="1"/>
  <c r="B226" i="12" s="1" a="1"/>
  <c r="B226" i="12" s="1"/>
  <c r="D226" i="12" s="1" a="1"/>
  <c r="D226" i="12" s="1"/>
  <c r="F225" i="12" a="1"/>
  <c r="F225" i="12" s="1"/>
  <c r="G225" i="12" s="1" a="1"/>
  <c r="G225" i="12" s="1"/>
  <c r="A225" i="12" a="1"/>
  <c r="A225" i="12" s="1"/>
  <c r="F224" i="12" a="1"/>
  <c r="F224" i="12" s="1"/>
  <c r="A224" i="12" a="1"/>
  <c r="A224" i="12" s="1"/>
  <c r="B224" i="12" s="1" a="1"/>
  <c r="B224" i="12" s="1"/>
  <c r="D224" i="12" s="1" a="1"/>
  <c r="D224" i="12" s="1"/>
  <c r="F223" i="12" a="1"/>
  <c r="F223" i="12" s="1"/>
  <c r="H223" i="12" s="1" a="1"/>
  <c r="H223" i="12" s="1"/>
  <c r="A223" i="12" a="1"/>
  <c r="A223" i="12" s="1"/>
  <c r="C223" i="12" s="1" a="1"/>
  <c r="C223" i="12" s="1"/>
  <c r="E223" i="12" s="1" a="1"/>
  <c r="E223" i="12" s="1"/>
  <c r="F222" i="12" a="1"/>
  <c r="F222" i="12" s="1"/>
  <c r="A222" i="12" a="1"/>
  <c r="A222" i="12" s="1"/>
  <c r="B222" i="12" s="1" a="1"/>
  <c r="B222" i="12" s="1"/>
  <c r="D222" i="12" s="1" a="1"/>
  <c r="D222" i="12" s="1"/>
  <c r="F221" i="12" a="1"/>
  <c r="F221" i="12" s="1"/>
  <c r="A221" i="12" a="1"/>
  <c r="A221" i="12" s="1"/>
  <c r="F220" i="12" a="1"/>
  <c r="F220" i="12" s="1"/>
  <c r="A220" i="12" a="1"/>
  <c r="A220" i="12" s="1"/>
  <c r="B220" i="12" s="1" a="1"/>
  <c r="B220" i="12" s="1"/>
  <c r="D220" i="12" s="1" a="1"/>
  <c r="D220" i="12" s="1"/>
  <c r="F219" i="12" a="1"/>
  <c r="F219" i="12" s="1"/>
  <c r="A219" i="12" a="1"/>
  <c r="A219" i="12" s="1"/>
  <c r="C219" i="12" s="1" a="1"/>
  <c r="C219" i="12" s="1"/>
  <c r="E219" i="12" s="1" a="1"/>
  <c r="E219" i="12" s="1"/>
  <c r="F218" i="12" a="1"/>
  <c r="F218" i="12" s="1"/>
  <c r="A218" i="12" a="1"/>
  <c r="A218" i="12" s="1"/>
  <c r="B218" i="12" s="1" a="1"/>
  <c r="B218" i="12" s="1"/>
  <c r="D218" i="12" s="1" a="1"/>
  <c r="D218" i="12" s="1"/>
  <c r="F217" i="12" a="1"/>
  <c r="F217" i="12" s="1"/>
  <c r="G217" i="12" s="1" a="1"/>
  <c r="G217" i="12" s="1"/>
  <c r="A217" i="12" a="1"/>
  <c r="A217" i="12" s="1"/>
  <c r="B217" i="12" s="1" a="1"/>
  <c r="B217" i="12" s="1"/>
  <c r="D217" i="12" s="1" a="1"/>
  <c r="D217" i="12" s="1"/>
  <c r="F216" i="12" a="1"/>
  <c r="F216" i="12" s="1"/>
  <c r="A216" i="12" a="1"/>
  <c r="A216" i="12" s="1"/>
  <c r="F215" i="12" a="1"/>
  <c r="F215" i="12" s="1"/>
  <c r="H215" i="12" s="1" a="1"/>
  <c r="H215" i="12" s="1"/>
  <c r="A215" i="12" a="1"/>
  <c r="A215" i="12" s="1"/>
  <c r="F214" i="12" a="1"/>
  <c r="F214" i="12" s="1"/>
  <c r="A214" i="12" a="1"/>
  <c r="A214" i="12" s="1"/>
  <c r="F213" i="12" a="1"/>
  <c r="F213" i="12" s="1"/>
  <c r="H213" i="12" s="1" a="1"/>
  <c r="H213" i="12" s="1"/>
  <c r="A213" i="12" a="1"/>
  <c r="A213" i="12" s="1"/>
  <c r="C213" i="12" s="1" a="1"/>
  <c r="C213" i="12" s="1"/>
  <c r="E213" i="12" s="1" a="1"/>
  <c r="E213" i="12" s="1"/>
  <c r="F212" i="12" a="1"/>
  <c r="F212" i="12" s="1"/>
  <c r="A212" i="12" a="1"/>
  <c r="A212" i="12" s="1"/>
  <c r="F211" i="12" a="1"/>
  <c r="F211" i="12" s="1"/>
  <c r="A211" i="12" a="1"/>
  <c r="A211" i="12" s="1"/>
  <c r="B211" i="12" s="1" a="1"/>
  <c r="B211" i="12" s="1"/>
  <c r="D211" i="12" s="1" a="1"/>
  <c r="D211" i="12" s="1"/>
  <c r="F210" i="12" a="1"/>
  <c r="F210" i="12" s="1"/>
  <c r="G210" i="12" s="1" a="1"/>
  <c r="G210" i="12" s="1"/>
  <c r="A210" i="12" a="1"/>
  <c r="A210" i="12" s="1"/>
  <c r="C210" i="12" s="1" a="1"/>
  <c r="C210" i="12" s="1"/>
  <c r="E210" i="12" s="1" a="1"/>
  <c r="E210" i="12" s="1"/>
  <c r="F209" i="12" a="1"/>
  <c r="F209" i="12" s="1"/>
  <c r="G209" i="12" s="1" a="1"/>
  <c r="G209" i="12" s="1"/>
  <c r="A209" i="12" a="1"/>
  <c r="A209" i="12" s="1"/>
  <c r="F208" i="12" a="1"/>
  <c r="F208" i="12" s="1"/>
  <c r="G208" i="12" s="1" a="1"/>
  <c r="G208" i="12" s="1"/>
  <c r="A208" i="12" a="1"/>
  <c r="A208" i="12" s="1"/>
  <c r="C208" i="12" s="1" a="1"/>
  <c r="C208" i="12" s="1"/>
  <c r="E208" i="12" s="1" a="1"/>
  <c r="E208" i="12" s="1"/>
  <c r="F207" i="12" a="1"/>
  <c r="F207" i="12" s="1"/>
  <c r="H207" i="12" s="1" a="1"/>
  <c r="H207" i="12" s="1"/>
  <c r="A207" i="12" a="1"/>
  <c r="A207" i="12" s="1"/>
  <c r="B207" i="12" s="1" a="1"/>
  <c r="B207" i="12" s="1"/>
  <c r="D207" i="12" s="1" a="1"/>
  <c r="D207" i="12" s="1"/>
  <c r="F206" i="12" a="1"/>
  <c r="F206" i="12" s="1"/>
  <c r="H206" i="12" s="1" a="1"/>
  <c r="H206" i="12" s="1"/>
  <c r="A206" i="12" a="1"/>
  <c r="A206" i="12" s="1"/>
  <c r="C206" i="12" s="1" a="1"/>
  <c r="C206" i="12" s="1"/>
  <c r="E206" i="12" s="1" a="1"/>
  <c r="E206" i="12" s="1"/>
  <c r="F205" i="12" a="1"/>
  <c r="F205" i="12" s="1"/>
  <c r="H205" i="12" s="1" a="1"/>
  <c r="H205" i="12" s="1"/>
  <c r="A205" i="12" a="1"/>
  <c r="A205" i="12" s="1"/>
  <c r="F204" i="12" a="1"/>
  <c r="F204" i="12" s="1"/>
  <c r="A204" i="12" a="1"/>
  <c r="A204" i="12" s="1"/>
  <c r="F203" i="12" a="1"/>
  <c r="F203" i="12" s="1"/>
  <c r="A203" i="12" a="1"/>
  <c r="A203" i="12" s="1"/>
  <c r="C203" i="12" s="1" a="1"/>
  <c r="C203" i="12" s="1"/>
  <c r="E203" i="12" s="1" a="1"/>
  <c r="E203" i="12" s="1"/>
  <c r="F202" i="12" a="1"/>
  <c r="F202" i="12" s="1"/>
  <c r="A202" i="12" a="1"/>
  <c r="A202" i="12" s="1"/>
  <c r="F201" i="12" a="1"/>
  <c r="F201" i="12" s="1"/>
  <c r="G201" i="12" s="1" a="1"/>
  <c r="G201" i="12" s="1"/>
  <c r="A201" i="12" a="1"/>
  <c r="A201" i="12" s="1"/>
  <c r="B201" i="12" s="1" a="1"/>
  <c r="B201" i="12" s="1"/>
  <c r="D201" i="12" s="1" a="1"/>
  <c r="D201" i="12" s="1"/>
  <c r="F200" i="12" a="1"/>
  <c r="F200" i="12" s="1"/>
  <c r="G200" i="12" s="1" a="1"/>
  <c r="G200" i="12" s="1"/>
  <c r="A200" i="12" a="1"/>
  <c r="A200" i="12" s="1"/>
  <c r="F199" i="12" a="1"/>
  <c r="F199" i="12" s="1"/>
  <c r="H199" i="12" s="1" a="1"/>
  <c r="H199" i="12" s="1"/>
  <c r="A199" i="12" a="1"/>
  <c r="A199" i="12" s="1"/>
  <c r="F198" i="12" a="1"/>
  <c r="F198" i="12" s="1"/>
  <c r="A198" i="12" a="1"/>
  <c r="A198" i="12" s="1"/>
  <c r="C198" i="12" s="1" a="1"/>
  <c r="C198" i="12" s="1"/>
  <c r="E198" i="12" s="1" a="1"/>
  <c r="E198" i="12" s="1"/>
  <c r="F197" i="12" a="1"/>
  <c r="F197" i="12" s="1"/>
  <c r="H197" i="12" s="1" a="1"/>
  <c r="H197" i="12" s="1"/>
  <c r="A197" i="12" a="1"/>
  <c r="A197" i="12" s="1"/>
  <c r="F196" i="12" a="1"/>
  <c r="F196" i="12" s="1"/>
  <c r="A196" i="12" a="1"/>
  <c r="A196" i="12" s="1"/>
  <c r="C196" i="12" s="1" a="1"/>
  <c r="C196" i="12" s="1"/>
  <c r="E196" i="12" s="1" a="1"/>
  <c r="E196" i="12" s="1"/>
  <c r="F195" i="12" a="1"/>
  <c r="F195" i="12" s="1"/>
  <c r="A195" i="12" a="1"/>
  <c r="A195" i="12" s="1"/>
  <c r="C195" i="12" s="1" a="1"/>
  <c r="C195" i="12" s="1"/>
  <c r="E195" i="12" s="1" a="1"/>
  <c r="E195" i="12" s="1"/>
  <c r="F194" i="12" a="1"/>
  <c r="F194" i="12" s="1"/>
  <c r="A194" i="12" a="1"/>
  <c r="A194" i="12" s="1"/>
  <c r="C194" i="12" s="1" a="1"/>
  <c r="C194" i="12" s="1"/>
  <c r="E194" i="12" s="1" a="1"/>
  <c r="E194" i="12" s="1"/>
  <c r="F193" i="12" a="1"/>
  <c r="F193" i="12" s="1"/>
  <c r="H193" i="12" s="1" a="1"/>
  <c r="H193" i="12" s="1"/>
  <c r="A193" i="12" a="1"/>
  <c r="A193" i="12" s="1"/>
  <c r="B193" i="12" s="1" a="1"/>
  <c r="B193" i="12" s="1"/>
  <c r="D193" i="12" s="1" a="1"/>
  <c r="D193" i="12" s="1"/>
  <c r="F192" i="12" a="1"/>
  <c r="F192" i="12" s="1"/>
  <c r="G192" i="12" s="1" a="1"/>
  <c r="G192" i="12" s="1"/>
  <c r="A192" i="12" a="1"/>
  <c r="A192" i="12" s="1"/>
  <c r="F191" i="12" a="1"/>
  <c r="F191" i="12" s="1"/>
  <c r="A191" i="12" a="1"/>
  <c r="A191" i="12" s="1"/>
  <c r="C191" i="12" s="1" a="1"/>
  <c r="C191" i="12" s="1"/>
  <c r="E191" i="12" s="1" a="1"/>
  <c r="E191" i="12" s="1"/>
  <c r="F190" i="12" a="1"/>
  <c r="F190" i="12" s="1"/>
  <c r="A190" i="12" a="1"/>
  <c r="A190" i="12" s="1"/>
  <c r="C190" i="12" s="1" a="1"/>
  <c r="C190" i="12" s="1"/>
  <c r="E190" i="12" s="1" a="1"/>
  <c r="E190" i="12" s="1"/>
  <c r="F189" i="12" a="1"/>
  <c r="F189" i="12" s="1"/>
  <c r="A189" i="12" a="1"/>
  <c r="A189" i="12" s="1"/>
  <c r="C189" i="12" s="1" a="1"/>
  <c r="C189" i="12" s="1"/>
  <c r="E189" i="12" s="1" a="1"/>
  <c r="E189" i="12" s="1"/>
  <c r="F188" i="12" a="1"/>
  <c r="F188" i="12" s="1"/>
  <c r="A188" i="12" a="1"/>
  <c r="A188" i="12" s="1"/>
  <c r="C188" i="12" s="1" a="1"/>
  <c r="C188" i="12" s="1"/>
  <c r="E188" i="12" s="1" a="1"/>
  <c r="E188" i="12" s="1"/>
  <c r="F187" i="12" a="1"/>
  <c r="F187" i="12" s="1"/>
  <c r="A187" i="12" a="1"/>
  <c r="A187" i="12" s="1"/>
  <c r="C187" i="12" s="1" a="1"/>
  <c r="C187" i="12" s="1"/>
  <c r="E187" i="12" s="1" a="1"/>
  <c r="E187" i="12" s="1"/>
  <c r="F186" i="12" a="1"/>
  <c r="F186" i="12" s="1"/>
  <c r="A186" i="12" a="1"/>
  <c r="A186" i="12" s="1"/>
  <c r="B186" i="12" s="1" a="1"/>
  <c r="B186" i="12" s="1"/>
  <c r="D186" i="12" s="1" a="1"/>
  <c r="D186" i="12" s="1"/>
  <c r="F185" i="12" a="1"/>
  <c r="F185" i="12" s="1"/>
  <c r="H185" i="12" s="1" a="1"/>
  <c r="H185" i="12" s="1"/>
  <c r="A185" i="12" a="1"/>
  <c r="A185" i="12" s="1"/>
  <c r="C185" i="12" s="1" a="1"/>
  <c r="C185" i="12" s="1"/>
  <c r="E185" i="12" s="1" a="1"/>
  <c r="E185" i="12" s="1"/>
  <c r="F184" i="12" a="1"/>
  <c r="F184" i="12" s="1"/>
  <c r="G184" i="12" s="1" a="1"/>
  <c r="G184" i="12" s="1"/>
  <c r="A184" i="12" a="1"/>
  <c r="A184" i="12" s="1"/>
  <c r="C184" i="12" s="1" a="1"/>
  <c r="C184" i="12" s="1"/>
  <c r="E184" i="12" s="1" a="1"/>
  <c r="E184" i="12" s="1"/>
  <c r="F183" i="12" a="1"/>
  <c r="F183" i="12" s="1"/>
  <c r="A183" i="12" a="1"/>
  <c r="A183" i="12" s="1"/>
  <c r="C183" i="12" s="1" a="1"/>
  <c r="C183" i="12" s="1"/>
  <c r="E183" i="12" s="1" a="1"/>
  <c r="E183" i="12" s="1"/>
  <c r="F182" i="12" a="1"/>
  <c r="F182" i="12" s="1"/>
  <c r="A182" i="12" a="1"/>
  <c r="A182" i="12" s="1"/>
  <c r="C182" i="12" s="1" a="1"/>
  <c r="C182" i="12" s="1"/>
  <c r="E182" i="12" s="1" a="1"/>
  <c r="E182" i="12" s="1"/>
  <c r="F181" i="12" a="1"/>
  <c r="F181" i="12" s="1"/>
  <c r="A181" i="12" a="1"/>
  <c r="A181" i="12" s="1"/>
  <c r="B181" i="12" s="1" a="1"/>
  <c r="B181" i="12" s="1"/>
  <c r="D181" i="12" s="1" a="1"/>
  <c r="D181" i="12" s="1"/>
  <c r="F180" i="12" a="1"/>
  <c r="F180" i="12" s="1"/>
  <c r="A180" i="12" a="1"/>
  <c r="A180" i="12" s="1"/>
  <c r="B180" i="12" s="1" a="1"/>
  <c r="B180" i="12" s="1"/>
  <c r="D180" i="12" s="1" a="1"/>
  <c r="D180" i="12" s="1"/>
  <c r="F179" i="12" a="1"/>
  <c r="F179" i="12" s="1"/>
  <c r="A179" i="12" a="1"/>
  <c r="A179" i="12" s="1"/>
  <c r="C179" i="12" s="1" a="1"/>
  <c r="C179" i="12" s="1"/>
  <c r="E179" i="12" s="1" a="1"/>
  <c r="E179" i="12" s="1"/>
  <c r="F178" i="12" a="1"/>
  <c r="F178" i="12" s="1"/>
  <c r="A178" i="12" a="1"/>
  <c r="A178" i="12" s="1"/>
  <c r="F177" i="12" a="1"/>
  <c r="F177" i="12" s="1"/>
  <c r="A177" i="12" a="1"/>
  <c r="A177" i="12" s="1"/>
  <c r="C177" i="12" s="1" a="1"/>
  <c r="C177" i="12" s="1"/>
  <c r="E177" i="12" s="1" a="1"/>
  <c r="E177" i="12" s="1"/>
  <c r="F176" i="12" a="1"/>
  <c r="F176" i="12" s="1"/>
  <c r="A176" i="12" a="1"/>
  <c r="A176" i="12" s="1"/>
  <c r="F175" i="12" a="1"/>
  <c r="F175" i="12" s="1"/>
  <c r="H175" i="12" s="1" a="1"/>
  <c r="H175" i="12" s="1"/>
  <c r="A175" i="12" a="1"/>
  <c r="A175" i="12" s="1"/>
  <c r="F174" i="12" a="1"/>
  <c r="F174" i="12" s="1"/>
  <c r="H174" i="12" s="1" a="1"/>
  <c r="H174" i="12" s="1"/>
  <c r="A174" i="12" a="1"/>
  <c r="A174" i="12" s="1"/>
  <c r="F173" i="12" a="1"/>
  <c r="F173" i="12" s="1"/>
  <c r="H173" i="12" s="1" a="1"/>
  <c r="H173" i="12" s="1"/>
  <c r="A173" i="12" a="1"/>
  <c r="A173" i="12" s="1"/>
  <c r="F172" i="12" a="1"/>
  <c r="F172" i="12" s="1"/>
  <c r="G172" i="12" s="1" a="1"/>
  <c r="G172" i="12" s="1"/>
  <c r="A172" i="12" a="1"/>
  <c r="A172" i="12" s="1"/>
  <c r="F171" i="12" a="1"/>
  <c r="F171" i="12" s="1"/>
  <c r="G171" i="12" s="1" a="1"/>
  <c r="G171" i="12" s="1"/>
  <c r="A171" i="12" a="1"/>
  <c r="A171" i="12" s="1"/>
  <c r="F170" i="12" a="1"/>
  <c r="F170" i="12" s="1"/>
  <c r="G170" i="12" s="1" a="1"/>
  <c r="G170" i="12" s="1"/>
  <c r="A170" i="12" a="1"/>
  <c r="A170" i="12" s="1"/>
  <c r="C170" i="12" s="1" a="1"/>
  <c r="C170" i="12" s="1"/>
  <c r="E170" i="12" s="1" a="1"/>
  <c r="E170" i="12" s="1"/>
  <c r="F169" i="12" a="1"/>
  <c r="F169" i="12" s="1"/>
  <c r="H169" i="12" s="1" a="1"/>
  <c r="H169" i="12" s="1"/>
  <c r="A169" i="12" a="1"/>
  <c r="A169" i="12" s="1"/>
  <c r="F168" i="12" a="1"/>
  <c r="F168" i="12" s="1"/>
  <c r="G168" i="12" s="1" a="1"/>
  <c r="G168" i="12" s="1"/>
  <c r="A168" i="12" a="1"/>
  <c r="A168" i="12" s="1"/>
  <c r="C168" i="12" s="1" a="1"/>
  <c r="C168" i="12" s="1"/>
  <c r="E168" i="12" s="1" a="1"/>
  <c r="E168" i="12" s="1"/>
  <c r="F167" i="12" a="1"/>
  <c r="F167" i="12" s="1"/>
  <c r="A167" i="12" a="1"/>
  <c r="A167" i="12" s="1"/>
  <c r="B167" i="12" s="1" a="1"/>
  <c r="B167" i="12" s="1"/>
  <c r="D167" i="12" s="1" a="1"/>
  <c r="D167" i="12" s="1"/>
  <c r="F166" i="12" a="1"/>
  <c r="F166" i="12" s="1"/>
  <c r="A166" i="12" a="1"/>
  <c r="A166" i="12" s="1"/>
  <c r="B166" i="12" s="1" a="1"/>
  <c r="B166" i="12" s="1"/>
  <c r="D166" i="12" s="1" a="1"/>
  <c r="D166" i="12" s="1"/>
  <c r="F165" i="12" a="1"/>
  <c r="F165" i="12" s="1"/>
  <c r="A165" i="12" a="1"/>
  <c r="A165" i="12" s="1"/>
  <c r="C165" i="12" s="1" a="1"/>
  <c r="C165" i="12" s="1"/>
  <c r="E165" i="12" s="1" a="1"/>
  <c r="E165" i="12" s="1"/>
  <c r="F164" i="12" a="1"/>
  <c r="F164" i="12" s="1"/>
  <c r="A164" i="12" a="1"/>
  <c r="A164" i="12" s="1"/>
  <c r="C164" i="12" s="1" a="1"/>
  <c r="C164" i="12" s="1"/>
  <c r="E164" i="12" s="1" a="1"/>
  <c r="E164" i="12" s="1"/>
  <c r="F163" i="12" a="1"/>
  <c r="F163" i="12" s="1"/>
  <c r="A163" i="12" a="1"/>
  <c r="A163" i="12" s="1"/>
  <c r="B163" i="12" s="1" a="1"/>
  <c r="B163" i="12" s="1"/>
  <c r="D163" i="12" s="1" a="1"/>
  <c r="D163" i="12" s="1"/>
  <c r="F162" i="12" a="1"/>
  <c r="F162" i="12" s="1"/>
  <c r="A162" i="12" a="1"/>
  <c r="A162" i="12" s="1"/>
  <c r="F161" i="12" a="1"/>
  <c r="F161" i="12" s="1"/>
  <c r="A161" i="12" a="1"/>
  <c r="A161" i="12" s="1"/>
  <c r="C161" i="12" s="1" a="1"/>
  <c r="C161" i="12" s="1"/>
  <c r="E161" i="12" s="1" a="1"/>
  <c r="E161" i="12" s="1"/>
  <c r="F160" i="12" a="1"/>
  <c r="F160" i="12" s="1"/>
  <c r="A160" i="12" a="1"/>
  <c r="A160" i="12" s="1"/>
  <c r="F159" i="12" a="1"/>
  <c r="F159" i="12" s="1"/>
  <c r="H159" i="12" s="1" a="1"/>
  <c r="H159" i="12" s="1"/>
  <c r="A159" i="12" a="1"/>
  <c r="A159" i="12" s="1"/>
  <c r="F158" i="12" a="1"/>
  <c r="F158" i="12" s="1"/>
  <c r="H158" i="12" s="1" a="1"/>
  <c r="H158" i="12" s="1"/>
  <c r="A158" i="12" a="1"/>
  <c r="A158" i="12" s="1"/>
  <c r="F157" i="12" a="1"/>
  <c r="F157" i="12" s="1"/>
  <c r="H157" i="12" s="1" a="1"/>
  <c r="H157" i="12" s="1"/>
  <c r="A157" i="12" a="1"/>
  <c r="A157" i="12" s="1"/>
  <c r="B157" i="12" s="1" a="1"/>
  <c r="B157" i="12" s="1"/>
  <c r="D157" i="12" s="1" a="1"/>
  <c r="D157" i="12" s="1"/>
  <c r="F156" i="12" a="1"/>
  <c r="F156" i="12" s="1"/>
  <c r="G156" i="12" s="1" a="1"/>
  <c r="G156" i="12" s="1"/>
  <c r="A156" i="12" a="1"/>
  <c r="A156" i="12" s="1"/>
  <c r="F155" i="12" a="1"/>
  <c r="F155" i="12" s="1"/>
  <c r="G155" i="12" s="1" a="1"/>
  <c r="G155" i="12" s="1"/>
  <c r="A155" i="12" a="1"/>
  <c r="A155" i="12" s="1"/>
  <c r="F154" i="12" a="1"/>
  <c r="F154" i="12" s="1"/>
  <c r="A154" i="12" a="1"/>
  <c r="A154" i="12" s="1"/>
  <c r="F153" i="12" a="1"/>
  <c r="F153" i="12" s="1"/>
  <c r="H153" i="12" s="1" a="1"/>
  <c r="H153" i="12" s="1"/>
  <c r="A153" i="12" a="1"/>
  <c r="A153" i="12" s="1"/>
  <c r="F152" i="12" a="1"/>
  <c r="F152" i="12" s="1"/>
  <c r="A152" i="12" a="1"/>
  <c r="A152" i="12" s="1"/>
  <c r="B152" i="12" s="1" a="1"/>
  <c r="B152" i="12" s="1"/>
  <c r="D152" i="12" s="1" a="1"/>
  <c r="D152" i="12" s="1"/>
  <c r="F151" i="12" a="1"/>
  <c r="F151" i="12" s="1"/>
  <c r="H151" i="12" s="1" a="1"/>
  <c r="H151" i="12" s="1"/>
  <c r="A151" i="12" a="1"/>
  <c r="A151" i="12" s="1"/>
  <c r="F150" i="12" a="1"/>
  <c r="F150" i="12" s="1"/>
  <c r="H150" i="12" s="1" a="1"/>
  <c r="H150" i="12" s="1"/>
  <c r="A150" i="12" a="1"/>
  <c r="A150" i="12" s="1"/>
  <c r="F149" i="12" a="1"/>
  <c r="F149" i="12" s="1"/>
  <c r="H149" i="12" s="1" a="1"/>
  <c r="H149" i="12" s="1"/>
  <c r="A149" i="12" a="1"/>
  <c r="A149" i="12" s="1"/>
  <c r="F148" i="12" a="1"/>
  <c r="F148" i="12" s="1"/>
  <c r="G148" i="12" s="1" a="1"/>
  <c r="G148" i="12" s="1"/>
  <c r="A148" i="12" a="1"/>
  <c r="A148" i="12" s="1"/>
  <c r="C148" i="12" s="1" a="1"/>
  <c r="C148" i="12" s="1"/>
  <c r="E148" i="12" s="1" a="1"/>
  <c r="E148" i="12" s="1"/>
  <c r="F147" i="12" a="1"/>
  <c r="F147" i="12" s="1"/>
  <c r="G147" i="12" s="1" a="1"/>
  <c r="G147" i="12" s="1"/>
  <c r="A147" i="12" a="1"/>
  <c r="A147" i="12" s="1"/>
  <c r="F146" i="12" a="1"/>
  <c r="F146" i="12" s="1"/>
  <c r="A146" i="12" a="1"/>
  <c r="A146" i="12" s="1"/>
  <c r="B146" i="12" s="1" a="1"/>
  <c r="B146" i="12" s="1"/>
  <c r="D146" i="12" s="1" a="1"/>
  <c r="D146" i="12" s="1"/>
  <c r="F145" i="12" a="1"/>
  <c r="F145" i="12" s="1"/>
  <c r="H145" i="12" s="1" a="1"/>
  <c r="H145" i="12" s="1"/>
  <c r="A145" i="12" a="1"/>
  <c r="A145" i="12" s="1"/>
  <c r="F144" i="12" a="1"/>
  <c r="F144" i="12" s="1"/>
  <c r="A144" i="12" a="1"/>
  <c r="A144" i="12" s="1"/>
  <c r="B144" i="12" s="1" a="1"/>
  <c r="B144" i="12" s="1"/>
  <c r="D144" i="12" s="1" a="1"/>
  <c r="D144" i="12" s="1"/>
  <c r="F143" i="12" a="1"/>
  <c r="F143" i="12" s="1"/>
  <c r="A143" i="12" a="1"/>
  <c r="A143" i="12" s="1"/>
  <c r="C143" i="12" s="1" a="1"/>
  <c r="C143" i="12" s="1"/>
  <c r="E143" i="12" s="1" a="1"/>
  <c r="E143" i="12" s="1"/>
  <c r="F142" i="12" a="1"/>
  <c r="F142" i="12" s="1"/>
  <c r="H142" i="12" s="1" a="1"/>
  <c r="H142" i="12" s="1"/>
  <c r="A142" i="12" a="1"/>
  <c r="A142" i="12" s="1"/>
  <c r="B142" i="12" s="1" a="1"/>
  <c r="B142" i="12" s="1"/>
  <c r="D142" i="12" s="1" a="1"/>
  <c r="D142" i="12" s="1"/>
  <c r="F141" i="12" a="1"/>
  <c r="F141" i="12" s="1"/>
  <c r="A141" i="12" a="1"/>
  <c r="A141" i="12" s="1"/>
  <c r="F140" i="12" a="1"/>
  <c r="F140" i="12" s="1"/>
  <c r="G140" i="12" s="1" a="1"/>
  <c r="G140" i="12" s="1"/>
  <c r="A140" i="12" a="1"/>
  <c r="A140" i="12" s="1"/>
  <c r="F139" i="12" a="1"/>
  <c r="F139" i="12" s="1"/>
  <c r="A139" i="12" a="1"/>
  <c r="A139" i="12" s="1"/>
  <c r="C139" i="12" s="1" a="1"/>
  <c r="C139" i="12" s="1"/>
  <c r="E139" i="12" s="1" a="1"/>
  <c r="E139" i="12" s="1"/>
  <c r="F138" i="12" a="1"/>
  <c r="F138" i="12" s="1"/>
  <c r="G138" i="12" s="1" a="1"/>
  <c r="G138" i="12" s="1"/>
  <c r="A138" i="12" a="1"/>
  <c r="A138" i="12" s="1"/>
  <c r="F137" i="12" a="1"/>
  <c r="F137" i="12" s="1"/>
  <c r="H137" i="12" s="1" a="1"/>
  <c r="H137" i="12" s="1"/>
  <c r="A137" i="12" a="1"/>
  <c r="A137" i="12" s="1"/>
  <c r="B137" i="12" s="1" a="1"/>
  <c r="B137" i="12" s="1"/>
  <c r="D137" i="12" s="1" a="1"/>
  <c r="D137" i="12" s="1"/>
  <c r="F136" i="12" a="1"/>
  <c r="F136" i="12" s="1"/>
  <c r="A136" i="12" a="1"/>
  <c r="A136" i="12" s="1"/>
  <c r="F135" i="12" a="1"/>
  <c r="F135" i="12" s="1"/>
  <c r="H135" i="12" s="1" a="1"/>
  <c r="H135" i="12" s="1"/>
  <c r="A135" i="12" a="1"/>
  <c r="A135" i="12" s="1"/>
  <c r="F134" i="12" a="1"/>
  <c r="F134" i="12" s="1"/>
  <c r="H134" i="12" s="1" a="1"/>
  <c r="H134" i="12" s="1"/>
  <c r="A134" i="12" a="1"/>
  <c r="A134" i="12" s="1"/>
  <c r="F133" i="12" a="1"/>
  <c r="F133" i="12" s="1"/>
  <c r="H133" i="12" s="1" a="1"/>
  <c r="H133" i="12" s="1"/>
  <c r="A133" i="12" a="1"/>
  <c r="A133" i="12" s="1"/>
  <c r="F132" i="12" a="1"/>
  <c r="F132" i="12" s="1"/>
  <c r="G132" i="12" s="1" a="1"/>
  <c r="G132" i="12" s="1"/>
  <c r="A132" i="12" a="1"/>
  <c r="A132" i="12" s="1"/>
  <c r="F131" i="12" a="1"/>
  <c r="F131" i="12" s="1"/>
  <c r="G131" i="12" s="1" a="1"/>
  <c r="G131" i="12" s="1"/>
  <c r="A131" i="12" a="1"/>
  <c r="A131" i="12" s="1"/>
  <c r="B131" i="12" s="1" a="1"/>
  <c r="B131" i="12" s="1"/>
  <c r="D131" i="12" s="1" a="1"/>
  <c r="D131" i="12" s="1"/>
  <c r="F130" i="12" a="1"/>
  <c r="F130" i="12" s="1"/>
  <c r="A130" i="12" a="1"/>
  <c r="A130" i="12" s="1"/>
  <c r="C130" i="12" s="1" a="1"/>
  <c r="C130" i="12" s="1"/>
  <c r="E130" i="12" s="1" a="1"/>
  <c r="E130" i="12" s="1"/>
  <c r="F129" i="12" a="1"/>
  <c r="F129" i="12" s="1"/>
  <c r="H129" i="12" s="1" a="1"/>
  <c r="H129" i="12" s="1"/>
  <c r="A129" i="12" a="1"/>
  <c r="A129" i="12" s="1"/>
  <c r="F128" i="12" a="1"/>
  <c r="F128" i="12" s="1"/>
  <c r="G128" i="12" s="1" a="1"/>
  <c r="G128" i="12" s="1"/>
  <c r="A128" i="12" a="1"/>
  <c r="A128" i="12" s="1"/>
  <c r="B128" i="12" s="1" a="1"/>
  <c r="B128" i="12" s="1"/>
  <c r="D128" i="12" s="1" a="1"/>
  <c r="D128" i="12" s="1"/>
  <c r="F127" i="12" a="1"/>
  <c r="F127" i="12" s="1"/>
  <c r="H127" i="12" s="1" a="1"/>
  <c r="H127" i="12" s="1"/>
  <c r="A127" i="12" a="1"/>
  <c r="A127" i="12" s="1"/>
  <c r="F126" i="12" a="1"/>
  <c r="F126" i="12" s="1"/>
  <c r="H126" i="12" s="1" a="1"/>
  <c r="H126" i="12" s="1"/>
  <c r="A126" i="12" a="1"/>
  <c r="A126" i="12" s="1"/>
  <c r="B126" i="12" s="1" a="1"/>
  <c r="B126" i="12" s="1"/>
  <c r="D126" i="12" s="1" a="1"/>
  <c r="D126" i="12" s="1"/>
  <c r="F125" i="12" a="1"/>
  <c r="F125" i="12" s="1"/>
  <c r="H125" i="12" s="1" a="1"/>
  <c r="H125" i="12" s="1"/>
  <c r="A125" i="12" a="1"/>
  <c r="A125" i="12" s="1"/>
  <c r="F124" i="12" a="1"/>
  <c r="F124" i="12" s="1"/>
  <c r="G124" i="12" s="1" a="1"/>
  <c r="G124" i="12" s="1"/>
  <c r="A124" i="12" a="1"/>
  <c r="A124" i="12" s="1"/>
  <c r="B124" i="12" s="1" a="1"/>
  <c r="B124" i="12" s="1"/>
  <c r="D124" i="12" s="1" a="1"/>
  <c r="D124" i="12" s="1"/>
  <c r="F123" i="12" a="1"/>
  <c r="F123" i="12" s="1"/>
  <c r="G123" i="12" s="1" a="1"/>
  <c r="G123" i="12" s="1"/>
  <c r="A123" i="12" a="1"/>
  <c r="A123" i="12" s="1"/>
  <c r="F122" i="12" a="1"/>
  <c r="F122" i="12" s="1"/>
  <c r="A122" i="12" a="1"/>
  <c r="A122" i="12" s="1"/>
  <c r="B122" i="12" s="1" a="1"/>
  <c r="B122" i="12" s="1"/>
  <c r="D122" i="12" s="1" a="1"/>
  <c r="D122" i="12" s="1"/>
  <c r="F121" i="12" a="1"/>
  <c r="F121" i="12" s="1"/>
  <c r="H121" i="12" s="1" a="1"/>
  <c r="H121" i="12" s="1"/>
  <c r="A121" i="12" a="1"/>
  <c r="A121" i="12" s="1"/>
  <c r="F120" i="12" a="1"/>
  <c r="F120" i="12" s="1"/>
  <c r="A120" i="12" a="1"/>
  <c r="A120" i="12" s="1"/>
  <c r="F119" i="12" a="1"/>
  <c r="F119" i="12" s="1"/>
  <c r="H119" i="12" s="1" a="1"/>
  <c r="H119" i="12" s="1"/>
  <c r="A119" i="12" a="1"/>
  <c r="A119" i="12" s="1"/>
  <c r="C119" i="12" s="1" a="1"/>
  <c r="C119" i="12" s="1"/>
  <c r="E119" i="12" s="1" a="1"/>
  <c r="E119" i="12" s="1"/>
  <c r="F118" i="12" a="1"/>
  <c r="F118" i="12" s="1"/>
  <c r="A118" i="12" a="1"/>
  <c r="A118" i="12" s="1"/>
  <c r="C118" i="12" s="1" a="1"/>
  <c r="C118" i="12" s="1"/>
  <c r="E118" i="12" s="1" a="1"/>
  <c r="E118" i="12" s="1"/>
  <c r="F117" i="12" a="1"/>
  <c r="F117" i="12" s="1"/>
  <c r="H117" i="12" s="1" a="1"/>
  <c r="H117" i="12" s="1"/>
  <c r="A117" i="12" a="1"/>
  <c r="A117" i="12" s="1"/>
  <c r="F116" i="12" a="1"/>
  <c r="F116" i="12" s="1"/>
  <c r="A116" i="12" a="1"/>
  <c r="A116" i="12" s="1"/>
  <c r="F115" i="12" a="1"/>
  <c r="F115" i="12" s="1"/>
  <c r="H115" i="12" s="1" a="1"/>
  <c r="H115" i="12" s="1"/>
  <c r="A115" i="12" a="1"/>
  <c r="A115" i="12" s="1"/>
  <c r="B115" i="12" s="1" a="1"/>
  <c r="B115" i="12" s="1"/>
  <c r="D115" i="12" s="1" a="1"/>
  <c r="D115" i="12" s="1"/>
  <c r="F114" i="12" a="1"/>
  <c r="F114" i="12" s="1"/>
  <c r="A114" i="12" a="1"/>
  <c r="A114" i="12" s="1"/>
  <c r="F113" i="12" a="1"/>
  <c r="F113" i="12" s="1"/>
  <c r="A113" i="12" a="1"/>
  <c r="A113" i="12" s="1"/>
  <c r="F112" i="12" a="1"/>
  <c r="F112" i="12" s="1"/>
  <c r="G112" i="12" s="1" a="1"/>
  <c r="G112" i="12" s="1"/>
  <c r="A112" i="12" a="1"/>
  <c r="A112" i="12" s="1"/>
  <c r="C112" i="12" s="1" a="1"/>
  <c r="C112" i="12" s="1"/>
  <c r="E112" i="12" s="1" a="1"/>
  <c r="E112" i="12" s="1"/>
  <c r="F111" i="12" a="1"/>
  <c r="F111" i="12" s="1"/>
  <c r="H111" i="12" s="1" a="1"/>
  <c r="H111" i="12" s="1"/>
  <c r="A111" i="12" a="1"/>
  <c r="A111" i="12" s="1"/>
  <c r="F110" i="12" a="1"/>
  <c r="F110" i="12" s="1"/>
  <c r="G110" i="12" s="1" a="1"/>
  <c r="G110" i="12" s="1"/>
  <c r="A110" i="12" a="1"/>
  <c r="A110" i="12" s="1"/>
  <c r="B110" i="12" s="1" a="1"/>
  <c r="B110" i="12" s="1"/>
  <c r="D110" i="12" s="1" a="1"/>
  <c r="D110" i="12" s="1"/>
  <c r="F109" i="12" a="1"/>
  <c r="F109" i="12" s="1"/>
  <c r="H109" i="12" s="1" a="1"/>
  <c r="H109" i="12" s="1"/>
  <c r="A109" i="12" a="1"/>
  <c r="A109" i="12" s="1"/>
  <c r="B109" i="12" s="1" a="1"/>
  <c r="B109" i="12" s="1"/>
  <c r="D109" i="12" s="1" a="1"/>
  <c r="D109" i="12" s="1"/>
  <c r="F108" i="12" a="1"/>
  <c r="F108" i="12" s="1"/>
  <c r="A108" i="12" a="1"/>
  <c r="A108" i="12" s="1"/>
  <c r="C108" i="12" s="1" a="1"/>
  <c r="C108" i="12" s="1"/>
  <c r="E108" i="12" s="1" a="1"/>
  <c r="E108" i="12" s="1"/>
  <c r="F107" i="12" a="1"/>
  <c r="F107" i="12" s="1"/>
  <c r="H107" i="12" s="1" a="1"/>
  <c r="H107" i="12" s="1"/>
  <c r="A107" i="12" a="1"/>
  <c r="A107" i="12" s="1"/>
  <c r="C107" i="12" s="1" a="1"/>
  <c r="C107" i="12" s="1"/>
  <c r="E107" i="12" s="1" a="1"/>
  <c r="E107" i="12" s="1"/>
  <c r="F106" i="12" a="1"/>
  <c r="F106" i="12" s="1"/>
  <c r="G106" i="12" s="1" a="1"/>
  <c r="G106" i="12" s="1"/>
  <c r="A106" i="12" a="1"/>
  <c r="A106" i="12" s="1"/>
  <c r="F105" i="12" a="1"/>
  <c r="F105" i="12" s="1"/>
  <c r="H105" i="12" s="1" a="1"/>
  <c r="H105" i="12" s="1"/>
  <c r="A105" i="12" a="1"/>
  <c r="A105" i="12" s="1"/>
  <c r="C105" i="12" s="1" a="1"/>
  <c r="C105" i="12" s="1"/>
  <c r="E105" i="12" s="1" a="1"/>
  <c r="E105" i="12" s="1"/>
  <c r="F104" i="12" a="1"/>
  <c r="F104" i="12" s="1"/>
  <c r="H104" i="12" s="1" a="1"/>
  <c r="H104" i="12" s="1"/>
  <c r="A104" i="12" a="1"/>
  <c r="A104" i="12" s="1"/>
  <c r="C104" i="12" s="1" a="1"/>
  <c r="C104" i="12" s="1"/>
  <c r="E104" i="12" s="1" a="1"/>
  <c r="E104" i="12" s="1"/>
  <c r="F103" i="12" a="1"/>
  <c r="F103" i="12" s="1"/>
  <c r="H103" i="12" s="1" a="1"/>
  <c r="H103" i="12" s="1"/>
  <c r="A103" i="12" a="1"/>
  <c r="A103" i="12" s="1"/>
  <c r="F102" i="12" a="1"/>
  <c r="F102" i="12" s="1"/>
  <c r="G102" i="12" s="1" a="1"/>
  <c r="G102" i="12" s="1"/>
  <c r="A102" i="12" a="1"/>
  <c r="A102" i="12" s="1"/>
  <c r="F101" i="12" a="1"/>
  <c r="F101" i="12" s="1"/>
  <c r="H101" i="12" s="1" a="1"/>
  <c r="H101" i="12" s="1"/>
  <c r="A101" i="12" a="1"/>
  <c r="A101" i="12" s="1"/>
  <c r="F100" i="12" a="1"/>
  <c r="F100" i="12" s="1"/>
  <c r="G100" i="12" s="1" a="1"/>
  <c r="G100" i="12" s="1"/>
  <c r="A100" i="12" a="1"/>
  <c r="A100" i="12" s="1"/>
  <c r="C100" i="12" s="1" a="1"/>
  <c r="C100" i="12" s="1"/>
  <c r="E100" i="12" s="1" a="1"/>
  <c r="E100" i="12" s="1"/>
  <c r="F99" i="12" a="1"/>
  <c r="F99" i="12" s="1"/>
  <c r="H99" i="12" s="1" a="1"/>
  <c r="H99" i="12" s="1"/>
  <c r="A99" i="12" a="1"/>
  <c r="A99" i="12" s="1"/>
  <c r="F98" i="12" a="1"/>
  <c r="F98" i="12" s="1"/>
  <c r="G98" i="12" s="1" a="1"/>
  <c r="G98" i="12" s="1"/>
  <c r="A98" i="12" a="1"/>
  <c r="A98" i="12" s="1"/>
  <c r="F97" i="12" a="1"/>
  <c r="F97" i="12" s="1"/>
  <c r="H97" i="12" s="1" a="1"/>
  <c r="H97" i="12" s="1"/>
  <c r="A97" i="12" a="1"/>
  <c r="A97" i="12" s="1"/>
  <c r="C97" i="12" s="1" a="1"/>
  <c r="C97" i="12" s="1"/>
  <c r="E97" i="12" s="1" a="1"/>
  <c r="E97" i="12" s="1"/>
  <c r="F96" i="12" a="1"/>
  <c r="F96" i="12" s="1"/>
  <c r="H96" i="12" s="1" a="1"/>
  <c r="H96" i="12" s="1"/>
  <c r="A96" i="12" a="1"/>
  <c r="A96" i="12" s="1"/>
  <c r="F95" i="12" a="1"/>
  <c r="F95" i="12" s="1"/>
  <c r="H95" i="12" s="1" a="1"/>
  <c r="H95" i="12" s="1"/>
  <c r="A95" i="12" a="1"/>
  <c r="A95" i="12" s="1"/>
  <c r="F94" i="12" a="1"/>
  <c r="F94" i="12" s="1"/>
  <c r="G94" i="12" s="1" a="1"/>
  <c r="G94" i="12" s="1"/>
  <c r="A94" i="12" a="1"/>
  <c r="A94" i="12" s="1"/>
  <c r="F93" i="12" a="1"/>
  <c r="F93" i="12" s="1"/>
  <c r="A93" i="12" a="1"/>
  <c r="A93" i="12" s="1"/>
  <c r="C93" i="12" s="1" a="1"/>
  <c r="C93" i="12" s="1"/>
  <c r="E93" i="12" s="1" a="1"/>
  <c r="E93" i="12" s="1"/>
  <c r="F92" i="12" a="1"/>
  <c r="F92" i="12" s="1"/>
  <c r="G92" i="12" s="1" a="1"/>
  <c r="G92" i="12" s="1"/>
  <c r="A92" i="12" a="1"/>
  <c r="A92" i="12" s="1"/>
  <c r="F91" i="12" a="1"/>
  <c r="F91" i="12" s="1"/>
  <c r="A91" i="12" a="1"/>
  <c r="A91" i="12" s="1"/>
  <c r="F90" i="12" a="1"/>
  <c r="F90" i="12" s="1"/>
  <c r="G90" i="12" s="1" a="1"/>
  <c r="G90" i="12" s="1"/>
  <c r="A90" i="12" a="1"/>
  <c r="A90" i="12" s="1"/>
  <c r="F89" i="12" a="1"/>
  <c r="F89" i="12" s="1"/>
  <c r="A89" i="12" a="1"/>
  <c r="A89" i="12" s="1"/>
  <c r="F88" i="12" a="1"/>
  <c r="F88" i="12" s="1"/>
  <c r="H88" i="12" s="1" a="1"/>
  <c r="H88" i="12" s="1"/>
  <c r="A88" i="12" a="1"/>
  <c r="A88" i="12" s="1"/>
  <c r="F87" i="12" a="1"/>
  <c r="F87" i="12" s="1"/>
  <c r="H87" i="12" s="1" a="1"/>
  <c r="H87" i="12" s="1"/>
  <c r="A87" i="12" a="1"/>
  <c r="A87" i="12" s="1"/>
  <c r="F86" i="12" a="1"/>
  <c r="F86" i="12" s="1"/>
  <c r="G86" i="12" s="1" a="1"/>
  <c r="G86" i="12" s="1"/>
  <c r="A86" i="12" a="1"/>
  <c r="A86" i="12" s="1"/>
  <c r="F85" i="12" a="1"/>
  <c r="F85" i="12" s="1"/>
  <c r="H85" i="12" s="1" a="1"/>
  <c r="H85" i="12" s="1"/>
  <c r="A85" i="12" a="1"/>
  <c r="A85" i="12" s="1"/>
  <c r="F84" i="12" a="1"/>
  <c r="F84" i="12" s="1"/>
  <c r="H84" i="12" s="1" a="1"/>
  <c r="H84" i="12" s="1"/>
  <c r="A84" i="12" a="1"/>
  <c r="A84" i="12" s="1"/>
  <c r="F83" i="12" a="1"/>
  <c r="F83" i="12" s="1"/>
  <c r="H83" i="12" s="1" a="1"/>
  <c r="H83" i="12" s="1"/>
  <c r="A83" i="12" a="1"/>
  <c r="A83" i="12" s="1"/>
  <c r="B83" i="12" s="1" a="1"/>
  <c r="B83" i="12" s="1"/>
  <c r="D83" i="12" s="1" a="1"/>
  <c r="D83" i="12" s="1"/>
  <c r="F82" i="12" a="1"/>
  <c r="F82" i="12" s="1"/>
  <c r="G82" i="12" s="1" a="1"/>
  <c r="G82" i="12" s="1"/>
  <c r="A82" i="12" a="1"/>
  <c r="A82" i="12" s="1"/>
  <c r="F81" i="12" a="1"/>
  <c r="F81" i="12" s="1"/>
  <c r="H81" i="12" s="1" a="1"/>
  <c r="H81" i="12" s="1"/>
  <c r="A81" i="12" a="1"/>
  <c r="A81" i="12" s="1"/>
  <c r="C81" i="12" s="1" a="1"/>
  <c r="C81" i="12" s="1"/>
  <c r="E81" i="12" s="1" a="1"/>
  <c r="E81" i="12" s="1"/>
  <c r="F80" i="12" a="1"/>
  <c r="F80" i="12" s="1"/>
  <c r="H80" i="12" s="1" a="1"/>
  <c r="H80" i="12" s="1"/>
  <c r="A80" i="12" a="1"/>
  <c r="A80" i="12" s="1"/>
  <c r="F79" i="12" a="1"/>
  <c r="F79" i="12" s="1"/>
  <c r="H79" i="12" s="1" a="1"/>
  <c r="H79" i="12" s="1"/>
  <c r="A79" i="12" a="1"/>
  <c r="A79" i="12" s="1"/>
  <c r="F78" i="12" a="1"/>
  <c r="F78" i="12" s="1"/>
  <c r="G78" i="12" s="1" a="1"/>
  <c r="G78" i="12" s="1"/>
  <c r="A78" i="12" a="1"/>
  <c r="A78" i="12" s="1"/>
  <c r="F77" i="12" a="1"/>
  <c r="F77" i="12" s="1"/>
  <c r="H77" i="12" s="1" a="1"/>
  <c r="H77" i="12" s="1"/>
  <c r="A77" i="12" a="1"/>
  <c r="A77" i="12" s="1"/>
  <c r="F76" i="12" a="1"/>
  <c r="F76" i="12" s="1"/>
  <c r="H76" i="12" s="1" a="1"/>
  <c r="H76" i="12" s="1"/>
  <c r="A76" i="12" a="1"/>
  <c r="A76" i="12" s="1"/>
  <c r="F75" i="12" a="1"/>
  <c r="F75" i="12" s="1"/>
  <c r="H75" i="12" s="1" a="1"/>
  <c r="H75" i="12" s="1"/>
  <c r="A75" i="12" a="1"/>
  <c r="A75" i="12" s="1"/>
  <c r="B75" i="12" s="1" a="1"/>
  <c r="B75" i="12" s="1"/>
  <c r="D75" i="12" s="1" a="1"/>
  <c r="D75" i="12" s="1"/>
  <c r="F74" i="12" a="1"/>
  <c r="F74" i="12" s="1"/>
  <c r="G74" i="12" s="1" a="1"/>
  <c r="G74" i="12" s="1"/>
  <c r="A74" i="12" a="1"/>
  <c r="A74" i="12" s="1"/>
  <c r="F73" i="12" a="1"/>
  <c r="F73" i="12" s="1"/>
  <c r="H73" i="12" s="1" a="1"/>
  <c r="H73" i="12" s="1"/>
  <c r="A73" i="12" a="1"/>
  <c r="A73" i="12" s="1"/>
  <c r="F72" i="12" a="1"/>
  <c r="F72" i="12" s="1"/>
  <c r="H72" i="12" s="1" a="1"/>
  <c r="H72" i="12" s="1"/>
  <c r="A72" i="12" a="1"/>
  <c r="A72" i="12" s="1"/>
  <c r="C72" i="12" s="1" a="1"/>
  <c r="C72" i="12" s="1"/>
  <c r="E72" i="12" s="1" a="1"/>
  <c r="E72" i="12" s="1"/>
  <c r="F71" i="12" a="1"/>
  <c r="F71" i="12" s="1"/>
  <c r="H71" i="12" s="1" a="1"/>
  <c r="H71" i="12" s="1"/>
  <c r="A71" i="12" a="1"/>
  <c r="A71" i="12" s="1"/>
  <c r="F70" i="12" a="1"/>
  <c r="F70" i="12" s="1"/>
  <c r="G70" i="12" s="1" a="1"/>
  <c r="G70" i="12" s="1"/>
  <c r="A70" i="12" a="1"/>
  <c r="A70" i="12" s="1"/>
  <c r="F69" i="12" a="1"/>
  <c r="F69" i="12" s="1"/>
  <c r="H69" i="12" s="1" a="1"/>
  <c r="H69" i="12" s="1"/>
  <c r="A69" i="12" a="1"/>
  <c r="A69" i="12" s="1"/>
  <c r="F68" i="12" a="1"/>
  <c r="F68" i="12" s="1"/>
  <c r="H68" i="12" s="1" a="1"/>
  <c r="H68" i="12" s="1"/>
  <c r="A68" i="12" a="1"/>
  <c r="A68" i="12" s="1"/>
  <c r="F67" i="12" a="1"/>
  <c r="F67" i="12" s="1"/>
  <c r="H67" i="12" s="1" a="1"/>
  <c r="H67" i="12" s="1"/>
  <c r="A67" i="12" a="1"/>
  <c r="A67" i="12" s="1"/>
  <c r="B67" i="12" s="1" a="1"/>
  <c r="B67" i="12" s="1"/>
  <c r="D67" i="12" s="1" a="1"/>
  <c r="D67" i="12" s="1"/>
  <c r="F66" i="12" a="1"/>
  <c r="F66" i="12" s="1"/>
  <c r="G66" i="12" s="1" a="1"/>
  <c r="G66" i="12" s="1"/>
  <c r="A66" i="12" a="1"/>
  <c r="A66" i="12" s="1"/>
  <c r="F65" i="12" a="1"/>
  <c r="F65" i="12" s="1"/>
  <c r="H65" i="12" s="1" a="1"/>
  <c r="H65" i="12" s="1"/>
  <c r="A65" i="12" a="1"/>
  <c r="A65" i="12" s="1"/>
  <c r="B65" i="12" s="1" a="1"/>
  <c r="B65" i="12" s="1"/>
  <c r="D65" i="12" s="1" a="1"/>
  <c r="D65" i="12" s="1"/>
  <c r="F64" i="12" a="1"/>
  <c r="F64" i="12" s="1"/>
  <c r="H64" i="12" s="1" a="1"/>
  <c r="H64" i="12" s="1"/>
  <c r="A64" i="12" a="1"/>
  <c r="A64" i="12" s="1"/>
  <c r="F63" i="12" a="1"/>
  <c r="F63" i="12" s="1"/>
  <c r="H63" i="12" s="1" a="1"/>
  <c r="H63" i="12" s="1"/>
  <c r="A63" i="12" a="1"/>
  <c r="A63" i="12" s="1"/>
  <c r="F62" i="12" a="1"/>
  <c r="F62" i="12" s="1"/>
  <c r="G62" i="12" s="1" a="1"/>
  <c r="G62" i="12" s="1"/>
  <c r="A62" i="12" a="1"/>
  <c r="A62" i="12" s="1"/>
  <c r="F61" i="12" a="1"/>
  <c r="F61" i="12" s="1"/>
  <c r="H61" i="12" s="1" a="1"/>
  <c r="H61" i="12" s="1"/>
  <c r="A61" i="12" a="1"/>
  <c r="A61" i="12" s="1"/>
  <c r="F60" i="12" a="1"/>
  <c r="F60" i="12" s="1"/>
  <c r="H60" i="12" s="1" a="1"/>
  <c r="H60" i="12" s="1"/>
  <c r="A60" i="12" a="1"/>
  <c r="A60" i="12" s="1"/>
  <c r="F59" i="12" a="1"/>
  <c r="F59" i="12" s="1"/>
  <c r="H59" i="12" s="1" a="1"/>
  <c r="H59" i="12" s="1"/>
  <c r="A59" i="12" a="1"/>
  <c r="A59" i="12" s="1"/>
  <c r="B59" i="12" s="1" a="1"/>
  <c r="B59" i="12" s="1"/>
  <c r="D59" i="12" s="1" a="1"/>
  <c r="D59" i="12" s="1"/>
  <c r="F58" i="12" a="1"/>
  <c r="F58" i="12" s="1"/>
  <c r="G58" i="12" s="1" a="1"/>
  <c r="G58" i="12" s="1"/>
  <c r="A58" i="12" a="1"/>
  <c r="A58" i="12" s="1"/>
  <c r="F57" i="12" a="1"/>
  <c r="F57" i="12" s="1"/>
  <c r="H57" i="12" s="1" a="1"/>
  <c r="H57" i="12" s="1"/>
  <c r="A57" i="12" a="1"/>
  <c r="A57" i="12" s="1"/>
  <c r="C57" i="12" s="1" a="1"/>
  <c r="C57" i="12" s="1"/>
  <c r="E57" i="12" s="1" a="1"/>
  <c r="E57" i="12" s="1"/>
  <c r="F56" i="12" a="1"/>
  <c r="F56" i="12" s="1"/>
  <c r="H56" i="12" s="1" a="1"/>
  <c r="H56" i="12" s="1"/>
  <c r="A56" i="12" a="1"/>
  <c r="A56" i="12" s="1"/>
  <c r="F55" i="12" a="1"/>
  <c r="F55" i="12" s="1"/>
  <c r="H55" i="12" s="1" a="1"/>
  <c r="H55" i="12" s="1"/>
  <c r="A55" i="12" a="1"/>
  <c r="A55" i="12" s="1"/>
  <c r="B55" i="12" s="1" a="1"/>
  <c r="B55" i="12" s="1"/>
  <c r="D55" i="12" s="1" a="1"/>
  <c r="D55" i="12" s="1"/>
  <c r="F54" i="12" a="1"/>
  <c r="F54" i="12" s="1"/>
  <c r="G54" i="12" s="1" a="1"/>
  <c r="G54" i="12" s="1"/>
  <c r="A54" i="12" a="1"/>
  <c r="A54" i="12" s="1"/>
  <c r="F53" i="12" a="1"/>
  <c r="F53" i="12" s="1"/>
  <c r="H53" i="12" s="1" a="1"/>
  <c r="H53" i="12" s="1"/>
  <c r="A53" i="12" a="1"/>
  <c r="A53" i="12" s="1"/>
  <c r="C53" i="12" s="1" a="1"/>
  <c r="C53" i="12" s="1"/>
  <c r="E53" i="12" s="1" a="1"/>
  <c r="E53" i="12" s="1"/>
  <c r="F52" i="12" a="1"/>
  <c r="F52" i="12" s="1"/>
  <c r="H52" i="12" s="1" a="1"/>
  <c r="H52" i="12" s="1"/>
  <c r="A52" i="12" a="1"/>
  <c r="A52" i="12" s="1"/>
  <c r="F51" i="12" a="1"/>
  <c r="F51" i="12" s="1"/>
  <c r="H51" i="12" s="1" a="1"/>
  <c r="H51" i="12" s="1"/>
  <c r="A51" i="12" a="1"/>
  <c r="A51" i="12" s="1"/>
  <c r="F50" i="12" a="1"/>
  <c r="F50" i="12" s="1"/>
  <c r="G50" i="12" s="1" a="1"/>
  <c r="G50" i="12" s="1"/>
  <c r="A50" i="12" a="1"/>
  <c r="A50" i="12" s="1"/>
  <c r="F49" i="12" a="1"/>
  <c r="F49" i="12" s="1"/>
  <c r="H49" i="12" s="1" a="1"/>
  <c r="H49" i="12" s="1"/>
  <c r="A49" i="12" a="1"/>
  <c r="A49" i="12" s="1"/>
  <c r="B49" i="12" s="1" a="1"/>
  <c r="B49" i="12" s="1"/>
  <c r="D49" i="12" s="1" a="1"/>
  <c r="D49" i="12" s="1"/>
  <c r="F48" i="12" a="1"/>
  <c r="F48" i="12" s="1"/>
  <c r="H48" i="12" s="1" a="1"/>
  <c r="H48" i="12" s="1"/>
  <c r="A48" i="12" a="1"/>
  <c r="A48" i="12" s="1"/>
  <c r="C48" i="12" s="1" a="1"/>
  <c r="C48" i="12" s="1"/>
  <c r="E48" i="12" s="1" a="1"/>
  <c r="E48" i="12" s="1"/>
  <c r="F47" i="12" a="1"/>
  <c r="F47" i="12" s="1"/>
  <c r="H47" i="12" s="1" a="1"/>
  <c r="H47" i="12" s="1"/>
  <c r="A47" i="12" a="1"/>
  <c r="A47" i="12" s="1"/>
  <c r="F46" i="12" a="1"/>
  <c r="F46" i="12" s="1"/>
  <c r="G46" i="12" s="1" a="1"/>
  <c r="G46" i="12" s="1"/>
  <c r="A46" i="12" a="1"/>
  <c r="A46" i="12" s="1"/>
  <c r="B46" i="12" s="1" a="1"/>
  <c r="B46" i="12" s="1"/>
  <c r="D46" i="12" s="1" a="1"/>
  <c r="D46" i="12" s="1"/>
  <c r="F45" i="12" a="1"/>
  <c r="F45" i="12" s="1"/>
  <c r="H45" i="12" s="1" a="1"/>
  <c r="H45" i="12" s="1"/>
  <c r="A45" i="12" a="1"/>
  <c r="A45" i="12" s="1"/>
  <c r="C45" i="12" s="1" a="1"/>
  <c r="C45" i="12" s="1"/>
  <c r="E45" i="12" s="1" a="1"/>
  <c r="E45" i="12" s="1"/>
  <c r="F44" i="12" a="1"/>
  <c r="F44" i="12" s="1"/>
  <c r="H44" i="12" s="1" a="1"/>
  <c r="H44" i="12" s="1"/>
  <c r="A44" i="12" a="1"/>
  <c r="A44" i="12" s="1"/>
  <c r="C44" i="12" s="1" a="1"/>
  <c r="C44" i="12" s="1"/>
  <c r="E44" i="12" s="1" a="1"/>
  <c r="E44" i="12" s="1"/>
  <c r="F43" i="12" a="1"/>
  <c r="F43" i="12" s="1"/>
  <c r="H43" i="12" s="1" a="1"/>
  <c r="H43" i="12" s="1"/>
  <c r="A43" i="12" a="1"/>
  <c r="A43" i="12" s="1"/>
  <c r="F42" i="12" a="1"/>
  <c r="F42" i="12" s="1"/>
  <c r="G42" i="12" s="1" a="1"/>
  <c r="G42" i="12" s="1"/>
  <c r="A42" i="12" a="1"/>
  <c r="A42" i="12" s="1"/>
  <c r="F41" i="12" a="1"/>
  <c r="F41" i="12" s="1"/>
  <c r="H41" i="12" s="1" a="1"/>
  <c r="H41" i="12" s="1"/>
  <c r="A41" i="12" a="1"/>
  <c r="A41" i="12" s="1"/>
  <c r="F40" i="12" a="1"/>
  <c r="F40" i="12" s="1"/>
  <c r="H40" i="12" s="1" a="1"/>
  <c r="H40" i="12" s="1"/>
  <c r="A40" i="12" a="1"/>
  <c r="A40" i="12" s="1"/>
  <c r="F39" i="12" a="1"/>
  <c r="F39" i="12" s="1"/>
  <c r="H39" i="12" s="1" a="1"/>
  <c r="H39" i="12" s="1"/>
  <c r="A39" i="12" a="1"/>
  <c r="A39" i="12" s="1"/>
  <c r="F38" i="12" a="1"/>
  <c r="F38" i="12" s="1"/>
  <c r="G38" i="12" s="1" a="1"/>
  <c r="G38" i="12" s="1"/>
  <c r="A38" i="12" a="1"/>
  <c r="A38" i="12" s="1"/>
  <c r="B38" i="12" s="1" a="1"/>
  <c r="B38" i="12" s="1"/>
  <c r="D38" i="12" s="1" a="1"/>
  <c r="D38" i="12" s="1"/>
  <c r="F37" i="12" a="1"/>
  <c r="F37" i="12" s="1"/>
  <c r="H37" i="12" s="1" a="1"/>
  <c r="H37" i="12" s="1"/>
  <c r="C37" i="12" a="1"/>
  <c r="C37" i="12" s="1"/>
  <c r="E37" i="12" s="1" a="1"/>
  <c r="E37" i="12" s="1"/>
  <c r="F36" i="12" a="1"/>
  <c r="F36" i="12" s="1"/>
  <c r="H36" i="12" s="1" a="1"/>
  <c r="H36" i="12" s="1"/>
  <c r="F35" i="12" a="1"/>
  <c r="F35" i="12" s="1"/>
  <c r="H35" i="12" s="1" a="1"/>
  <c r="H35" i="12" s="1"/>
  <c r="B35" i="12" a="1"/>
  <c r="B35" i="12" s="1"/>
  <c r="D35" i="12" s="1" a="1"/>
  <c r="D35" i="12" s="1"/>
  <c r="F34" i="12" a="1"/>
  <c r="F34" i="12" s="1"/>
  <c r="G34" i="12" s="1" a="1"/>
  <c r="G34" i="12" s="1"/>
  <c r="F33" i="12" a="1"/>
  <c r="F33" i="12" s="1"/>
  <c r="H33" i="12" s="1" a="1"/>
  <c r="H33" i="12" s="1"/>
  <c r="B33" i="12" a="1"/>
  <c r="B33" i="12" s="1"/>
  <c r="D33" i="12" s="1" a="1"/>
  <c r="D33" i="12" s="1"/>
  <c r="F32" i="12" a="1"/>
  <c r="F32" i="12" s="1"/>
  <c r="H32" i="12" s="1" a="1"/>
  <c r="H32" i="12" s="1"/>
  <c r="C32" i="12" a="1"/>
  <c r="C32" i="12" s="1"/>
  <c r="E32" i="12" s="1" a="1"/>
  <c r="E32" i="12" s="1"/>
  <c r="F31" i="12" a="1"/>
  <c r="F31" i="12" s="1"/>
  <c r="H31" i="12" s="1" a="1"/>
  <c r="H31" i="12" s="1"/>
  <c r="F30" i="12" a="1"/>
  <c r="F30" i="12" s="1"/>
  <c r="G30" i="12" s="1" a="1"/>
  <c r="G30" i="12" s="1"/>
  <c r="B30" i="12" a="1"/>
  <c r="B30" i="12" s="1"/>
  <c r="D30" i="12" s="1" a="1"/>
  <c r="D30" i="12" s="1"/>
  <c r="F29" i="12" a="1"/>
  <c r="F29" i="12" s="1"/>
  <c r="H29" i="12" s="1" a="1"/>
  <c r="H29" i="12" s="1"/>
  <c r="C29" i="12" a="1"/>
  <c r="C29" i="12" s="1"/>
  <c r="E29" i="12" s="1" a="1"/>
  <c r="E29" i="12" s="1"/>
  <c r="F28" i="12" a="1"/>
  <c r="F28" i="12" s="1"/>
  <c r="H28" i="12" s="1" a="1"/>
  <c r="H28" i="12" s="1"/>
  <c r="F27" i="12" a="1"/>
  <c r="F27" i="12" s="1"/>
  <c r="H27" i="12" s="1" a="1"/>
  <c r="H27" i="12" s="1"/>
  <c r="F26" i="12" a="1"/>
  <c r="F26" i="12" s="1"/>
  <c r="G26" i="12" s="1" a="1"/>
  <c r="G26" i="12" s="1"/>
  <c r="F25" i="12" a="1"/>
  <c r="F25" i="12" s="1"/>
  <c r="H25" i="12" s="1" a="1"/>
  <c r="H25" i="12" s="1"/>
  <c r="C25" i="12" a="1"/>
  <c r="C25" i="12" s="1"/>
  <c r="E25" i="12" s="1" a="1"/>
  <c r="E25" i="12" s="1"/>
  <c r="F24" i="12" a="1"/>
  <c r="F24" i="12" s="1"/>
  <c r="H24" i="12" s="1" a="1"/>
  <c r="H24" i="12" s="1"/>
  <c r="F23" i="12" a="1"/>
  <c r="F23" i="12" s="1"/>
  <c r="H23" i="12" s="1" a="1"/>
  <c r="H23" i="12" s="1"/>
  <c r="B23" i="12" a="1"/>
  <c r="B23" i="12" s="1"/>
  <c r="D23" i="12" s="1" a="1"/>
  <c r="D23" i="12" s="1"/>
  <c r="F22" i="12" a="1"/>
  <c r="F22" i="12" s="1"/>
  <c r="G22" i="12" s="1" a="1"/>
  <c r="G22" i="12" s="1"/>
  <c r="F21" i="12" a="1"/>
  <c r="F21" i="12" s="1"/>
  <c r="H21" i="12" s="1" a="1"/>
  <c r="H21" i="12" s="1"/>
  <c r="F20" i="12" a="1"/>
  <c r="F20" i="12" s="1"/>
  <c r="H20" i="12" s="1" a="1"/>
  <c r="H20" i="12" s="1"/>
  <c r="F19" i="12" a="1"/>
  <c r="F19" i="12" s="1"/>
  <c r="H19" i="12" s="1" a="1"/>
  <c r="H19" i="12" s="1"/>
  <c r="F18" i="12" a="1"/>
  <c r="F18" i="12" s="1"/>
  <c r="G18" i="12" s="1" a="1"/>
  <c r="G18" i="12" s="1"/>
  <c r="F17" i="12" a="1"/>
  <c r="F17" i="12" s="1"/>
  <c r="H17" i="12" s="1" a="1"/>
  <c r="H17" i="12" s="1"/>
  <c r="F16" i="12" a="1"/>
  <c r="F16" i="12" s="1"/>
  <c r="H16" i="12" s="1" a="1"/>
  <c r="H16" i="12" s="1"/>
  <c r="F15" i="12" a="1"/>
  <c r="F15" i="12" s="1"/>
  <c r="E15" i="12" a="1"/>
  <c r="E15" i="12" s="1"/>
  <c r="A15" i="12" a="1"/>
  <c r="A15" i="12" s="1"/>
  <c r="E14" i="12" a="1"/>
  <c r="E14" i="12" s="1"/>
  <c r="H20" i="21" l="1"/>
  <c r="AM4" i="17"/>
  <c r="G13" i="21"/>
  <c r="G12" i="21"/>
  <c r="G15" i="21"/>
  <c r="AG4" i="17"/>
  <c r="AA3" i="17"/>
  <c r="AG3" i="17"/>
  <c r="V3" i="17"/>
  <c r="AK3" i="17" s="1"/>
  <c r="AL3" i="17" s="1"/>
  <c r="V4" i="17"/>
  <c r="AK4" i="17" s="1"/>
  <c r="AL4" i="17" s="1"/>
  <c r="H14" i="21"/>
  <c r="C59" i="12" a="1"/>
  <c r="C59" i="12" s="1"/>
  <c r="E59" i="12" s="1" a="1"/>
  <c r="E59" i="12" s="1"/>
  <c r="B284" i="12" a="1"/>
  <c r="B284" i="12" s="1"/>
  <c r="D284" i="12" s="1" a="1"/>
  <c r="D284" i="12" s="1"/>
  <c r="C284" i="12" a="1"/>
  <c r="C284" i="12" s="1"/>
  <c r="E284" i="12" s="1" a="1"/>
  <c r="E284" i="12" s="1"/>
  <c r="C167" i="12" a="1"/>
  <c r="C167" i="12" s="1"/>
  <c r="E167" i="12" s="1" a="1"/>
  <c r="E167" i="12" s="1"/>
  <c r="C240" i="12" a="1"/>
  <c r="C240" i="12" s="1"/>
  <c r="E240" i="12" s="1" a="1"/>
  <c r="E240" i="12" s="1"/>
  <c r="B322" i="12" a="1"/>
  <c r="B322" i="12" s="1"/>
  <c r="D322" i="12" s="1" a="1"/>
  <c r="D322" i="12" s="1"/>
  <c r="B338" i="12" a="1"/>
  <c r="B338" i="12" s="1"/>
  <c r="D338" i="12" s="1" a="1"/>
  <c r="D338" i="12" s="1"/>
  <c r="C180" i="12" a="1"/>
  <c r="C180" i="12" s="1"/>
  <c r="E180" i="12" s="1" a="1"/>
  <c r="E180" i="12" s="1"/>
  <c r="B219" i="12" a="1"/>
  <c r="B219" i="12" s="1"/>
  <c r="D219" i="12" s="1" a="1"/>
  <c r="D219" i="12" s="1"/>
  <c r="C317" i="12" a="1"/>
  <c r="C317" i="12" s="1"/>
  <c r="E317" i="12" s="1" a="1"/>
  <c r="E317" i="12" s="1"/>
  <c r="C41" i="12" a="1"/>
  <c r="C41" i="12" s="1"/>
  <c r="E41" i="12" s="1" a="1"/>
  <c r="E41" i="12" s="1"/>
  <c r="B41" i="12" a="1"/>
  <c r="B41" i="12" s="1"/>
  <c r="D41" i="12" s="1" a="1"/>
  <c r="D41" i="12" s="1"/>
  <c r="B161" i="12" a="1"/>
  <c r="B161" i="12" s="1"/>
  <c r="D161" i="12" s="1" a="1"/>
  <c r="D161" i="12" s="1"/>
  <c r="B279" i="12" a="1"/>
  <c r="B279" i="12" s="1"/>
  <c r="D279" i="12" s="1" a="1"/>
  <c r="D279" i="12" s="1"/>
  <c r="B93" i="12" a="1"/>
  <c r="B93" i="12" s="1"/>
  <c r="D93" i="12" s="1" a="1"/>
  <c r="D93" i="12" s="1"/>
  <c r="B179" i="12" a="1"/>
  <c r="B179" i="12" s="1"/>
  <c r="D179" i="12" s="1" a="1"/>
  <c r="D179" i="12" s="1"/>
  <c r="B189" i="12" a="1"/>
  <c r="B189" i="12" s="1"/>
  <c r="D189" i="12" s="1" a="1"/>
  <c r="D189" i="12" s="1"/>
  <c r="C312" i="12" a="1"/>
  <c r="C312" i="12" s="1"/>
  <c r="E312" i="12" s="1" a="1"/>
  <c r="E312" i="12" s="1"/>
  <c r="B97" i="12" a="1"/>
  <c r="B97" i="12" s="1"/>
  <c r="D97" i="12" s="1" a="1"/>
  <c r="D97" i="12" s="1"/>
  <c r="C166" i="12" a="1"/>
  <c r="C166" i="12" s="1"/>
  <c r="E166" i="12" s="1" a="1"/>
  <c r="E166" i="12" s="1"/>
  <c r="B183" i="12" a="1"/>
  <c r="B183" i="12" s="1"/>
  <c r="D183" i="12" s="1" a="1"/>
  <c r="D183" i="12" s="1"/>
  <c r="C95" i="12" a="1"/>
  <c r="C95" i="12" s="1"/>
  <c r="E95" i="12" s="1" a="1"/>
  <c r="E95" i="12" s="1"/>
  <c r="B95" i="12" a="1"/>
  <c r="B95" i="12" s="1"/>
  <c r="D95" i="12" s="1" a="1"/>
  <c r="D95" i="12" s="1"/>
  <c r="B214" i="12" a="1"/>
  <c r="B214" i="12" s="1"/>
  <c r="D214" i="12" s="1" a="1"/>
  <c r="D214" i="12" s="1"/>
  <c r="C214" i="12" a="1"/>
  <c r="C214" i="12" s="1"/>
  <c r="E214" i="12" s="1" a="1"/>
  <c r="E214" i="12" s="1"/>
  <c r="C99" i="12" a="1"/>
  <c r="C99" i="12" s="1"/>
  <c r="E99" i="12" s="1" a="1"/>
  <c r="E99" i="12" s="1"/>
  <c r="B99" i="12" a="1"/>
  <c r="B99" i="12" s="1"/>
  <c r="D99" i="12" s="1" a="1"/>
  <c r="D99" i="12" s="1"/>
  <c r="C352" i="12" a="1"/>
  <c r="C352" i="12" s="1"/>
  <c r="E352" i="12" s="1" a="1"/>
  <c r="E352" i="12" s="1"/>
  <c r="B352" i="12" a="1"/>
  <c r="B352" i="12" s="1"/>
  <c r="D352" i="12" s="1" a="1"/>
  <c r="D352" i="12" s="1"/>
  <c r="B277" i="12" a="1"/>
  <c r="B277" i="12" s="1"/>
  <c r="D277" i="12" s="1" a="1"/>
  <c r="D277" i="12" s="1"/>
  <c r="C277" i="12" a="1"/>
  <c r="C277" i="12" s="1"/>
  <c r="E277" i="12" s="1" a="1"/>
  <c r="E277" i="12" s="1"/>
  <c r="B346" i="12" a="1"/>
  <c r="B346" i="12" s="1"/>
  <c r="D346" i="12" s="1" a="1"/>
  <c r="D346" i="12" s="1"/>
  <c r="C346" i="12" a="1"/>
  <c r="C346" i="12" s="1"/>
  <c r="E346" i="12" s="1" a="1"/>
  <c r="E346" i="12" s="1"/>
  <c r="C152" i="12" a="1"/>
  <c r="C152" i="12" s="1"/>
  <c r="E152" i="12" s="1" a="1"/>
  <c r="E152" i="12" s="1"/>
  <c r="B330" i="12" a="1"/>
  <c r="B330" i="12" s="1"/>
  <c r="D330" i="12" s="1" a="1"/>
  <c r="D330" i="12" s="1"/>
  <c r="B343" i="12" a="1"/>
  <c r="B343" i="12" s="1"/>
  <c r="D343" i="12" s="1" a="1"/>
  <c r="D343" i="12" s="1"/>
  <c r="B81" i="12" a="1"/>
  <c r="B81" i="12" s="1"/>
  <c r="D81" i="12" s="1" a="1"/>
  <c r="D81" i="12" s="1"/>
  <c r="B184" i="12" a="1"/>
  <c r="B184" i="12" s="1"/>
  <c r="D184" i="12" s="1" a="1"/>
  <c r="D184" i="12" s="1"/>
  <c r="B187" i="12" a="1"/>
  <c r="B187" i="12" s="1"/>
  <c r="D187" i="12" s="1" a="1"/>
  <c r="D187" i="12" s="1"/>
  <c r="B190" i="12" a="1"/>
  <c r="B190" i="12" s="1"/>
  <c r="D190" i="12" s="1" a="1"/>
  <c r="D190" i="12" s="1"/>
  <c r="C193" i="12" a="1"/>
  <c r="C193" i="12" s="1"/>
  <c r="E193" i="12" s="1" a="1"/>
  <c r="E193" i="12" s="1"/>
  <c r="C220" i="12" a="1"/>
  <c r="C220" i="12" s="1"/>
  <c r="E220" i="12" s="1" a="1"/>
  <c r="E220" i="12" s="1"/>
  <c r="C226" i="12" a="1"/>
  <c r="C226" i="12" s="1"/>
  <c r="E226" i="12" s="1" a="1"/>
  <c r="E226" i="12" s="1"/>
  <c r="B300" i="12" a="1"/>
  <c r="B300" i="12" s="1"/>
  <c r="D300" i="12" s="1" a="1"/>
  <c r="D300" i="12" s="1"/>
  <c r="B310" i="12" a="1"/>
  <c r="B310" i="12" s="1"/>
  <c r="D310" i="12" s="1" a="1"/>
  <c r="D310" i="12" s="1"/>
  <c r="C218" i="12" a="1"/>
  <c r="C218" i="12" s="1"/>
  <c r="E218" i="12" s="1" a="1"/>
  <c r="E218" i="12" s="1"/>
  <c r="C261" i="12" a="1"/>
  <c r="C261" i="12" s="1"/>
  <c r="E261" i="12" s="1" a="1"/>
  <c r="E261" i="12" s="1"/>
  <c r="B269" i="12" a="1"/>
  <c r="B269" i="12" s="1"/>
  <c r="D269" i="12" s="1" a="1"/>
  <c r="D269" i="12" s="1"/>
  <c r="B170" i="12" a="1"/>
  <c r="B170" i="12" s="1"/>
  <c r="D170" i="12" s="1" a="1"/>
  <c r="D170" i="12" s="1"/>
  <c r="B191" i="12" a="1"/>
  <c r="B191" i="12" s="1"/>
  <c r="D191" i="12" s="1" a="1"/>
  <c r="D191" i="12" s="1"/>
  <c r="B198" i="12" a="1"/>
  <c r="B198" i="12" s="1"/>
  <c r="D198" i="12" s="1" a="1"/>
  <c r="D198" i="12" s="1"/>
  <c r="B267" i="12" a="1"/>
  <c r="B267" i="12" s="1"/>
  <c r="D267" i="12" s="1" a="1"/>
  <c r="D267" i="12" s="1"/>
  <c r="B345" i="12" a="1"/>
  <c r="B345" i="12" s="1"/>
  <c r="D345" i="12" s="1" a="1"/>
  <c r="D345" i="12" s="1"/>
  <c r="H263" i="12" a="1"/>
  <c r="H263" i="12" s="1"/>
  <c r="H299" i="12" a="1"/>
  <c r="H299" i="12" s="1"/>
  <c r="H90" i="12" a="1"/>
  <c r="H90" i="12" s="1"/>
  <c r="G137" i="12" a="1"/>
  <c r="G137" i="12" s="1"/>
  <c r="H15" i="12" a="1"/>
  <c r="H15" i="12" s="1"/>
  <c r="G15" i="12" a="1"/>
  <c r="G15" i="12" s="1"/>
  <c r="H98" i="12" a="1"/>
  <c r="H98" i="12" s="1"/>
  <c r="G248" i="12" a="1"/>
  <c r="G248" i="12" s="1"/>
  <c r="H339" i="12" a="1"/>
  <c r="H339" i="12" s="1"/>
  <c r="G135" i="12" a="1"/>
  <c r="G135" i="12" s="1"/>
  <c r="H244" i="12" a="1"/>
  <c r="H244" i="12" s="1"/>
  <c r="G278" i="12" a="1"/>
  <c r="G278" i="12" s="1"/>
  <c r="G280" i="12" a="1"/>
  <c r="G280" i="12" s="1"/>
  <c r="G313" i="12" a="1"/>
  <c r="G313" i="12" s="1"/>
  <c r="G115" i="12" a="1"/>
  <c r="G115" i="12" s="1"/>
  <c r="H276" i="12" a="1"/>
  <c r="H276" i="12" s="1"/>
  <c r="G283" i="12" a="1"/>
  <c r="G283" i="12" s="1"/>
  <c r="G301" i="12" a="1"/>
  <c r="G301" i="12" s="1"/>
  <c r="H123" i="12" a="1"/>
  <c r="H123" i="12" s="1"/>
  <c r="G169" i="12" a="1"/>
  <c r="G169" i="12" s="1"/>
  <c r="H281" i="12" a="1"/>
  <c r="H281" i="12" s="1"/>
  <c r="G341" i="12" a="1"/>
  <c r="G341" i="12" s="1"/>
  <c r="G349" i="12" a="1"/>
  <c r="G349" i="12" s="1"/>
  <c r="G105" i="12" a="1"/>
  <c r="G105" i="12" s="1"/>
  <c r="G246" i="12" a="1"/>
  <c r="G246" i="12" s="1"/>
  <c r="G255" i="12" a="1"/>
  <c r="G255" i="12" s="1"/>
  <c r="G275" i="12" a="1"/>
  <c r="G275" i="12" s="1"/>
  <c r="G291" i="12" a="1"/>
  <c r="G291" i="12" s="1"/>
  <c r="G146" i="12" a="1"/>
  <c r="G146" i="12" s="1"/>
  <c r="H146" i="12" a="1"/>
  <c r="H146" i="12" s="1"/>
  <c r="H170" i="12" a="1"/>
  <c r="H170" i="12" s="1"/>
  <c r="H184" i="12" a="1"/>
  <c r="H184" i="12" s="1"/>
  <c r="H256" i="12" a="1"/>
  <c r="H256" i="12" s="1"/>
  <c r="H282" i="12" a="1"/>
  <c r="H282" i="12" s="1"/>
  <c r="G321" i="12" a="1"/>
  <c r="G321" i="12" s="1"/>
  <c r="H112" i="12" a="1"/>
  <c r="H112" i="12" s="1"/>
  <c r="H131" i="12" a="1"/>
  <c r="H131" i="12" s="1"/>
  <c r="G174" i="12" a="1"/>
  <c r="G174" i="12" s="1"/>
  <c r="H94" i="12" a="1"/>
  <c r="H94" i="12" s="1"/>
  <c r="G157" i="12" a="1"/>
  <c r="G157" i="12" s="1"/>
  <c r="G240" i="12" a="1"/>
  <c r="G240" i="12" s="1"/>
  <c r="G126" i="12" a="1"/>
  <c r="G126" i="12" s="1"/>
  <c r="G277" i="12" a="1"/>
  <c r="G277" i="12" s="1"/>
  <c r="G122" i="12" a="1"/>
  <c r="G122" i="12" s="1"/>
  <c r="H122" i="12" a="1"/>
  <c r="H122" i="12" s="1"/>
  <c r="G314" i="12" a="1"/>
  <c r="G314" i="12" s="1"/>
  <c r="H314" i="12" a="1"/>
  <c r="H314" i="12" s="1"/>
  <c r="G306" i="12" a="1"/>
  <c r="G306" i="12" s="1"/>
  <c r="H306" i="12" a="1"/>
  <c r="H306" i="12" s="1"/>
  <c r="G216" i="12" a="1"/>
  <c r="G216" i="12" s="1"/>
  <c r="H216" i="12" a="1"/>
  <c r="H216" i="12" s="1"/>
  <c r="H343" i="12" a="1"/>
  <c r="H343" i="12" s="1"/>
  <c r="G343" i="12" a="1"/>
  <c r="G343" i="12" s="1"/>
  <c r="H351" i="12" a="1"/>
  <c r="H351" i="12" s="1"/>
  <c r="G351" i="12" a="1"/>
  <c r="G351" i="12" s="1"/>
  <c r="G226" i="12" a="1"/>
  <c r="G226" i="12" s="1"/>
  <c r="H226" i="12" a="1"/>
  <c r="H226" i="12" s="1"/>
  <c r="G335" i="12" a="1"/>
  <c r="G335" i="12" s="1"/>
  <c r="H335" i="12" a="1"/>
  <c r="H335" i="12" s="1"/>
  <c r="G103" i="12" a="1"/>
  <c r="G103" i="12" s="1"/>
  <c r="H128" i="12" a="1"/>
  <c r="H128" i="12" s="1"/>
  <c r="G159" i="12" a="1"/>
  <c r="G159" i="12" s="1"/>
  <c r="H172" i="12" a="1"/>
  <c r="H172" i="12" s="1"/>
  <c r="H217" i="12" a="1"/>
  <c r="H217" i="12" s="1"/>
  <c r="H260" i="12" a="1"/>
  <c r="H260" i="12" s="1"/>
  <c r="G262" i="12" a="1"/>
  <c r="G262" i="12" s="1"/>
  <c r="G264" i="12" a="1"/>
  <c r="G264" i="12" s="1"/>
  <c r="G271" i="12" a="1"/>
  <c r="G271" i="12" s="1"/>
  <c r="G288" i="12" a="1"/>
  <c r="G288" i="12" s="1"/>
  <c r="H323" i="12" a="1"/>
  <c r="H323" i="12" s="1"/>
  <c r="G101" i="12" a="1"/>
  <c r="G101" i="12" s="1"/>
  <c r="H106" i="12" a="1"/>
  <c r="H106" i="12" s="1"/>
  <c r="G111" i="12" a="1"/>
  <c r="G111" i="12" s="1"/>
  <c r="H124" i="12" a="1"/>
  <c r="H124" i="12" s="1"/>
  <c r="G150" i="12" a="1"/>
  <c r="G150" i="12" s="1"/>
  <c r="H168" i="12" a="1"/>
  <c r="H168" i="12" s="1"/>
  <c r="G175" i="12" a="1"/>
  <c r="G175" i="12" s="1"/>
  <c r="G185" i="12" a="1"/>
  <c r="G185" i="12" s="1"/>
  <c r="G173" i="12" a="1"/>
  <c r="G173" i="12" s="1"/>
  <c r="H210" i="12" a="1"/>
  <c r="H210" i="12" s="1"/>
  <c r="G213" i="12" a="1"/>
  <c r="G213" i="12" s="1"/>
  <c r="G247" i="12" a="1"/>
  <c r="G247" i="12" s="1"/>
  <c r="H289" i="12" a="1"/>
  <c r="H289" i="12" s="1"/>
  <c r="H346" i="12" a="1"/>
  <c r="H346" i="12" s="1"/>
  <c r="G97" i="12" a="1"/>
  <c r="G97" i="12" s="1"/>
  <c r="G99" i="12" a="1"/>
  <c r="G99" i="12" s="1"/>
  <c r="G127" i="12" a="1"/>
  <c r="G127" i="12" s="1"/>
  <c r="G133" i="12" a="1"/>
  <c r="G133" i="12" s="1"/>
  <c r="G158" i="12" a="1"/>
  <c r="G158" i="12" s="1"/>
  <c r="H171" i="12" a="1"/>
  <c r="H171" i="12" s="1"/>
  <c r="G272" i="12" a="1"/>
  <c r="G272" i="12" s="1"/>
  <c r="G353" i="12" a="1"/>
  <c r="G353" i="12" s="1"/>
  <c r="H102" i="12" a="1"/>
  <c r="H102" i="12" s="1"/>
  <c r="G107" i="12" a="1"/>
  <c r="G107" i="12" s="1"/>
  <c r="G125" i="12" a="1"/>
  <c r="G125" i="12" s="1"/>
  <c r="H148" i="12" a="1"/>
  <c r="H148" i="12" s="1"/>
  <c r="G151" i="12" a="1"/>
  <c r="G151" i="12" s="1"/>
  <c r="G153" i="12" a="1"/>
  <c r="G153" i="12" s="1"/>
  <c r="H156" i="12" a="1"/>
  <c r="H156" i="12" s="1"/>
  <c r="H329" i="12" a="1"/>
  <c r="H329" i="12" s="1"/>
  <c r="C80" i="12" a="1"/>
  <c r="C80" i="12" s="1"/>
  <c r="E80" i="12" s="1" a="1"/>
  <c r="E80" i="12" s="1"/>
  <c r="B80" i="12" a="1"/>
  <c r="B80" i="12" s="1"/>
  <c r="D80" i="12" s="1" a="1"/>
  <c r="D80" i="12" s="1"/>
  <c r="C56" i="12" a="1"/>
  <c r="C56" i="12" s="1"/>
  <c r="E56" i="12" s="1" a="1"/>
  <c r="E56" i="12" s="1"/>
  <c r="B56" i="12" a="1"/>
  <c r="B56" i="12" s="1"/>
  <c r="D56" i="12" s="1" a="1"/>
  <c r="D56" i="12" s="1"/>
  <c r="C91" i="12" a="1"/>
  <c r="C91" i="12" s="1"/>
  <c r="E91" i="12" s="1" a="1"/>
  <c r="E91" i="12" s="1"/>
  <c r="B91" i="12" a="1"/>
  <c r="B91" i="12" s="1"/>
  <c r="D91" i="12" s="1" a="1"/>
  <c r="D91" i="12" s="1"/>
  <c r="B135" i="12" a="1"/>
  <c r="B135" i="12" s="1"/>
  <c r="D135" i="12" s="1" a="1"/>
  <c r="D135" i="12" s="1"/>
  <c r="C135" i="12" a="1"/>
  <c r="C135" i="12" s="1"/>
  <c r="E135" i="12" s="1" a="1"/>
  <c r="E135" i="12" s="1"/>
  <c r="C141" i="12" a="1"/>
  <c r="C141" i="12" s="1"/>
  <c r="E141" i="12" s="1" a="1"/>
  <c r="E141" i="12" s="1"/>
  <c r="B141" i="12" a="1"/>
  <c r="B141" i="12" s="1"/>
  <c r="D141" i="12" s="1" a="1"/>
  <c r="D141" i="12" s="1"/>
  <c r="C212" i="12" a="1"/>
  <c r="C212" i="12" s="1"/>
  <c r="E212" i="12" s="1" a="1"/>
  <c r="E212" i="12" s="1"/>
  <c r="B212" i="12" a="1"/>
  <c r="B212" i="12" s="1"/>
  <c r="D212" i="12" s="1" a="1"/>
  <c r="D212" i="12" s="1"/>
  <c r="C355" i="12" a="1"/>
  <c r="C355" i="12" s="1"/>
  <c r="E355" i="12" s="1" a="1"/>
  <c r="E355" i="12" s="1"/>
  <c r="B355" i="12" a="1"/>
  <c r="B355" i="12" s="1"/>
  <c r="D355" i="12" s="1" a="1"/>
  <c r="D355" i="12" s="1"/>
  <c r="C103" i="12" a="1"/>
  <c r="C103" i="12" s="1"/>
  <c r="E103" i="12" s="1" a="1"/>
  <c r="E103" i="12" s="1"/>
  <c r="B103" i="12" a="1"/>
  <c r="B103" i="12" s="1"/>
  <c r="D103" i="12" s="1" a="1"/>
  <c r="D103" i="12" s="1"/>
  <c r="C40" i="12" a="1"/>
  <c r="C40" i="12" s="1"/>
  <c r="E40" i="12" s="1" a="1"/>
  <c r="E40" i="12" s="1"/>
  <c r="B40" i="12" a="1"/>
  <c r="B40" i="12" s="1"/>
  <c r="D40" i="12" s="1" a="1"/>
  <c r="D40" i="12" s="1"/>
  <c r="C88" i="12" a="1"/>
  <c r="C88" i="12" s="1"/>
  <c r="E88" i="12" s="1" a="1"/>
  <c r="E88" i="12" s="1"/>
  <c r="B88" i="12" a="1"/>
  <c r="B88" i="12" s="1"/>
  <c r="D88" i="12" s="1" a="1"/>
  <c r="D88" i="12" s="1"/>
  <c r="C101" i="12" a="1"/>
  <c r="C101" i="12" s="1"/>
  <c r="E101" i="12" s="1" a="1"/>
  <c r="E101" i="12" s="1"/>
  <c r="B101" i="12" a="1"/>
  <c r="B101" i="12" s="1"/>
  <c r="D101" i="12" s="1" a="1"/>
  <c r="D101" i="12" s="1"/>
  <c r="B113" i="12" a="1"/>
  <c r="B113" i="12" s="1"/>
  <c r="D113" i="12" s="1" a="1"/>
  <c r="D113" i="12" s="1"/>
  <c r="C113" i="12" a="1"/>
  <c r="C113" i="12" s="1"/>
  <c r="E113" i="12" s="1" a="1"/>
  <c r="E113" i="12" s="1"/>
  <c r="C150" i="12" a="1"/>
  <c r="C150" i="12" s="1"/>
  <c r="E150" i="12" s="1" a="1"/>
  <c r="E150" i="12" s="1"/>
  <c r="B150" i="12" a="1"/>
  <c r="B150" i="12" s="1"/>
  <c r="D150" i="12" s="1" a="1"/>
  <c r="D150" i="12" s="1"/>
  <c r="C249" i="12" a="1"/>
  <c r="C249" i="12" s="1"/>
  <c r="E249" i="12" s="1" a="1"/>
  <c r="E249" i="12" s="1"/>
  <c r="B249" i="12" a="1"/>
  <c r="B249" i="12" s="1"/>
  <c r="D249" i="12" s="1" a="1"/>
  <c r="D249" i="12" s="1"/>
  <c r="C257" i="12" a="1"/>
  <c r="C257" i="12" s="1"/>
  <c r="E257" i="12" s="1" a="1"/>
  <c r="E257" i="12" s="1"/>
  <c r="B257" i="12" a="1"/>
  <c r="B257" i="12" s="1"/>
  <c r="D257" i="12" s="1" a="1"/>
  <c r="D257" i="12" s="1"/>
  <c r="C294" i="12" a="1"/>
  <c r="C294" i="12" s="1"/>
  <c r="E294" i="12" s="1" a="1"/>
  <c r="E294" i="12" s="1"/>
  <c r="B294" i="12" a="1"/>
  <c r="B294" i="12" s="1"/>
  <c r="D294" i="12" s="1" a="1"/>
  <c r="D294" i="12" s="1"/>
  <c r="C22" i="12" a="1"/>
  <c r="C22" i="12" s="1"/>
  <c r="E22" i="12" s="1" a="1"/>
  <c r="E22" i="12" s="1"/>
  <c r="B22" i="12" a="1"/>
  <c r="B22" i="12" s="1"/>
  <c r="D22" i="12" s="1" a="1"/>
  <c r="D22" i="12" s="1"/>
  <c r="C306" i="12" a="1"/>
  <c r="C306" i="12" s="1"/>
  <c r="E306" i="12" s="1" a="1"/>
  <c r="E306" i="12" s="1"/>
  <c r="B306" i="12" a="1"/>
  <c r="B306" i="12" s="1"/>
  <c r="D306" i="12" s="1" a="1"/>
  <c r="D306" i="12" s="1"/>
  <c r="C92" i="12" a="1"/>
  <c r="C92" i="12" s="1"/>
  <c r="E92" i="12" s="1" a="1"/>
  <c r="E92" i="12" s="1"/>
  <c r="B92" i="12" a="1"/>
  <c r="B92" i="12" s="1"/>
  <c r="D92" i="12" s="1" a="1"/>
  <c r="D92" i="12" s="1"/>
  <c r="B155" i="12" a="1"/>
  <c r="B155" i="12" s="1"/>
  <c r="D155" i="12" s="1" a="1"/>
  <c r="D155" i="12" s="1"/>
  <c r="C155" i="12" a="1"/>
  <c r="C155" i="12" s="1"/>
  <c r="E155" i="12" s="1" a="1"/>
  <c r="E155" i="12" s="1"/>
  <c r="C64" i="12" a="1"/>
  <c r="C64" i="12" s="1"/>
  <c r="E64" i="12" s="1" a="1"/>
  <c r="E64" i="12" s="1"/>
  <c r="B64" i="12" a="1"/>
  <c r="B64" i="12" s="1"/>
  <c r="D64" i="12" s="1" a="1"/>
  <c r="D64" i="12" s="1"/>
  <c r="C89" i="12" a="1"/>
  <c r="C89" i="12" s="1"/>
  <c r="E89" i="12" s="1" a="1"/>
  <c r="E89" i="12" s="1"/>
  <c r="B89" i="12" a="1"/>
  <c r="B89" i="12" s="1"/>
  <c r="D89" i="12" s="1" a="1"/>
  <c r="D89" i="12" s="1"/>
  <c r="B133" i="12" a="1"/>
  <c r="B133" i="12" s="1"/>
  <c r="D133" i="12" s="1" a="1"/>
  <c r="D133" i="12" s="1"/>
  <c r="C133" i="12" a="1"/>
  <c r="C133" i="12" s="1"/>
  <c r="E133" i="12" s="1" a="1"/>
  <c r="E133" i="12" s="1"/>
  <c r="C239" i="12" a="1"/>
  <c r="C239" i="12" s="1"/>
  <c r="E239" i="12" s="1" a="1"/>
  <c r="E239" i="12" s="1"/>
  <c r="B239" i="12" a="1"/>
  <c r="B239" i="12" s="1"/>
  <c r="D239" i="12" s="1" a="1"/>
  <c r="D239" i="12" s="1"/>
  <c r="C292" i="12" a="1"/>
  <c r="C292" i="12" s="1"/>
  <c r="E292" i="12" s="1" a="1"/>
  <c r="E292" i="12" s="1"/>
  <c r="B292" i="12" a="1"/>
  <c r="B292" i="12" s="1"/>
  <c r="D292" i="12" s="1" a="1"/>
  <c r="D292" i="12" s="1"/>
  <c r="C298" i="12" a="1"/>
  <c r="C298" i="12" s="1"/>
  <c r="E298" i="12" s="1" a="1"/>
  <c r="E298" i="12" s="1"/>
  <c r="B298" i="12" a="1"/>
  <c r="B298" i="12" s="1"/>
  <c r="D298" i="12" s="1" a="1"/>
  <c r="D298" i="12" s="1"/>
  <c r="B353" i="12" a="1"/>
  <c r="B353" i="12" s="1"/>
  <c r="D353" i="12" s="1" a="1"/>
  <c r="D353" i="12" s="1"/>
  <c r="C353" i="12" a="1"/>
  <c r="C353" i="12" s="1"/>
  <c r="E353" i="12" s="1" a="1"/>
  <c r="E353" i="12" s="1"/>
  <c r="C156" i="12" a="1"/>
  <c r="C156" i="12" s="1"/>
  <c r="E156" i="12" s="1" a="1"/>
  <c r="E156" i="12" s="1"/>
  <c r="B156" i="12" a="1"/>
  <c r="B156" i="12" s="1"/>
  <c r="D156" i="12" s="1" a="1"/>
  <c r="D156" i="12" s="1"/>
  <c r="C270" i="12" a="1"/>
  <c r="C270" i="12" s="1"/>
  <c r="E270" i="12" s="1" a="1"/>
  <c r="E270" i="12" s="1"/>
  <c r="B270" i="12" a="1"/>
  <c r="B270" i="12" s="1"/>
  <c r="D270" i="12" s="1" a="1"/>
  <c r="D270" i="12" s="1"/>
  <c r="B283" i="12" a="1"/>
  <c r="B283" i="12" s="1"/>
  <c r="D283" i="12" s="1" a="1"/>
  <c r="D283" i="12" s="1"/>
  <c r="C283" i="12" a="1"/>
  <c r="C283" i="12" s="1"/>
  <c r="E283" i="12" s="1" a="1"/>
  <c r="E283" i="12" s="1"/>
  <c r="C331" i="12" a="1"/>
  <c r="C331" i="12" s="1"/>
  <c r="E331" i="12" s="1" a="1"/>
  <c r="E331" i="12" s="1"/>
  <c r="B331" i="12" a="1"/>
  <c r="B331" i="12" s="1"/>
  <c r="D331" i="12" s="1" a="1"/>
  <c r="D331" i="12" s="1"/>
  <c r="C357" i="12" a="1"/>
  <c r="C357" i="12" s="1"/>
  <c r="E357" i="12" s="1" a="1"/>
  <c r="E357" i="12" s="1"/>
  <c r="B357" i="12" a="1"/>
  <c r="B357" i="12" s="1"/>
  <c r="D357" i="12" s="1" a="1"/>
  <c r="D357" i="12" s="1"/>
  <c r="C363" i="12" a="1"/>
  <c r="C363" i="12" s="1"/>
  <c r="E363" i="12" s="1" a="1"/>
  <c r="E363" i="12" s="1"/>
  <c r="B363" i="12" a="1"/>
  <c r="B363" i="12" s="1"/>
  <c r="B24" i="12" a="1"/>
  <c r="B24" i="12" s="1"/>
  <c r="D24" i="12" s="1" a="1"/>
  <c r="D24" i="12" s="1"/>
  <c r="C24" i="12" a="1"/>
  <c r="C24" i="12" s="1"/>
  <c r="E24" i="12" s="1" a="1"/>
  <c r="E24" i="12" s="1"/>
  <c r="C140" i="12" a="1"/>
  <c r="C140" i="12" s="1"/>
  <c r="E140" i="12" s="1" a="1"/>
  <c r="E140" i="12" s="1"/>
  <c r="B140" i="12" a="1"/>
  <c r="B140" i="12" s="1"/>
  <c r="D140" i="12" s="1" a="1"/>
  <c r="D140" i="12" s="1"/>
  <c r="C243" i="12" a="1"/>
  <c r="C243" i="12" s="1"/>
  <c r="E243" i="12" s="1" a="1"/>
  <c r="E243" i="12" s="1"/>
  <c r="B243" i="12" a="1"/>
  <c r="B243" i="12" s="1"/>
  <c r="D243" i="12" s="1" a="1"/>
  <c r="D243" i="12" s="1"/>
  <c r="B246" i="12" a="1"/>
  <c r="B246" i="12" s="1"/>
  <c r="D246" i="12" s="1" a="1"/>
  <c r="D246" i="12" s="1"/>
  <c r="C246" i="12" a="1"/>
  <c r="C246" i="12" s="1"/>
  <c r="E246" i="12" s="1" a="1"/>
  <c r="E246" i="12" s="1"/>
  <c r="C248" i="12" a="1"/>
  <c r="C248" i="12" s="1"/>
  <c r="E248" i="12" s="1" a="1"/>
  <c r="E248" i="12" s="1"/>
  <c r="B248" i="12" a="1"/>
  <c r="B248" i="12" s="1"/>
  <c r="D248" i="12" s="1" a="1"/>
  <c r="D248" i="12" s="1"/>
  <c r="C268" i="12" a="1"/>
  <c r="C268" i="12" s="1"/>
  <c r="E268" i="12" s="1" a="1"/>
  <c r="E268" i="12" s="1"/>
  <c r="B268" i="12" a="1"/>
  <c r="B268" i="12" s="1"/>
  <c r="D268" i="12" s="1" a="1"/>
  <c r="D268" i="12" s="1"/>
  <c r="C307" i="12" a="1"/>
  <c r="C307" i="12" s="1"/>
  <c r="E307" i="12" s="1" a="1"/>
  <c r="E307" i="12" s="1"/>
  <c r="B307" i="12" a="1"/>
  <c r="B307" i="12" s="1"/>
  <c r="D307" i="12" s="1" a="1"/>
  <c r="D307" i="12" s="1"/>
  <c r="C117" i="12" a="1"/>
  <c r="C117" i="12" s="1"/>
  <c r="E117" i="12" s="1" a="1"/>
  <c r="E117" i="12" s="1"/>
  <c r="B117" i="12" a="1"/>
  <c r="B117" i="12" s="1"/>
  <c r="D117" i="12" s="1" a="1"/>
  <c r="D117" i="12" s="1"/>
  <c r="C73" i="12" a="1"/>
  <c r="C73" i="12" s="1"/>
  <c r="E73" i="12" s="1" a="1"/>
  <c r="E73" i="12" s="1"/>
  <c r="B73" i="12" a="1"/>
  <c r="B73" i="12" s="1"/>
  <c r="D73" i="12" s="1" a="1"/>
  <c r="D73" i="12" s="1"/>
  <c r="C96" i="12" a="1"/>
  <c r="C96" i="12" s="1"/>
  <c r="E96" i="12" s="1" a="1"/>
  <c r="E96" i="12" s="1"/>
  <c r="B96" i="12" a="1"/>
  <c r="B96" i="12" s="1"/>
  <c r="D96" i="12" s="1" a="1"/>
  <c r="D96" i="12" s="1"/>
  <c r="B264" i="12" a="1"/>
  <c r="B264" i="12" s="1"/>
  <c r="D264" i="12" s="1" a="1"/>
  <c r="D264" i="12" s="1"/>
  <c r="C264" i="12" a="1"/>
  <c r="C264" i="12" s="1"/>
  <c r="E264" i="12" s="1" a="1"/>
  <c r="E264" i="12" s="1"/>
  <c r="C296" i="12" a="1"/>
  <c r="C296" i="12" s="1"/>
  <c r="E296" i="12" s="1" a="1"/>
  <c r="E296" i="12" s="1"/>
  <c r="B296" i="12" a="1"/>
  <c r="B296" i="12" s="1"/>
  <c r="D296" i="12" s="1" a="1"/>
  <c r="D296" i="12" s="1"/>
  <c r="B57" i="12" a="1"/>
  <c r="B57" i="12" s="1"/>
  <c r="D57" i="12" s="1" a="1"/>
  <c r="D57" i="12" s="1"/>
  <c r="B104" i="12" a="1"/>
  <c r="B104" i="12" s="1"/>
  <c r="D104" i="12" s="1" a="1"/>
  <c r="D104" i="12" s="1"/>
  <c r="C38" i="12" a="1"/>
  <c r="C38" i="12" s="1"/>
  <c r="E38" i="12" s="1" a="1"/>
  <c r="E38" i="12" s="1"/>
  <c r="C49" i="12" a="1"/>
  <c r="C49" i="12" s="1"/>
  <c r="E49" i="12" s="1" a="1"/>
  <c r="E49" i="12" s="1"/>
  <c r="C65" i="12" a="1"/>
  <c r="C65" i="12" s="1"/>
  <c r="E65" i="12" s="1" a="1"/>
  <c r="E65" i="12" s="1"/>
  <c r="C115" i="12" a="1"/>
  <c r="C115" i="12" s="1"/>
  <c r="E115" i="12" s="1" a="1"/>
  <c r="E115" i="12" s="1"/>
  <c r="B182" i="12" a="1"/>
  <c r="B182" i="12" s="1"/>
  <c r="D182" i="12" s="1" a="1"/>
  <c r="D182" i="12" s="1"/>
  <c r="B250" i="12" a="1"/>
  <c r="B250" i="12" s="1"/>
  <c r="D250" i="12" s="1" a="1"/>
  <c r="D250" i="12" s="1"/>
  <c r="B325" i="12" a="1"/>
  <c r="B325" i="12" s="1"/>
  <c r="D325" i="12" s="1" a="1"/>
  <c r="D325" i="12" s="1"/>
  <c r="C329" i="12" a="1"/>
  <c r="C329" i="12" s="1"/>
  <c r="E329" i="12" s="1" a="1"/>
  <c r="E329" i="12" s="1"/>
  <c r="B25" i="12" a="1"/>
  <c r="B25" i="12" s="1"/>
  <c r="D25" i="12" s="1" a="1"/>
  <c r="D25" i="12" s="1"/>
  <c r="B37" i="12" a="1"/>
  <c r="B37" i="12" s="1"/>
  <c r="D37" i="12" s="1" a="1"/>
  <c r="D37" i="12" s="1"/>
  <c r="B48" i="12" a="1"/>
  <c r="B48" i="12" s="1"/>
  <c r="D48" i="12" s="1" a="1"/>
  <c r="D48" i="12" s="1"/>
  <c r="B53" i="12" a="1"/>
  <c r="B53" i="12" s="1"/>
  <c r="D53" i="12" s="1" a="1"/>
  <c r="D53" i="12" s="1"/>
  <c r="B72" i="12" a="1"/>
  <c r="B72" i="12" s="1"/>
  <c r="D72" i="12" s="1" a="1"/>
  <c r="D72" i="12" s="1"/>
  <c r="B100" i="12" a="1"/>
  <c r="B100" i="12" s="1"/>
  <c r="D100" i="12" s="1" a="1"/>
  <c r="D100" i="12" s="1"/>
  <c r="B108" i="12" a="1"/>
  <c r="B108" i="12" s="1"/>
  <c r="D108" i="12" s="1" a="1"/>
  <c r="D108" i="12" s="1"/>
  <c r="B112" i="12" a="1"/>
  <c r="B112" i="12" s="1"/>
  <c r="D112" i="12" s="1" a="1"/>
  <c r="D112" i="12" s="1"/>
  <c r="B119" i="12" a="1"/>
  <c r="B119" i="12" s="1"/>
  <c r="D119" i="12" s="1" a="1"/>
  <c r="D119" i="12" s="1"/>
  <c r="C124" i="12" a="1"/>
  <c r="C124" i="12" s="1"/>
  <c r="E124" i="12" s="1" a="1"/>
  <c r="E124" i="12" s="1"/>
  <c r="C126" i="12" a="1"/>
  <c r="C126" i="12" s="1"/>
  <c r="E126" i="12" s="1" a="1"/>
  <c r="E126" i="12" s="1"/>
  <c r="C146" i="12" a="1"/>
  <c r="C146" i="12" s="1"/>
  <c r="E146" i="12" s="1" a="1"/>
  <c r="E146" i="12" s="1"/>
  <c r="B148" i="12" a="1"/>
  <c r="B148" i="12" s="1"/>
  <c r="D148" i="12" s="1" a="1"/>
  <c r="D148" i="12" s="1"/>
  <c r="C211" i="12" a="1"/>
  <c r="C211" i="12" s="1"/>
  <c r="E211" i="12" s="1" a="1"/>
  <c r="E211" i="12" s="1"/>
  <c r="B231" i="12" a="1"/>
  <c r="B231" i="12" s="1"/>
  <c r="D231" i="12" s="1" a="1"/>
  <c r="D231" i="12" s="1"/>
  <c r="B266" i="12" a="1"/>
  <c r="B266" i="12" s="1"/>
  <c r="D266" i="12" s="1" a="1"/>
  <c r="D266" i="12" s="1"/>
  <c r="B293" i="12" a="1"/>
  <c r="B293" i="12" s="1"/>
  <c r="D293" i="12" s="1" a="1"/>
  <c r="D293" i="12" s="1"/>
  <c r="B328" i="12" a="1"/>
  <c r="B328" i="12" s="1"/>
  <c r="D328" i="12" s="1" a="1"/>
  <c r="D328" i="12" s="1"/>
  <c r="C222" i="12" a="1"/>
  <c r="C222" i="12" s="1"/>
  <c r="E222" i="12" s="1" a="1"/>
  <c r="E222" i="12" s="1"/>
  <c r="C30" i="12" a="1"/>
  <c r="C30" i="12" s="1"/>
  <c r="E30" i="12" s="1" a="1"/>
  <c r="E30" i="12" s="1"/>
  <c r="C55" i="12" a="1"/>
  <c r="C55" i="12" s="1"/>
  <c r="E55" i="12" s="1" a="1"/>
  <c r="E55" i="12" s="1"/>
  <c r="B32" i="12" a="1"/>
  <c r="B32" i="12" s="1"/>
  <c r="D32" i="12" s="1" a="1"/>
  <c r="D32" i="12" s="1"/>
  <c r="B44" i="12" a="1"/>
  <c r="B44" i="12" s="1"/>
  <c r="D44" i="12" s="1" a="1"/>
  <c r="D44" i="12" s="1"/>
  <c r="C67" i="12" a="1"/>
  <c r="C67" i="12" s="1"/>
  <c r="E67" i="12" s="1" a="1"/>
  <c r="E67" i="12" s="1"/>
  <c r="B105" i="12" a="1"/>
  <c r="B105" i="12" s="1"/>
  <c r="D105" i="12" s="1" a="1"/>
  <c r="D105" i="12" s="1"/>
  <c r="B118" i="12" a="1"/>
  <c r="B118" i="12" s="1"/>
  <c r="D118" i="12" s="1" a="1"/>
  <c r="D118" i="12" s="1"/>
  <c r="C163" i="12" a="1"/>
  <c r="C163" i="12" s="1"/>
  <c r="E163" i="12" s="1" a="1"/>
  <c r="E163" i="12" s="1"/>
  <c r="C201" i="12" a="1"/>
  <c r="C201" i="12" s="1"/>
  <c r="E201" i="12" s="1" a="1"/>
  <c r="E201" i="12" s="1"/>
  <c r="C207" i="12" a="1"/>
  <c r="C207" i="12" s="1"/>
  <c r="E207" i="12" s="1" a="1"/>
  <c r="E207" i="12" s="1"/>
  <c r="B254" i="12" a="1"/>
  <c r="B254" i="12" s="1"/>
  <c r="D254" i="12" s="1" a="1"/>
  <c r="D254" i="12" s="1"/>
  <c r="B265" i="12" a="1"/>
  <c r="B265" i="12" s="1"/>
  <c r="D265" i="12" s="1" a="1"/>
  <c r="D265" i="12" s="1"/>
  <c r="C335" i="12" a="1"/>
  <c r="C335" i="12" s="1"/>
  <c r="E335" i="12" s="1" a="1"/>
  <c r="E335" i="12" s="1"/>
  <c r="C19" i="12" a="1"/>
  <c r="C19" i="12" s="1"/>
  <c r="E19" i="12" s="1" a="1"/>
  <c r="E19" i="12" s="1"/>
  <c r="B19" i="12" a="1"/>
  <c r="B19" i="12" s="1"/>
  <c r="D19" i="12" s="1" a="1"/>
  <c r="D19" i="12" s="1"/>
  <c r="C47" i="12" a="1"/>
  <c r="C47" i="12" s="1"/>
  <c r="E47" i="12" s="1" a="1"/>
  <c r="E47" i="12" s="1"/>
  <c r="B47" i="12" a="1"/>
  <c r="B47" i="12" s="1"/>
  <c r="D47" i="12" s="1" a="1"/>
  <c r="D47" i="12" s="1"/>
  <c r="B27" i="12" a="1"/>
  <c r="B27" i="12" s="1"/>
  <c r="D27" i="12" s="1" a="1"/>
  <c r="D27" i="12" s="1"/>
  <c r="C27" i="12" a="1"/>
  <c r="C27" i="12" s="1"/>
  <c r="E27" i="12" s="1" a="1"/>
  <c r="E27" i="12" s="1"/>
  <c r="C39" i="12" a="1"/>
  <c r="C39" i="12" s="1"/>
  <c r="E39" i="12" s="1" a="1"/>
  <c r="E39" i="12" s="1"/>
  <c r="B39" i="12" a="1"/>
  <c r="B39" i="12" s="1"/>
  <c r="D39" i="12" s="1" a="1"/>
  <c r="D39" i="12" s="1"/>
  <c r="B50" i="12" a="1"/>
  <c r="B50" i="12" s="1"/>
  <c r="D50" i="12" s="1" a="1"/>
  <c r="D50" i="12" s="1"/>
  <c r="C50" i="12" a="1"/>
  <c r="C50" i="12" s="1"/>
  <c r="E50" i="12" s="1" a="1"/>
  <c r="E50" i="12" s="1"/>
  <c r="C36" i="12" a="1"/>
  <c r="C36" i="12" s="1"/>
  <c r="E36" i="12" s="1" a="1"/>
  <c r="E36" i="12" s="1"/>
  <c r="B36" i="12" a="1"/>
  <c r="B36" i="12" s="1"/>
  <c r="D36" i="12" s="1" a="1"/>
  <c r="D36" i="12" s="1"/>
  <c r="B42" i="12" a="1"/>
  <c r="B42" i="12" s="1"/>
  <c r="D42" i="12" s="1" a="1"/>
  <c r="D42" i="12" s="1"/>
  <c r="C42" i="12" a="1"/>
  <c r="C42" i="12" s="1"/>
  <c r="E42" i="12" s="1" a="1"/>
  <c r="E42" i="12" s="1"/>
  <c r="C16" i="12" a="1"/>
  <c r="C16" i="12" s="1"/>
  <c r="E16" i="12" s="1" a="1"/>
  <c r="E16" i="12" s="1"/>
  <c r="B16" i="12" a="1"/>
  <c r="B16" i="12" s="1"/>
  <c r="D16" i="12" s="1" a="1"/>
  <c r="D16" i="12" s="1"/>
  <c r="C20" i="12" a="1"/>
  <c r="C20" i="12" s="1"/>
  <c r="E20" i="12" s="1" a="1"/>
  <c r="E20" i="12" s="1"/>
  <c r="B20" i="12" a="1"/>
  <c r="B20" i="12" s="1"/>
  <c r="D20" i="12" s="1" a="1"/>
  <c r="D20" i="12" s="1"/>
  <c r="C28" i="12" a="1"/>
  <c r="C28" i="12" s="1"/>
  <c r="E28" i="12" s="1" a="1"/>
  <c r="E28" i="12" s="1"/>
  <c r="B28" i="12" a="1"/>
  <c r="B28" i="12" s="1"/>
  <c r="D28" i="12" s="1" a="1"/>
  <c r="D28" i="12" s="1"/>
  <c r="C31" i="12" a="1"/>
  <c r="C31" i="12" s="1"/>
  <c r="E31" i="12" s="1" a="1"/>
  <c r="E31" i="12" s="1"/>
  <c r="B31" i="12" a="1"/>
  <c r="B31" i="12" s="1"/>
  <c r="D31" i="12" s="1" a="1"/>
  <c r="D31" i="12" s="1"/>
  <c r="B43" i="12" a="1"/>
  <c r="B43" i="12" s="1"/>
  <c r="D43" i="12" s="1" a="1"/>
  <c r="D43" i="12" s="1"/>
  <c r="C43" i="12" a="1"/>
  <c r="C43" i="12" s="1"/>
  <c r="E43" i="12" s="1" a="1"/>
  <c r="E43" i="12" s="1"/>
  <c r="B17" i="12" a="1"/>
  <c r="B17" i="12" s="1"/>
  <c r="D17" i="12" s="1" a="1"/>
  <c r="D17" i="12" s="1"/>
  <c r="C17" i="12" a="1"/>
  <c r="C17" i="12" s="1"/>
  <c r="E17" i="12" s="1" a="1"/>
  <c r="E17" i="12" s="1"/>
  <c r="C21" i="12" a="1"/>
  <c r="C21" i="12" s="1"/>
  <c r="E21" i="12" s="1" a="1"/>
  <c r="E21" i="12" s="1"/>
  <c r="B21" i="12" a="1"/>
  <c r="B21" i="12" s="1"/>
  <c r="D21" i="12" s="1" a="1"/>
  <c r="D21" i="12" s="1"/>
  <c r="B34" i="12" a="1"/>
  <c r="B34" i="12" s="1"/>
  <c r="D34" i="12" s="1" a="1"/>
  <c r="D34" i="12" s="1"/>
  <c r="C34" i="12" a="1"/>
  <c r="C34" i="12" s="1"/>
  <c r="E34" i="12" s="1" a="1"/>
  <c r="E34" i="12" s="1"/>
  <c r="C15" i="12" a="1"/>
  <c r="C15" i="12" s="1"/>
  <c r="B15" i="12" a="1"/>
  <c r="B15" i="12" s="1"/>
  <c r="B18" i="12" a="1"/>
  <c r="B18" i="12" s="1"/>
  <c r="D18" i="12" s="1" a="1"/>
  <c r="D18" i="12" s="1"/>
  <c r="C18" i="12" a="1"/>
  <c r="C18" i="12" s="1"/>
  <c r="E18" i="12" s="1" a="1"/>
  <c r="E18" i="12" s="1"/>
  <c r="B51" i="12" a="1"/>
  <c r="B51" i="12" s="1"/>
  <c r="D51" i="12" s="1" a="1"/>
  <c r="D51" i="12" s="1"/>
  <c r="C51" i="12" a="1"/>
  <c r="C51" i="12" s="1"/>
  <c r="E51" i="12" s="1" a="1"/>
  <c r="E51" i="12" s="1"/>
  <c r="B26" i="12" a="1"/>
  <c r="B26" i="12" s="1"/>
  <c r="D26" i="12" s="1" a="1"/>
  <c r="D26" i="12" s="1"/>
  <c r="C26" i="12" a="1"/>
  <c r="C26" i="12" s="1"/>
  <c r="E26" i="12" s="1" a="1"/>
  <c r="E26" i="12" s="1"/>
  <c r="C58" i="12" a="1"/>
  <c r="C58" i="12" s="1"/>
  <c r="E58" i="12" s="1" a="1"/>
  <c r="E58" i="12" s="1"/>
  <c r="B58" i="12" a="1"/>
  <c r="B58" i="12" s="1"/>
  <c r="D58" i="12" s="1" a="1"/>
  <c r="D58" i="12" s="1"/>
  <c r="B60" i="12" a="1"/>
  <c r="B60" i="12" s="1"/>
  <c r="D60" i="12" s="1" a="1"/>
  <c r="D60" i="12" s="1"/>
  <c r="C60" i="12" a="1"/>
  <c r="C60" i="12" s="1"/>
  <c r="E60" i="12" s="1" a="1"/>
  <c r="E60" i="12" s="1"/>
  <c r="C69" i="12" a="1"/>
  <c r="C69" i="12" s="1"/>
  <c r="E69" i="12" s="1" a="1"/>
  <c r="E69" i="12" s="1"/>
  <c r="B69" i="12" a="1"/>
  <c r="B69" i="12" s="1"/>
  <c r="D69" i="12" s="1" a="1"/>
  <c r="D69" i="12" s="1"/>
  <c r="C78" i="12" a="1"/>
  <c r="C78" i="12" s="1"/>
  <c r="E78" i="12" s="1" a="1"/>
  <c r="E78" i="12" s="1"/>
  <c r="B78" i="12" a="1"/>
  <c r="B78" i="12" s="1"/>
  <c r="D78" i="12" s="1" a="1"/>
  <c r="D78" i="12" s="1"/>
  <c r="C82" i="12" a="1"/>
  <c r="C82" i="12" s="1"/>
  <c r="E82" i="12" s="1" a="1"/>
  <c r="E82" i="12" s="1"/>
  <c r="B82" i="12" a="1"/>
  <c r="B82" i="12" s="1"/>
  <c r="D82" i="12" s="1" a="1"/>
  <c r="D82" i="12" s="1"/>
  <c r="B87" i="12" a="1"/>
  <c r="B87" i="12" s="1"/>
  <c r="D87" i="12" s="1" a="1"/>
  <c r="D87" i="12" s="1"/>
  <c r="C87" i="12" a="1"/>
  <c r="C87" i="12" s="1"/>
  <c r="E87" i="12" s="1" a="1"/>
  <c r="E87" i="12" s="1"/>
  <c r="C94" i="12" a="1"/>
  <c r="C94" i="12" s="1"/>
  <c r="E94" i="12" s="1" a="1"/>
  <c r="E94" i="12" s="1"/>
  <c r="B94" i="12" a="1"/>
  <c r="B94" i="12" s="1"/>
  <c r="D94" i="12" s="1" a="1"/>
  <c r="D94" i="12" s="1"/>
  <c r="C33" i="12" a="1"/>
  <c r="C33" i="12" s="1"/>
  <c r="E33" i="12" s="1" a="1"/>
  <c r="E33" i="12" s="1"/>
  <c r="B45" i="12" a="1"/>
  <c r="B45" i="12" s="1"/>
  <c r="D45" i="12" s="1" a="1"/>
  <c r="D45" i="12" s="1"/>
  <c r="C46" i="12" a="1"/>
  <c r="C46" i="12" s="1"/>
  <c r="E46" i="12" s="1" a="1"/>
  <c r="E46" i="12" s="1"/>
  <c r="B63" i="12" a="1"/>
  <c r="B63" i="12" s="1"/>
  <c r="D63" i="12" s="1" a="1"/>
  <c r="D63" i="12" s="1"/>
  <c r="C63" i="12" a="1"/>
  <c r="C63" i="12" s="1"/>
  <c r="E63" i="12" s="1" a="1"/>
  <c r="E63" i="12" s="1"/>
  <c r="C98" i="12" a="1"/>
  <c r="C98" i="12" s="1"/>
  <c r="E98" i="12" s="1" a="1"/>
  <c r="E98" i="12" s="1"/>
  <c r="B98" i="12" a="1"/>
  <c r="B98" i="12" s="1"/>
  <c r="D98" i="12" s="1" a="1"/>
  <c r="D98" i="12" s="1"/>
  <c r="C121" i="12" a="1"/>
  <c r="C121" i="12" s="1"/>
  <c r="E121" i="12" s="1" a="1"/>
  <c r="E121" i="12" s="1"/>
  <c r="B121" i="12" a="1"/>
  <c r="B121" i="12" s="1"/>
  <c r="D121" i="12" s="1" a="1"/>
  <c r="D121" i="12" s="1"/>
  <c r="C35" i="12" a="1"/>
  <c r="C35" i="12" s="1"/>
  <c r="E35" i="12" s="1" a="1"/>
  <c r="E35" i="12" s="1"/>
  <c r="C54" i="12" a="1"/>
  <c r="C54" i="12" s="1"/>
  <c r="E54" i="12" s="1" a="1"/>
  <c r="E54" i="12" s="1"/>
  <c r="B54" i="12" a="1"/>
  <c r="B54" i="12" s="1"/>
  <c r="D54" i="12" s="1" a="1"/>
  <c r="D54" i="12" s="1"/>
  <c r="B76" i="12" a="1"/>
  <c r="B76" i="12" s="1"/>
  <c r="D76" i="12" s="1" a="1"/>
  <c r="D76" i="12" s="1"/>
  <c r="C76" i="12" a="1"/>
  <c r="C76" i="12" s="1"/>
  <c r="E76" i="12" s="1" a="1"/>
  <c r="E76" i="12" s="1"/>
  <c r="C85" i="12" a="1"/>
  <c r="C85" i="12" s="1"/>
  <c r="E85" i="12" s="1" a="1"/>
  <c r="E85" i="12" s="1"/>
  <c r="B85" i="12" a="1"/>
  <c r="B85" i="12" s="1"/>
  <c r="D85" i="12" s="1" a="1"/>
  <c r="D85" i="12" s="1"/>
  <c r="C23" i="12" a="1"/>
  <c r="C23" i="12" s="1"/>
  <c r="E23" i="12" s="1" a="1"/>
  <c r="E23" i="12" s="1"/>
  <c r="C61" i="12" a="1"/>
  <c r="C61" i="12" s="1"/>
  <c r="E61" i="12" s="1" a="1"/>
  <c r="E61" i="12" s="1"/>
  <c r="B61" i="12" a="1"/>
  <c r="B61" i="12" s="1"/>
  <c r="D61" i="12" s="1" a="1"/>
  <c r="D61" i="12" s="1"/>
  <c r="C70" i="12" a="1"/>
  <c r="C70" i="12" s="1"/>
  <c r="E70" i="12" s="1" a="1"/>
  <c r="E70" i="12" s="1"/>
  <c r="B70" i="12" a="1"/>
  <c r="B70" i="12" s="1"/>
  <c r="D70" i="12" s="1" a="1"/>
  <c r="D70" i="12" s="1"/>
  <c r="C74" i="12" a="1"/>
  <c r="C74" i="12" s="1"/>
  <c r="E74" i="12" s="1" a="1"/>
  <c r="E74" i="12" s="1"/>
  <c r="B74" i="12" a="1"/>
  <c r="B74" i="12" s="1"/>
  <c r="D74" i="12" s="1" a="1"/>
  <c r="D74" i="12" s="1"/>
  <c r="B79" i="12" a="1"/>
  <c r="B79" i="12" s="1"/>
  <c r="D79" i="12" s="1" a="1"/>
  <c r="D79" i="12" s="1"/>
  <c r="C79" i="12" a="1"/>
  <c r="C79" i="12" s="1"/>
  <c r="E79" i="12" s="1" a="1"/>
  <c r="E79" i="12" s="1"/>
  <c r="C106" i="12" a="1"/>
  <c r="C106" i="12" s="1"/>
  <c r="E106" i="12" s="1" a="1"/>
  <c r="E106" i="12" s="1"/>
  <c r="B106" i="12" a="1"/>
  <c r="B106" i="12" s="1"/>
  <c r="D106" i="12" s="1" a="1"/>
  <c r="D106" i="12" s="1"/>
  <c r="B29" i="12" a="1"/>
  <c r="B29" i="12" s="1"/>
  <c r="D29" i="12" s="1" a="1"/>
  <c r="D29" i="12" s="1"/>
  <c r="C83" i="12" a="1"/>
  <c r="C83" i="12" s="1"/>
  <c r="E83" i="12" s="1" a="1"/>
  <c r="E83" i="12" s="1"/>
  <c r="H89" i="12" a="1"/>
  <c r="H89" i="12" s="1"/>
  <c r="G89" i="12" a="1"/>
  <c r="G89" i="12" s="1"/>
  <c r="B68" i="12" a="1"/>
  <c r="B68" i="12" s="1"/>
  <c r="D68" i="12" s="1" a="1"/>
  <c r="D68" i="12" s="1"/>
  <c r="C68" i="12" a="1"/>
  <c r="C68" i="12" s="1"/>
  <c r="E68" i="12" s="1" a="1"/>
  <c r="E68" i="12" s="1"/>
  <c r="C77" i="12" a="1"/>
  <c r="C77" i="12" s="1"/>
  <c r="E77" i="12" s="1" a="1"/>
  <c r="E77" i="12" s="1"/>
  <c r="B77" i="12" a="1"/>
  <c r="B77" i="12" s="1"/>
  <c r="D77" i="12" s="1" a="1"/>
  <c r="D77" i="12" s="1"/>
  <c r="C86" i="12" a="1"/>
  <c r="C86" i="12" s="1"/>
  <c r="E86" i="12" s="1" a="1"/>
  <c r="E86" i="12" s="1"/>
  <c r="B86" i="12" a="1"/>
  <c r="B86" i="12" s="1"/>
  <c r="D86" i="12" s="1" a="1"/>
  <c r="D86" i="12" s="1"/>
  <c r="C90" i="12" a="1"/>
  <c r="C90" i="12" s="1"/>
  <c r="E90" i="12" s="1" a="1"/>
  <c r="E90" i="12" s="1"/>
  <c r="B90" i="12" a="1"/>
  <c r="B90" i="12" s="1"/>
  <c r="D90" i="12" s="1" a="1"/>
  <c r="D90" i="12" s="1"/>
  <c r="H91" i="12" a="1"/>
  <c r="H91" i="12" s="1"/>
  <c r="G91" i="12" a="1"/>
  <c r="G91" i="12" s="1"/>
  <c r="C114" i="12" a="1"/>
  <c r="C114" i="12" s="1"/>
  <c r="E114" i="12" s="1" a="1"/>
  <c r="E114" i="12" s="1"/>
  <c r="B114" i="12" a="1"/>
  <c r="B114" i="12" s="1"/>
  <c r="D114" i="12" s="1" a="1"/>
  <c r="D114" i="12" s="1"/>
  <c r="C62" i="12" a="1"/>
  <c r="C62" i="12" s="1"/>
  <c r="E62" i="12" s="1" a="1"/>
  <c r="E62" i="12" s="1"/>
  <c r="B62" i="12" a="1"/>
  <c r="B62" i="12" s="1"/>
  <c r="D62" i="12" s="1" a="1"/>
  <c r="D62" i="12" s="1"/>
  <c r="C66" i="12" a="1"/>
  <c r="C66" i="12" s="1"/>
  <c r="E66" i="12" s="1" a="1"/>
  <c r="E66" i="12" s="1"/>
  <c r="B66" i="12" a="1"/>
  <c r="B66" i="12" s="1"/>
  <c r="D66" i="12" s="1" a="1"/>
  <c r="D66" i="12" s="1"/>
  <c r="B71" i="12" a="1"/>
  <c r="B71" i="12" s="1"/>
  <c r="D71" i="12" s="1" a="1"/>
  <c r="D71" i="12" s="1"/>
  <c r="C71" i="12" a="1"/>
  <c r="C71" i="12" s="1"/>
  <c r="E71" i="12" s="1" a="1"/>
  <c r="E71" i="12" s="1"/>
  <c r="C102" i="12" a="1"/>
  <c r="C102" i="12" s="1"/>
  <c r="E102" i="12" s="1" a="1"/>
  <c r="E102" i="12" s="1"/>
  <c r="B102" i="12" a="1"/>
  <c r="B102" i="12" s="1"/>
  <c r="D102" i="12" s="1" a="1"/>
  <c r="D102" i="12" s="1"/>
  <c r="G108" i="12" a="1"/>
  <c r="G108" i="12" s="1"/>
  <c r="H108" i="12" a="1"/>
  <c r="H108" i="12" s="1"/>
  <c r="C116" i="12" a="1"/>
  <c r="C116" i="12" s="1"/>
  <c r="E116" i="12" s="1" a="1"/>
  <c r="E116" i="12" s="1"/>
  <c r="B116" i="12" a="1"/>
  <c r="B116" i="12" s="1"/>
  <c r="D116" i="12" s="1" a="1"/>
  <c r="D116" i="12" s="1"/>
  <c r="C134" i="12" a="1"/>
  <c r="C134" i="12" s="1"/>
  <c r="E134" i="12" s="1" a="1"/>
  <c r="E134" i="12" s="1"/>
  <c r="B134" i="12" a="1"/>
  <c r="B134" i="12" s="1"/>
  <c r="D134" i="12" s="1" a="1"/>
  <c r="D134" i="12" s="1"/>
  <c r="B52" i="12" a="1"/>
  <c r="B52" i="12" s="1"/>
  <c r="D52" i="12" s="1" a="1"/>
  <c r="D52" i="12" s="1"/>
  <c r="C52" i="12" a="1"/>
  <c r="C52" i="12" s="1"/>
  <c r="E52" i="12" s="1" a="1"/>
  <c r="E52" i="12" s="1"/>
  <c r="C75" i="12" a="1"/>
  <c r="C75" i="12" s="1"/>
  <c r="E75" i="12" s="1" a="1"/>
  <c r="E75" i="12" s="1"/>
  <c r="B84" i="12" a="1"/>
  <c r="B84" i="12" s="1"/>
  <c r="D84" i="12" s="1" a="1"/>
  <c r="D84" i="12" s="1"/>
  <c r="C84" i="12" a="1"/>
  <c r="C84" i="12" s="1"/>
  <c r="E84" i="12" s="1" a="1"/>
  <c r="E84" i="12" s="1"/>
  <c r="H93" i="12" a="1"/>
  <c r="H93" i="12" s="1"/>
  <c r="G93" i="12" a="1"/>
  <c r="G93" i="12" s="1"/>
  <c r="B111" i="12" a="1"/>
  <c r="B111" i="12" s="1"/>
  <c r="D111" i="12" s="1" a="1"/>
  <c r="D111" i="12" s="1"/>
  <c r="C111" i="12" a="1"/>
  <c r="C111" i="12" s="1"/>
  <c r="E111" i="12" s="1" a="1"/>
  <c r="E111" i="12" s="1"/>
  <c r="B120" i="12" a="1"/>
  <c r="B120" i="12" s="1"/>
  <c r="D120" i="12" s="1" a="1"/>
  <c r="D120" i="12" s="1"/>
  <c r="C120" i="12" a="1"/>
  <c r="C120" i="12" s="1"/>
  <c r="E120" i="12" s="1" a="1"/>
  <c r="E120" i="12" s="1"/>
  <c r="C122" i="12" a="1"/>
  <c r="C122" i="12" s="1"/>
  <c r="E122" i="12" s="1" a="1"/>
  <c r="E122" i="12" s="1"/>
  <c r="C125" i="12" a="1"/>
  <c r="C125" i="12" s="1"/>
  <c r="E125" i="12" s="1" a="1"/>
  <c r="E125" i="12" s="1"/>
  <c r="B125" i="12" a="1"/>
  <c r="B125" i="12" s="1"/>
  <c r="D125" i="12" s="1" a="1"/>
  <c r="D125" i="12" s="1"/>
  <c r="C137" i="12" a="1"/>
  <c r="C137" i="12" s="1"/>
  <c r="E137" i="12" s="1" a="1"/>
  <c r="E137" i="12" s="1"/>
  <c r="H141" i="12" a="1"/>
  <c r="H141" i="12" s="1"/>
  <c r="G141" i="12" a="1"/>
  <c r="G141" i="12" s="1"/>
  <c r="B143" i="12" a="1"/>
  <c r="B143" i="12" s="1"/>
  <c r="D143" i="12" s="1" a="1"/>
  <c r="D143" i="12" s="1"/>
  <c r="B151" i="12" a="1"/>
  <c r="B151" i="12" s="1"/>
  <c r="D151" i="12" s="1" a="1"/>
  <c r="D151" i="12" s="1"/>
  <c r="C151" i="12" a="1"/>
  <c r="C151" i="12" s="1"/>
  <c r="E151" i="12" s="1" a="1"/>
  <c r="E151" i="12" s="1"/>
  <c r="C109" i="12" a="1"/>
  <c r="C109" i="12" s="1"/>
  <c r="E109" i="12" s="1" a="1"/>
  <c r="E109" i="12" s="1"/>
  <c r="C128" i="12" a="1"/>
  <c r="C128" i="12" s="1"/>
  <c r="E128" i="12" s="1" a="1"/>
  <c r="E128" i="12" s="1"/>
  <c r="C145" i="12" a="1"/>
  <c r="C145" i="12" s="1"/>
  <c r="E145" i="12" s="1" a="1"/>
  <c r="E145" i="12" s="1"/>
  <c r="B145" i="12" a="1"/>
  <c r="B145" i="12" s="1"/>
  <c r="D145" i="12" s="1" a="1"/>
  <c r="D145" i="12" s="1"/>
  <c r="C154" i="12" a="1"/>
  <c r="C154" i="12" s="1"/>
  <c r="E154" i="12" s="1" a="1"/>
  <c r="E154" i="12" s="1"/>
  <c r="B154" i="12" a="1"/>
  <c r="B154" i="12" s="1"/>
  <c r="D154" i="12" s="1" a="1"/>
  <c r="D154" i="12" s="1"/>
  <c r="C127" i="12" a="1"/>
  <c r="C127" i="12" s="1"/>
  <c r="E127" i="12" s="1" a="1"/>
  <c r="E127" i="12" s="1"/>
  <c r="B127" i="12" a="1"/>
  <c r="B127" i="12" s="1"/>
  <c r="D127" i="12" s="1" a="1"/>
  <c r="D127" i="12" s="1"/>
  <c r="C136" i="12" a="1"/>
  <c r="C136" i="12" s="1"/>
  <c r="E136" i="12" s="1" a="1"/>
  <c r="E136" i="12" s="1"/>
  <c r="B136" i="12" a="1"/>
  <c r="B136" i="12" s="1"/>
  <c r="D136" i="12" s="1" a="1"/>
  <c r="D136" i="12" s="1"/>
  <c r="H143" i="12" a="1"/>
  <c r="H143" i="12" s="1"/>
  <c r="G143" i="12" a="1"/>
  <c r="G143" i="12" s="1"/>
  <c r="G152" i="12" a="1"/>
  <c r="G152" i="12" s="1"/>
  <c r="H152" i="12" a="1"/>
  <c r="H152" i="12" s="1"/>
  <c r="G154" i="12" a="1"/>
  <c r="G154" i="12" s="1"/>
  <c r="H154" i="12" a="1"/>
  <c r="H154" i="12" s="1"/>
  <c r="C110" i="12" a="1"/>
  <c r="C110" i="12" s="1"/>
  <c r="E110" i="12" s="1" a="1"/>
  <c r="E110" i="12" s="1"/>
  <c r="H110" i="12" a="1"/>
  <c r="H110" i="12" s="1"/>
  <c r="H113" i="12" a="1"/>
  <c r="H113" i="12" s="1"/>
  <c r="G113" i="12" a="1"/>
  <c r="G113" i="12" s="1"/>
  <c r="B130" i="12" a="1"/>
  <c r="B130" i="12" s="1"/>
  <c r="D130" i="12" s="1" a="1"/>
  <c r="D130" i="12" s="1"/>
  <c r="B139" i="12" a="1"/>
  <c r="B139" i="12" s="1"/>
  <c r="D139" i="12" s="1" a="1"/>
  <c r="D139" i="12" s="1"/>
  <c r="B147" i="12" a="1"/>
  <c r="B147" i="12" s="1"/>
  <c r="D147" i="12" s="1" a="1"/>
  <c r="D147" i="12" s="1"/>
  <c r="C147" i="12" a="1"/>
  <c r="C147" i="12" s="1"/>
  <c r="E147" i="12" s="1" a="1"/>
  <c r="E147" i="12" s="1"/>
  <c r="B153" i="12" a="1"/>
  <c r="B153" i="12" s="1"/>
  <c r="D153" i="12" s="1" a="1"/>
  <c r="D153" i="12" s="1"/>
  <c r="C153" i="12" a="1"/>
  <c r="C153" i="12" s="1"/>
  <c r="E153" i="12" s="1" a="1"/>
  <c r="E153" i="12" s="1"/>
  <c r="G114" i="12" a="1"/>
  <c r="G114" i="12" s="1"/>
  <c r="H114" i="12" a="1"/>
  <c r="H114" i="12" s="1"/>
  <c r="C132" i="12" a="1"/>
  <c r="C132" i="12" s="1"/>
  <c r="E132" i="12" s="1" a="1"/>
  <c r="E132" i="12" s="1"/>
  <c r="B132" i="12" a="1"/>
  <c r="B132" i="12" s="1"/>
  <c r="D132" i="12" s="1" a="1"/>
  <c r="D132" i="12" s="1"/>
  <c r="B138" i="12" a="1"/>
  <c r="B138" i="12" s="1"/>
  <c r="D138" i="12" s="1" a="1"/>
  <c r="D138" i="12" s="1"/>
  <c r="C138" i="12" a="1"/>
  <c r="C138" i="12" s="1"/>
  <c r="E138" i="12" s="1" a="1"/>
  <c r="E138" i="12" s="1"/>
  <c r="B107" i="12" a="1"/>
  <c r="B107" i="12" s="1"/>
  <c r="D107" i="12" s="1" a="1"/>
  <c r="D107" i="12" s="1"/>
  <c r="G120" i="12" a="1"/>
  <c r="G120" i="12" s="1"/>
  <c r="H120" i="12" a="1"/>
  <c r="H120" i="12" s="1"/>
  <c r="G121" i="12" a="1"/>
  <c r="G121" i="12" s="1"/>
  <c r="C123" i="12" a="1"/>
  <c r="C123" i="12" s="1"/>
  <c r="E123" i="12" s="1" a="1"/>
  <c r="E123" i="12" s="1"/>
  <c r="B123" i="12" a="1"/>
  <c r="B123" i="12" s="1"/>
  <c r="D123" i="12" s="1" a="1"/>
  <c r="D123" i="12" s="1"/>
  <c r="B129" i="12" a="1"/>
  <c r="B129" i="12" s="1"/>
  <c r="D129" i="12" s="1" a="1"/>
  <c r="D129" i="12" s="1"/>
  <c r="C129" i="12" a="1"/>
  <c r="C129" i="12" s="1"/>
  <c r="E129" i="12" s="1" a="1"/>
  <c r="E129" i="12" s="1"/>
  <c r="G130" i="12" a="1"/>
  <c r="G130" i="12" s="1"/>
  <c r="H130" i="12" a="1"/>
  <c r="H130" i="12" s="1"/>
  <c r="G136" i="12" a="1"/>
  <c r="G136" i="12" s="1"/>
  <c r="H136" i="12" a="1"/>
  <c r="H136" i="12" s="1"/>
  <c r="G139" i="12" a="1"/>
  <c r="G139" i="12" s="1"/>
  <c r="H139" i="12" a="1"/>
  <c r="H139" i="12" s="1"/>
  <c r="G95" i="12" a="1"/>
  <c r="G95" i="12" s="1"/>
  <c r="G116" i="12" a="1"/>
  <c r="G116" i="12" s="1"/>
  <c r="H116" i="12" a="1"/>
  <c r="H116" i="12" s="1"/>
  <c r="H118" i="12" a="1"/>
  <c r="H118" i="12" s="1"/>
  <c r="G118" i="12" a="1"/>
  <c r="G118" i="12" s="1"/>
  <c r="B149" i="12" a="1"/>
  <c r="B149" i="12" s="1"/>
  <c r="D149" i="12" s="1" a="1"/>
  <c r="D149" i="12" s="1"/>
  <c r="C149" i="12" a="1"/>
  <c r="C149" i="12" s="1"/>
  <c r="E149" i="12" s="1" a="1"/>
  <c r="E149" i="12" s="1"/>
  <c r="G109" i="12" a="1"/>
  <c r="G109" i="12" s="1"/>
  <c r="G117" i="12" a="1"/>
  <c r="G117" i="12" s="1"/>
  <c r="G119" i="12" a="1"/>
  <c r="G119" i="12" s="1"/>
  <c r="C131" i="12" a="1"/>
  <c r="C131" i="12" s="1"/>
  <c r="E131" i="12" s="1" a="1"/>
  <c r="E131" i="12" s="1"/>
  <c r="G144" i="12" a="1"/>
  <c r="G144" i="12" s="1"/>
  <c r="H144" i="12" a="1"/>
  <c r="H144" i="12" s="1"/>
  <c r="H138" i="12" a="1"/>
  <c r="H138" i="12" s="1"/>
  <c r="H140" i="12" a="1"/>
  <c r="H140" i="12" s="1"/>
  <c r="G142" i="12" a="1"/>
  <c r="G142" i="12" s="1"/>
  <c r="H155" i="12" a="1"/>
  <c r="H155" i="12" s="1"/>
  <c r="C157" i="12" a="1"/>
  <c r="C157" i="12" s="1"/>
  <c r="E157" i="12" s="1" a="1"/>
  <c r="E157" i="12" s="1"/>
  <c r="B162" i="12" a="1"/>
  <c r="B162" i="12" s="1"/>
  <c r="D162" i="12" s="1" a="1"/>
  <c r="D162" i="12" s="1"/>
  <c r="C162" i="12" a="1"/>
  <c r="C162" i="12" s="1"/>
  <c r="E162" i="12" s="1" a="1"/>
  <c r="E162" i="12" s="1"/>
  <c r="H165" i="12" a="1"/>
  <c r="H165" i="12" s="1"/>
  <c r="G165" i="12" a="1"/>
  <c r="G165" i="12" s="1"/>
  <c r="H177" i="12" a="1"/>
  <c r="H177" i="12" s="1"/>
  <c r="G177" i="12" a="1"/>
  <c r="G177" i="12" s="1"/>
  <c r="C181" i="12" a="1"/>
  <c r="C181" i="12" s="1"/>
  <c r="E181" i="12" s="1" a="1"/>
  <c r="E181" i="12" s="1"/>
  <c r="B195" i="12" a="1"/>
  <c r="B195" i="12" s="1"/>
  <c r="D195" i="12" s="1" a="1"/>
  <c r="D195" i="12" s="1"/>
  <c r="C200" i="12" a="1"/>
  <c r="C200" i="12" s="1"/>
  <c r="E200" i="12" s="1" a="1"/>
  <c r="E200" i="12" s="1"/>
  <c r="B200" i="12" a="1"/>
  <c r="B200" i="12" s="1"/>
  <c r="D200" i="12" s="1" a="1"/>
  <c r="D200" i="12" s="1"/>
  <c r="C205" i="12" a="1"/>
  <c r="C205" i="12" s="1"/>
  <c r="E205" i="12" s="1" a="1"/>
  <c r="E205" i="12" s="1"/>
  <c r="B205" i="12" a="1"/>
  <c r="B205" i="12" s="1"/>
  <c r="D205" i="12" s="1" a="1"/>
  <c r="D205" i="12" s="1"/>
  <c r="B225" i="12" a="1"/>
  <c r="B225" i="12" s="1"/>
  <c r="D225" i="12" s="1" a="1"/>
  <c r="D225" i="12" s="1"/>
  <c r="C225" i="12" a="1"/>
  <c r="C225" i="12" s="1"/>
  <c r="E225" i="12" s="1" a="1"/>
  <c r="E225" i="12" s="1"/>
  <c r="C142" i="12" a="1"/>
  <c r="C142" i="12" s="1"/>
  <c r="E142" i="12" s="1" a="1"/>
  <c r="E142" i="12" s="1"/>
  <c r="C144" i="12" a="1"/>
  <c r="C144" i="12" s="1"/>
  <c r="E144" i="12" s="1" a="1"/>
  <c r="E144" i="12" s="1"/>
  <c r="C159" i="12" a="1"/>
  <c r="C159" i="12" s="1"/>
  <c r="E159" i="12" s="1" a="1"/>
  <c r="E159" i="12" s="1"/>
  <c r="B159" i="12" a="1"/>
  <c r="B159" i="12" s="1"/>
  <c r="D159" i="12" s="1" a="1"/>
  <c r="D159" i="12" s="1"/>
  <c r="C160" i="12" a="1"/>
  <c r="C160" i="12" s="1"/>
  <c r="E160" i="12" s="1" a="1"/>
  <c r="E160" i="12" s="1"/>
  <c r="B160" i="12" a="1"/>
  <c r="B160" i="12" s="1"/>
  <c r="D160" i="12" s="1" a="1"/>
  <c r="D160" i="12" s="1"/>
  <c r="G178" i="12" a="1"/>
  <c r="G178" i="12" s="1"/>
  <c r="H178" i="12" a="1"/>
  <c r="H178" i="12" s="1"/>
  <c r="H182" i="12" a="1"/>
  <c r="H182" i="12" s="1"/>
  <c r="G182" i="12" a="1"/>
  <c r="G182" i="12" s="1"/>
  <c r="G186" i="12" a="1"/>
  <c r="G186" i="12" s="1"/>
  <c r="H186" i="12" a="1"/>
  <c r="H186" i="12" s="1"/>
  <c r="G188" i="12" a="1"/>
  <c r="G188" i="12" s="1"/>
  <c r="H188" i="12" a="1"/>
  <c r="H188" i="12" s="1"/>
  <c r="H190" i="12" a="1"/>
  <c r="H190" i="12" s="1"/>
  <c r="G190" i="12" a="1"/>
  <c r="G190" i="12" s="1"/>
  <c r="G202" i="12" a="1"/>
  <c r="G202" i="12" s="1"/>
  <c r="H202" i="12" a="1"/>
  <c r="H202" i="12" s="1"/>
  <c r="G164" i="12" a="1"/>
  <c r="G164" i="12" s="1"/>
  <c r="H164" i="12" a="1"/>
  <c r="H164" i="12" s="1"/>
  <c r="G176" i="12" a="1"/>
  <c r="G176" i="12" s="1"/>
  <c r="H176" i="12" a="1"/>
  <c r="H176" i="12" s="1"/>
  <c r="G195" i="12" a="1"/>
  <c r="G195" i="12" s="1"/>
  <c r="H195" i="12" a="1"/>
  <c r="H195" i="12" s="1"/>
  <c r="C178" i="12" a="1"/>
  <c r="C178" i="12" s="1"/>
  <c r="E178" i="12" s="1" a="1"/>
  <c r="E178" i="12" s="1"/>
  <c r="B178" i="12" a="1"/>
  <c r="B178" i="12" s="1"/>
  <c r="D178" i="12" s="1" a="1"/>
  <c r="D178" i="12" s="1"/>
  <c r="H181" i="12" a="1"/>
  <c r="H181" i="12" s="1"/>
  <c r="G181" i="12" a="1"/>
  <c r="G181" i="12" s="1"/>
  <c r="H198" i="12" a="1"/>
  <c r="H198" i="12" s="1"/>
  <c r="G198" i="12" a="1"/>
  <c r="G198" i="12" s="1"/>
  <c r="C215" i="12" a="1"/>
  <c r="C215" i="12" s="1"/>
  <c r="E215" i="12" s="1" a="1"/>
  <c r="E215" i="12" s="1"/>
  <c r="B215" i="12" a="1"/>
  <c r="B215" i="12" s="1"/>
  <c r="D215" i="12" s="1" a="1"/>
  <c r="D215" i="12" s="1"/>
  <c r="G163" i="12" a="1"/>
  <c r="G163" i="12" s="1"/>
  <c r="H163" i="12" a="1"/>
  <c r="H163" i="12" s="1"/>
  <c r="B165" i="12" a="1"/>
  <c r="B165" i="12" s="1"/>
  <c r="D165" i="12" s="1" a="1"/>
  <c r="D165" i="12" s="1"/>
  <c r="H167" i="12" a="1"/>
  <c r="H167" i="12" s="1"/>
  <c r="G167" i="12" a="1"/>
  <c r="G167" i="12" s="1"/>
  <c r="B171" i="12" a="1"/>
  <c r="B171" i="12" s="1"/>
  <c r="D171" i="12" s="1" a="1"/>
  <c r="D171" i="12" s="1"/>
  <c r="C171" i="12" a="1"/>
  <c r="C171" i="12" s="1"/>
  <c r="E171" i="12" s="1" a="1"/>
  <c r="E171" i="12" s="1"/>
  <c r="C172" i="12" a="1"/>
  <c r="C172" i="12" s="1"/>
  <c r="E172" i="12" s="1" a="1"/>
  <c r="E172" i="12" s="1"/>
  <c r="B172" i="12" a="1"/>
  <c r="B172" i="12" s="1"/>
  <c r="D172" i="12" s="1" a="1"/>
  <c r="D172" i="12" s="1"/>
  <c r="B173" i="12" a="1"/>
  <c r="B173" i="12" s="1"/>
  <c r="D173" i="12" s="1" a="1"/>
  <c r="D173" i="12" s="1"/>
  <c r="C173" i="12" a="1"/>
  <c r="C173" i="12" s="1"/>
  <c r="E173" i="12" s="1" a="1"/>
  <c r="E173" i="12" s="1"/>
  <c r="C174" i="12" a="1"/>
  <c r="C174" i="12" s="1"/>
  <c r="E174" i="12" s="1" a="1"/>
  <c r="E174" i="12" s="1"/>
  <c r="B174" i="12" a="1"/>
  <c r="B174" i="12" s="1"/>
  <c r="D174" i="12" s="1" a="1"/>
  <c r="D174" i="12" s="1"/>
  <c r="B175" i="12" a="1"/>
  <c r="B175" i="12" s="1"/>
  <c r="D175" i="12" s="1" a="1"/>
  <c r="D175" i="12" s="1"/>
  <c r="C175" i="12" a="1"/>
  <c r="C175" i="12" s="1"/>
  <c r="E175" i="12" s="1" a="1"/>
  <c r="E175" i="12" s="1"/>
  <c r="C176" i="12" a="1"/>
  <c r="C176" i="12" s="1"/>
  <c r="E176" i="12" s="1" a="1"/>
  <c r="E176" i="12" s="1"/>
  <c r="B176" i="12" a="1"/>
  <c r="B176" i="12" s="1"/>
  <c r="D176" i="12" s="1" a="1"/>
  <c r="D176" i="12" s="1"/>
  <c r="B177" i="12" a="1"/>
  <c r="B177" i="12" s="1"/>
  <c r="D177" i="12" s="1" a="1"/>
  <c r="D177" i="12" s="1"/>
  <c r="B196" i="12" a="1"/>
  <c r="B196" i="12" s="1"/>
  <c r="D196" i="12" s="1" a="1"/>
  <c r="D196" i="12" s="1"/>
  <c r="C199" i="12" a="1"/>
  <c r="C199" i="12" s="1"/>
  <c r="E199" i="12" s="1" a="1"/>
  <c r="E199" i="12" s="1"/>
  <c r="B199" i="12" a="1"/>
  <c r="B199" i="12" s="1"/>
  <c r="D199" i="12" s="1" a="1"/>
  <c r="D199" i="12" s="1"/>
  <c r="C209" i="12" a="1"/>
  <c r="C209" i="12" s="1"/>
  <c r="E209" i="12" s="1" a="1"/>
  <c r="E209" i="12" s="1"/>
  <c r="B209" i="12" a="1"/>
  <c r="B209" i="12" s="1"/>
  <c r="D209" i="12" s="1" a="1"/>
  <c r="D209" i="12" s="1"/>
  <c r="B229" i="12" a="1"/>
  <c r="B229" i="12" s="1"/>
  <c r="D229" i="12" s="1" a="1"/>
  <c r="D229" i="12" s="1"/>
  <c r="C229" i="12" a="1"/>
  <c r="C229" i="12" s="1"/>
  <c r="E229" i="12" s="1" a="1"/>
  <c r="E229" i="12" s="1"/>
  <c r="H132" i="12" a="1"/>
  <c r="H132" i="12" s="1"/>
  <c r="G134" i="12" a="1"/>
  <c r="G134" i="12" s="1"/>
  <c r="G145" i="12" a="1"/>
  <c r="G145" i="12" s="1"/>
  <c r="H161" i="12" a="1"/>
  <c r="H161" i="12" s="1"/>
  <c r="G161" i="12" a="1"/>
  <c r="G161" i="12" s="1"/>
  <c r="C169" i="12" a="1"/>
  <c r="C169" i="12" s="1"/>
  <c r="E169" i="12" s="1" a="1"/>
  <c r="E169" i="12" s="1"/>
  <c r="B169" i="12" a="1"/>
  <c r="B169" i="12" s="1"/>
  <c r="D169" i="12" s="1" a="1"/>
  <c r="D169" i="12" s="1"/>
  <c r="G180" i="12" a="1"/>
  <c r="G180" i="12" s="1"/>
  <c r="H180" i="12" a="1"/>
  <c r="H180" i="12" s="1"/>
  <c r="G187" i="12" a="1"/>
  <c r="G187" i="12" s="1"/>
  <c r="H187" i="12" a="1"/>
  <c r="H187" i="12" s="1"/>
  <c r="H189" i="12" a="1"/>
  <c r="H189" i="12" s="1"/>
  <c r="G189" i="12" a="1"/>
  <c r="G189" i="12" s="1"/>
  <c r="H191" i="12" a="1"/>
  <c r="H191" i="12" s="1"/>
  <c r="G191" i="12" a="1"/>
  <c r="G191" i="12" s="1"/>
  <c r="G196" i="12" a="1"/>
  <c r="G196" i="12" s="1"/>
  <c r="H196" i="12" a="1"/>
  <c r="H196" i="12" s="1"/>
  <c r="B216" i="12" a="1"/>
  <c r="B216" i="12" s="1"/>
  <c r="D216" i="12" s="1" a="1"/>
  <c r="D216" i="12" s="1"/>
  <c r="C216" i="12" a="1"/>
  <c r="C216" i="12" s="1"/>
  <c r="E216" i="12" s="1" a="1"/>
  <c r="E216" i="12" s="1"/>
  <c r="G162" i="12" a="1"/>
  <c r="G162" i="12" s="1"/>
  <c r="H162" i="12" a="1"/>
  <c r="H162" i="12" s="1"/>
  <c r="B164" i="12" a="1"/>
  <c r="B164" i="12" s="1"/>
  <c r="D164" i="12" s="1" a="1"/>
  <c r="D164" i="12" s="1"/>
  <c r="H166" i="12" a="1"/>
  <c r="H166" i="12" s="1"/>
  <c r="G166" i="12" a="1"/>
  <c r="G166" i="12" s="1"/>
  <c r="B168" i="12" a="1"/>
  <c r="B168" i="12" s="1"/>
  <c r="D168" i="12" s="1" a="1"/>
  <c r="D168" i="12" s="1"/>
  <c r="G194" i="12" a="1"/>
  <c r="G194" i="12" s="1"/>
  <c r="H194" i="12" a="1"/>
  <c r="H194" i="12" s="1"/>
  <c r="C197" i="12" a="1"/>
  <c r="C197" i="12" s="1"/>
  <c r="E197" i="12" s="1" a="1"/>
  <c r="E197" i="12" s="1"/>
  <c r="B197" i="12" a="1"/>
  <c r="B197" i="12" s="1"/>
  <c r="D197" i="12" s="1" a="1"/>
  <c r="D197" i="12" s="1"/>
  <c r="B204" i="12" a="1"/>
  <c r="B204" i="12" s="1"/>
  <c r="D204" i="12" s="1" a="1"/>
  <c r="D204" i="12" s="1"/>
  <c r="C204" i="12" a="1"/>
  <c r="C204" i="12" s="1"/>
  <c r="E204" i="12" s="1" a="1"/>
  <c r="E204" i="12" s="1"/>
  <c r="G129" i="12" a="1"/>
  <c r="G129" i="12" s="1"/>
  <c r="H147" i="12" a="1"/>
  <c r="H147" i="12" s="1"/>
  <c r="G149" i="12" a="1"/>
  <c r="G149" i="12" s="1"/>
  <c r="C158" i="12" a="1"/>
  <c r="C158" i="12" s="1"/>
  <c r="E158" i="12" s="1" a="1"/>
  <c r="E158" i="12" s="1"/>
  <c r="B158" i="12" a="1"/>
  <c r="B158" i="12" s="1"/>
  <c r="D158" i="12" s="1" a="1"/>
  <c r="D158" i="12" s="1"/>
  <c r="G160" i="12" a="1"/>
  <c r="G160" i="12" s="1"/>
  <c r="H160" i="12" a="1"/>
  <c r="H160" i="12" s="1"/>
  <c r="G179" i="12" a="1"/>
  <c r="G179" i="12" s="1"/>
  <c r="H179" i="12" a="1"/>
  <c r="H179" i="12" s="1"/>
  <c r="H183" i="12" a="1"/>
  <c r="H183" i="12" s="1"/>
  <c r="G183" i="12" a="1"/>
  <c r="G183" i="12" s="1"/>
  <c r="B188" i="12" a="1"/>
  <c r="B188" i="12" s="1"/>
  <c r="D188" i="12" s="1" a="1"/>
  <c r="D188" i="12" s="1"/>
  <c r="C192" i="12" a="1"/>
  <c r="C192" i="12" s="1"/>
  <c r="E192" i="12" s="1" a="1"/>
  <c r="E192" i="12" s="1"/>
  <c r="B192" i="12" a="1"/>
  <c r="B192" i="12" s="1"/>
  <c r="D192" i="12" s="1" a="1"/>
  <c r="D192" i="12" s="1"/>
  <c r="B202" i="12" a="1"/>
  <c r="B202" i="12" s="1"/>
  <c r="D202" i="12" s="1" a="1"/>
  <c r="D202" i="12" s="1"/>
  <c r="C202" i="12" a="1"/>
  <c r="C202" i="12" s="1"/>
  <c r="E202" i="12" s="1" a="1"/>
  <c r="E202" i="12" s="1"/>
  <c r="G218" i="12" a="1"/>
  <c r="G218" i="12" s="1"/>
  <c r="H218" i="12" a="1"/>
  <c r="H218" i="12" s="1"/>
  <c r="B235" i="12" a="1"/>
  <c r="B235" i="12" s="1"/>
  <c r="D235" i="12" s="1" a="1"/>
  <c r="D235" i="12" s="1"/>
  <c r="C235" i="12" a="1"/>
  <c r="C235" i="12" s="1"/>
  <c r="E235" i="12" s="1" a="1"/>
  <c r="E235" i="12" s="1"/>
  <c r="H243" i="12" a="1"/>
  <c r="H243" i="12" s="1"/>
  <c r="G243" i="12" a="1"/>
  <c r="G243" i="12" s="1"/>
  <c r="B247" i="12" a="1"/>
  <c r="B247" i="12" s="1"/>
  <c r="D247" i="12" s="1" a="1"/>
  <c r="D247" i="12" s="1"/>
  <c r="C247" i="12" a="1"/>
  <c r="C247" i="12" s="1"/>
  <c r="E247" i="12" s="1" a="1"/>
  <c r="E247" i="12" s="1"/>
  <c r="C259" i="12" a="1"/>
  <c r="C259" i="12" s="1"/>
  <c r="E259" i="12" s="1" a="1"/>
  <c r="E259" i="12" s="1"/>
  <c r="B259" i="12" a="1"/>
  <c r="B259" i="12" s="1"/>
  <c r="D259" i="12" s="1" a="1"/>
  <c r="D259" i="12" s="1"/>
  <c r="B263" i="12" a="1"/>
  <c r="B263" i="12" s="1"/>
  <c r="D263" i="12" s="1" a="1"/>
  <c r="D263" i="12" s="1"/>
  <c r="C263" i="12" a="1"/>
  <c r="C263" i="12" s="1"/>
  <c r="E263" i="12" s="1" a="1"/>
  <c r="E263" i="12" s="1"/>
  <c r="C186" i="12" a="1"/>
  <c r="C186" i="12" s="1"/>
  <c r="E186" i="12" s="1" a="1"/>
  <c r="E186" i="12" s="1"/>
  <c r="G197" i="12" a="1"/>
  <c r="G197" i="12" s="1"/>
  <c r="G199" i="12" a="1"/>
  <c r="G199" i="12" s="1"/>
  <c r="B208" i="12" a="1"/>
  <c r="B208" i="12" s="1"/>
  <c r="D208" i="12" s="1" a="1"/>
  <c r="D208" i="12" s="1"/>
  <c r="B213" i="12" a="1"/>
  <c r="B213" i="12" s="1"/>
  <c r="D213" i="12" s="1" a="1"/>
  <c r="D213" i="12" s="1"/>
  <c r="H214" i="12" a="1"/>
  <c r="H214" i="12" s="1"/>
  <c r="G214" i="12" a="1"/>
  <c r="G214" i="12" s="1"/>
  <c r="H224" i="12" a="1"/>
  <c r="H224" i="12" s="1"/>
  <c r="G224" i="12" a="1"/>
  <c r="G224" i="12" s="1"/>
  <c r="C232" i="12" a="1"/>
  <c r="C232" i="12" s="1"/>
  <c r="E232" i="12" s="1" a="1"/>
  <c r="E232" i="12" s="1"/>
  <c r="B232" i="12" a="1"/>
  <c r="B232" i="12" s="1"/>
  <c r="D232" i="12" s="1" a="1"/>
  <c r="D232" i="12" s="1"/>
  <c r="G233" i="12" a="1"/>
  <c r="G233" i="12" s="1"/>
  <c r="H233" i="12" a="1"/>
  <c r="H233" i="12" s="1"/>
  <c r="C244" i="12" a="1"/>
  <c r="C244" i="12" s="1"/>
  <c r="E244" i="12" s="1" a="1"/>
  <c r="E244" i="12" s="1"/>
  <c r="B244" i="12" a="1"/>
  <c r="B244" i="12" s="1"/>
  <c r="D244" i="12" s="1" a="1"/>
  <c r="D244" i="12" s="1"/>
  <c r="C255" i="12" a="1"/>
  <c r="C255" i="12" s="1"/>
  <c r="E255" i="12" s="1" a="1"/>
  <c r="E255" i="12" s="1"/>
  <c r="B255" i="12" a="1"/>
  <c r="B255" i="12" s="1"/>
  <c r="D255" i="12" s="1" a="1"/>
  <c r="D255" i="12" s="1"/>
  <c r="C217" i="12" a="1"/>
  <c r="C217" i="12" s="1"/>
  <c r="E217" i="12" s="1" a="1"/>
  <c r="E217" i="12" s="1"/>
  <c r="C242" i="12" a="1"/>
  <c r="C242" i="12" s="1"/>
  <c r="E242" i="12" s="1" a="1"/>
  <c r="E242" i="12" s="1"/>
  <c r="B242" i="12" a="1"/>
  <c r="B242" i="12" s="1"/>
  <c r="D242" i="12" s="1" a="1"/>
  <c r="D242" i="12" s="1"/>
  <c r="B260" i="12" a="1"/>
  <c r="B260" i="12" s="1"/>
  <c r="D260" i="12" s="1" a="1"/>
  <c r="D260" i="12" s="1"/>
  <c r="C260" i="12" a="1"/>
  <c r="C260" i="12" s="1"/>
  <c r="E260" i="12" s="1" a="1"/>
  <c r="E260" i="12" s="1"/>
  <c r="B185" i="12" a="1"/>
  <c r="B185" i="12" s="1"/>
  <c r="D185" i="12" s="1" a="1"/>
  <c r="D185" i="12" s="1"/>
  <c r="H192" i="12" a="1"/>
  <c r="H192" i="12" s="1"/>
  <c r="B194" i="12" a="1"/>
  <c r="B194" i="12" s="1"/>
  <c r="D194" i="12" s="1" a="1"/>
  <c r="D194" i="12" s="1"/>
  <c r="H201" i="12" a="1"/>
  <c r="H201" i="12" s="1"/>
  <c r="B203" i="12" a="1"/>
  <c r="B203" i="12" s="1"/>
  <c r="D203" i="12" s="1" a="1"/>
  <c r="D203" i="12" s="1"/>
  <c r="G215" i="12" a="1"/>
  <c r="G215" i="12" s="1"/>
  <c r="B237" i="12" a="1"/>
  <c r="B237" i="12" s="1"/>
  <c r="D237" i="12" s="1" a="1"/>
  <c r="D237" i="12" s="1"/>
  <c r="B221" i="12" a="1"/>
  <c r="B221" i="12" s="1"/>
  <c r="D221" i="12" s="1" a="1"/>
  <c r="D221" i="12" s="1"/>
  <c r="C221" i="12" a="1"/>
  <c r="C221" i="12" s="1"/>
  <c r="E221" i="12" s="1" a="1"/>
  <c r="E221" i="12" s="1"/>
  <c r="H232" i="12" a="1"/>
  <c r="H232" i="12" s="1"/>
  <c r="G232" i="12" a="1"/>
  <c r="G232" i="12" s="1"/>
  <c r="B206" i="12" a="1"/>
  <c r="B206" i="12" s="1"/>
  <c r="D206" i="12" s="1" a="1"/>
  <c r="D206" i="12" s="1"/>
  <c r="B210" i="12" a="1"/>
  <c r="B210" i="12" s="1"/>
  <c r="D210" i="12" s="1" a="1"/>
  <c r="D210" i="12" s="1"/>
  <c r="B223" i="12" a="1"/>
  <c r="B223" i="12" s="1"/>
  <c r="D223" i="12" s="1" a="1"/>
  <c r="D223" i="12" s="1"/>
  <c r="C224" i="12" a="1"/>
  <c r="C224" i="12" s="1"/>
  <c r="E224" i="12" s="1" a="1"/>
  <c r="E224" i="12" s="1"/>
  <c r="C228" i="12" a="1"/>
  <c r="C228" i="12" s="1"/>
  <c r="E228" i="12" s="1" a="1"/>
  <c r="E228" i="12" s="1"/>
  <c r="B256" i="12" a="1"/>
  <c r="B256" i="12" s="1"/>
  <c r="D256" i="12" s="1" a="1"/>
  <c r="D256" i="12" s="1"/>
  <c r="C256" i="12" a="1"/>
  <c r="C256" i="12" s="1"/>
  <c r="E256" i="12" s="1" a="1"/>
  <c r="E256" i="12" s="1"/>
  <c r="G234" i="12" a="1"/>
  <c r="G234" i="12" s="1"/>
  <c r="H234" i="12" a="1"/>
  <c r="H234" i="12" s="1"/>
  <c r="C238" i="12" a="1"/>
  <c r="C238" i="12" s="1"/>
  <c r="E238" i="12" s="1" a="1"/>
  <c r="E238" i="12" s="1"/>
  <c r="B238" i="12" a="1"/>
  <c r="B238" i="12" s="1"/>
  <c r="D238" i="12" s="1" a="1"/>
  <c r="D238" i="12" s="1"/>
  <c r="B241" i="12" a="1"/>
  <c r="B241" i="12" s="1"/>
  <c r="D241" i="12" s="1" a="1"/>
  <c r="D241" i="12" s="1"/>
  <c r="C241" i="12" a="1"/>
  <c r="C241" i="12" s="1"/>
  <c r="E241" i="12" s="1" a="1"/>
  <c r="E241" i="12" s="1"/>
  <c r="B245" i="12" a="1"/>
  <c r="B245" i="12" s="1"/>
  <c r="D245" i="12" s="1" a="1"/>
  <c r="D245" i="12" s="1"/>
  <c r="C245" i="12" a="1"/>
  <c r="C245" i="12" s="1"/>
  <c r="E245" i="12" s="1" a="1"/>
  <c r="E245" i="12" s="1"/>
  <c r="B258" i="12" a="1"/>
  <c r="B258" i="12" s="1"/>
  <c r="D258" i="12" s="1" a="1"/>
  <c r="D258" i="12" s="1"/>
  <c r="C258" i="12" a="1"/>
  <c r="C258" i="12" s="1"/>
  <c r="E258" i="12" s="1" a="1"/>
  <c r="E258" i="12" s="1"/>
  <c r="G193" i="12" a="1"/>
  <c r="G193" i="12" s="1"/>
  <c r="H200" i="12" a="1"/>
  <c r="H200" i="12" s="1"/>
  <c r="B227" i="12" a="1"/>
  <c r="B227" i="12" s="1"/>
  <c r="D227" i="12" s="1" a="1"/>
  <c r="D227" i="12" s="1"/>
  <c r="C227" i="12" a="1"/>
  <c r="C227" i="12" s="1"/>
  <c r="E227" i="12" s="1" a="1"/>
  <c r="E227" i="12" s="1"/>
  <c r="B233" i="12" a="1"/>
  <c r="B233" i="12" s="1"/>
  <c r="D233" i="12" s="1" a="1"/>
  <c r="D233" i="12" s="1"/>
  <c r="G239" i="12" a="1"/>
  <c r="G239" i="12" s="1"/>
  <c r="C252" i="12" a="1"/>
  <c r="C252" i="12" s="1"/>
  <c r="E252" i="12" s="1" a="1"/>
  <c r="E252" i="12" s="1"/>
  <c r="C280" i="12" a="1"/>
  <c r="C280" i="12" s="1"/>
  <c r="E280" i="12" s="1" a="1"/>
  <c r="E280" i="12" s="1"/>
  <c r="B280" i="12" a="1"/>
  <c r="B280" i="12" s="1"/>
  <c r="D280" i="12" s="1" a="1"/>
  <c r="D280" i="12" s="1"/>
  <c r="B297" i="12" a="1"/>
  <c r="B297" i="12" s="1"/>
  <c r="D297" i="12" s="1" a="1"/>
  <c r="D297" i="12" s="1"/>
  <c r="C297" i="12" a="1"/>
  <c r="C297" i="12" s="1"/>
  <c r="E297" i="12" s="1" a="1"/>
  <c r="E297" i="12" s="1"/>
  <c r="B230" i="12" a="1"/>
  <c r="B230" i="12" s="1"/>
  <c r="D230" i="12" s="1" a="1"/>
  <c r="D230" i="12" s="1"/>
  <c r="B234" i="12" a="1"/>
  <c r="B234" i="12" s="1"/>
  <c r="D234" i="12" s="1" a="1"/>
  <c r="D234" i="12" s="1"/>
  <c r="B236" i="12" a="1"/>
  <c r="B236" i="12" s="1"/>
  <c r="D236" i="12" s="1" a="1"/>
  <c r="D236" i="12" s="1"/>
  <c r="G238" i="12" a="1"/>
  <c r="G238" i="12" s="1"/>
  <c r="B251" i="12" a="1"/>
  <c r="B251" i="12" s="1"/>
  <c r="D251" i="12" s="1" a="1"/>
  <c r="D251" i="12" s="1"/>
  <c r="B253" i="12" a="1"/>
  <c r="B253" i="12" s="1"/>
  <c r="D253" i="12" s="1" a="1"/>
  <c r="D253" i="12" s="1"/>
  <c r="G265" i="12" a="1"/>
  <c r="G265" i="12" s="1"/>
  <c r="H265" i="12" a="1"/>
  <c r="H265" i="12" s="1"/>
  <c r="C281" i="12" a="1"/>
  <c r="C281" i="12" s="1"/>
  <c r="E281" i="12" s="1" a="1"/>
  <c r="E281" i="12" s="1"/>
  <c r="C290" i="12" a="1"/>
  <c r="C290" i="12" s="1"/>
  <c r="E290" i="12" s="1" a="1"/>
  <c r="E290" i="12" s="1"/>
  <c r="C305" i="12" a="1"/>
  <c r="C305" i="12" s="1"/>
  <c r="E305" i="12" s="1" a="1"/>
  <c r="E305" i="12" s="1"/>
  <c r="B305" i="12" a="1"/>
  <c r="B305" i="12" s="1"/>
  <c r="D305" i="12" s="1" a="1"/>
  <c r="D305" i="12" s="1"/>
  <c r="B311" i="12" a="1"/>
  <c r="B311" i="12" s="1"/>
  <c r="D311" i="12" s="1" a="1"/>
  <c r="D311" i="12" s="1"/>
  <c r="C311" i="12" a="1"/>
  <c r="C311" i="12" s="1"/>
  <c r="E311" i="12" s="1" a="1"/>
  <c r="E311" i="12" s="1"/>
  <c r="H249" i="12" a="1"/>
  <c r="H249" i="12" s="1"/>
  <c r="G251" i="12" a="1"/>
  <c r="G251" i="12" s="1"/>
  <c r="G253" i="12" a="1"/>
  <c r="G253" i="12" s="1"/>
  <c r="H261" i="12" a="1"/>
  <c r="H261" i="12" s="1"/>
  <c r="G261" i="12" a="1"/>
  <c r="G261" i="12" s="1"/>
  <c r="H266" i="12" a="1"/>
  <c r="H266" i="12" s="1"/>
  <c r="H267" i="12" a="1"/>
  <c r="H267" i="12" s="1"/>
  <c r="G267" i="12" a="1"/>
  <c r="G267" i="12" s="1"/>
  <c r="H269" i="12" a="1"/>
  <c r="H269" i="12" s="1"/>
  <c r="G269" i="12" a="1"/>
  <c r="G269" i="12" s="1"/>
  <c r="H270" i="12" a="1"/>
  <c r="H270" i="12" s="1"/>
  <c r="G270" i="12" a="1"/>
  <c r="G270" i="12" s="1"/>
  <c r="C285" i="12" a="1"/>
  <c r="C285" i="12" s="1"/>
  <c r="E285" i="12" s="1" a="1"/>
  <c r="E285" i="12" s="1"/>
  <c r="B285" i="12" a="1"/>
  <c r="B285" i="12" s="1"/>
  <c r="D285" i="12" s="1" a="1"/>
  <c r="D285" i="12" s="1"/>
  <c r="C303" i="12" a="1"/>
  <c r="C303" i="12" s="1"/>
  <c r="E303" i="12" s="1" a="1"/>
  <c r="E303" i="12" s="1"/>
  <c r="B303" i="12" a="1"/>
  <c r="B303" i="12" s="1"/>
  <c r="D303" i="12" s="1" a="1"/>
  <c r="D303" i="12" s="1"/>
  <c r="C287" i="12" a="1"/>
  <c r="C287" i="12" s="1"/>
  <c r="E287" i="12" s="1" a="1"/>
  <c r="E287" i="12" s="1"/>
  <c r="B287" i="12" a="1"/>
  <c r="B287" i="12" s="1"/>
  <c r="D287" i="12" s="1" a="1"/>
  <c r="D287" i="12" s="1"/>
  <c r="C289" i="12" a="1"/>
  <c r="C289" i="12" s="1"/>
  <c r="E289" i="12" s="1" a="1"/>
  <c r="E289" i="12" s="1"/>
  <c r="B289" i="12" a="1"/>
  <c r="B289" i="12" s="1"/>
  <c r="D289" i="12" s="1" a="1"/>
  <c r="D289" i="12" s="1"/>
  <c r="C291" i="12" a="1"/>
  <c r="C291" i="12" s="1"/>
  <c r="E291" i="12" s="1" a="1"/>
  <c r="E291" i="12" s="1"/>
  <c r="B291" i="12" a="1"/>
  <c r="B291" i="12" s="1"/>
  <c r="D291" i="12" s="1" a="1"/>
  <c r="D291" i="12" s="1"/>
  <c r="H250" i="12" a="1"/>
  <c r="H250" i="12" s="1"/>
  <c r="G254" i="12" a="1"/>
  <c r="G254" i="12" s="1"/>
  <c r="C262" i="12" a="1"/>
  <c r="C262" i="12" s="1"/>
  <c r="E262" i="12" s="1" a="1"/>
  <c r="E262" i="12" s="1"/>
  <c r="C271" i="12" a="1"/>
  <c r="C271" i="12" s="1"/>
  <c r="E271" i="12" s="1" a="1"/>
  <c r="E271" i="12" s="1"/>
  <c r="B272" i="12" a="1"/>
  <c r="B272" i="12" s="1"/>
  <c r="D272" i="12" s="1" a="1"/>
  <c r="D272" i="12" s="1"/>
  <c r="B274" i="12" a="1"/>
  <c r="B274" i="12" s="1"/>
  <c r="D274" i="12" s="1" a="1"/>
  <c r="D274" i="12" s="1"/>
  <c r="C275" i="12" a="1"/>
  <c r="C275" i="12" s="1"/>
  <c r="E275" i="12" s="1" a="1"/>
  <c r="E275" i="12" s="1"/>
  <c r="B276" i="12" a="1"/>
  <c r="B276" i="12" s="1"/>
  <c r="D276" i="12" s="1" a="1"/>
  <c r="D276" i="12" s="1"/>
  <c r="G279" i="12" a="1"/>
  <c r="G279" i="12" s="1"/>
  <c r="B282" i="12" a="1"/>
  <c r="B282" i="12" s="1"/>
  <c r="D282" i="12" s="1" a="1"/>
  <c r="D282" i="12" s="1"/>
  <c r="C282" i="12" a="1"/>
  <c r="C282" i="12" s="1"/>
  <c r="E282" i="12" s="1" a="1"/>
  <c r="E282" i="12" s="1"/>
  <c r="B286" i="12" a="1"/>
  <c r="B286" i="12" s="1"/>
  <c r="D286" i="12" s="1" a="1"/>
  <c r="D286" i="12" s="1"/>
  <c r="C286" i="12" a="1"/>
  <c r="C286" i="12" s="1"/>
  <c r="E286" i="12" s="1" a="1"/>
  <c r="E286" i="12" s="1"/>
  <c r="H225" i="12" a="1"/>
  <c r="H225" i="12" s="1"/>
  <c r="G245" i="12" a="1"/>
  <c r="G245" i="12" s="1"/>
  <c r="G259" i="12" a="1"/>
  <c r="G259" i="12" s="1"/>
  <c r="B273" i="12" a="1"/>
  <c r="B273" i="12" s="1"/>
  <c r="D273" i="12" s="1" a="1"/>
  <c r="D273" i="12" s="1"/>
  <c r="B278" i="12" a="1"/>
  <c r="B278" i="12" s="1"/>
  <c r="D278" i="12" s="1" a="1"/>
  <c r="D278" i="12" s="1"/>
  <c r="B288" i="12" a="1"/>
  <c r="B288" i="12" s="1"/>
  <c r="D288" i="12" s="1" a="1"/>
  <c r="D288" i="12" s="1"/>
  <c r="C288" i="12" a="1"/>
  <c r="C288" i="12" s="1"/>
  <c r="E288" i="12" s="1" a="1"/>
  <c r="E288" i="12" s="1"/>
  <c r="H296" i="12" a="1"/>
  <c r="H296" i="12" s="1"/>
  <c r="G296" i="12" a="1"/>
  <c r="G296" i="12" s="1"/>
  <c r="G298" i="12" a="1"/>
  <c r="G298" i="12" s="1"/>
  <c r="H298" i="12" a="1"/>
  <c r="H298" i="12" s="1"/>
  <c r="C316" i="12" a="1"/>
  <c r="C316" i="12" s="1"/>
  <c r="E316" i="12" s="1" a="1"/>
  <c r="E316" i="12" s="1"/>
  <c r="B316" i="12" a="1"/>
  <c r="B316" i="12" s="1"/>
  <c r="D316" i="12" s="1" a="1"/>
  <c r="D316" i="12" s="1"/>
  <c r="G322" i="12" a="1"/>
  <c r="G322" i="12" s="1"/>
  <c r="H322" i="12" a="1"/>
  <c r="H322" i="12" s="1"/>
  <c r="C324" i="12" a="1"/>
  <c r="C324" i="12" s="1"/>
  <c r="E324" i="12" s="1" a="1"/>
  <c r="E324" i="12" s="1"/>
  <c r="B324" i="12" a="1"/>
  <c r="B324" i="12" s="1"/>
  <c r="D324" i="12" s="1" a="1"/>
  <c r="D324" i="12" s="1"/>
  <c r="B333" i="12" a="1"/>
  <c r="B333" i="12" s="1"/>
  <c r="D333" i="12" s="1" a="1"/>
  <c r="D333" i="12" s="1"/>
  <c r="C333" i="12" a="1"/>
  <c r="C333" i="12" s="1"/>
  <c r="E333" i="12" s="1" a="1"/>
  <c r="E333" i="12" s="1"/>
  <c r="C336" i="12" a="1"/>
  <c r="C336" i="12" s="1"/>
  <c r="E336" i="12" s="1" a="1"/>
  <c r="E336" i="12" s="1"/>
  <c r="B336" i="12" a="1"/>
  <c r="B336" i="12" s="1"/>
  <c r="D336" i="12" s="1" a="1"/>
  <c r="D336" i="12" s="1"/>
  <c r="C362" i="12" a="1"/>
  <c r="C362" i="12" s="1"/>
  <c r="E362" i="12" s="1" a="1"/>
  <c r="E362" i="12" s="1"/>
  <c r="B362" i="12" a="1"/>
  <c r="B362" i="12" s="1"/>
  <c r="D362" i="12" s="1" a="1"/>
  <c r="D362" i="12" s="1"/>
  <c r="G303" i="12" a="1"/>
  <c r="G303" i="12" s="1"/>
  <c r="H303" i="12" a="1"/>
  <c r="H303" i="12" s="1"/>
  <c r="C313" i="12" a="1"/>
  <c r="C313" i="12" s="1"/>
  <c r="E313" i="12" s="1" a="1"/>
  <c r="E313" i="12" s="1"/>
  <c r="B313" i="12" a="1"/>
  <c r="B313" i="12" s="1"/>
  <c r="D313" i="12" s="1" a="1"/>
  <c r="D313" i="12" s="1"/>
  <c r="C344" i="12" a="1"/>
  <c r="C344" i="12" s="1"/>
  <c r="E344" i="12" s="1" a="1"/>
  <c r="E344" i="12" s="1"/>
  <c r="B344" i="12" a="1"/>
  <c r="B344" i="12" s="1"/>
  <c r="D344" i="12" s="1" a="1"/>
  <c r="D344" i="12" s="1"/>
  <c r="H345" i="12" a="1"/>
  <c r="H345" i="12" s="1"/>
  <c r="G345" i="12" a="1"/>
  <c r="G345" i="12" s="1"/>
  <c r="B350" i="12" a="1"/>
  <c r="B350" i="12" s="1"/>
  <c r="D350" i="12" s="1" a="1"/>
  <c r="D350" i="12" s="1"/>
  <c r="C350" i="12" a="1"/>
  <c r="C350" i="12" s="1"/>
  <c r="E350" i="12" s="1" a="1"/>
  <c r="E350" i="12" s="1"/>
  <c r="G362" i="12" a="1"/>
  <c r="G362" i="12" s="1"/>
  <c r="H362" i="12" a="1"/>
  <c r="H362" i="12" s="1"/>
  <c r="C301" i="12" a="1"/>
  <c r="C301" i="12" s="1"/>
  <c r="E301" i="12" s="1" a="1"/>
  <c r="E301" i="12" s="1"/>
  <c r="B302" i="12" a="1"/>
  <c r="B302" i="12" s="1"/>
  <c r="D302" i="12" s="1" a="1"/>
  <c r="D302" i="12" s="1"/>
  <c r="B314" i="12" a="1"/>
  <c r="B314" i="12" s="1"/>
  <c r="D314" i="12" s="1" a="1"/>
  <c r="D314" i="12" s="1"/>
  <c r="B315" i="12" a="1"/>
  <c r="B315" i="12" s="1"/>
  <c r="D315" i="12" s="1" a="1"/>
  <c r="D315" i="12" s="1"/>
  <c r="G320" i="12" a="1"/>
  <c r="G320" i="12" s="1"/>
  <c r="B323" i="12" a="1"/>
  <c r="B323" i="12" s="1"/>
  <c r="D323" i="12" s="1" a="1"/>
  <c r="D323" i="12" s="1"/>
  <c r="G325" i="12" a="1"/>
  <c r="G325" i="12" s="1"/>
  <c r="B327" i="12" a="1"/>
  <c r="B327" i="12" s="1"/>
  <c r="D327" i="12" s="1" a="1"/>
  <c r="D327" i="12" s="1"/>
  <c r="C340" i="12" a="1"/>
  <c r="C340" i="12" s="1"/>
  <c r="E340" i="12" s="1" a="1"/>
  <c r="E340" i="12" s="1"/>
  <c r="B340" i="12" a="1"/>
  <c r="B340" i="12" s="1"/>
  <c r="D340" i="12" s="1" a="1"/>
  <c r="D340" i="12" s="1"/>
  <c r="C347" i="12" a="1"/>
  <c r="C347" i="12" s="1"/>
  <c r="E347" i="12" s="1" a="1"/>
  <c r="E347" i="12" s="1"/>
  <c r="B347" i="12" a="1"/>
  <c r="B347" i="12" s="1"/>
  <c r="D347" i="12" s="1" a="1"/>
  <c r="D347" i="12" s="1"/>
  <c r="G352" i="12" a="1"/>
  <c r="G352" i="12" s="1"/>
  <c r="C360" i="12" a="1"/>
  <c r="C360" i="12" s="1"/>
  <c r="E360" i="12" s="1" a="1"/>
  <c r="E360" i="12" s="1"/>
  <c r="B360" i="12" a="1"/>
  <c r="B360" i="12" s="1"/>
  <c r="D360" i="12" s="1" a="1"/>
  <c r="D360" i="12" s="1"/>
  <c r="C365" i="12" a="1"/>
  <c r="C365" i="12" s="1"/>
  <c r="B365" i="12" a="1"/>
  <c r="B365" i="12" s="1"/>
  <c r="G338" i="12" a="1"/>
  <c r="G338" i="12" s="1"/>
  <c r="H338" i="12" a="1"/>
  <c r="H338" i="12" s="1"/>
  <c r="C356" i="12" a="1"/>
  <c r="C356" i="12" s="1"/>
  <c r="E356" i="12" s="1" a="1"/>
  <c r="E356" i="12" s="1"/>
  <c r="B356" i="12" a="1"/>
  <c r="B356" i="12" s="1"/>
  <c r="D356" i="12" s="1" a="1"/>
  <c r="D356" i="12" s="1"/>
  <c r="C358" i="12" a="1"/>
  <c r="C358" i="12" s="1"/>
  <c r="E358" i="12" s="1" a="1"/>
  <c r="E358" i="12" s="1"/>
  <c r="B358" i="12" a="1"/>
  <c r="B358" i="12" s="1"/>
  <c r="D358" i="12" s="1" a="1"/>
  <c r="D358" i="12" s="1"/>
  <c r="D363" i="12" a="1"/>
  <c r="D363" i="12" s="1"/>
  <c r="H317" i="12" a="1"/>
  <c r="H317" i="12" s="1"/>
  <c r="G317" i="12" a="1"/>
  <c r="G317" i="12" s="1"/>
  <c r="C319" i="12" a="1"/>
  <c r="C319" i="12" s="1"/>
  <c r="E319" i="12" s="1" a="1"/>
  <c r="E319" i="12" s="1"/>
  <c r="B319" i="12" a="1"/>
  <c r="B319" i="12" s="1"/>
  <c r="D319" i="12" s="1" a="1"/>
  <c r="D319" i="12" s="1"/>
  <c r="C326" i="12" a="1"/>
  <c r="C326" i="12" s="1"/>
  <c r="E326" i="12" s="1" a="1"/>
  <c r="E326" i="12" s="1"/>
  <c r="B326" i="12" a="1"/>
  <c r="B326" i="12" s="1"/>
  <c r="D326" i="12" s="1" a="1"/>
  <c r="D326" i="12" s="1"/>
  <c r="C332" i="12" a="1"/>
  <c r="C332" i="12" s="1"/>
  <c r="E332" i="12" s="1" a="1"/>
  <c r="E332" i="12" s="1"/>
  <c r="B332" i="12" a="1"/>
  <c r="B332" i="12" s="1"/>
  <c r="D332" i="12" s="1" a="1"/>
  <c r="D332" i="12" s="1"/>
  <c r="B337" i="12" a="1"/>
  <c r="B337" i="12" s="1"/>
  <c r="D337" i="12" s="1" a="1"/>
  <c r="D337" i="12" s="1"/>
  <c r="C337" i="12" a="1"/>
  <c r="C337" i="12" s="1"/>
  <c r="E337" i="12" s="1" a="1"/>
  <c r="E337" i="12" s="1"/>
  <c r="B339" i="12" a="1"/>
  <c r="B339" i="12" s="1"/>
  <c r="D339" i="12" s="1" a="1"/>
  <c r="D339" i="12" s="1"/>
  <c r="C339" i="12" a="1"/>
  <c r="C339" i="12" s="1"/>
  <c r="E339" i="12" s="1" a="1"/>
  <c r="E339" i="12" s="1"/>
  <c r="C342" i="12" a="1"/>
  <c r="C342" i="12" s="1"/>
  <c r="E342" i="12" s="1" a="1"/>
  <c r="E342" i="12" s="1"/>
  <c r="B342" i="12" a="1"/>
  <c r="B342" i="12" s="1"/>
  <c r="D342" i="12" s="1" a="1"/>
  <c r="D342" i="12" s="1"/>
  <c r="C349" i="12" a="1"/>
  <c r="C349" i="12" s="1"/>
  <c r="E349" i="12" s="1" a="1"/>
  <c r="E349" i="12" s="1"/>
  <c r="B349" i="12" a="1"/>
  <c r="B349" i="12" s="1"/>
  <c r="D349" i="12" s="1" a="1"/>
  <c r="D349" i="12" s="1"/>
  <c r="B354" i="12" a="1"/>
  <c r="B354" i="12" s="1"/>
  <c r="D354" i="12" s="1" a="1"/>
  <c r="D354" i="12" s="1"/>
  <c r="C366" i="12" a="1"/>
  <c r="C366" i="12" s="1"/>
  <c r="B366" i="12" a="1"/>
  <c r="B366" i="12" s="1"/>
  <c r="G293" i="12" a="1"/>
  <c r="G293" i="12" s="1"/>
  <c r="B295" i="12" a="1"/>
  <c r="B295" i="12" s="1"/>
  <c r="D295" i="12" s="1" a="1"/>
  <c r="D295" i="12" s="1"/>
  <c r="C304" i="12" a="1"/>
  <c r="C304" i="12" s="1"/>
  <c r="E304" i="12" s="1" a="1"/>
  <c r="E304" i="12" s="1"/>
  <c r="C308" i="12" a="1"/>
  <c r="C308" i="12" s="1"/>
  <c r="E308" i="12" s="1" a="1"/>
  <c r="E308" i="12" s="1"/>
  <c r="B320" i="12" a="1"/>
  <c r="B320" i="12" s="1"/>
  <c r="D320" i="12" s="1" a="1"/>
  <c r="D320" i="12" s="1"/>
  <c r="G330" i="12" a="1"/>
  <c r="G330" i="12" s="1"/>
  <c r="H330" i="12" a="1"/>
  <c r="H330" i="12" s="1"/>
  <c r="B334" i="12" a="1"/>
  <c r="B334" i="12" s="1"/>
  <c r="D334" i="12" s="1" a="1"/>
  <c r="D334" i="12" s="1"/>
  <c r="G354" i="12" a="1"/>
  <c r="G354" i="12" s="1"/>
  <c r="H354" i="12" a="1"/>
  <c r="H354" i="12" s="1"/>
  <c r="C361" i="12" a="1"/>
  <c r="C361" i="12" s="1"/>
  <c r="E361" i="12" s="1" a="1"/>
  <c r="E361" i="12" s="1"/>
  <c r="B361" i="12" a="1"/>
  <c r="B361" i="12" s="1"/>
  <c r="D361" i="12" s="1" a="1"/>
  <c r="D361" i="12" s="1"/>
  <c r="C299" i="12" a="1"/>
  <c r="C299" i="12" s="1"/>
  <c r="E299" i="12" s="1" a="1"/>
  <c r="E299" i="12" s="1"/>
  <c r="H305" i="12" a="1"/>
  <c r="H305" i="12" s="1"/>
  <c r="G315" i="12" a="1"/>
  <c r="G315" i="12" s="1"/>
  <c r="H315" i="12" a="1"/>
  <c r="H315" i="12" s="1"/>
  <c r="C318" i="12" a="1"/>
  <c r="C318" i="12" s="1"/>
  <c r="E318" i="12" s="1" a="1"/>
  <c r="E318" i="12" s="1"/>
  <c r="B318" i="12" a="1"/>
  <c r="B318" i="12" s="1"/>
  <c r="D318" i="12" s="1" a="1"/>
  <c r="D318" i="12" s="1"/>
  <c r="C321" i="12" a="1"/>
  <c r="C321" i="12" s="1"/>
  <c r="E321" i="12" s="1" a="1"/>
  <c r="E321" i="12" s="1"/>
  <c r="B341" i="12" a="1"/>
  <c r="B341" i="12" s="1"/>
  <c r="D341" i="12" s="1" a="1"/>
  <c r="D341" i="12" s="1"/>
  <c r="C341" i="12" a="1"/>
  <c r="C341" i="12" s="1"/>
  <c r="E341" i="12" s="1" a="1"/>
  <c r="E341" i="12" s="1"/>
  <c r="B348" i="12" a="1"/>
  <c r="B348" i="12" s="1"/>
  <c r="D348" i="12" s="1" a="1"/>
  <c r="D348" i="12" s="1"/>
  <c r="C348" i="12" a="1"/>
  <c r="C348" i="12" s="1"/>
  <c r="E348" i="12" s="1" a="1"/>
  <c r="E348" i="12" s="1"/>
  <c r="C367" i="12" a="1"/>
  <c r="C367" i="12" s="1"/>
  <c r="B367" i="12" a="1"/>
  <c r="B367" i="12" s="1"/>
  <c r="C351" i="12" a="1"/>
  <c r="C351" i="12" s="1"/>
  <c r="E351" i="12" s="1" a="1"/>
  <c r="E351" i="12" s="1"/>
  <c r="B351" i="12" a="1"/>
  <c r="B351" i="12" s="1"/>
  <c r="D351" i="12" s="1" a="1"/>
  <c r="D351" i="12" s="1"/>
  <c r="E364" i="12" a="1"/>
  <c r="E364" i="12" s="1"/>
  <c r="D364" i="12" a="1"/>
  <c r="D364" i="12" s="1"/>
  <c r="H355" i="12" a="1"/>
  <c r="H355" i="12" s="1"/>
  <c r="G357" i="12" a="1"/>
  <c r="G357" i="12" s="1"/>
  <c r="C359" i="12" a="1"/>
  <c r="C359" i="12" s="1"/>
  <c r="E359" i="12" s="1" a="1"/>
  <c r="E359" i="12" s="1"/>
  <c r="H347" i="12" a="1"/>
  <c r="H347" i="12" s="1"/>
  <c r="G344" i="12" a="1"/>
  <c r="G344" i="12" s="1"/>
  <c r="H360" i="12" a="1"/>
  <c r="H360" i="12" s="1"/>
  <c r="B364" i="12" a="1"/>
  <c r="B364" i="12" s="1"/>
  <c r="H364" i="12" a="1"/>
  <c r="H364" i="12" s="1"/>
  <c r="H365" i="12" a="1"/>
  <c r="H365" i="12" s="1"/>
  <c r="H92" i="12" a="1"/>
  <c r="H92" i="12" s="1"/>
  <c r="H100" i="12" a="1"/>
  <c r="H100" i="12" s="1"/>
  <c r="H235" i="12" a="1"/>
  <c r="H235" i="12" s="1"/>
  <c r="G235" i="12" a="1"/>
  <c r="G235" i="12" s="1"/>
  <c r="H237" i="12" a="1"/>
  <c r="H237" i="12" s="1"/>
  <c r="G237" i="12" a="1"/>
  <c r="G237" i="12" s="1"/>
  <c r="G268" i="12" a="1"/>
  <c r="G268" i="12" s="1"/>
  <c r="H268" i="12" a="1"/>
  <c r="H268" i="12" s="1"/>
  <c r="G17" i="12" a="1"/>
  <c r="G17" i="12" s="1"/>
  <c r="H18" i="12" a="1"/>
  <c r="H18" i="12" s="1"/>
  <c r="G21" i="12" a="1"/>
  <c r="G21" i="12" s="1"/>
  <c r="H22" i="12" a="1"/>
  <c r="H22" i="12" s="1"/>
  <c r="G25" i="12" a="1"/>
  <c r="G25" i="12" s="1"/>
  <c r="H26" i="12" a="1"/>
  <c r="H26" i="12" s="1"/>
  <c r="G29" i="12" a="1"/>
  <c r="G29" i="12" s="1"/>
  <c r="H30" i="12" a="1"/>
  <c r="H30" i="12" s="1"/>
  <c r="G33" i="12" a="1"/>
  <c r="G33" i="12" s="1"/>
  <c r="H34" i="12" a="1"/>
  <c r="H34" i="12" s="1"/>
  <c r="G37" i="12" a="1"/>
  <c r="G37" i="12" s="1"/>
  <c r="H38" i="12" a="1"/>
  <c r="H38" i="12" s="1"/>
  <c r="G41" i="12" a="1"/>
  <c r="G41" i="12" s="1"/>
  <c r="H42" i="12" a="1"/>
  <c r="H42" i="12" s="1"/>
  <c r="G45" i="12" a="1"/>
  <c r="G45" i="12" s="1"/>
  <c r="H46" i="12" a="1"/>
  <c r="H46" i="12" s="1"/>
  <c r="G49" i="12" a="1"/>
  <c r="G49" i="12" s="1"/>
  <c r="H50" i="12" a="1"/>
  <c r="H50" i="12" s="1"/>
  <c r="G53" i="12" a="1"/>
  <c r="G53" i="12" s="1"/>
  <c r="H54" i="12" a="1"/>
  <c r="H54" i="12" s="1"/>
  <c r="G57" i="12" a="1"/>
  <c r="G57" i="12" s="1"/>
  <c r="H58" i="12" a="1"/>
  <c r="H58" i="12" s="1"/>
  <c r="G61" i="12" a="1"/>
  <c r="G61" i="12" s="1"/>
  <c r="H62" i="12" a="1"/>
  <c r="H62" i="12" s="1"/>
  <c r="G65" i="12" a="1"/>
  <c r="G65" i="12" s="1"/>
  <c r="H66" i="12" a="1"/>
  <c r="H66" i="12" s="1"/>
  <c r="G69" i="12" a="1"/>
  <c r="G69" i="12" s="1"/>
  <c r="H70" i="12" a="1"/>
  <c r="H70" i="12" s="1"/>
  <c r="G73" i="12" a="1"/>
  <c r="G73" i="12" s="1"/>
  <c r="H74" i="12" a="1"/>
  <c r="H74" i="12" s="1"/>
  <c r="G77" i="12" a="1"/>
  <c r="G77" i="12" s="1"/>
  <c r="H78" i="12" a="1"/>
  <c r="H78" i="12" s="1"/>
  <c r="G81" i="12" a="1"/>
  <c r="G81" i="12" s="1"/>
  <c r="H82" i="12" a="1"/>
  <c r="H82" i="12" s="1"/>
  <c r="G85" i="12" a="1"/>
  <c r="G85" i="12" s="1"/>
  <c r="H86" i="12" a="1"/>
  <c r="H86" i="12" s="1"/>
  <c r="H209" i="12" a="1"/>
  <c r="H209" i="12" s="1"/>
  <c r="H211" i="12" a="1"/>
  <c r="H211" i="12" s="1"/>
  <c r="G211" i="12" a="1"/>
  <c r="G211" i="12" s="1"/>
  <c r="G220" i="12" a="1"/>
  <c r="G220" i="12" s="1"/>
  <c r="H220" i="12" a="1"/>
  <c r="H220" i="12" s="1"/>
  <c r="G222" i="12" a="1"/>
  <c r="G222" i="12" s="1"/>
  <c r="H222" i="12" a="1"/>
  <c r="H222" i="12" s="1"/>
  <c r="G257" i="12" a="1"/>
  <c r="G257" i="12" s="1"/>
  <c r="H257" i="12" a="1"/>
  <c r="H257" i="12" s="1"/>
  <c r="H294" i="12" a="1"/>
  <c r="H294" i="12" s="1"/>
  <c r="G294" i="12" a="1"/>
  <c r="G294" i="12" s="1"/>
  <c r="H304" i="12" a="1"/>
  <c r="H304" i="12" s="1"/>
  <c r="G304" i="12" a="1"/>
  <c r="G304" i="12" s="1"/>
  <c r="H328" i="12" a="1"/>
  <c r="H328" i="12" s="1"/>
  <c r="G328" i="12" a="1"/>
  <c r="G328" i="12" s="1"/>
  <c r="H334" i="12" a="1"/>
  <c r="H334" i="12" s="1"/>
  <c r="G334" i="12" a="1"/>
  <c r="G334" i="12" s="1"/>
  <c r="G252" i="12" a="1"/>
  <c r="G252" i="12" s="1"/>
  <c r="H252" i="12" a="1"/>
  <c r="H252" i="12" s="1"/>
  <c r="G274" i="12" a="1"/>
  <c r="G274" i="12" s="1"/>
  <c r="H274" i="12" a="1"/>
  <c r="H274" i="12" s="1"/>
  <c r="G285" i="12" a="1"/>
  <c r="G285" i="12" s="1"/>
  <c r="H285" i="12" a="1"/>
  <c r="H285" i="12" s="1"/>
  <c r="G363" i="12" a="1"/>
  <c r="G363" i="12" s="1"/>
  <c r="H363" i="12" a="1"/>
  <c r="H363" i="12" s="1"/>
  <c r="G16" i="12" a="1"/>
  <c r="G16" i="12" s="1"/>
  <c r="G20" i="12" a="1"/>
  <c r="G20" i="12" s="1"/>
  <c r="G24" i="12" a="1"/>
  <c r="G24" i="12" s="1"/>
  <c r="G28" i="12" a="1"/>
  <c r="G28" i="12" s="1"/>
  <c r="G32" i="12" a="1"/>
  <c r="G32" i="12" s="1"/>
  <c r="G36" i="12" a="1"/>
  <c r="G36" i="12" s="1"/>
  <c r="G40" i="12" a="1"/>
  <c r="G40" i="12" s="1"/>
  <c r="G44" i="12" a="1"/>
  <c r="G44" i="12" s="1"/>
  <c r="G48" i="12" a="1"/>
  <c r="G48" i="12" s="1"/>
  <c r="G52" i="12" a="1"/>
  <c r="G52" i="12" s="1"/>
  <c r="G56" i="12" a="1"/>
  <c r="G56" i="12" s="1"/>
  <c r="G60" i="12" a="1"/>
  <c r="G60" i="12" s="1"/>
  <c r="G64" i="12" a="1"/>
  <c r="G64" i="12" s="1"/>
  <c r="G68" i="12" a="1"/>
  <c r="G68" i="12" s="1"/>
  <c r="G72" i="12" a="1"/>
  <c r="G72" i="12" s="1"/>
  <c r="G76" i="12" a="1"/>
  <c r="G76" i="12" s="1"/>
  <c r="G80" i="12" a="1"/>
  <c r="G80" i="12" s="1"/>
  <c r="G84" i="12" a="1"/>
  <c r="G84" i="12" s="1"/>
  <c r="G88" i="12" a="1"/>
  <c r="G88" i="12" s="1"/>
  <c r="G96" i="12" a="1"/>
  <c r="G96" i="12" s="1"/>
  <c r="G104" i="12" a="1"/>
  <c r="G104" i="12" s="1"/>
  <c r="G204" i="12" a="1"/>
  <c r="G204" i="12" s="1"/>
  <c r="H204" i="12" a="1"/>
  <c r="H204" i="12" s="1"/>
  <c r="G206" i="12" a="1"/>
  <c r="G206" i="12" s="1"/>
  <c r="G228" i="12" a="1"/>
  <c r="G228" i="12" s="1"/>
  <c r="H228" i="12" a="1"/>
  <c r="H228" i="12" s="1"/>
  <c r="G230" i="12" a="1"/>
  <c r="G230" i="12" s="1"/>
  <c r="H230" i="12" a="1"/>
  <c r="H230" i="12" s="1"/>
  <c r="G241" i="12" a="1"/>
  <c r="G241" i="12" s="1"/>
  <c r="H241" i="12" a="1"/>
  <c r="H241" i="12" s="1"/>
  <c r="H319" i="12" a="1"/>
  <c r="H319" i="12" s="1"/>
  <c r="G319" i="12" a="1"/>
  <c r="G319" i="12" s="1"/>
  <c r="H219" i="12" a="1"/>
  <c r="H219" i="12" s="1"/>
  <c r="G219" i="12" a="1"/>
  <c r="G219" i="12" s="1"/>
  <c r="H221" i="12" a="1"/>
  <c r="H221" i="12" s="1"/>
  <c r="G221" i="12" a="1"/>
  <c r="G221" i="12" s="1"/>
  <c r="G258" i="12" a="1"/>
  <c r="G258" i="12" s="1"/>
  <c r="H258" i="12" a="1"/>
  <c r="H258" i="12" s="1"/>
  <c r="H356" i="12" a="1"/>
  <c r="H356" i="12" s="1"/>
  <c r="G356" i="12" a="1"/>
  <c r="G356" i="12" s="1"/>
  <c r="G358" i="12" a="1"/>
  <c r="G358" i="12" s="1"/>
  <c r="H358" i="12" a="1"/>
  <c r="H358" i="12" s="1"/>
  <c r="G19" i="12" a="1"/>
  <c r="G19" i="12" s="1"/>
  <c r="G23" i="12" a="1"/>
  <c r="G23" i="12" s="1"/>
  <c r="G27" i="12" a="1"/>
  <c r="G27" i="12" s="1"/>
  <c r="G31" i="12" a="1"/>
  <c r="G31" i="12" s="1"/>
  <c r="G35" i="12" a="1"/>
  <c r="G35" i="12" s="1"/>
  <c r="G39" i="12" a="1"/>
  <c r="G39" i="12" s="1"/>
  <c r="G43" i="12" a="1"/>
  <c r="G43" i="12" s="1"/>
  <c r="G47" i="12" a="1"/>
  <c r="G47" i="12" s="1"/>
  <c r="G51" i="12" a="1"/>
  <c r="G51" i="12" s="1"/>
  <c r="G55" i="12" a="1"/>
  <c r="G55" i="12" s="1"/>
  <c r="G59" i="12" a="1"/>
  <c r="G59" i="12" s="1"/>
  <c r="G63" i="12" a="1"/>
  <c r="G63" i="12" s="1"/>
  <c r="G67" i="12" a="1"/>
  <c r="G67" i="12" s="1"/>
  <c r="G71" i="12" a="1"/>
  <c r="G71" i="12" s="1"/>
  <c r="G75" i="12" a="1"/>
  <c r="G75" i="12" s="1"/>
  <c r="G79" i="12" a="1"/>
  <c r="G79" i="12" s="1"/>
  <c r="G83" i="12" a="1"/>
  <c r="G83" i="12" s="1"/>
  <c r="G87" i="12" a="1"/>
  <c r="G87" i="12" s="1"/>
  <c r="H208" i="12" a="1"/>
  <c r="H208" i="12" s="1"/>
  <c r="G223" i="12" a="1"/>
  <c r="G223" i="12" s="1"/>
  <c r="G236" i="12" a="1"/>
  <c r="G236" i="12" s="1"/>
  <c r="H236" i="12" a="1"/>
  <c r="H236" i="12" s="1"/>
  <c r="G295" i="12" a="1"/>
  <c r="G295" i="12" s="1"/>
  <c r="H295" i="12" a="1"/>
  <c r="H295" i="12" s="1"/>
  <c r="H297" i="12" a="1"/>
  <c r="H297" i="12" s="1"/>
  <c r="G297" i="12" a="1"/>
  <c r="G297" i="12" s="1"/>
  <c r="H327" i="12" a="1"/>
  <c r="H327" i="12" s="1"/>
  <c r="G327" i="12" a="1"/>
  <c r="G327" i="12" s="1"/>
  <c r="H333" i="12" a="1"/>
  <c r="H333" i="12" s="1"/>
  <c r="G333" i="12" a="1"/>
  <c r="G333" i="12" s="1"/>
  <c r="G337" i="12" a="1"/>
  <c r="G337" i="12" s="1"/>
  <c r="H337" i="12" a="1"/>
  <c r="H337" i="12" s="1"/>
  <c r="H203" i="12" a="1"/>
  <c r="H203" i="12" s="1"/>
  <c r="G203" i="12" a="1"/>
  <c r="G203" i="12" s="1"/>
  <c r="G212" i="12" a="1"/>
  <c r="G212" i="12" s="1"/>
  <c r="H212" i="12" a="1"/>
  <c r="H212" i="12" s="1"/>
  <c r="H227" i="12" a="1"/>
  <c r="H227" i="12" s="1"/>
  <c r="G227" i="12" a="1"/>
  <c r="G227" i="12" s="1"/>
  <c r="H229" i="12" a="1"/>
  <c r="H229" i="12" s="1"/>
  <c r="G229" i="12" a="1"/>
  <c r="G229" i="12" s="1"/>
  <c r="G242" i="12" a="1"/>
  <c r="G242" i="12" s="1"/>
  <c r="H242" i="12" a="1"/>
  <c r="H242" i="12" s="1"/>
  <c r="G205" i="12" a="1"/>
  <c r="G205" i="12" s="1"/>
  <c r="G207" i="12" a="1"/>
  <c r="G207" i="12" s="1"/>
  <c r="G231" i="12" a="1"/>
  <c r="G231" i="12" s="1"/>
  <c r="G273" i="12" a="1"/>
  <c r="G273" i="12" s="1"/>
  <c r="H273" i="12" a="1"/>
  <c r="H273" i="12" s="1"/>
  <c r="G290" i="12" a="1"/>
  <c r="G290" i="12" s="1"/>
  <c r="H290" i="12" a="1"/>
  <c r="H290" i="12" s="1"/>
  <c r="G359" i="12" a="1"/>
  <c r="G359" i="12" s="1"/>
  <c r="H359" i="12" a="1"/>
  <c r="H359" i="12" s="1"/>
  <c r="G287" i="12" a="1"/>
  <c r="G287" i="12" s="1"/>
  <c r="H287" i="12" a="1"/>
  <c r="H287" i="12" s="1"/>
  <c r="H324" i="12" a="1"/>
  <c r="H324" i="12" s="1"/>
  <c r="G324" i="12" a="1"/>
  <c r="G324" i="12" s="1"/>
  <c r="H326" i="12" a="1"/>
  <c r="H326" i="12" s="1"/>
  <c r="G326" i="12" a="1"/>
  <c r="G326" i="12" s="1"/>
  <c r="G284" i="12" a="1"/>
  <c r="G284" i="12" s="1"/>
  <c r="H284" i="12" a="1"/>
  <c r="H284" i="12" s="1"/>
  <c r="H286" i="12" a="1"/>
  <c r="H286" i="12" s="1"/>
  <c r="G286" i="12" a="1"/>
  <c r="G286" i="12" s="1"/>
  <c r="H309" i="12" a="1"/>
  <c r="H309" i="12" s="1"/>
  <c r="G309" i="12" a="1"/>
  <c r="G309" i="12" s="1"/>
  <c r="H311" i="12" a="1"/>
  <c r="H311" i="12" s="1"/>
  <c r="G311" i="12" a="1"/>
  <c r="G311" i="12" s="1"/>
  <c r="H366" i="12" a="1"/>
  <c r="H366" i="12" s="1"/>
  <c r="G366" i="12" a="1"/>
  <c r="G366" i="12" s="1"/>
  <c r="G292" i="12" a="1"/>
  <c r="G292" i="12" s="1"/>
  <c r="H292" i="12" a="1"/>
  <c r="H292" i="12" s="1"/>
  <c r="H348" i="12" a="1"/>
  <c r="H348" i="12" s="1"/>
  <c r="G348" i="12" a="1"/>
  <c r="G348" i="12" s="1"/>
  <c r="H350" i="12" a="1"/>
  <c r="H350" i="12" s="1"/>
  <c r="G350" i="12" a="1"/>
  <c r="G350" i="12" s="1"/>
  <c r="H312" i="12" a="1"/>
  <c r="H312" i="12" s="1"/>
  <c r="G312" i="12" a="1"/>
  <c r="G312" i="12" s="1"/>
  <c r="G331" i="12" a="1"/>
  <c r="G331" i="12" s="1"/>
  <c r="H331" i="12" a="1"/>
  <c r="H331" i="12" s="1"/>
  <c r="G361" i="12" a="1"/>
  <c r="G361" i="12" s="1"/>
  <c r="H361" i="12" a="1"/>
  <c r="H361" i="12" s="1"/>
  <c r="H302" i="12" a="1"/>
  <c r="H302" i="12" s="1"/>
  <c r="G302" i="12" a="1"/>
  <c r="G302" i="12" s="1"/>
  <c r="G307" i="12" a="1"/>
  <c r="G307" i="12" s="1"/>
  <c r="H307" i="12" a="1"/>
  <c r="H307" i="12" s="1"/>
  <c r="H318" i="12" a="1"/>
  <c r="H318" i="12" s="1"/>
  <c r="G318" i="12" a="1"/>
  <c r="G318" i="12" s="1"/>
  <c r="H332" i="12" a="1"/>
  <c r="H332" i="12" s="1"/>
  <c r="G332" i="12" a="1"/>
  <c r="G332" i="12" s="1"/>
  <c r="H336" i="12" a="1"/>
  <c r="H336" i="12" s="1"/>
  <c r="G336" i="12" a="1"/>
  <c r="G336" i="12" s="1"/>
  <c r="H342" i="12" a="1"/>
  <c r="H342" i="12" s="1"/>
  <c r="G342" i="12" a="1"/>
  <c r="G342" i="12" s="1"/>
  <c r="H340" i="12" a="1"/>
  <c r="H340" i="12" s="1"/>
  <c r="G340" i="12" a="1"/>
  <c r="G340" i="12" s="1"/>
  <c r="H300" i="12" a="1"/>
  <c r="H300" i="12" s="1"/>
  <c r="G300" i="12" a="1"/>
  <c r="G300" i="12" s="1"/>
  <c r="H308" i="12" a="1"/>
  <c r="H308" i="12" s="1"/>
  <c r="G308" i="12" a="1"/>
  <c r="G308" i="12" s="1"/>
  <c r="H310" i="12" a="1"/>
  <c r="H310" i="12" s="1"/>
  <c r="G310" i="12" a="1"/>
  <c r="G310" i="12" s="1"/>
  <c r="H316" i="12" a="1"/>
  <c r="H316" i="12" s="1"/>
  <c r="G316" i="12" a="1"/>
  <c r="G316" i="12" s="1"/>
  <c r="G20" i="21" l="1"/>
  <c r="G17" i="21"/>
  <c r="G16" i="21"/>
  <c r="G18" i="21"/>
  <c r="G19" i="21"/>
  <c r="G14" i="21"/>
  <c r="AE3" i="17"/>
  <c r="AF3" i="17" s="1"/>
  <c r="Y3" i="17"/>
  <c r="Z3" i="17" s="1"/>
  <c r="AE4" i="17"/>
  <c r="AF4" i="17" s="1"/>
  <c r="Y4" i="17"/>
  <c r="Z4" i="17" s="1"/>
  <c r="B12" i="12"/>
  <c r="C12" i="12" s="1"/>
  <c r="G12" i="12"/>
  <c r="H12" i="12" s="1"/>
  <c r="AD5" i="17" l="1"/>
  <c r="AD9" i="17"/>
  <c r="AD10" i="17"/>
  <c r="AD7" i="17"/>
  <c r="AD6" i="17"/>
  <c r="AD8" i="17"/>
  <c r="X7" i="17"/>
  <c r="X5" i="17"/>
  <c r="X6" i="17"/>
  <c r="X10" i="17"/>
  <c r="X8" i="17"/>
  <c r="X9" i="17"/>
  <c r="AJ3" i="17"/>
  <c r="E7" i="24" s="1"/>
  <c r="AJ5" i="17"/>
  <c r="AJ7" i="17"/>
  <c r="AJ6" i="17"/>
  <c r="AJ10" i="17"/>
  <c r="AJ9" i="17"/>
  <c r="AJ8" i="17"/>
  <c r="AJ4" i="17"/>
  <c r="AD4" i="17"/>
  <c r="AD3" i="17"/>
  <c r="X3" i="17"/>
  <c r="X4" i="17"/>
  <c r="E11" i="23" l="1"/>
  <c r="B11" i="23"/>
  <c r="C11" i="23" s="1"/>
  <c r="D11" i="23"/>
  <c r="E8" i="23"/>
  <c r="E9" i="23"/>
  <c r="E10" i="23"/>
  <c r="E3" i="23"/>
  <c r="D10" i="23"/>
  <c r="E4" i="23"/>
  <c r="E5" i="23"/>
  <c r="E6" i="23"/>
  <c r="E7" i="23"/>
  <c r="D3" i="23"/>
  <c r="D6" i="23"/>
  <c r="D4" i="23"/>
  <c r="D5" i="23"/>
  <c r="D7" i="23"/>
  <c r="D9" i="23"/>
  <c r="D8" i="23"/>
  <c r="E8" i="24"/>
  <c r="D3" i="24"/>
  <c r="E9" i="24"/>
  <c r="E10" i="24"/>
  <c r="E3" i="24"/>
  <c r="E11" i="24"/>
  <c r="E4" i="24"/>
  <c r="D11" i="24"/>
  <c r="E5" i="24"/>
  <c r="E6" i="24"/>
  <c r="D8" i="24"/>
  <c r="D9" i="24"/>
  <c r="D7" i="24"/>
  <c r="D4" i="24"/>
  <c r="D10" i="24"/>
  <c r="D6" i="24"/>
  <c r="D5" i="24"/>
  <c r="B6" i="24"/>
  <c r="C6" i="24" s="1"/>
  <c r="E2" i="24"/>
  <c r="B7" i="24"/>
  <c r="C7" i="24" s="1"/>
  <c r="B8" i="24"/>
  <c r="C8" i="24" s="1"/>
  <c r="B9" i="24"/>
  <c r="C9" i="24" s="1"/>
  <c r="B10" i="24"/>
  <c r="C10" i="24" s="1"/>
  <c r="B3" i="24"/>
  <c r="C3" i="24" s="1"/>
  <c r="B11" i="24"/>
  <c r="C11" i="24" s="1"/>
  <c r="B4" i="24"/>
  <c r="C4" i="24" s="1"/>
  <c r="B2" i="24"/>
  <c r="B5" i="24"/>
  <c r="C5" i="24" s="1"/>
  <c r="D2" i="24"/>
  <c r="B3" i="23"/>
  <c r="C3" i="23" s="1"/>
  <c r="B4" i="23"/>
  <c r="C4" i="23" s="1"/>
  <c r="B5" i="23"/>
  <c r="C5" i="23" s="1"/>
  <c r="B6" i="23"/>
  <c r="C6" i="23" s="1"/>
  <c r="B7" i="23"/>
  <c r="C7" i="23" s="1"/>
  <c r="B8" i="23"/>
  <c r="C8" i="23" s="1"/>
  <c r="B9" i="23"/>
  <c r="C9" i="23" s="1"/>
  <c r="B10" i="23"/>
  <c r="C10" i="23" s="1"/>
  <c r="B2" i="23"/>
  <c r="D2" i="23"/>
  <c r="E2" i="23"/>
  <c r="B10" i="22"/>
  <c r="C10" i="22" s="1"/>
  <c r="B11" i="22"/>
  <c r="C11" i="22" s="1"/>
  <c r="B9" i="22"/>
  <c r="C9" i="22" s="1"/>
  <c r="B7" i="22"/>
  <c r="C7" i="22" s="1"/>
  <c r="B8" i="22"/>
  <c r="C8" i="22" s="1"/>
  <c r="E3" i="22"/>
  <c r="E11" i="22"/>
  <c r="D10" i="22"/>
  <c r="D6" i="22"/>
  <c r="D11" i="22"/>
  <c r="B5" i="22"/>
  <c r="C5" i="22" s="1"/>
  <c r="E4" i="22"/>
  <c r="E5" i="22"/>
  <c r="B4" i="22"/>
  <c r="C4" i="22" s="1"/>
  <c r="E2" i="22"/>
  <c r="E6" i="22"/>
  <c r="E7" i="22"/>
  <c r="D2" i="22"/>
  <c r="B6" i="22"/>
  <c r="C6" i="22" s="1"/>
  <c r="E9" i="22"/>
  <c r="D4" i="22"/>
  <c r="E8" i="22"/>
  <c r="D7" i="22"/>
  <c r="D3" i="22"/>
  <c r="B2" i="22"/>
  <c r="D8" i="22"/>
  <c r="E10" i="22"/>
  <c r="D9" i="22"/>
  <c r="D5" i="22"/>
  <c r="B3" i="22"/>
  <c r="C3" i="22" s="1"/>
  <c r="G25" i="21" l="1"/>
  <c r="I38" i="21"/>
  <c r="G34" i="21"/>
  <c r="G47" i="21"/>
  <c r="I34" i="21"/>
  <c r="I47" i="21"/>
  <c r="H47" i="21"/>
  <c r="H34" i="21"/>
  <c r="I46" i="21"/>
  <c r="I33" i="21"/>
  <c r="G33" i="21"/>
  <c r="G46" i="21"/>
  <c r="H33" i="21"/>
  <c r="H46" i="21"/>
  <c r="H31" i="21"/>
  <c r="H32" i="21"/>
  <c r="H30" i="21"/>
  <c r="H26" i="21"/>
  <c r="H27" i="21"/>
  <c r="H28" i="21"/>
  <c r="H29" i="21"/>
  <c r="I32" i="21"/>
  <c r="I26" i="21"/>
  <c r="I27" i="21"/>
  <c r="I28" i="21"/>
  <c r="I29" i="21"/>
  <c r="I31" i="21"/>
  <c r="I30" i="21"/>
  <c r="G45" i="21"/>
  <c r="G32" i="21"/>
  <c r="I45" i="21"/>
  <c r="H45" i="21"/>
  <c r="I40" i="21"/>
  <c r="I43" i="21"/>
  <c r="I44" i="21"/>
  <c r="I39" i="21"/>
  <c r="I41" i="21"/>
  <c r="I25" i="21"/>
  <c r="I42" i="21"/>
  <c r="G27" i="21"/>
  <c r="G26" i="21"/>
  <c r="G41" i="21"/>
  <c r="G30" i="21"/>
  <c r="G42" i="21"/>
  <c r="G40" i="21"/>
  <c r="G44" i="21"/>
  <c r="G39" i="21"/>
  <c r="G28" i="21"/>
  <c r="G31" i="21"/>
  <c r="G29" i="21"/>
  <c r="G43" i="21"/>
  <c r="H43" i="21"/>
  <c r="H40" i="21"/>
  <c r="H38" i="21"/>
  <c r="H41" i="21"/>
  <c r="H44" i="21"/>
  <c r="H39" i="21"/>
  <c r="H25" i="21"/>
  <c r="H42" i="21"/>
  <c r="G38" i="21"/>
  <c r="C2" i="22"/>
  <c r="C2" i="24"/>
  <c r="C2" i="23"/>
  <c r="G59" i="21" l="1"/>
  <c r="G56" i="21"/>
  <c r="G50" i="21"/>
  <c r="G51" i="21"/>
  <c r="G57" i="21"/>
  <c r="G55" i="21"/>
  <c r="G54" i="21"/>
  <c r="G58" i="21"/>
  <c r="G53" i="21"/>
  <c r="G52"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James</author>
  </authors>
  <commentList>
    <comment ref="B11" authorId="0" shapeId="0" xr:uid="{098F6443-852A-49AD-B40E-3FCF334167AE}">
      <text>
        <r>
          <rPr>
            <b/>
            <sz val="9"/>
            <color indexed="81"/>
            <rFont val="Tahoma"/>
            <family val="2"/>
          </rPr>
          <t>C</t>
        </r>
        <r>
          <rPr>
            <b/>
            <sz val="11"/>
            <color indexed="81"/>
            <rFont val="Tahoma"/>
            <family val="2"/>
          </rPr>
          <t xml:space="preserve">rop Type &amp; Growth Stage:
</t>
        </r>
        <r>
          <rPr>
            <sz val="11"/>
            <color indexed="81"/>
            <rFont val="Tahoma"/>
            <family val="2"/>
          </rPr>
          <t>Distinguishes between vines, fruit trees, and field crops and early and late growth stages</t>
        </r>
      </text>
    </comment>
    <comment ref="B13" authorId="0" shapeId="0" xr:uid="{2C92D3D8-D646-40E8-8D84-AA556CDD697B}">
      <text>
        <r>
          <rPr>
            <b/>
            <sz val="11"/>
            <color indexed="81"/>
            <rFont val="Tahoma"/>
            <family val="2"/>
          </rPr>
          <t>Area:</t>
        </r>
        <r>
          <rPr>
            <sz val="11"/>
            <color indexed="81"/>
            <rFont val="Tahoma"/>
            <family val="2"/>
          </rPr>
          <t xml:space="preserve">
Enter the total area of the crop.
</t>
        </r>
        <r>
          <rPr>
            <i/>
            <sz val="11"/>
            <color indexed="81"/>
            <rFont val="Tahoma"/>
            <family val="2"/>
          </rPr>
          <t xml:space="preserve">
(click on cell for further information)</t>
        </r>
      </text>
    </comment>
    <comment ref="B14" authorId="0" shapeId="0" xr:uid="{F694F3DC-D0B5-4189-A5DE-D4677B9E0D0A}">
      <text>
        <r>
          <rPr>
            <b/>
            <sz val="10"/>
            <color indexed="81"/>
            <rFont val="Tahoma"/>
            <family val="2"/>
          </rPr>
          <t xml:space="preserve">TAC:
</t>
        </r>
        <r>
          <rPr>
            <sz val="10"/>
            <color indexed="81"/>
            <rFont val="Tahoma"/>
            <family val="2"/>
          </rPr>
          <t xml:space="preserve">Total area of crop within 50 m of the stream (ha)
</t>
        </r>
      </text>
    </comment>
    <comment ref="B15" authorId="0" shapeId="0" xr:uid="{AE3A6703-E1A6-4826-99E5-7CD21BBD8632}">
      <text>
        <r>
          <rPr>
            <b/>
            <sz val="11"/>
            <color indexed="81"/>
            <rFont val="Tahoma"/>
            <family val="2"/>
          </rPr>
          <t>Stream Length:</t>
        </r>
        <r>
          <rPr>
            <sz val="11"/>
            <color indexed="81"/>
            <rFont val="Tahoma"/>
            <family val="2"/>
          </rPr>
          <t xml:space="preserve">
The total length of stream (m) that lies adjacent to the crop.
</t>
        </r>
        <r>
          <rPr>
            <i/>
            <sz val="11"/>
            <color indexed="81"/>
            <rFont val="Tahoma"/>
            <family val="2"/>
          </rPr>
          <t>(click on cell for further information)</t>
        </r>
      </text>
    </comment>
    <comment ref="B16" authorId="0" shapeId="0" xr:uid="{46632114-3EB6-45EC-8576-B51AF4D4388B}">
      <text>
        <r>
          <rPr>
            <b/>
            <sz val="11"/>
            <color indexed="81"/>
            <rFont val="Tahoma"/>
            <family val="2"/>
          </rPr>
          <t>Stream Depth:</t>
        </r>
        <r>
          <rPr>
            <sz val="11"/>
            <color indexed="81"/>
            <rFont val="Tahoma"/>
            <family val="2"/>
          </rPr>
          <t xml:space="preserve">
The average depth of the stream (m) that lies adjacent to the crop.</t>
        </r>
      </text>
    </comment>
    <comment ref="B17" authorId="0" shapeId="0" xr:uid="{8BED3C1E-B099-46D0-B63F-D30BDB5AE7E9}">
      <text>
        <r>
          <rPr>
            <b/>
            <sz val="11"/>
            <color indexed="81"/>
            <rFont val="Tahoma"/>
            <family val="2"/>
          </rPr>
          <t>Perimeter of Field/s:</t>
        </r>
        <r>
          <rPr>
            <sz val="11"/>
            <color indexed="81"/>
            <rFont val="Tahoma"/>
            <family val="2"/>
          </rPr>
          <t xml:space="preserve">
The total perimeter of field/s (m) that lie within 50 m of the stream.
</t>
        </r>
        <r>
          <rPr>
            <i/>
            <sz val="11"/>
            <color indexed="81"/>
            <rFont val="Tahoma"/>
            <family val="2"/>
          </rPr>
          <t>(click on cell for further information)</t>
        </r>
      </text>
    </comment>
    <comment ref="B18" authorId="0" shapeId="0" xr:uid="{C9DEF234-DFDB-429E-8119-10EEB4DF2EE6}">
      <text>
        <r>
          <rPr>
            <b/>
            <sz val="11"/>
            <color indexed="81"/>
            <rFont val="Tahoma"/>
            <family val="2"/>
          </rPr>
          <t>Slope:</t>
        </r>
        <r>
          <rPr>
            <sz val="11"/>
            <color indexed="81"/>
            <rFont val="Tahoma"/>
            <family val="2"/>
          </rPr>
          <t xml:space="preserve">
Average slope (%) of all fields on which the crop is grown.</t>
        </r>
      </text>
    </comment>
    <comment ref="B20" authorId="0" shapeId="0" xr:uid="{60D3535D-C269-4EA6-A16F-5F2836FBACFA}">
      <text>
        <r>
          <rPr>
            <b/>
            <sz val="11"/>
            <color indexed="81"/>
            <rFont val="Tahoma"/>
            <family val="2"/>
          </rPr>
          <t>Distance:</t>
        </r>
        <r>
          <rPr>
            <sz val="11"/>
            <color indexed="81"/>
            <rFont val="Tahoma"/>
            <family val="2"/>
          </rPr>
          <t xml:space="preserve">
Distance (m) between field and the stream. If more than one field then the normalised average distance must be used.
</t>
        </r>
        <r>
          <rPr>
            <i/>
            <sz val="11"/>
            <color indexed="81"/>
            <rFont val="Tahoma"/>
            <family val="2"/>
          </rPr>
          <t>(click on cell for further information)</t>
        </r>
      </text>
    </comment>
    <comment ref="B21" authorId="0" shapeId="0" xr:uid="{F72EEA53-5FE8-4B7A-9001-84E6B6138974}">
      <text>
        <r>
          <rPr>
            <b/>
            <sz val="11"/>
            <color indexed="81"/>
            <rFont val="Tahoma"/>
            <family val="2"/>
          </rPr>
          <t>Vegetated Buffer Width:</t>
        </r>
        <r>
          <rPr>
            <sz val="11"/>
            <color indexed="81"/>
            <rFont val="Tahoma"/>
            <family val="2"/>
          </rPr>
          <t xml:space="preserve">
The width of buffer (m) that is covered by vegetation that can potentially mitigate pesticide transport through slowing surface flow and providing an organic surface for adsorption. This width is distinct from the distance between the field and watercourse. For example, the distance between the field and the watercourse may be 20 m, however only 5 m of this width may be vegetated and act as a buffer to runoff.
</t>
        </r>
        <r>
          <rPr>
            <b/>
            <sz val="11"/>
            <color indexed="81"/>
            <rFont val="Tahoma"/>
            <family val="2"/>
          </rPr>
          <t xml:space="preserve">If there are clear erosion rills or pathways through a vegetated buffer area then the Vegetated Buffer Width should be set to 0 m.
</t>
        </r>
        <r>
          <rPr>
            <i/>
            <sz val="11"/>
            <color indexed="81"/>
            <rFont val="Tahoma"/>
            <family val="2"/>
          </rPr>
          <t>(click on cell for further information)</t>
        </r>
      </text>
    </comment>
    <comment ref="B22" authorId="0" shapeId="0" xr:uid="{5832D1F0-664F-443C-9F12-4FBF757BAD64}">
      <text>
        <r>
          <rPr>
            <b/>
            <sz val="11"/>
            <color indexed="81"/>
            <rFont val="Tahoma"/>
            <family val="2"/>
          </rPr>
          <t xml:space="preserve">Rainfall:
</t>
        </r>
        <r>
          <rPr>
            <sz val="11"/>
            <color indexed="81"/>
            <rFont val="Tahoma"/>
            <family val="2"/>
          </rPr>
          <t>The average amount of rainfall (mm) per event calculated by summing the rainfall for events above 6 mm and dividing by the number of rainfall events.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James</author>
  </authors>
  <commentList>
    <comment ref="B9" authorId="0" shapeId="0" xr:uid="{A40FA2C8-3D4C-48E9-8D72-A56D0404407A}">
      <text>
        <r>
          <rPr>
            <b/>
            <sz val="9"/>
            <color indexed="81"/>
            <rFont val="Tahoma"/>
            <family val="2"/>
          </rPr>
          <t>Concentration of A.I.:</t>
        </r>
        <r>
          <rPr>
            <sz val="9"/>
            <color indexed="81"/>
            <rFont val="Tahoma"/>
            <family val="2"/>
          </rPr>
          <t xml:space="preserve">
Quantity of active ingredient (g) per litre or kilogram of the formulated product.
For exampe active ingredient in the product Dursban™ 480 EC is chlorpyrifos. The mass of chlorpyrifos in Dursban™ 480 EC is 480 g/L.</t>
        </r>
      </text>
    </comment>
    <comment ref="B10" authorId="0" shapeId="0" xr:uid="{E546923F-7E61-49CF-A5DC-00881A1479D9}">
      <text>
        <r>
          <rPr>
            <b/>
            <sz val="9"/>
            <color indexed="81"/>
            <rFont val="Tahoma"/>
            <family val="2"/>
          </rPr>
          <t>Dose:</t>
        </r>
        <r>
          <rPr>
            <sz val="9"/>
            <color indexed="81"/>
            <rFont val="Tahoma"/>
            <family val="2"/>
          </rPr>
          <t xml:space="preserve">
Quantity (L or kg) of formulated pesticide product that must be mixed with the prescribed water volume (as indicated on the pesticide label).</t>
        </r>
      </text>
    </comment>
    <comment ref="B11" authorId="0" shapeId="0" xr:uid="{B0C4C5CD-771D-449D-AF58-98FEA8B7BA6B}">
      <text>
        <r>
          <rPr>
            <b/>
            <sz val="9"/>
            <color indexed="81"/>
            <rFont val="Tahoma"/>
            <family val="2"/>
          </rPr>
          <t>Mixing Volume:</t>
        </r>
        <r>
          <rPr>
            <sz val="9"/>
            <color indexed="81"/>
            <rFont val="Tahoma"/>
            <family val="2"/>
          </rPr>
          <t xml:space="preserve">
Prescribed volume (L) of water to which the indicated dose must be added.</t>
        </r>
      </text>
    </comment>
    <comment ref="B12" authorId="0" shapeId="0" xr:uid="{FCAEFD9B-3322-49F3-A797-9082376795B7}">
      <text>
        <r>
          <rPr>
            <b/>
            <sz val="9"/>
            <color indexed="81"/>
            <rFont val="Tahoma"/>
            <family val="2"/>
          </rPr>
          <t>Spray Volume:</t>
        </r>
        <r>
          <rPr>
            <sz val="9"/>
            <color indexed="81"/>
            <rFont val="Tahoma"/>
            <family val="2"/>
          </rPr>
          <t xml:space="preserve">
Quantity of spray mixture (L) applied per hectare (ha) of the target crop.</t>
        </r>
      </text>
    </comment>
    <comment ref="B13" authorId="0" shapeId="0" xr:uid="{6B66DD08-1DCC-4524-928B-FAF2212A7EAC}">
      <text>
        <r>
          <rPr>
            <b/>
            <sz val="9"/>
            <color indexed="81"/>
            <rFont val="Tahoma"/>
            <family val="2"/>
          </rPr>
          <t>Application Rate:</t>
        </r>
        <r>
          <rPr>
            <sz val="9"/>
            <color indexed="81"/>
            <rFont val="Tahoma"/>
            <family val="2"/>
          </rPr>
          <t xml:space="preserve">
The quantity of the active ingredient of the insecticide or fungicide that is applied to a field (kg/ha).</t>
        </r>
      </text>
    </comment>
    <comment ref="B17" authorId="0" shapeId="0" xr:uid="{D363FAB9-3625-4D85-A367-3ABD2362C7B8}">
      <text>
        <r>
          <rPr>
            <b/>
            <sz val="9"/>
            <color indexed="81"/>
            <rFont val="Tahoma"/>
            <family val="2"/>
          </rPr>
          <t>Concentration of A.I.:</t>
        </r>
        <r>
          <rPr>
            <sz val="9"/>
            <color indexed="81"/>
            <rFont val="Tahoma"/>
            <family val="2"/>
          </rPr>
          <t xml:space="preserve">
Quantity of active ingredient (g) per litre or kilogram of the formulated product.
For exampe active ingredient in the product Dursban™ 480 EC is chlorpyrifos. The mass of chlorpyrifos in Dursban™ 480 EC is 480 g/L.</t>
        </r>
      </text>
    </comment>
    <comment ref="B18" authorId="0" shapeId="0" xr:uid="{01A715F3-F828-4BBA-ABD4-BC4B046DC968}">
      <text>
        <r>
          <rPr>
            <b/>
            <sz val="9"/>
            <color indexed="81"/>
            <rFont val="Tahoma"/>
            <family val="2"/>
          </rPr>
          <t>Dose:</t>
        </r>
        <r>
          <rPr>
            <sz val="9"/>
            <color indexed="81"/>
            <rFont val="Tahoma"/>
            <family val="2"/>
          </rPr>
          <t xml:space="preserve">
Recommended dosage of the product (L/ha or kg/ha) (as indicated on the pesticide label).</t>
        </r>
      </text>
    </comment>
    <comment ref="B19" authorId="0" shapeId="0" xr:uid="{3E299858-4532-4786-A467-CA943D89677F}">
      <text>
        <r>
          <rPr>
            <b/>
            <sz val="9"/>
            <color indexed="81"/>
            <rFont val="Tahoma"/>
            <family val="2"/>
          </rPr>
          <t>Application Rate:</t>
        </r>
        <r>
          <rPr>
            <sz val="9"/>
            <color indexed="81"/>
            <rFont val="Tahoma"/>
            <family val="2"/>
          </rPr>
          <t xml:space="preserve">
The quantity of the active ingredient of a herbicide that is applied to a field (kg/ha)</t>
        </r>
      </text>
    </comment>
  </commentList>
</comments>
</file>

<file path=xl/sharedStrings.xml><?xml version="1.0" encoding="utf-8"?>
<sst xmlns="http://schemas.openxmlformats.org/spreadsheetml/2006/main" count="8156" uniqueCount="1590">
  <si>
    <t>2.4-D</t>
  </si>
  <si>
    <t>2.4-D-amine</t>
  </si>
  <si>
    <t>2.4-DB</t>
  </si>
  <si>
    <t>2.4-D-ester</t>
  </si>
  <si>
    <t>2.4-DP</t>
  </si>
  <si>
    <t>Abamectin</t>
  </si>
  <si>
    <t>Acephate</t>
  </si>
  <si>
    <t>Acetamiprid</t>
  </si>
  <si>
    <t>Acetochlor</t>
  </si>
  <si>
    <t>Acrinathrin</t>
  </si>
  <si>
    <t>Alachlor</t>
  </si>
  <si>
    <t>Aldicarb</t>
  </si>
  <si>
    <t>Alphacypermethrin</t>
  </si>
  <si>
    <t>Al-phosphide</t>
  </si>
  <si>
    <t>Ametryn</t>
  </si>
  <si>
    <t>Atrazine</t>
  </si>
  <si>
    <t>Azinphos-m</t>
  </si>
  <si>
    <t>Azoxystrobin</t>
  </si>
  <si>
    <t>Benfuracarb</t>
  </si>
  <si>
    <t>Benomyl</t>
  </si>
  <si>
    <t>Bentazone</t>
  </si>
  <si>
    <t>Betacyfluthrin</t>
  </si>
  <si>
    <t>Betacypermethrin</t>
  </si>
  <si>
    <t>Bifenthrin</t>
  </si>
  <si>
    <t>Bitertanol</t>
  </si>
  <si>
    <t>Boscalid</t>
  </si>
  <si>
    <t>Bromacil</t>
  </si>
  <si>
    <t>Bromoxynil</t>
  </si>
  <si>
    <t>Bupirimate</t>
  </si>
  <si>
    <t>Buprofezin</t>
  </si>
  <si>
    <t>Captan</t>
  </si>
  <si>
    <t>Carbaryl</t>
  </si>
  <si>
    <t>Carbendazim</t>
  </si>
  <si>
    <t>Carbofuran</t>
  </si>
  <si>
    <t>Carbosulfan</t>
  </si>
  <si>
    <t>Cartap</t>
  </si>
  <si>
    <t>Chlorantraniliprole</t>
  </si>
  <si>
    <t>Chlorfenapyr</t>
  </si>
  <si>
    <t>Chloridazon</t>
  </si>
  <si>
    <t>Chlorimuron-e</t>
  </si>
  <si>
    <t>Chlormequat-chloride</t>
  </si>
  <si>
    <t>Chlorothalonil</t>
  </si>
  <si>
    <t>Chlorpyrifos</t>
  </si>
  <si>
    <t>Chlorpyrifos-e</t>
  </si>
  <si>
    <t>Clodinafop</t>
  </si>
  <si>
    <t>Copper</t>
  </si>
  <si>
    <t>Copper-carbonate</t>
  </si>
  <si>
    <t>Copper-hydroxide</t>
  </si>
  <si>
    <t>Copper-oxychloride</t>
  </si>
  <si>
    <t>Copper-sulphate</t>
  </si>
  <si>
    <t>Cyanamide</t>
  </si>
  <si>
    <t>Cycloxydim</t>
  </si>
  <si>
    <t>Cydia pomonella GV</t>
  </si>
  <si>
    <t>Cymoxanil</t>
  </si>
  <si>
    <t>Cypermethrin</t>
  </si>
  <si>
    <t>Cyproconazole</t>
  </si>
  <si>
    <t>Deltamethrin</t>
  </si>
  <si>
    <t>Demeton-S-m</t>
  </si>
  <si>
    <t>Diazinon</t>
  </si>
  <si>
    <t>Dicamba</t>
  </si>
  <si>
    <t>Dichlorvos(DDVP)</t>
  </si>
  <si>
    <t>Difenoconazole</t>
  </si>
  <si>
    <t>Dimethenamid-P</t>
  </si>
  <si>
    <t>Dimethoate</t>
  </si>
  <si>
    <t>Dimethomorph</t>
  </si>
  <si>
    <t>Dinocap</t>
  </si>
  <si>
    <t>Diquat</t>
  </si>
  <si>
    <t>Dithianon</t>
  </si>
  <si>
    <t>Diuron</t>
  </si>
  <si>
    <t>Emamectin</t>
  </si>
  <si>
    <t>Endosulfan</t>
  </si>
  <si>
    <t>Epoxiconazole</t>
  </si>
  <si>
    <t>EPTC</t>
  </si>
  <si>
    <t>Esfenvalerate</t>
  </si>
  <si>
    <t>Ethephon</t>
  </si>
  <si>
    <t>Ethoprophos</t>
  </si>
  <si>
    <t>Ethylene-dibromide</t>
  </si>
  <si>
    <t>Famoxadone</t>
  </si>
  <si>
    <t>Fenamiphos</t>
  </si>
  <si>
    <t>Fenarimol</t>
  </si>
  <si>
    <t>Fenbuconazole</t>
  </si>
  <si>
    <t>Fenbutatin-oxide</t>
  </si>
  <si>
    <t>Fenoxaprop-P-e</t>
  </si>
  <si>
    <t>Fenoxycarb</t>
  </si>
  <si>
    <t>Fenpyroximate</t>
  </si>
  <si>
    <t>Fenthion</t>
  </si>
  <si>
    <t>Fipronil</t>
  </si>
  <si>
    <t>Fluazifop-P-b</t>
  </si>
  <si>
    <t>Fludioxonil</t>
  </si>
  <si>
    <t>Flufenoxuron</t>
  </si>
  <si>
    <t>Flumetsulam</t>
  </si>
  <si>
    <t>Flurochloridone</t>
  </si>
  <si>
    <t>Flusilazole</t>
  </si>
  <si>
    <t>Flusulfamide</t>
  </si>
  <si>
    <t>Folpet</t>
  </si>
  <si>
    <t>Fosetyl-Al</t>
  </si>
  <si>
    <t>Fosthiazate</t>
  </si>
  <si>
    <t>Gamma-cyhalothrin</t>
  </si>
  <si>
    <t>Gibberellic-acid</t>
  </si>
  <si>
    <t>Glufosinate-ammonium</t>
  </si>
  <si>
    <t>Glyphosate</t>
  </si>
  <si>
    <t>Glyphosate-trimesium</t>
  </si>
  <si>
    <t>Guazatine</t>
  </si>
  <si>
    <t>Halosulfuron-m</t>
  </si>
  <si>
    <t>Haloxyfop-r-m</t>
  </si>
  <si>
    <t>Hexaconazole</t>
  </si>
  <si>
    <t>Hexazinone</t>
  </si>
  <si>
    <t>Imazalil</t>
  </si>
  <si>
    <t>Imazamox</t>
  </si>
  <si>
    <t>Imazapyr</t>
  </si>
  <si>
    <t>Imazethapyr</t>
  </si>
  <si>
    <t>Imidacloprid</t>
  </si>
  <si>
    <t>Indoxacarb</t>
  </si>
  <si>
    <t>Iodosulfuron-methyl-sodium</t>
  </si>
  <si>
    <t>Ioxynil</t>
  </si>
  <si>
    <t>Iprodione</t>
  </si>
  <si>
    <t>Iprovalicarb</t>
  </si>
  <si>
    <t>Isoxadifen-e</t>
  </si>
  <si>
    <t>Kresoxim-m</t>
  </si>
  <si>
    <t>Lambda-cyhalothrin</t>
  </si>
  <si>
    <t>Linuron</t>
  </si>
  <si>
    <t>Lufenuron</t>
  </si>
  <si>
    <t>Malathion</t>
  </si>
  <si>
    <t>Mancozeb</t>
  </si>
  <si>
    <t>Maneb</t>
  </si>
  <si>
    <t>MCPA</t>
  </si>
  <si>
    <t>Mefenpyr-diethyl</t>
  </si>
  <si>
    <t>Mepiquat-chloride</t>
  </si>
  <si>
    <t>Mesotrione</t>
  </si>
  <si>
    <t>Metalaxyl</t>
  </si>
  <si>
    <t>Metalaxyl-M</t>
  </si>
  <si>
    <t>Metaldehyde</t>
  </si>
  <si>
    <t>Metazachlor</t>
  </si>
  <si>
    <t>Methamidophos</t>
  </si>
  <si>
    <t>Methidathion</t>
  </si>
  <si>
    <t>Methiocarb</t>
  </si>
  <si>
    <t>Methomyl</t>
  </si>
  <si>
    <t>Metiram</t>
  </si>
  <si>
    <t>Metolachlor</t>
  </si>
  <si>
    <t>Metrafenone</t>
  </si>
  <si>
    <t>Metribuzin</t>
  </si>
  <si>
    <t>Metsulfuron-m</t>
  </si>
  <si>
    <t>Mevinphos</t>
  </si>
  <si>
    <t>Mineral-oil</t>
  </si>
  <si>
    <t>MSMA</t>
  </si>
  <si>
    <t>Nicosulfuron</t>
  </si>
  <si>
    <t>Omethoate</t>
  </si>
  <si>
    <t>Oxadiazon</t>
  </si>
  <si>
    <t>Oxamyl</t>
  </si>
  <si>
    <t>Paraquat</t>
  </si>
  <si>
    <t>Parathion-e</t>
  </si>
  <si>
    <t>Parathion-m</t>
  </si>
  <si>
    <t>Penconazole</t>
  </si>
  <si>
    <t>Pencycuron</t>
  </si>
  <si>
    <t>Pendimethalin</t>
  </si>
  <si>
    <t>Petroleum-oil</t>
  </si>
  <si>
    <t>Pirimicarb</t>
  </si>
  <si>
    <t>Potassium-phosphite</t>
  </si>
  <si>
    <t>Prochloraz</t>
  </si>
  <si>
    <t>Procymidone</t>
  </si>
  <si>
    <t>Profenofos</t>
  </si>
  <si>
    <t>Prohexadione-Ca</t>
  </si>
  <si>
    <t>Propamocarb-HCl</t>
  </si>
  <si>
    <t>Propaquizafop</t>
  </si>
  <si>
    <t>Propargite</t>
  </si>
  <si>
    <t>Propiconazole</t>
  </si>
  <si>
    <t>Propineb</t>
  </si>
  <si>
    <t>Propoxur</t>
  </si>
  <si>
    <t>Propyzamide</t>
  </si>
  <si>
    <t>Prothioconazole</t>
  </si>
  <si>
    <t>Pymetrozine</t>
  </si>
  <si>
    <t>Pyraclostrobin</t>
  </si>
  <si>
    <t>Pyrimethanil</t>
  </si>
  <si>
    <t>Pyriproxifen</t>
  </si>
  <si>
    <t>Quaternary-Ammonium-salts</t>
  </si>
  <si>
    <t>Quinalphos</t>
  </si>
  <si>
    <t>Quinoxyfen</t>
  </si>
  <si>
    <t>Rimsulfuron</t>
  </si>
  <si>
    <t>Simazine</t>
  </si>
  <si>
    <t>s-metolachlor</t>
  </si>
  <si>
    <t>Spinosad</t>
  </si>
  <si>
    <t>Spirodiclofen</t>
  </si>
  <si>
    <t>Spiroxamine</t>
  </si>
  <si>
    <t>Sulcotrione</t>
  </si>
  <si>
    <t>Sulfosulfuron</t>
  </si>
  <si>
    <t>Sulphur</t>
  </si>
  <si>
    <t>Tartar-emetic</t>
  </si>
  <si>
    <t>Tau-fluvalinate</t>
  </si>
  <si>
    <t>Tebuconazole</t>
  </si>
  <si>
    <t>Tembotrione</t>
  </si>
  <si>
    <t>Tepraloxydim</t>
  </si>
  <si>
    <t>Terbufos</t>
  </si>
  <si>
    <t>Terbuthylazine</t>
  </si>
  <si>
    <t>Tetradifon</t>
  </si>
  <si>
    <t>Thiabendazole</t>
  </si>
  <si>
    <t>Thiacloprid</t>
  </si>
  <si>
    <t>Thiamethoxam</t>
  </si>
  <si>
    <t>Thifensulfuron-m</t>
  </si>
  <si>
    <t>Thiodicarb</t>
  </si>
  <si>
    <t>Thiophanate</t>
  </si>
  <si>
    <t>Thiram</t>
  </si>
  <si>
    <t>Tralomethrin</t>
  </si>
  <si>
    <t>Triadimefon</t>
  </si>
  <si>
    <t>Triadimenol</t>
  </si>
  <si>
    <t>Triasulfuron</t>
  </si>
  <si>
    <t>Tribenuron-m</t>
  </si>
  <si>
    <t>Trichlorfon</t>
  </si>
  <si>
    <t>Trifloxystrobin</t>
  </si>
  <si>
    <t>Triflumuron</t>
  </si>
  <si>
    <t>Trifluralin</t>
  </si>
  <si>
    <t>Triticonazole</t>
  </si>
  <si>
    <t>Uniconazole-P</t>
  </si>
  <si>
    <t>Zineb</t>
  </si>
  <si>
    <t>Azinphos-methyl</t>
  </si>
  <si>
    <t>Parathion-methyl</t>
  </si>
  <si>
    <t>Parathion-ethyl</t>
  </si>
  <si>
    <t>Fluazifop-P-butyl</t>
  </si>
  <si>
    <t>Fenoxaprop-P-ethyl</t>
  </si>
  <si>
    <t>Kresoxim-methyl</t>
  </si>
  <si>
    <t>Halosulfuron-methyl</t>
  </si>
  <si>
    <t>Demeton-S-methyl</t>
  </si>
  <si>
    <t>Tribenuron-methyl</t>
  </si>
  <si>
    <t>Thifensulfuron-methyl</t>
  </si>
  <si>
    <t>Metsulfuron-methyl</t>
  </si>
  <si>
    <t>Pesticide</t>
  </si>
  <si>
    <t>Crop</t>
  </si>
  <si>
    <t>Sugar Cane</t>
  </si>
  <si>
    <t>Maize</t>
  </si>
  <si>
    <t>Wheat</t>
  </si>
  <si>
    <t>Other</t>
  </si>
  <si>
    <t>Sorghum</t>
  </si>
  <si>
    <t>Soybeans</t>
  </si>
  <si>
    <t>Citrus</t>
  </si>
  <si>
    <t>Cotton</t>
  </si>
  <si>
    <t>Tomato</t>
  </si>
  <si>
    <t>Apples</t>
  </si>
  <si>
    <t>Potatoes</t>
  </si>
  <si>
    <t>Peaches</t>
  </si>
  <si>
    <t>Pears</t>
  </si>
  <si>
    <t>Groundnuts</t>
  </si>
  <si>
    <t>Sunflower</t>
  </si>
  <si>
    <t>Green Beans</t>
  </si>
  <si>
    <t>Dry Beans</t>
  </si>
  <si>
    <t>Apricots</t>
  </si>
  <si>
    <t>Plums</t>
  </si>
  <si>
    <t>Grapes (wine)</t>
  </si>
  <si>
    <t>Grapes (table)</t>
  </si>
  <si>
    <t>Avocado</t>
  </si>
  <si>
    <t>Pineapples</t>
  </si>
  <si>
    <t>Barley</t>
  </si>
  <si>
    <t>Mangoes</t>
  </si>
  <si>
    <t>Bananas</t>
  </si>
  <si>
    <t>zineb</t>
  </si>
  <si>
    <t>Use</t>
  </si>
  <si>
    <t>%</t>
  </si>
  <si>
    <t>Select Active Ingedient in Cell Below</t>
  </si>
  <si>
    <t>(kg)</t>
  </si>
  <si>
    <t>(%)</t>
  </si>
  <si>
    <t>Total National Use</t>
  </si>
  <si>
    <t>kg</t>
  </si>
  <si>
    <t>Select Crop in Cell Below</t>
  </si>
  <si>
    <t>Use per Active Ingredient</t>
  </si>
  <si>
    <t>1. Total National Use (kg) refers to the total application (kg) of the active ingredient at a national scale</t>
  </si>
  <si>
    <t>3. Coloured bars provide a visual representation of crops that use relatively high quantities of the selected active ingredient</t>
  </si>
  <si>
    <t>Summary of active ingredient applied per crop</t>
  </si>
  <si>
    <t>Summary of crop application per active ingredient</t>
  </si>
  <si>
    <t>Total Crop Use</t>
  </si>
  <si>
    <t>1. Total Crop Use (kg) refers to the total application (kg) of all active ingredients per crop</t>
  </si>
  <si>
    <t>3. Coloured bars provide a visual representation of active ingredients that are used in relatively high quantities on the selected crop</t>
  </si>
  <si>
    <t>Use Per Crop</t>
  </si>
  <si>
    <r>
      <t xml:space="preserve"> AI Area Treated_x000D_
(x 10</t>
    </r>
    <r>
      <rPr>
        <b/>
        <vertAlign val="superscript"/>
        <sz val="11"/>
        <color theme="1"/>
        <rFont val="Arial"/>
        <family val="2"/>
      </rPr>
      <t>3</t>
    </r>
    <r>
      <rPr>
        <b/>
        <sz val="11"/>
        <color theme="1"/>
        <rFont val="Arial"/>
        <family val="2"/>
      </rPr>
      <t xml:space="preserve"> ha)</t>
    </r>
  </si>
  <si>
    <t>AI dose rate_x000D_
(kg or L/ha)</t>
  </si>
  <si>
    <r>
      <t>AI volume_x000D_
(x 10</t>
    </r>
    <r>
      <rPr>
        <b/>
        <vertAlign val="superscript"/>
        <sz val="11"/>
        <color theme="1"/>
        <rFont val="Arial"/>
        <family val="2"/>
      </rPr>
      <t>3</t>
    </r>
    <r>
      <rPr>
        <b/>
        <sz val="11"/>
        <color theme="1"/>
        <rFont val="Arial"/>
        <family val="2"/>
      </rPr>
      <t xml:space="preserve"> kg or L)</t>
    </r>
  </si>
  <si>
    <t>AI</t>
  </si>
  <si>
    <t>AI dose rate
(kg;l/ha)</t>
  </si>
  <si>
    <t>Additional Crops</t>
  </si>
  <si>
    <t>Herbicides</t>
  </si>
  <si>
    <t>Insecticides</t>
  </si>
  <si>
    <t>Bacillus-thuringiensis</t>
  </si>
  <si>
    <t>Cadusafos</t>
  </si>
  <si>
    <t>Etoxazole</t>
  </si>
  <si>
    <t>Fenpropathrin</t>
  </si>
  <si>
    <t>Furfural</t>
  </si>
  <si>
    <t>Methoxyfenozide</t>
  </si>
  <si>
    <t>Milbemectin</t>
  </si>
  <si>
    <t>Fungicides</t>
  </si>
  <si>
    <t>Triforine</t>
  </si>
  <si>
    <t>Chlorsulfuron</t>
  </si>
  <si>
    <t>Clomazone</t>
  </si>
  <si>
    <t>Florasulam</t>
  </si>
  <si>
    <t>Prosulfuron</t>
  </si>
  <si>
    <t>Growth regulators</t>
  </si>
  <si>
    <t>Butralin</t>
  </si>
  <si>
    <t>Seed dressing</t>
  </si>
  <si>
    <t>Flufenoxim</t>
  </si>
  <si>
    <t>Emamectin-benzoate</t>
  </si>
  <si>
    <t>Cyprodinil</t>
  </si>
  <si>
    <t>Dodine</t>
  </si>
  <si>
    <t>Fluopyram</t>
  </si>
  <si>
    <t>Myclobutanil</t>
  </si>
  <si>
    <t>Zinc-oxide</t>
  </si>
  <si>
    <t>Clethodim</t>
  </si>
  <si>
    <t>Oxyfluorfen</t>
  </si>
  <si>
    <t>Flutriafol</t>
  </si>
  <si>
    <t>Picoxystrobin</t>
  </si>
  <si>
    <t>Pinoxaden</t>
  </si>
  <si>
    <t>Beans</t>
  </si>
  <si>
    <t>Bacillus-thur.-aizawai</t>
  </si>
  <si>
    <t>Bromopropylate</t>
  </si>
  <si>
    <t>Clothianidin</t>
  </si>
  <si>
    <t>Hydramethylnon</t>
  </si>
  <si>
    <t>Spirotetramat</t>
  </si>
  <si>
    <t>Copper-oxide</t>
  </si>
  <si>
    <t>2.4-D-salt</t>
  </si>
  <si>
    <t>Fluroxypyr</t>
  </si>
  <si>
    <t>Topramezone</t>
  </si>
  <si>
    <t>Triazines</t>
  </si>
  <si>
    <t>Tefluthrin</t>
  </si>
  <si>
    <t>Diafenthiuron</t>
  </si>
  <si>
    <t>Forestry</t>
  </si>
  <si>
    <t>Picloram</t>
  </si>
  <si>
    <t>Triclopyr</t>
  </si>
  <si>
    <t>Tetraconazole</t>
  </si>
  <si>
    <t>Uniconazole</t>
  </si>
  <si>
    <t>Prothiofos</t>
  </si>
  <si>
    <t>Fenamidone</t>
  </si>
  <si>
    <t>Fluopicolide</t>
  </si>
  <si>
    <t>Mandipropamid</t>
  </si>
  <si>
    <t>Dichlorophen</t>
  </si>
  <si>
    <t>Diclosulam</t>
  </si>
  <si>
    <t>Industrial Mkts</t>
  </si>
  <si>
    <t>Tebuthiuron</t>
  </si>
  <si>
    <t>Oil Seeds</t>
  </si>
  <si>
    <t>Pasture</t>
  </si>
  <si>
    <t>Cyromazine</t>
  </si>
  <si>
    <t>Flubendiamide</t>
  </si>
  <si>
    <t>Pyridalyl</t>
  </si>
  <si>
    <t>Stone Fruit</t>
  </si>
  <si>
    <t>Amicarbazone</t>
  </si>
  <si>
    <t>Isoxaflutole</t>
  </si>
  <si>
    <t>Sulfentrazone</t>
  </si>
  <si>
    <t>Tomatoes</t>
  </si>
  <si>
    <t>Mesosulfuron-m</t>
  </si>
  <si>
    <t>Prosulfocarb</t>
  </si>
  <si>
    <t>Fluquinconazole</t>
  </si>
  <si>
    <t>KOC</t>
  </si>
  <si>
    <t>Active</t>
  </si>
  <si>
    <t>Mammals - Acute LD50</t>
  </si>
  <si>
    <t>Fish - Acute LC50</t>
  </si>
  <si>
    <t>Daphnia - Acute EC50</t>
  </si>
  <si>
    <t>Algae - Acute EC50</t>
  </si>
  <si>
    <t>Soil DT50 typical</t>
  </si>
  <si>
    <t>Koc ml/g</t>
  </si>
  <si>
    <t>Solubility water @ 20 deg C mg/l</t>
  </si>
  <si>
    <t>((E,E)-methoxyimino-[2-[1-(3-trifluoromethylphenyl)-ethylideneaminooxymethyl]-phenyl]acetic acid)</t>
  </si>
  <si>
    <t>((Z)-N-(alpha-cylcopropylmethoxyimino-2,3-difluoro-6-trifluoromethylbenzyl)carbamoylacetic acid</t>
  </si>
  <si>
    <t>(+-)-2-[4,5-dihydro-4-methyl-4-(1-methylethyl)-5-oxo-1H-imidazol-2-yl]-3,5,pyridinecarboxylic acid</t>
  </si>
  <si>
    <t>(1R,3R,E)-3-(4-chlorobenzylidene)-5,5-dimethyl-1-((1H)-1,2,4-triazol-1-ylmethyl)-cyclopentan-1,3-diol</t>
  </si>
  <si>
    <t>(4-trifluoromethoxy)phenyl urea</t>
  </si>
  <si>
    <t>(6-cyclopropyl-2-phenylaminopyrimindin-4-yl)methanol</t>
  </si>
  <si>
    <t>(D+)-2-(4-(6-chloro-2-benzoxazolyloxy)-phenoxy)-propionic acid</t>
  </si>
  <si>
    <t>(DTPU)</t>
  </si>
  <si>
    <t>(E)-2-(2-[6-cyanophenoxy)-pyrimidin-4-yloxyl]-phenyl-3-methoxyacrylic acid</t>
  </si>
  <si>
    <t>(E)-2-(4-chlorobenzylidene)-5,5-dimethyl-1-((1H)-1,2,4-triazol-1-ylmethyl)-cyclopentan-1,3-diol</t>
  </si>
  <si>
    <t>(E)-methoxyamino(alpha-(o-tolyloxy)-o-tolyl]acetic acid</t>
  </si>
  <si>
    <t>(E)-methyl 5-chloro-2,3-dihydro-2-hydroxy-1-[[[(methoxycarbonyl)[4-trifluoromethoxy)phenyl]amino]carbonyl]hydrazono]-1H-indene-2-carboxylate</t>
  </si>
  <si>
    <t>(R)-2-[4-(6-chloro-quinoxaline-2-yloxy) phenoxy]propanoic acid</t>
  </si>
  <si>
    <t>(TPSA)</t>
  </si>
  <si>
    <t>(Z)-2-chloro-3-[2-chloro-5-(((2-hydroxycarbonyl)cyclohexen-1-yl)carbonylamino)phenyl]acrylic acid</t>
  </si>
  <si>
    <t>(Z)-2-chloro-3-[2-chloro-5-(1,3,dioxo-4,5,6,7-tertahydroisoindol-2-yl)phenyl]acrylic acid</t>
  </si>
  <si>
    <t>[(2,6-dimethylphenyl)-2-methoxyethyl)carbamoyl]methanesulfonic acid sodium salt</t>
  </si>
  <si>
    <t>[3-cyano-4-methanesulfonyl-2-methyl phenyl](5-hydroxy-1-methyl-1H-pyrazol-4-yl)methanone</t>
  </si>
  <si>
    <t>[E-o-(2-hydroxycarbonyl-5-methyl)phenoxymethyl]-2-methoxyimino-N-methylphenyl acetamide</t>
  </si>
  <si>
    <t>[E-o-(5-hydroxycarbonyl-2-methyl)phenoxymethyl]-2-methoxyimino-N-methylphenyl acetamide</t>
  </si>
  <si>
    <t>1-(2,4-dichlorophenyl)2-imidazol-1-ylethanol</t>
  </si>
  <si>
    <t>1-(3,5-dichlorophenyl)-5-isopropyl biuret</t>
  </si>
  <si>
    <t>1-(4-chlorophenyl)-3-({2 [ (methoxy carbonyl)amino] benzyl} oxy)-1H-pyrazol-3-yl]glucopyranosiduronic acid</t>
  </si>
  <si>
    <t>1-(6-fluoro-2-benzothiazol-2-yl)ethanol</t>
  </si>
  <si>
    <t>1-(6-fluoro-2-benzothiazolyl)ethylamine</t>
  </si>
  <si>
    <t>1,2,4-triazole</t>
  </si>
  <si>
    <t>1,3-dichloropropene</t>
  </si>
  <si>
    <t>1-[2-[2-chloro-4-(4-chloro-phenoxy)-phenyl]-2-1H-[1,2,4]triazol-yl]-ethanol</t>
  </si>
  <si>
    <t>1-amino-3,4-dichlorobenzene</t>
  </si>
  <si>
    <t>1-methylcyclopropene</t>
  </si>
  <si>
    <t>1-naphthol</t>
  </si>
  <si>
    <t>2-(3,5-dichlorophenyl)-4,4-dimethyl-5-methylene-oxazoline</t>
  </si>
  <si>
    <t>2-(3-trifluoromethylphenoxy)nicotinamide</t>
  </si>
  <si>
    <t>2-(3-trifluoromethylphenoxy)nicotinic acid</t>
  </si>
  <si>
    <t>2,2-dimethyl-1,3-benzodioxol-4-ol</t>
  </si>
  <si>
    <t>2,3,6-TBA</t>
  </si>
  <si>
    <t>2,3-Dihydro-2,2-dimethyl-3-hydroxy-7-benzofuranyl N-methylcarbamate</t>
  </si>
  <si>
    <t>2,4,5-trichlorophenol</t>
  </si>
  <si>
    <t>2,4-D</t>
  </si>
  <si>
    <t>2,4-DB</t>
  </si>
  <si>
    <t>2,4-dichloroaniline</t>
  </si>
  <si>
    <t>2,4-dichloroanisole</t>
  </si>
  <si>
    <t>2,4-dichlorobenzoic acid</t>
  </si>
  <si>
    <t>2,4-dichlorophenol</t>
  </si>
  <si>
    <t>2,5-dichloroaniline</t>
  </si>
  <si>
    <t>2,6-dichloro-1,4-phenylenediamine</t>
  </si>
  <si>
    <t>2,6-dichlorobenzamide</t>
  </si>
  <si>
    <t>2,6-dichlorobenzoic acid</t>
  </si>
  <si>
    <t>2,6-difluorobenzoic acid</t>
  </si>
  <si>
    <t>2-[N-[3-((1Z)-2-carboxy-2-chlorovinyl)-4-chlorophenyl]carbamoyl]-?-hydroxycyclohex-1-enecarboxylic acid</t>
  </si>
  <si>
    <t>2-amino-4,6-dimethoxypyrimidine</t>
  </si>
  <si>
    <t>2-amino-4,6-dimethylpyrimidine</t>
  </si>
  <si>
    <t>2-amino-4-methoxy-6-methyl-1,3,5-triazine</t>
  </si>
  <si>
    <t>2-amino-4-methylsulfonylbenzoic acid</t>
  </si>
  <si>
    <t>2-aminobenzimidazole</t>
  </si>
  <si>
    <t>2-aminobutane</t>
  </si>
  <si>
    <t>2-amino-N-isopropylbenzamide</t>
  </si>
  <si>
    <t>2-butanesulfonic acid</t>
  </si>
  <si>
    <t>2-chloro-4-methylsulfonyl-benzoic acid</t>
  </si>
  <si>
    <t>2-dodecyl-3-hydroxy-1,4-naphthoquinone</t>
  </si>
  <si>
    <t>2-ethylsulfinyl ethane sulfonic acid</t>
  </si>
  <si>
    <t>2-hydroxy–2',6'-diethyl-N-(methoxymethyl)acetanilide</t>
  </si>
  <si>
    <t>2-hydroxy-3-fluoro-5-chloro-pyridine</t>
  </si>
  <si>
    <t>2-hydroxy-4,6-bis(ethlyamino)-s-triazine</t>
  </si>
  <si>
    <t>2-hydroxyquinoxaline</t>
  </si>
  <si>
    <t>2-isopropyl-4-methyl-6-hydroxypyrimidine</t>
  </si>
  <si>
    <t>2-methyl-2-(methylsulfinyl)propanal O-((methylamino)carbonyl)oxime</t>
  </si>
  <si>
    <t>2-methyl-4-chlorophenol</t>
  </si>
  <si>
    <t>2-pyrroline-3-carbonitrile,4-bromo-2-(4-chlorophenyl)-5-(trifluoromethyl)-chlorfenapyr</t>
  </si>
  <si>
    <t>3-(2,2-dichlorovinyl)-2,2-dimethylcyclopropanecarboxylic acid</t>
  </si>
  <si>
    <t>3-(2,4-dichlorophenyl)-3,4-dihydroxy-1-oxaspiro[4.5]decan-2-one</t>
  </si>
  <si>
    <t>3-(2,4-dichlorophenyl)-3-hydroxy-1-oxaspiro[4.5]decane-2,4-dione</t>
  </si>
  <si>
    <t>3-(2,4-dichlorophenyl)-4-hydroxy-1-oxaspiro[4.5]dec-3-en-2-one</t>
  </si>
  <si>
    <t>3-(2-chloro-3,3,3-trifluoroprop1-enyl)-2-dimethylcyclopropane carboxylic acid</t>
  </si>
  <si>
    <t>3-(3-chloro-p-tolyl)-1-methylurea</t>
  </si>
  <si>
    <t>3-(4,5-dihydro-isoxazol-3-yl)-4-methanesulfonyl-2-methyl-benzoic acid</t>
  </si>
  <si>
    <t>3-(4-cyclopropyl-6-methylpyrimidin-2-ylamino)phenol</t>
  </si>
  <si>
    <t>3-(ethylsulfonyl)-2-pyridinesulfonamide</t>
  </si>
  <si>
    <t>3,3-dichloro-4,4-dimethylazobenzene</t>
  </si>
  <si>
    <t>3,5,6-trichloro-2-pyridinol</t>
  </si>
  <si>
    <t>3,5-dichloro-2,4-difluorophenylurea</t>
  </si>
  <si>
    <t>3,5-di-iodo-4-hydroxybenzamide</t>
  </si>
  <si>
    <t>3,5-di-iodo-4-hydroxybenzoic acid</t>
  </si>
  <si>
    <t>3,6-dichlorosalicyclic acid</t>
  </si>
  <si>
    <t>3-aminophenyl N methylcarbamate</t>
  </si>
  <si>
    <t>3-chloro-1-methyl-5-(trifluoromethyl)-2(1H)-pyridinone</t>
  </si>
  <si>
    <t>3-chloro-4-methylaniline</t>
  </si>
  <si>
    <t>3-chloro-5-trifluoromethylpyridin-2-ol</t>
  </si>
  <si>
    <t>3-chloro-5-trifluoromethyl-pyridine-2-carboxylic acid</t>
  </si>
  <si>
    <t>3-chloro-8-quinoline-carboxylic acid</t>
  </si>
  <si>
    <t>3-chloroallyl alcohol</t>
  </si>
  <si>
    <t>3-formamidophenyl methylcarbamate</t>
  </si>
  <si>
    <t>3-hydroxyformanilide</t>
  </si>
  <si>
    <t>3-hydroxymethyl sulfentrazone (N-[2,4-dichloro-5-[4-(difluoromethyl)-yl]pheny]methanesulfonamide</t>
  </si>
  <si>
    <t>3-hydroxymethyl-7-chloro-quinoline-8-carboxylic acid</t>
  </si>
  <si>
    <t>3-hydroxyquinoxyfen</t>
  </si>
  <si>
    <t>3-ketocarbofuran</t>
  </si>
  <si>
    <t>3-methyl-4-nitrophenol</t>
  </si>
  <si>
    <t>3-phenoxybenzoic acid</t>
  </si>
  <si>
    <t>3-trifluoromethylbenzoic acid</t>
  </si>
  <si>
    <t>4-(1,1-dimethylethyl) benzene ethanol</t>
  </si>
  <si>
    <t>4-(3-chloro-5-trifluoromethyl-2-pyridyloxyphenol</t>
  </si>
  <si>
    <t>4-(4-chlorophenyl)-2-(methyl-1H-1,2,4-triazole)-4-oxo-2-phenylbutanenitrile</t>
  </si>
  <si>
    <t>4-(8-hydroxy-6-oxo-5-oxaspiro[3.4]oct-7-en-7-yl)-3,5-dimethylbenzoic acid</t>
  </si>
  <si>
    <t>4,4-dibromobenzilic acid</t>
  </si>
  <si>
    <t>4,5-dihydro-5-hydroxy-6-methyl-4-[3-pyridinylmethylene)amino]-1,2,4-triazine-3-(2H)-one</t>
  </si>
  <si>
    <t>4,5-dimethyl-thiophene-3-carboxylic acid allyamide</t>
  </si>
  <si>
    <t>4,6-Bis(amino)-2-chloro-s-triazine</t>
  </si>
  <si>
    <t>4,6-dimethoxypyrimidine-2-yl-urea</t>
  </si>
  <si>
    <t>4-[2-hydroxy-3,3-dimethyl-1-(1H-1,2,4-triazol-1-yl)butoxy]-benzoic acid</t>
  </si>
  <si>
    <t>4-amino-2-[3-(4,6-dimethoxypyrimidin-2-yl)ureidosulfonyl]-N, N-dimethylbenzamide</t>
  </si>
  <si>
    <t>4-amino-2-chloropyridine</t>
  </si>
  <si>
    <t>4-amino-3,5-dichloro-6-fluoro-2-pyridinol</t>
  </si>
  <si>
    <t>4-amino-3,5-dichloro-6-fluoro-methoxypyridine</t>
  </si>
  <si>
    <t>4-chloro-2-methylphenol</t>
  </si>
  <si>
    <t>4-chloro-5-p-tolylimidazole-2-carbonitrile</t>
  </si>
  <si>
    <t>4-chloro-5-p-tolylimidazole-2-carboxamide</t>
  </si>
  <si>
    <t>4-chloro-5-p-tolylimidazole2-carboxylic acid</t>
  </si>
  <si>
    <t>4-chlorophenylurea</t>
  </si>
  <si>
    <t>4-chloroprothiofos</t>
  </si>
  <si>
    <t>4-CPA</t>
  </si>
  <si>
    <t>4-fluoro-3-phenoxybenzoic acid</t>
  </si>
  <si>
    <t>4-hydroxy saccharin</t>
  </si>
  <si>
    <t>4-hydroxy-2,5,6-trichloroisophtalonitrile</t>
  </si>
  <si>
    <t>4-hydroxy-3-mesityl-1-oxaspiro[4.4]non-3-en-2-one</t>
  </si>
  <si>
    <t>4-hydroxyquinazoline</t>
  </si>
  <si>
    <t>4-methoxybiphenyl</t>
  </si>
  <si>
    <t>4-N-[3-chloro-5-trifluoromethyl-pyridin-2-yl-(hydroxyl)methyl]-2,6-dichlorobenzamide</t>
  </si>
  <si>
    <t>4-tert-butyl-2-6,dinitroaniline</t>
  </si>
  <si>
    <t>4-trifluoromethylnicotinic acid</t>
  </si>
  <si>
    <t>5-(2,4-dichlorophenoxy)-2-nitrobenzoic acid</t>
  </si>
  <si>
    <t>5-(4-chlorophenyl)-N-(4-oxocyclohexyl)-4-methyl-2-oxothiazolidine-3-carboxamide</t>
  </si>
  <si>
    <t>5-(aminosulfonyl)-1H-1,2,4-triazole-3-carboxylic acid</t>
  </si>
  <si>
    <t>5-[4-(4-hydroxyphenoxy)phenyl-5-methyl-3-(phenylamino)-2,4-oxazolidine dione</t>
  </si>
  <si>
    <t>5-amino-2,4-dimethyltrifluoromethanesulfonanilide</t>
  </si>
  <si>
    <t>5-amino-N-(2,6-dichloro-3-methylphenyl)-1H-1,2,4-triazole-3-sulfonamide</t>
  </si>
  <si>
    <t>5-hydroxy pyrimidine amine</t>
  </si>
  <si>
    <t>5-methyl-2-(3H)-oxazolone</t>
  </si>
  <si>
    <t>6-(2-ethylsulfinylpropyl)-4-oxy-2-propyl-4,5,6,7-tetrahydro-1,3,benzoxazole</t>
  </si>
  <si>
    <t>6-(3-trifluoromethylphenoxy)-2-pyridine carboxylic acid</t>
  </si>
  <si>
    <t>6-[5-hydroxy-1-methyl-1H-pyrazol-4-yl)carbonyl]-5-methyl-2,3-dihydro-4H-1-benzothiopyran-4-one</t>
  </si>
  <si>
    <t>6-chloro-3-phenyl-pyridazin-4-ol</t>
  </si>
  <si>
    <t>6-chloronicotinic acid</t>
  </si>
  <si>
    <t>6-deisopropyl atrazine</t>
  </si>
  <si>
    <t>6-ethoxy-2-ethyl-4-hydroxypyrimidine</t>
  </si>
  <si>
    <t>6-fluoro-2-hydroxybenzothiazole</t>
  </si>
  <si>
    <t>7-chloro-3,8-quinoline dicarboxylic acid</t>
  </si>
  <si>
    <t>abamectin</t>
  </si>
  <si>
    <t>acephate</t>
  </si>
  <si>
    <t>acequinocyl</t>
  </si>
  <si>
    <t>acetamiprid</t>
  </si>
  <si>
    <t>acetochlor</t>
  </si>
  <si>
    <t>acibenzolar-s-methyl</t>
  </si>
  <si>
    <t>acid sulphonamide</t>
  </si>
  <si>
    <t>acid sulphonimide</t>
  </si>
  <si>
    <t>acifluorfen</t>
  </si>
  <si>
    <t>acifluorfen-sodium</t>
  </si>
  <si>
    <t>aclonifen</t>
  </si>
  <si>
    <t>acrinathrin</t>
  </si>
  <si>
    <t>acrolein</t>
  </si>
  <si>
    <t>alachlor</t>
  </si>
  <si>
    <t>alanycarb</t>
  </si>
  <si>
    <t>albendazole</t>
  </si>
  <si>
    <t>aldicarb</t>
  </si>
  <si>
    <t>aldoxycarb</t>
  </si>
  <si>
    <t>aldrin</t>
  </si>
  <si>
    <t>allethrin</t>
  </si>
  <si>
    <t>allethrolone</t>
  </si>
  <si>
    <t>alloxydim</t>
  </si>
  <si>
    <t>alpha-(1,1-dimethylethyl)-beta-(2-phenoxyethyl)-1H-1,2,4-triazole-1-ethanol</t>
  </si>
  <si>
    <t>alpha-(1-chlorocyclopropyl)-alpha-o(2-chlorophenyl)methyl-1H-1,2,4-triazole-1-ethanol</t>
  </si>
  <si>
    <t>alpha,2-dichloro-5-[4-(difluoromethyl)-4,5-dihydro-3-methyl-5-oxo-1H-1,2,4-triazol-1-yl]-4-fluorobenzenepropanoic acid</t>
  </si>
  <si>
    <t>alpha-cypermethrin</t>
  </si>
  <si>
    <t>alpha-hydroxy-alpha-methyl-4-phenoxybenzene acetic acid</t>
  </si>
  <si>
    <t>aluminium ammonium sulphate</t>
  </si>
  <si>
    <t>aluminium sulphate</t>
  </si>
  <si>
    <t>ametryn</t>
  </si>
  <si>
    <t>amidosulfuron</t>
  </si>
  <si>
    <t>aminomethylphosphonic acid</t>
  </si>
  <si>
    <t>aminopyralid</t>
  </si>
  <si>
    <t>aminopyrimidine</t>
  </si>
  <si>
    <t>amitraz</t>
  </si>
  <si>
    <t>amitrole</t>
  </si>
  <si>
    <t>ammonium acetate</t>
  </si>
  <si>
    <t>ammonium carbonate</t>
  </si>
  <si>
    <t>ammonium hydroxide</t>
  </si>
  <si>
    <t>ammonium sulphamate</t>
  </si>
  <si>
    <t>ammonium sulphate</t>
  </si>
  <si>
    <t>ammonium thiocyanate</t>
  </si>
  <si>
    <t>ancymidol</t>
  </si>
  <si>
    <t>anilazine</t>
  </si>
  <si>
    <t>aniline</t>
  </si>
  <si>
    <t>anilino acid</t>
  </si>
  <si>
    <t>anthracene oil</t>
  </si>
  <si>
    <t>anthraquinone</t>
  </si>
  <si>
    <t>asulam</t>
  </si>
  <si>
    <t>atrazine</t>
  </si>
  <si>
    <t>aviglycine-HCl</t>
  </si>
  <si>
    <t>azaconazole</t>
  </si>
  <si>
    <t>azadirachtin</t>
  </si>
  <si>
    <t>azafenidin</t>
  </si>
  <si>
    <t>azamethiphos</t>
  </si>
  <si>
    <t>azimsulfuron</t>
  </si>
  <si>
    <t>azinphos-ethyl</t>
  </si>
  <si>
    <t>azinphos-methyl</t>
  </si>
  <si>
    <t>aziprotryne</t>
  </si>
  <si>
    <t>azocyclotin</t>
  </si>
  <si>
    <t>azoxystrobin</t>
  </si>
  <si>
    <t>Bacillus sphaericus</t>
  </si>
  <si>
    <t>Bacillus subtilis</t>
  </si>
  <si>
    <t>Bacillus thuringiensis</t>
  </si>
  <si>
    <t>beflubutamid</t>
  </si>
  <si>
    <t>benalaxyl</t>
  </si>
  <si>
    <t>benalaxyl-M</t>
  </si>
  <si>
    <t>benazolin</t>
  </si>
  <si>
    <t>bendiocarb</t>
  </si>
  <si>
    <t>benfluralin</t>
  </si>
  <si>
    <t>benfuracarb</t>
  </si>
  <si>
    <t>benfuresate</t>
  </si>
  <si>
    <t>benodanil</t>
  </si>
  <si>
    <t>benomyl</t>
  </si>
  <si>
    <t>benoxacor</t>
  </si>
  <si>
    <t>bensulfuron-methyl</t>
  </si>
  <si>
    <t>bensulide</t>
  </si>
  <si>
    <t>bensultap</t>
  </si>
  <si>
    <t>bentazone</t>
  </si>
  <si>
    <t>benthiavalicarb</t>
  </si>
  <si>
    <t>benzaldehyde</t>
  </si>
  <si>
    <t>benzfendizone</t>
  </si>
  <si>
    <t>benzo[1,2,3]thiadiazole-7-carboxylic acid</t>
  </si>
  <si>
    <t>benzothiazole</t>
  </si>
  <si>
    <t>benzothiazolyloxyacetic acid</t>
  </si>
  <si>
    <t>benzoximate</t>
  </si>
  <si>
    <t>benzyl alcohol</t>
  </si>
  <si>
    <t>beta-cyfluthrin</t>
  </si>
  <si>
    <t>beta-cypermethrin</t>
  </si>
  <si>
    <t>bifenazate</t>
  </si>
  <si>
    <t>bifenox</t>
  </si>
  <si>
    <t>bifenthrin</t>
  </si>
  <si>
    <t>binapacryl</t>
  </si>
  <si>
    <t>bioallethrin</t>
  </si>
  <si>
    <t>bioresmethrin</t>
  </si>
  <si>
    <t>biphenyl</t>
  </si>
  <si>
    <t>bispyribac-sodium</t>
  </si>
  <si>
    <t>bistrifluron</t>
  </si>
  <si>
    <t>bitertanol</t>
  </si>
  <si>
    <t>bone oil</t>
  </si>
  <si>
    <t>Bordeaux mixture</t>
  </si>
  <si>
    <t>boscalid</t>
  </si>
  <si>
    <t>brodifacoum</t>
  </si>
  <si>
    <t>bromacil</t>
  </si>
  <si>
    <t>bromadiolone</t>
  </si>
  <si>
    <t>bromethalin</t>
  </si>
  <si>
    <t>bromocyclen</t>
  </si>
  <si>
    <t>bromofenoxim</t>
  </si>
  <si>
    <t>bromophos</t>
  </si>
  <si>
    <t>bromophos-ethyl</t>
  </si>
  <si>
    <t>bromopropylate</t>
  </si>
  <si>
    <t>bromoxynil</t>
  </si>
  <si>
    <t>bromuconazole</t>
  </si>
  <si>
    <t>bronopol</t>
  </si>
  <si>
    <t>bupirimate</t>
  </si>
  <si>
    <t>buprofezin</t>
  </si>
  <si>
    <t>butachlor</t>
  </si>
  <si>
    <t>butanamide</t>
  </si>
  <si>
    <t>butocarboxim</t>
  </si>
  <si>
    <t>butoxycarboxim</t>
  </si>
  <si>
    <t>butralin</t>
  </si>
  <si>
    <t>butylate</t>
  </si>
  <si>
    <t>cadusafos</t>
  </si>
  <si>
    <t>calciferol</t>
  </si>
  <si>
    <t>calcium carbonate</t>
  </si>
  <si>
    <t>calcium chloride</t>
  </si>
  <si>
    <t>calcium hydroxide</t>
  </si>
  <si>
    <t>calcium phosphate</t>
  </si>
  <si>
    <t>camphechlor</t>
  </si>
  <si>
    <t>captafol</t>
  </si>
  <si>
    <t>captan</t>
  </si>
  <si>
    <t>carbamoyl-3-phenoxybenzyl 2-(4-chlorophenyl)-3-methylbutyrate</t>
  </si>
  <si>
    <t>carbaryl</t>
  </si>
  <si>
    <t>carbendazim</t>
  </si>
  <si>
    <t>carbetamide</t>
  </si>
  <si>
    <t>carbofuran</t>
  </si>
  <si>
    <t>carbon dioxide</t>
  </si>
  <si>
    <t>carbophenothion</t>
  </si>
  <si>
    <t>carbosulfan</t>
  </si>
  <si>
    <t>carboxin</t>
  </si>
  <si>
    <t>carboxin sulfone</t>
  </si>
  <si>
    <t>carboxin sulfoxide</t>
  </si>
  <si>
    <t>carfentrazone-ethyl</t>
  </si>
  <si>
    <t>carpropamid</t>
  </si>
  <si>
    <t>cartap</t>
  </si>
  <si>
    <t>cetrimide</t>
  </si>
  <si>
    <t>chinomethionat</t>
  </si>
  <si>
    <t>chitosan</t>
  </si>
  <si>
    <t>chlomethoxyfen</t>
  </si>
  <si>
    <t>chloralose</t>
  </si>
  <si>
    <t>chloramben</t>
  </si>
  <si>
    <t>chlorbromuron</t>
  </si>
  <si>
    <t>chlorbufam</t>
  </si>
  <si>
    <t>chlordane</t>
  </si>
  <si>
    <t>chlorethoxyfos</t>
  </si>
  <si>
    <t>chlorfenapyr</t>
  </si>
  <si>
    <t>chlorfenson</t>
  </si>
  <si>
    <t>chlorfenvinphos</t>
  </si>
  <si>
    <t>chlorfluazuron</t>
  </si>
  <si>
    <t>chlorflurenol</t>
  </si>
  <si>
    <t>chloridazon</t>
  </si>
  <si>
    <t>chlormephos</t>
  </si>
  <si>
    <t>chlormequat chloride</t>
  </si>
  <si>
    <t>chlorobenzilate</t>
  </si>
  <si>
    <t>chlorobenzoxazolone</t>
  </si>
  <si>
    <t>chloroneb</t>
  </si>
  <si>
    <t>chlorophacinone</t>
  </si>
  <si>
    <t>chlorophyllin</t>
  </si>
  <si>
    <t>chloropicrin</t>
  </si>
  <si>
    <t>chloropropylate</t>
  </si>
  <si>
    <t>chlorothalonil</t>
  </si>
  <si>
    <t>chlorotoluron</t>
  </si>
  <si>
    <t>chloroxuron</t>
  </si>
  <si>
    <t>chlorpropham</t>
  </si>
  <si>
    <t>chlorpyrifos</t>
  </si>
  <si>
    <t>chlorpyrifos-methyl</t>
  </si>
  <si>
    <t>chlorsulfuron</t>
  </si>
  <si>
    <t>chlorthal-dimethyl</t>
  </si>
  <si>
    <t>chlorthiamid</t>
  </si>
  <si>
    <t>chlozolinate</t>
  </si>
  <si>
    <t>cholecalciferol</t>
  </si>
  <si>
    <t>choline chloride</t>
  </si>
  <si>
    <t>chrysanthemic acid</t>
  </si>
  <si>
    <t>cinidon ethyl</t>
  </si>
  <si>
    <t>cinmethylin</t>
  </si>
  <si>
    <t>cinosulfuron</t>
  </si>
  <si>
    <t>cis-5-(4-chlorophenyl)-dihydro-3-phenyl-3-(1H-1,2,4-triazole-1-ylmethyl)-2-3H-furanone</t>
  </si>
  <si>
    <t>clethodim</t>
  </si>
  <si>
    <t>clethodim sulfoxide</t>
  </si>
  <si>
    <t>clethodim sulfuron</t>
  </si>
  <si>
    <t>clodinafop-propargyl</t>
  </si>
  <si>
    <t>clofencet</t>
  </si>
  <si>
    <t>clofentezine</t>
  </si>
  <si>
    <t>clomazone</t>
  </si>
  <si>
    <t>clopyralid</t>
  </si>
  <si>
    <t>cloquintocet-mexyl</t>
  </si>
  <si>
    <t>clothianidin</t>
  </si>
  <si>
    <t>codlemone</t>
  </si>
  <si>
    <t>copper acetate</t>
  </si>
  <si>
    <t>copper carbonate</t>
  </si>
  <si>
    <t>copper chloride</t>
  </si>
  <si>
    <t>copper dimethyldithiocarbamate</t>
  </si>
  <si>
    <t>copper hydroxide</t>
  </si>
  <si>
    <t>copper oxide</t>
  </si>
  <si>
    <t>copper oxychloride</t>
  </si>
  <si>
    <t>copper sulphate</t>
  </si>
  <si>
    <t>coumachlor</t>
  </si>
  <si>
    <t>coumafuryl</t>
  </si>
  <si>
    <t>coumaphos</t>
  </si>
  <si>
    <t>coumatetralyl</t>
  </si>
  <si>
    <t>crimidine</t>
  </si>
  <si>
    <t>cyanamide</t>
  </si>
  <si>
    <t>cyanazine</t>
  </si>
  <si>
    <t>cyanophos</t>
  </si>
  <si>
    <t>cyazofamid</t>
  </si>
  <si>
    <t>cyclanilide</t>
  </si>
  <si>
    <t>cycloate</t>
  </si>
  <si>
    <t>cyclopropylpropane-1,3-dione</t>
  </si>
  <si>
    <t>cycloxydim</t>
  </si>
  <si>
    <t>cycloxydim sulfone</t>
  </si>
  <si>
    <t>cycloxydim sulfoxide</t>
  </si>
  <si>
    <t>cycluron</t>
  </si>
  <si>
    <t>cyflufenamid</t>
  </si>
  <si>
    <t>cyfluthrin</t>
  </si>
  <si>
    <t>cyhalofop acid</t>
  </si>
  <si>
    <t>cyhalofop amide</t>
  </si>
  <si>
    <t>cyhalofop diacid</t>
  </si>
  <si>
    <t>cyhalofop-butyl</t>
  </si>
  <si>
    <t>cyhalothrin</t>
  </si>
  <si>
    <t>cyhexatin</t>
  </si>
  <si>
    <t>cymiazol</t>
  </si>
  <si>
    <t>cymoxanil</t>
  </si>
  <si>
    <t>cypermethrin</t>
  </si>
  <si>
    <t>cyproconazole</t>
  </si>
  <si>
    <t>cyprodinil</t>
  </si>
  <si>
    <t>cyromazine</t>
  </si>
  <si>
    <t>dalapon-sodium</t>
  </si>
  <si>
    <t>daminozide</t>
  </si>
  <si>
    <t>dazomet</t>
  </si>
  <si>
    <t>DCPMU</t>
  </si>
  <si>
    <t>DCPU</t>
  </si>
  <si>
    <t>DDT</t>
  </si>
  <si>
    <t>decamethrinic acid</t>
  </si>
  <si>
    <t>deethyl ametryne</t>
  </si>
  <si>
    <t>deethylatrazine</t>
  </si>
  <si>
    <t>deltamethrin</t>
  </si>
  <si>
    <t>demethoxyisoxaben</t>
  </si>
  <si>
    <t>demeton-S-methyl</t>
  </si>
  <si>
    <t>desaminodiketometribuzin</t>
  </si>
  <si>
    <t>desamino-metamitron</t>
  </si>
  <si>
    <t>desethyl azinphos-ethyl</t>
  </si>
  <si>
    <t>desmedipham</t>
  </si>
  <si>
    <t>desmethyl sulfosulfuron</t>
  </si>
  <si>
    <t>desmethylisoproturon</t>
  </si>
  <si>
    <t>desmetryn</t>
  </si>
  <si>
    <t>di-1-p-menthene</t>
  </si>
  <si>
    <t>diafenthiuron</t>
  </si>
  <si>
    <t>di-allate</t>
  </si>
  <si>
    <t>diazinecarboxylic acid, 2-(4-methoxy-[1,1-biphenyl]-3-yl),1-methylethyl ester</t>
  </si>
  <si>
    <t>diazinon</t>
  </si>
  <si>
    <t>dicamba</t>
  </si>
  <si>
    <t>dichlobenil</t>
  </si>
  <si>
    <t>dichlofenthion</t>
  </si>
  <si>
    <t>dichlofluanid</t>
  </si>
  <si>
    <t>dichloracetic acid</t>
  </si>
  <si>
    <t>dichlorodiphenyldichloroethane</t>
  </si>
  <si>
    <t>dichlorodiphenyldichloroethylene</t>
  </si>
  <si>
    <t>dichloroethanol</t>
  </si>
  <si>
    <t>dichloroetridiazole</t>
  </si>
  <si>
    <t>dichlorophen</t>
  </si>
  <si>
    <t>dichlorprop</t>
  </si>
  <si>
    <t>dichlorprop-P</t>
  </si>
  <si>
    <t>dichlorvos</t>
  </si>
  <si>
    <t>diclofop</t>
  </si>
  <si>
    <t>diclofop-methyl</t>
  </si>
  <si>
    <t>dicloran</t>
  </si>
  <si>
    <t>dicofol</t>
  </si>
  <si>
    <t>dicrotophos</t>
  </si>
  <si>
    <t>dicyclanil</t>
  </si>
  <si>
    <t>dicyclopentadiene</t>
  </si>
  <si>
    <t>dieldrin</t>
  </si>
  <si>
    <t>dienochlor</t>
  </si>
  <si>
    <t>diethofencarb</t>
  </si>
  <si>
    <t>diethylenetriaminopentamethylphosphonic acid</t>
  </si>
  <si>
    <t>diethylthiophosphate</t>
  </si>
  <si>
    <t>difenacoum</t>
  </si>
  <si>
    <t>difenoconazole</t>
  </si>
  <si>
    <t>difenoxuron</t>
  </si>
  <si>
    <t>difenzoquat</t>
  </si>
  <si>
    <t>difethialone</t>
  </si>
  <si>
    <t>diflovidazin</t>
  </si>
  <si>
    <t>diflubenzuron</t>
  </si>
  <si>
    <t>diflufenican</t>
  </si>
  <si>
    <t>dihydroxyallethrolene</t>
  </si>
  <si>
    <t>diisobutylamine</t>
  </si>
  <si>
    <t>diketo-metribuzin</t>
  </si>
  <si>
    <t>dimefox</t>
  </si>
  <si>
    <t>dimefuron</t>
  </si>
  <si>
    <t>dimepiperate</t>
  </si>
  <si>
    <t>dimethachlor</t>
  </si>
  <si>
    <t>dimethenamid</t>
  </si>
  <si>
    <t>dimethenamid sulfonate</t>
  </si>
  <si>
    <t>dimethenamid-P</t>
  </si>
  <si>
    <t>dimethipin</t>
  </si>
  <si>
    <t>dimethirimol</t>
  </si>
  <si>
    <t>dimethoate</t>
  </si>
  <si>
    <t>dimethomorph</t>
  </si>
  <si>
    <t>dimethylamine</t>
  </si>
  <si>
    <t>dimethylaminosulfanilide</t>
  </si>
  <si>
    <t>dimoxystrobin</t>
  </si>
  <si>
    <t>diniconazole</t>
  </si>
  <si>
    <t>dinitramine</t>
  </si>
  <si>
    <t>dinobuton</t>
  </si>
  <si>
    <t>dinocap</t>
  </si>
  <si>
    <t>dinoseb</t>
  </si>
  <si>
    <t>dinoterb</t>
  </si>
  <si>
    <t>dioxacarb</t>
  </si>
  <si>
    <t>diphacinone</t>
  </si>
  <si>
    <t>diphenamid</t>
  </si>
  <si>
    <t>diquat dibromide</t>
  </si>
  <si>
    <t>disulfoton</t>
  </si>
  <si>
    <t>dithianon</t>
  </si>
  <si>
    <t>dithiocarbamate</t>
  </si>
  <si>
    <t>dithiopyr</t>
  </si>
  <si>
    <t>diuron</t>
  </si>
  <si>
    <t>DMST</t>
  </si>
  <si>
    <t>DM-TM</t>
  </si>
  <si>
    <t>DNOC</t>
  </si>
  <si>
    <t>dodemorph</t>
  </si>
  <si>
    <t>dodemorph acetate</t>
  </si>
  <si>
    <t>dodine</t>
  </si>
  <si>
    <t>endosulfan</t>
  </si>
  <si>
    <t>endosulfan sulfate</t>
  </si>
  <si>
    <t>endothal</t>
  </si>
  <si>
    <t>endrin</t>
  </si>
  <si>
    <t>epoxiconazole</t>
  </si>
  <si>
    <t>esfenvalerate</t>
  </si>
  <si>
    <t>ester sulphonamide</t>
  </si>
  <si>
    <t>ethaboxam</t>
  </si>
  <si>
    <t>ethalfluralin</t>
  </si>
  <si>
    <t>ethane sulfonic acid</t>
  </si>
  <si>
    <t>ethanedial</t>
  </si>
  <si>
    <t>ethanesulfonic acid</t>
  </si>
  <si>
    <t>ethanethiol</t>
  </si>
  <si>
    <t>ethephon</t>
  </si>
  <si>
    <t>ethiofencarb</t>
  </si>
  <si>
    <t>ethiofencarb sulfone</t>
  </si>
  <si>
    <t>ethiofencarb sulfoxide</t>
  </si>
  <si>
    <t>ethion</t>
  </si>
  <si>
    <t>ethirimol</t>
  </si>
  <si>
    <t>ethofumesate</t>
  </si>
  <si>
    <t>ethoprophos</t>
  </si>
  <si>
    <t>ethoxyquin</t>
  </si>
  <si>
    <t>ethoxysulfuron</t>
  </si>
  <si>
    <t>ethyl 3-hydroxycarbanilate</t>
  </si>
  <si>
    <t>ethylene bisisothiocyanate pulphide</t>
  </si>
  <si>
    <t>ethylenethiourea</t>
  </si>
  <si>
    <t>ethyleneurea</t>
  </si>
  <si>
    <t>etofenprox</t>
  </si>
  <si>
    <t>etoxazole</t>
  </si>
  <si>
    <t>etridiazole</t>
  </si>
  <si>
    <t>etridiazole acid</t>
  </si>
  <si>
    <t>etrimfos</t>
  </si>
  <si>
    <t>F8426-cinnamic acid</t>
  </si>
  <si>
    <t>F8426-propionic acid</t>
  </si>
  <si>
    <t>famoxadone</t>
  </si>
  <si>
    <t>fatty acids</t>
  </si>
  <si>
    <t>fenamidone</t>
  </si>
  <si>
    <t>fenamiphos</t>
  </si>
  <si>
    <t>fenamiphos sulfone</t>
  </si>
  <si>
    <t>fenamiphos sulfoxide</t>
  </si>
  <si>
    <t>fenarimol</t>
  </si>
  <si>
    <t>fenazaquin</t>
  </si>
  <si>
    <t>fenbuconazole</t>
  </si>
  <si>
    <t>fenchlorazole</t>
  </si>
  <si>
    <t>fenclorim</t>
  </si>
  <si>
    <t>fenfuram</t>
  </si>
  <si>
    <t>fenhexamid</t>
  </si>
  <si>
    <t>fenitrothion</t>
  </si>
  <si>
    <t>fenoprop</t>
  </si>
  <si>
    <t>fenothiocarb</t>
  </si>
  <si>
    <t>fenoxaprop</t>
  </si>
  <si>
    <t>fenoxaprop-ethyl</t>
  </si>
  <si>
    <t>fenoxaprop-P</t>
  </si>
  <si>
    <t>fenoxaprop-P-ethyl</t>
  </si>
  <si>
    <t>fenoxycarb</t>
  </si>
  <si>
    <t>fenpiclonil</t>
  </si>
  <si>
    <t>fenpropathrin</t>
  </si>
  <si>
    <t>fenpropidin</t>
  </si>
  <si>
    <t>fenpropimorph</t>
  </si>
  <si>
    <t>fenpyroximate</t>
  </si>
  <si>
    <t>fenthion</t>
  </si>
  <si>
    <t>fenthion sulfone</t>
  </si>
  <si>
    <t>fenthion sulfoxide</t>
  </si>
  <si>
    <t>fentin acetate</t>
  </si>
  <si>
    <t>fentin hydroxide</t>
  </si>
  <si>
    <t>fenuron</t>
  </si>
  <si>
    <t>fenvalerate</t>
  </si>
  <si>
    <t>ferbam</t>
  </si>
  <si>
    <t>fipronil</t>
  </si>
  <si>
    <t>fipronil amide</t>
  </si>
  <si>
    <t>fipronil sulfide</t>
  </si>
  <si>
    <t>fipronil sulfone</t>
  </si>
  <si>
    <t>flamprop</t>
  </si>
  <si>
    <t>flamprop-M-isopropyl</t>
  </si>
  <si>
    <t>flazasulfuron</t>
  </si>
  <si>
    <t>flocoumafen</t>
  </si>
  <si>
    <t>flonicamid</t>
  </si>
  <si>
    <t>florasulam</t>
  </si>
  <si>
    <t>fluazifop</t>
  </si>
  <si>
    <t>fluazifop-butyl</t>
  </si>
  <si>
    <t>fluazifop-P</t>
  </si>
  <si>
    <t>fluazifop-P-butyl</t>
  </si>
  <si>
    <t>fluazinam</t>
  </si>
  <si>
    <t>fluazolate</t>
  </si>
  <si>
    <t>flubenzimine</t>
  </si>
  <si>
    <t>flucycloxuron</t>
  </si>
  <si>
    <t>flucythrinate</t>
  </si>
  <si>
    <t>fludioxonil</t>
  </si>
  <si>
    <t>flufenacet</t>
  </si>
  <si>
    <t>flufenoxuron</t>
  </si>
  <si>
    <t>flufenzin</t>
  </si>
  <si>
    <t>flumetsulam</t>
  </si>
  <si>
    <t>flumioxazine</t>
  </si>
  <si>
    <t>fluometuron</t>
  </si>
  <si>
    <t>fluopicolide</t>
  </si>
  <si>
    <t>fluoroacetamide</t>
  </si>
  <si>
    <t>fluoroglycofen</t>
  </si>
  <si>
    <t>fluoxastrobin</t>
  </si>
  <si>
    <t>flupyrsulfuron-methyl</t>
  </si>
  <si>
    <t>fluquinconazole</t>
  </si>
  <si>
    <t>flurazole</t>
  </si>
  <si>
    <t>flurenol</t>
  </si>
  <si>
    <t>fluridone</t>
  </si>
  <si>
    <t>flurochloridone</t>
  </si>
  <si>
    <t>fluroxypyr</t>
  </si>
  <si>
    <t>flurprimidol</t>
  </si>
  <si>
    <t>flurtamone</t>
  </si>
  <si>
    <t>flusilazole</t>
  </si>
  <si>
    <t>flusulfamide</t>
  </si>
  <si>
    <t>flutolanil</t>
  </si>
  <si>
    <t>flutriafol</t>
  </si>
  <si>
    <t>FOE oxalate</t>
  </si>
  <si>
    <t>FOE sulphonic acid</t>
  </si>
  <si>
    <t>folpet</t>
  </si>
  <si>
    <t>fomesafen</t>
  </si>
  <si>
    <t>fonofos</t>
  </si>
  <si>
    <t>foramsulfuron</t>
  </si>
  <si>
    <t>forchlorfenuron</t>
  </si>
  <si>
    <t>formaldehyde</t>
  </si>
  <si>
    <t>formetanate</t>
  </si>
  <si>
    <t>formothion</t>
  </si>
  <si>
    <t>fosamine</t>
  </si>
  <si>
    <t>fosthiazate</t>
  </si>
  <si>
    <t>fuberidazole</t>
  </si>
  <si>
    <t>furalaxyl</t>
  </si>
  <si>
    <t>furathiocarb</t>
  </si>
  <si>
    <t>furfural</t>
  </si>
  <si>
    <t>gamma-cyhalothrin</t>
  </si>
  <si>
    <t>gamma-HCH</t>
  </si>
  <si>
    <t>gibberellins</t>
  </si>
  <si>
    <t>glufosinate-ammonium</t>
  </si>
  <si>
    <t>glyphosate</t>
  </si>
  <si>
    <t>guazatine</t>
  </si>
  <si>
    <t>halfenprox</t>
  </si>
  <si>
    <t>haloaniline</t>
  </si>
  <si>
    <t>halofenozide</t>
  </si>
  <si>
    <t>haloxyfop-P</t>
  </si>
  <si>
    <t>HEC-5725-carboxylic acid</t>
  </si>
  <si>
    <t>HEC-5725-des-chlorophenyl</t>
  </si>
  <si>
    <t>heptachlor</t>
  </si>
  <si>
    <t>heptachlor epoxide</t>
  </si>
  <si>
    <t>heptenophos</t>
  </si>
  <si>
    <t>hexachlorobenzene</t>
  </si>
  <si>
    <t>hexachlorophene</t>
  </si>
  <si>
    <t>hexaconazole</t>
  </si>
  <si>
    <t>hexaflumuron</t>
  </si>
  <si>
    <t>hexazinone</t>
  </si>
  <si>
    <t>hexythiazox</t>
  </si>
  <si>
    <t>HMCPA</t>
  </si>
  <si>
    <t>hydramethylnon</t>
  </si>
  <si>
    <t>hydrogen peroxide</t>
  </si>
  <si>
    <t>hydroprene</t>
  </si>
  <si>
    <t>hydroxypropazine</t>
  </si>
  <si>
    <t>hymexazol</t>
  </si>
  <si>
    <t>icaridin</t>
  </si>
  <si>
    <t>imazalil</t>
  </si>
  <si>
    <t>imazamethabenz-methyl</t>
  </si>
  <si>
    <t>imazamox</t>
  </si>
  <si>
    <t>imazapyr</t>
  </si>
  <si>
    <t>imazaquin</t>
  </si>
  <si>
    <t>imazethapyr</t>
  </si>
  <si>
    <t>imazosulfuron</t>
  </si>
  <si>
    <t>imibenconazole</t>
  </si>
  <si>
    <t>imidacloprid</t>
  </si>
  <si>
    <t>iminoctadine</t>
  </si>
  <si>
    <t>indoxacarb</t>
  </si>
  <si>
    <t>iodofenphos</t>
  </si>
  <si>
    <t>iodosulfuron-methyl-sodium</t>
  </si>
  <si>
    <t>ioxynil</t>
  </si>
  <si>
    <t>iprodione</t>
  </si>
  <si>
    <t>iprovalicarb</t>
  </si>
  <si>
    <t>isazofos</t>
  </si>
  <si>
    <t>isofenphos</t>
  </si>
  <si>
    <t>isopropalin</t>
  </si>
  <si>
    <t>isoprothiolane</t>
  </si>
  <si>
    <t>isoproturon</t>
  </si>
  <si>
    <t>isoval</t>
  </si>
  <si>
    <t>isoxaben</t>
  </si>
  <si>
    <t>isoxaflutole</t>
  </si>
  <si>
    <t>isoxathion</t>
  </si>
  <si>
    <t>kresoxim-methyl</t>
  </si>
  <si>
    <t>lambda-cyhalothrin</t>
  </si>
  <si>
    <t>laminarin</t>
  </si>
  <si>
    <t>L-carvone</t>
  </si>
  <si>
    <t>lenacil</t>
  </si>
  <si>
    <t>limonene</t>
  </si>
  <si>
    <t>linuron</t>
  </si>
  <si>
    <t>lufenuron</t>
  </si>
  <si>
    <t>malathion</t>
  </si>
  <si>
    <t>malathion dicarboxylic acid</t>
  </si>
  <si>
    <t>malathion monocarboxylic acid</t>
  </si>
  <si>
    <t>maleic hydrazide</t>
  </si>
  <si>
    <t>m-aminophenol</t>
  </si>
  <si>
    <t>mancopper</t>
  </si>
  <si>
    <t>mancozeb</t>
  </si>
  <si>
    <t>mandipropamid</t>
  </si>
  <si>
    <t>maneb</t>
  </si>
  <si>
    <t>MCPB</t>
  </si>
  <si>
    <t>mecarbam</t>
  </si>
  <si>
    <t>mecoprop</t>
  </si>
  <si>
    <t>mecoprop-P</t>
  </si>
  <si>
    <t>mefenacet</t>
  </si>
  <si>
    <t>mefenpyr</t>
  </si>
  <si>
    <t>mefluidide</t>
  </si>
  <si>
    <t>melamine</t>
  </si>
  <si>
    <t>mepanipyrim</t>
  </si>
  <si>
    <t>mephosfolan</t>
  </si>
  <si>
    <t>mepronil</t>
  </si>
  <si>
    <t>meptyldinocap</t>
  </si>
  <si>
    <t>mercaptan</t>
  </si>
  <si>
    <t>merphos</t>
  </si>
  <si>
    <t>mesosulfuron acid</t>
  </si>
  <si>
    <t>mesosulfuron-methyl</t>
  </si>
  <si>
    <t>mesotrione</t>
  </si>
  <si>
    <t>metaflumizone</t>
  </si>
  <si>
    <t>metalaxyl</t>
  </si>
  <si>
    <t>metalaxyl-M</t>
  </si>
  <si>
    <t>metaldehyde</t>
  </si>
  <si>
    <t>metam</t>
  </si>
  <si>
    <t>metamitron</t>
  </si>
  <si>
    <t>metarhizium anisopliae</t>
  </si>
  <si>
    <t>metazachlor</t>
  </si>
  <si>
    <t>metazachlor oxalic acid</t>
  </si>
  <si>
    <t>metazachlor sulfonic acid</t>
  </si>
  <si>
    <t>metconazole</t>
  </si>
  <si>
    <t>methabenzthiazuron</t>
  </si>
  <si>
    <t>methamidophos</t>
  </si>
  <si>
    <t>methazole</t>
  </si>
  <si>
    <t>methfuroxam</t>
  </si>
  <si>
    <t>methidathion</t>
  </si>
  <si>
    <t>methiocarb</t>
  </si>
  <si>
    <t>methiocarb methoxy sulfone</t>
  </si>
  <si>
    <t>methiocarb sulfone phenol</t>
  </si>
  <si>
    <t>methiocarb sulfoxide</t>
  </si>
  <si>
    <t>methiocarb sulfoxide phenol</t>
  </si>
  <si>
    <t>methomyl</t>
  </si>
  <si>
    <t>methomyl oxime</t>
  </si>
  <si>
    <t>methoprene</t>
  </si>
  <si>
    <t>methoxychlor</t>
  </si>
  <si>
    <t>methoxyfenozide</t>
  </si>
  <si>
    <t>methyl bromide</t>
  </si>
  <si>
    <t>methyl isothiocyanate</t>
  </si>
  <si>
    <t>methyl N-(2{[1-(4-chlorophenyl)-1H-pyrazol-3-yl] oxymethyl} phenyl)carbamate</t>
  </si>
  <si>
    <t>methyl-3-hydroxylphenylcarbamate</t>
  </si>
  <si>
    <t>methyl-7-chloro-2,5-dihydro-2-[[[trifluoromethoxy)phenyl]amino]carbonyl]indeno[1,3,4]oxadi azine-4a(3H)-carboxylate</t>
  </si>
  <si>
    <t>methylcyclohexylamine</t>
  </si>
  <si>
    <t>methylcyclohexylurea</t>
  </si>
  <si>
    <t>methylisothiocyanate</t>
  </si>
  <si>
    <t>methylsulfonyl-2-nitrobenzoic acid</t>
  </si>
  <si>
    <t>metiram</t>
  </si>
  <si>
    <t>metobromuron</t>
  </si>
  <si>
    <t>metolachlor</t>
  </si>
  <si>
    <t>metosulam</t>
  </si>
  <si>
    <t>metoxuron</t>
  </si>
  <si>
    <t>metrafenone</t>
  </si>
  <si>
    <t>metribuzin</t>
  </si>
  <si>
    <t>metsulfuron-methyl</t>
  </si>
  <si>
    <t>mevinphos</t>
  </si>
  <si>
    <t>milbemectin</t>
  </si>
  <si>
    <t>milbemycin A3</t>
  </si>
  <si>
    <t>milbemycin A4</t>
  </si>
  <si>
    <t>molinate</t>
  </si>
  <si>
    <t>molinate sulfoxide</t>
  </si>
  <si>
    <t>monalide</t>
  </si>
  <si>
    <t>monolinuron</t>
  </si>
  <si>
    <t>monuron</t>
  </si>
  <si>
    <t>MPA</t>
  </si>
  <si>
    <t>MPP</t>
  </si>
  <si>
    <t>muscalure</t>
  </si>
  <si>
    <t>myclobutanil</t>
  </si>
  <si>
    <t>N-(1,1-dimethylacetonyl)-3,5-dichlorobenzamide</t>
  </si>
  <si>
    <t>N-(2,6-difluorophenyl)-5-aminosulfonyl-1H-1,2,4-triazole-3-carboxylic acid</t>
  </si>
  <si>
    <t>N-(2,6-difluorophenyl)-8-fluoro-5-hydroxy[1,2,4]triazolo[1,5-c]pyrimidine-2-sulfonamide</t>
  </si>
  <si>
    <t>N-(2,6-dimethylphenyl)-N-(2-methoxyethyl)oxalamic acid</t>
  </si>
  <si>
    <t>N-(2,6-dimethylphenyl)-N-(methoxyacetyl)alanine</t>
  </si>
  <si>
    <t>N-(3,5-dichlorophenyl)3-isopropyl-2,4-dioxoimidazoline-1-carboxamide</t>
  </si>
  <si>
    <t>N-(3-hydroxyphenol)-N-N-dimethylformamidine</t>
  </si>
  <si>
    <t>N-(4- trifluoromethylnicotinoyl)glycine</t>
  </si>
  <si>
    <t>N-(4,6-dimethoxy-2-pyrimidinyl)-N-[3-(ethylsulfonyl)-2-pyridinyl)urea</t>
  </si>
  <si>
    <t>N,N’-dimethyloxamic acid</t>
  </si>
  <si>
    <t>N-[3-(ethylsulfonyl)-2-pyridinyl]-4,6-dimethyoxy-2-pyrimidinamine</t>
  </si>
  <si>
    <t>nabam</t>
  </si>
  <si>
    <t>naled</t>
  </si>
  <si>
    <t>napropamide</t>
  </si>
  <si>
    <t>naptalam</t>
  </si>
  <si>
    <t>N-cyclopropylmethoxy-2,3-difluoro-6-trifluoromethylbenzamidine</t>
  </si>
  <si>
    <t>N-demethyl phenol</t>
  </si>
  <si>
    <t>N-demethyl triazine amine</t>
  </si>
  <si>
    <t>neburon</t>
  </si>
  <si>
    <t>nicosulfuron</t>
  </si>
  <si>
    <t>nicotine</t>
  </si>
  <si>
    <t>N-methyl triazine amine</t>
  </si>
  <si>
    <t>N-methyl-N-formyl pirimicarb</t>
  </si>
  <si>
    <t>norflurazon</t>
  </si>
  <si>
    <t>novaluron</t>
  </si>
  <si>
    <t>N-phenylcarbamic acid</t>
  </si>
  <si>
    <t>nuarimol</t>
  </si>
  <si>
    <t>O-2,4-dichlorophenyl O-ethyl phosphate</t>
  </si>
  <si>
    <t>octhilinone</t>
  </si>
  <si>
    <t>O-demethyl triasulfuron</t>
  </si>
  <si>
    <t>O-desmethyl triasulfuron</t>
  </si>
  <si>
    <t>O-desmethylthifensulfuron methyl</t>
  </si>
  <si>
    <t>ofurace</t>
  </si>
  <si>
    <t>olein</t>
  </si>
  <si>
    <t>omethoate</t>
  </si>
  <si>
    <t>orbencarb</t>
  </si>
  <si>
    <t>oryzalin</t>
  </si>
  <si>
    <t>oxadiargyl</t>
  </si>
  <si>
    <t>oxadiazon</t>
  </si>
  <si>
    <t>oxadixyl</t>
  </si>
  <si>
    <t>oxadixyl acid</t>
  </si>
  <si>
    <t>oxalamide</t>
  </si>
  <si>
    <t>oxamyl</t>
  </si>
  <si>
    <t>oxamyl oxime</t>
  </si>
  <si>
    <t>oxanilic acid</t>
  </si>
  <si>
    <t>oxasulfuron</t>
  </si>
  <si>
    <t>oxycarboxin</t>
  </si>
  <si>
    <t>oxychlordane</t>
  </si>
  <si>
    <t>oxydemeton-methyl</t>
  </si>
  <si>
    <t>oxyfluorfen</t>
  </si>
  <si>
    <t>oxytetracycline</t>
  </si>
  <si>
    <t>paclobutrazol</t>
  </si>
  <si>
    <t>paraquat</t>
  </si>
  <si>
    <t>parathion</t>
  </si>
  <si>
    <t>parathion-methyl</t>
  </si>
  <si>
    <t>p-chlorobenzylamine</t>
  </si>
  <si>
    <t>pebulate</t>
  </si>
  <si>
    <t>penconazole</t>
  </si>
  <si>
    <t>pencycuron</t>
  </si>
  <si>
    <t>pendimethalin</t>
  </si>
  <si>
    <t>penoxsulam</t>
  </si>
  <si>
    <t>pentachloroaniline</t>
  </si>
  <si>
    <t>pentachlorobenzene</t>
  </si>
  <si>
    <t>pentachlorophenol</t>
  </si>
  <si>
    <t>pentanochlor</t>
  </si>
  <si>
    <t>permethrin</t>
  </si>
  <si>
    <t>pethoxamid</t>
  </si>
  <si>
    <t>phenmedipham</t>
  </si>
  <si>
    <t>phenothrin</t>
  </si>
  <si>
    <t>phenthoate</t>
  </si>
  <si>
    <t>phenyl sulfonamide</t>
  </si>
  <si>
    <t>phenylurea</t>
  </si>
  <si>
    <t>phorate</t>
  </si>
  <si>
    <t>phosalone</t>
  </si>
  <si>
    <t>phosmet</t>
  </si>
  <si>
    <t>phosphamidon</t>
  </si>
  <si>
    <t>phosphine</t>
  </si>
  <si>
    <t>phoxim</t>
  </si>
  <si>
    <t>phthalamic acid</t>
  </si>
  <si>
    <t>phthalic acid</t>
  </si>
  <si>
    <t>phthalimide</t>
  </si>
  <si>
    <t>picloram</t>
  </si>
  <si>
    <t>picolinafen</t>
  </si>
  <si>
    <t>picoxystrobin</t>
  </si>
  <si>
    <t>pinoxaden</t>
  </si>
  <si>
    <t>piperonyl butoxide</t>
  </si>
  <si>
    <t>pirimicarb</t>
  </si>
  <si>
    <t>pirimicarb phenol</t>
  </si>
  <si>
    <t>pirimiphos-ethyl</t>
  </si>
  <si>
    <t>pirimiphos-methyl</t>
  </si>
  <si>
    <t>p-methyl-phenethylamine</t>
  </si>
  <si>
    <t>polyoxin</t>
  </si>
  <si>
    <t>pretilachlor</t>
  </si>
  <si>
    <t>primisulfuron</t>
  </si>
  <si>
    <t>prochloraz</t>
  </si>
  <si>
    <t>procymidone</t>
  </si>
  <si>
    <t>profenofos</t>
  </si>
  <si>
    <t>profoxydim</t>
  </si>
  <si>
    <t>prohexadione-calcium</t>
  </si>
  <si>
    <t>promecarb</t>
  </si>
  <si>
    <t>prometon</t>
  </si>
  <si>
    <t>prometryn</t>
  </si>
  <si>
    <t>propachlor</t>
  </si>
  <si>
    <t>propanil</t>
  </si>
  <si>
    <t>propaquizafop</t>
  </si>
  <si>
    <t>propargite</t>
  </si>
  <si>
    <t>propazine</t>
  </si>
  <si>
    <t>propetamphos</t>
  </si>
  <si>
    <t>propham</t>
  </si>
  <si>
    <t>propiconazole</t>
  </si>
  <si>
    <t>propineb</t>
  </si>
  <si>
    <t>propoxur</t>
  </si>
  <si>
    <t>propoxycarbazone-sodium</t>
  </si>
  <si>
    <t>propylene urea</t>
  </si>
  <si>
    <t>propyzamide</t>
  </si>
  <si>
    <t>proquinazid</t>
  </si>
  <si>
    <t>prosulfocarb</t>
  </si>
  <si>
    <t>prosulfuron</t>
  </si>
  <si>
    <t>prothioconazole</t>
  </si>
  <si>
    <t>prothiofos</t>
  </si>
  <si>
    <t>prothoate</t>
  </si>
  <si>
    <t>pymetrozine</t>
  </si>
  <si>
    <t>pyraclofos</t>
  </si>
  <si>
    <t>pyraclostrobin</t>
  </si>
  <si>
    <t>pyraflufen-ethyl</t>
  </si>
  <si>
    <t>pyrazophos</t>
  </si>
  <si>
    <t>pyrazoxyfen</t>
  </si>
  <si>
    <t>pyrethrins</t>
  </si>
  <si>
    <t>pyridaben</t>
  </si>
  <si>
    <t>pyridafenthion</t>
  </si>
  <si>
    <t>pyridate</t>
  </si>
  <si>
    <t>pyrifenox</t>
  </si>
  <si>
    <t>pyrimethanil</t>
  </si>
  <si>
    <t>pyrimidine amine</t>
  </si>
  <si>
    <t>pyriproxyfen</t>
  </si>
  <si>
    <t>pyrithiobac-sodium</t>
  </si>
  <si>
    <t>pyroquilone</t>
  </si>
  <si>
    <t>quinalphos</t>
  </si>
  <si>
    <t>quinclorac</t>
  </si>
  <si>
    <t>quinmerac</t>
  </si>
  <si>
    <t>quinoclamine</t>
  </si>
  <si>
    <t>quinoxyfen</t>
  </si>
  <si>
    <t>quintozene</t>
  </si>
  <si>
    <t>quizalofop-ethyl</t>
  </si>
  <si>
    <t>quizalofop-P-ethyl</t>
  </si>
  <si>
    <t>quizalofop-P-tefuryl</t>
  </si>
  <si>
    <t>resmethrin</t>
  </si>
  <si>
    <t>rimsulfuron</t>
  </si>
  <si>
    <t>rotenone</t>
  </si>
  <si>
    <t>saccharin</t>
  </si>
  <si>
    <t>scilliroside</t>
  </si>
  <si>
    <t>sethoxydim</t>
  </si>
  <si>
    <t>sethoxydim-sulfoxide</t>
  </si>
  <si>
    <t>siduron</t>
  </si>
  <si>
    <t>silthiofam</t>
  </si>
  <si>
    <t>simazine</t>
  </si>
  <si>
    <t>sintofen</t>
  </si>
  <si>
    <t>S-metolachlor</t>
  </si>
  <si>
    <t>sodium carbonate</t>
  </si>
  <si>
    <t>sodium chloride</t>
  </si>
  <si>
    <t>spinosad</t>
  </si>
  <si>
    <t>spirodiclofen</t>
  </si>
  <si>
    <t>spiromesifen</t>
  </si>
  <si>
    <t>spiroxamine</t>
  </si>
  <si>
    <t>sulcotrione</t>
  </si>
  <si>
    <t>sulfentrazone</t>
  </si>
  <si>
    <t>sulfluramid</t>
  </si>
  <si>
    <t>sulfonamide methyl ester</t>
  </si>
  <si>
    <t>sulfonmethylbenzamid</t>
  </si>
  <si>
    <t>sulfosulfuron</t>
  </si>
  <si>
    <t>sulfosulfuron sulphonamide</t>
  </si>
  <si>
    <t>sulfotep</t>
  </si>
  <si>
    <t>sulphanilamide</t>
  </si>
  <si>
    <t>sulphur</t>
  </si>
  <si>
    <t>sulphuric acid</t>
  </si>
  <si>
    <t>sulprofos</t>
  </si>
  <si>
    <t>sulprofos sulfone</t>
  </si>
  <si>
    <t>sulprofos sulfoxide</t>
  </si>
  <si>
    <t>tau-fluvalinate</t>
  </si>
  <si>
    <t>TCA-Sodium</t>
  </si>
  <si>
    <t>tebuconazole</t>
  </si>
  <si>
    <t>tebufenozide</t>
  </si>
  <si>
    <t>tebufenpyrad</t>
  </si>
  <si>
    <t>tebutam</t>
  </si>
  <si>
    <t>tebuthiuron</t>
  </si>
  <si>
    <t>tecnazene</t>
  </si>
  <si>
    <t>teflubenzuron</t>
  </si>
  <si>
    <t>tefluthrin</t>
  </si>
  <si>
    <t>temephos</t>
  </si>
  <si>
    <t>tepraloxydim</t>
  </si>
  <si>
    <t>terbacil</t>
  </si>
  <si>
    <t>terbufos</t>
  </si>
  <si>
    <t>terbumeton</t>
  </si>
  <si>
    <t>terbuthylazine</t>
  </si>
  <si>
    <t>terbutryn</t>
  </si>
  <si>
    <t>tetrachlorvinphos</t>
  </si>
  <si>
    <t>tetraconazole</t>
  </si>
  <si>
    <t>tetradifon</t>
  </si>
  <si>
    <t>tetrahydrophthalamic acid</t>
  </si>
  <si>
    <t>tetrahydrophthalimide</t>
  </si>
  <si>
    <t>tetramethrin</t>
  </si>
  <si>
    <t>thiabendazole</t>
  </si>
  <si>
    <t>thiacloprid</t>
  </si>
  <si>
    <t>thiamethoxam</t>
  </si>
  <si>
    <t>thiazafluron</t>
  </si>
  <si>
    <t>thiazopyr</t>
  </si>
  <si>
    <t>thidiazuron</t>
  </si>
  <si>
    <t>thifensulfuron acid</t>
  </si>
  <si>
    <t>thifensulfuron-methyl</t>
  </si>
  <si>
    <t>thiobencarb</t>
  </si>
  <si>
    <t>thiodicarb</t>
  </si>
  <si>
    <t>thiofanox</t>
  </si>
  <si>
    <t>thiofanox sulfone</t>
  </si>
  <si>
    <t>thiofanox sulfoxide</t>
  </si>
  <si>
    <t>thiometon</t>
  </si>
  <si>
    <t>thiometon sulfone</t>
  </si>
  <si>
    <t>thiometon sulfoxide</t>
  </si>
  <si>
    <t>thiophene sulfonamide</t>
  </si>
  <si>
    <t>thiourea</t>
  </si>
  <si>
    <t>thiram</t>
  </si>
  <si>
    <t>tiocarbazil</t>
  </si>
  <si>
    <t>TKC-94 sulfonic acid</t>
  </si>
  <si>
    <t>tolclofos-methyl</t>
  </si>
  <si>
    <t>tolylfluanid</t>
  </si>
  <si>
    <t>topramezone</t>
  </si>
  <si>
    <t>tralkoxydim</t>
  </si>
  <si>
    <t>tralomethrin</t>
  </si>
  <si>
    <t>trans-5-(4-chlorophenyl)-4-methyl-2-oxothiazolidine</t>
  </si>
  <si>
    <t>trans-5-(4-chlorophenyl)-4-methyl-2-oxothiazolidine-3-carboximide</t>
  </si>
  <si>
    <t>trans-5-(4-chlorophenyl)-dihydro-3-phenyl-3- (1H-1,2,4-triazole-1-ylmethyl)-2-3H-furanone</t>
  </si>
  <si>
    <t>triadimefon</t>
  </si>
  <si>
    <t>triadimenol</t>
  </si>
  <si>
    <t>tri-allate</t>
  </si>
  <si>
    <t>triasulfuron</t>
  </si>
  <si>
    <t>triazamate</t>
  </si>
  <si>
    <t>triazine amine</t>
  </si>
  <si>
    <t>triazolyacetic acid</t>
  </si>
  <si>
    <t>triazophos</t>
  </si>
  <si>
    <t>triazoxide</t>
  </si>
  <si>
    <t>tribenuron-methyl</t>
  </si>
  <si>
    <t>tribufos</t>
  </si>
  <si>
    <t>trichloracetaldehyde</t>
  </si>
  <si>
    <t>trichloracetic acid</t>
  </si>
  <si>
    <t>trichlorfon</t>
  </si>
  <si>
    <t>trichloroacetic acid</t>
  </si>
  <si>
    <t>trichloronate</t>
  </si>
  <si>
    <t>trichloropyridinol</t>
  </si>
  <si>
    <t>triclopyr</t>
  </si>
  <si>
    <t>tricyclazole</t>
  </si>
  <si>
    <t>tridemorph</t>
  </si>
  <si>
    <t>tridiphane</t>
  </si>
  <si>
    <t>trietazine</t>
  </si>
  <si>
    <t>trifloxystrobin</t>
  </si>
  <si>
    <t>triflumizole</t>
  </si>
  <si>
    <t>triflumuron</t>
  </si>
  <si>
    <t>trifluoroethanoic acid</t>
  </si>
  <si>
    <t>trifluoromethyl benzoic acid</t>
  </si>
  <si>
    <t>trifluralin</t>
  </si>
  <si>
    <t>triflusulfuron-methyl</t>
  </si>
  <si>
    <t>triforine</t>
  </si>
  <si>
    <t>trimedlure</t>
  </si>
  <si>
    <t>trimethacarb</t>
  </si>
  <si>
    <t>trinexapac-acid</t>
  </si>
  <si>
    <t>trinexapac-ethyl</t>
  </si>
  <si>
    <t>triticonazole</t>
  </si>
  <si>
    <t>tritosulfuron</t>
  </si>
  <si>
    <t>uniconazole</t>
  </si>
  <si>
    <t>urea sulphate</t>
  </si>
  <si>
    <t>validamycin</t>
  </si>
  <si>
    <t>vamidothion</t>
  </si>
  <si>
    <t>vernolate</t>
  </si>
  <si>
    <t>vinclozolin</t>
  </si>
  <si>
    <t>warfarin</t>
  </si>
  <si>
    <t>zeta-cypermethrin</t>
  </si>
  <si>
    <t>ziram</t>
  </si>
  <si>
    <t>zoxamide</t>
  </si>
  <si>
    <t>Rainfall (mm)</t>
  </si>
  <si>
    <t>Sandy Soil</t>
  </si>
  <si>
    <t>Loamy Soil</t>
  </si>
  <si>
    <t>Soil Type:</t>
  </si>
  <si>
    <t>Alpha-cypermethrin</t>
  </si>
  <si>
    <t>Beta-cyfluthrin</t>
  </si>
  <si>
    <t>Beta-cypermethrin</t>
  </si>
  <si>
    <t>fenbutatin-oxide</t>
  </si>
  <si>
    <t>Carfentrazone-ethyl</t>
  </si>
  <si>
    <t>Diquat dibromide</t>
  </si>
  <si>
    <t>Flumioxazine</t>
  </si>
  <si>
    <t>Haloxyfop-r-methyl</t>
  </si>
  <si>
    <t>Prohexadione-calcium</t>
  </si>
  <si>
    <t>Mefenpyr</t>
  </si>
  <si>
    <t>Pyraflufen-ethyl</t>
  </si>
  <si>
    <t>fosetyl-al</t>
  </si>
  <si>
    <t>thiophanate</t>
  </si>
  <si>
    <t>Quizalofop-P-ethyl</t>
  </si>
  <si>
    <t>mepiquat-chloride</t>
  </si>
  <si>
    <t>Vegetables</t>
  </si>
  <si>
    <t>Potatoes (seed)</t>
  </si>
  <si>
    <t>Tropical Fruit</t>
  </si>
  <si>
    <t>propamocarb-HCl</t>
  </si>
  <si>
    <t>Quizalofop-P-tefuryl</t>
  </si>
  <si>
    <t>Tolclofos-methyl</t>
  </si>
  <si>
    <t>Pyriproxyfen</t>
  </si>
  <si>
    <t>Application Rate (kg/ha)</t>
  </si>
  <si>
    <t>Class</t>
  </si>
  <si>
    <t>Active Ingredient</t>
  </si>
  <si>
    <t>Algae</t>
  </si>
  <si>
    <t>Fish</t>
  </si>
  <si>
    <t>Half-Life (days)</t>
  </si>
  <si>
    <t>Runoff Loss (% Applied)</t>
  </si>
  <si>
    <t>Runoff Loss (kg/m2)</t>
  </si>
  <si>
    <t>Algae Rank</t>
  </si>
  <si>
    <t>Rank</t>
  </si>
  <si>
    <t>Algae_2</t>
  </si>
  <si>
    <t>Invert_2</t>
  </si>
  <si>
    <t>Invert Rank</t>
  </si>
  <si>
    <t>Invert</t>
  </si>
  <si>
    <t>Fish Rank</t>
  </si>
  <si>
    <t>Fish_2</t>
  </si>
  <si>
    <t>Select Crop:</t>
  </si>
  <si>
    <t>Risk Quotient</t>
  </si>
  <si>
    <t>PEC  (mg/L)</t>
  </si>
  <si>
    <t>2. Total National Use (%) is the total quantity of the active ingredient applied to all crops as a percentage of the total application of all active ingredients in South Africa</t>
  </si>
  <si>
    <t>2. Total Crop Use (%) is the total quantity of all active ingredients applied to the crop  as a percentage of the total application of all active ingredients in South Africa</t>
  </si>
  <si>
    <t>Distance</t>
  </si>
  <si>
    <t>Crop Type</t>
  </si>
  <si>
    <t>Vine (early)</t>
  </si>
  <si>
    <t>Vine (late)</t>
  </si>
  <si>
    <t>Fruit Tree (early)</t>
  </si>
  <si>
    <t>Fruit Tree (late)</t>
  </si>
  <si>
    <t>Field Crop (early)</t>
  </si>
  <si>
    <t>Field Crop (late)</t>
  </si>
  <si>
    <t>Drift (%)</t>
  </si>
  <si>
    <t>Spray Drift Loss (kg/m2)</t>
  </si>
  <si>
    <t>PEC (mg/L)</t>
  </si>
  <si>
    <t>PEC  (kg/m3)</t>
  </si>
  <si>
    <t>PEC (kg/m3)</t>
  </si>
  <si>
    <t>PEC_Total (mg/L)</t>
  </si>
  <si>
    <t>Pesticide Application Data</t>
  </si>
  <si>
    <t>Physicochemical Data</t>
  </si>
  <si>
    <t>Toxicity Data</t>
  </si>
  <si>
    <t xml:space="preserve">Crop </t>
  </si>
  <si>
    <t xml:space="preserve">Growth Phase </t>
  </si>
  <si>
    <t>Interception factor</t>
  </si>
  <si>
    <t xml:space="preserve">Beans </t>
  </si>
  <si>
    <t xml:space="preserve">Leaf development </t>
  </si>
  <si>
    <t xml:space="preserve">Stem elongation </t>
  </si>
  <si>
    <t xml:space="preserve">Flowering </t>
  </si>
  <si>
    <t xml:space="preserve">Ripening/senescence </t>
  </si>
  <si>
    <t xml:space="preserve">Bulbs </t>
  </si>
  <si>
    <t xml:space="preserve">Leaf development/stem elongation I (&lt; 3 weeks) </t>
  </si>
  <si>
    <t xml:space="preserve">Leaf development/stem elongation II (&lt; 3-6 weeks) </t>
  </si>
  <si>
    <t xml:space="preserve">Flowering/senescence </t>
  </si>
  <si>
    <t xml:space="preserve">Cabbage </t>
  </si>
  <si>
    <t xml:space="preserve">Development </t>
  </si>
  <si>
    <t xml:space="preserve">Carrots </t>
  </si>
  <si>
    <t xml:space="preserve">Development of leafs and harvestable plant parts </t>
  </si>
  <si>
    <t xml:space="preserve">Inflorescence emergence/flowering </t>
  </si>
  <si>
    <t xml:space="preserve">Development of fruits </t>
  </si>
  <si>
    <t xml:space="preserve">Cereals </t>
  </si>
  <si>
    <t xml:space="preserve">Tillering </t>
  </si>
  <si>
    <t xml:space="preserve">Booting/senescence </t>
  </si>
  <si>
    <t xml:space="preserve">Citrus </t>
  </si>
  <si>
    <t xml:space="preserve">Leaf and shoot development </t>
  </si>
  <si>
    <t xml:space="preserve">Infloresence emergence </t>
  </si>
  <si>
    <t xml:space="preserve">Flowering/development of fruit/maturity </t>
  </si>
  <si>
    <t xml:space="preserve">Senescence </t>
  </si>
  <si>
    <t xml:space="preserve">Cotton </t>
  </si>
  <si>
    <t xml:space="preserve">Side shoots </t>
  </si>
  <si>
    <t xml:space="preserve">Stem elongation/crop cover/flowerin </t>
  </si>
  <si>
    <t xml:space="preserve">Currants </t>
  </si>
  <si>
    <t xml:space="preserve">Shoot development/inflorescence emergence </t>
  </si>
  <si>
    <t xml:space="preserve">Grass </t>
  </si>
  <si>
    <t xml:space="preserve">All phases </t>
  </si>
  <si>
    <t xml:space="preserve">Hops </t>
  </si>
  <si>
    <t xml:space="preserve">Side shoots/elongation of bines </t>
  </si>
  <si>
    <t xml:space="preserve">Elongation/emergence/maturity </t>
  </si>
  <si>
    <t xml:space="preserve">Linseed </t>
  </si>
  <si>
    <t xml:space="preserve">Flowering/ripening </t>
  </si>
  <si>
    <t xml:space="preserve">Maize </t>
  </si>
  <si>
    <t xml:space="preserve">Development of fruit/ripening </t>
  </si>
  <si>
    <t xml:space="preserve">Oilseed rape </t>
  </si>
  <si>
    <t xml:space="preserve">Formation of side shoots/stem elongation </t>
  </si>
  <si>
    <t xml:space="preserve">Inflorescence emergence/ripening/sensescence </t>
  </si>
  <si>
    <t xml:space="preserve">Onions </t>
  </si>
  <si>
    <t xml:space="preserve">Peas </t>
  </si>
  <si>
    <t xml:space="preserve">Stem elongation development </t>
  </si>
  <si>
    <t xml:space="preserve">Stem elongation/inflorescence emergence </t>
  </si>
  <si>
    <t xml:space="preserve">Olives </t>
  </si>
  <si>
    <t xml:space="preserve">Inflorescence emergence </t>
  </si>
  <si>
    <t xml:space="preserve">Pome fruit </t>
  </si>
  <si>
    <t xml:space="preserve">Without leaves </t>
  </si>
  <si>
    <t xml:space="preserve">Bloom/leaf development </t>
  </si>
  <si>
    <t xml:space="preserve">Full foliage </t>
  </si>
  <si>
    <t xml:space="preserve">Potatoes </t>
  </si>
  <si>
    <t xml:space="preserve">Formation of basal side shoots/main stem elongation </t>
  </si>
  <si>
    <t xml:space="preserve">Inflorescence emergence/ripening </t>
  </si>
  <si>
    <t xml:space="preserve">Rice </t>
  </si>
  <si>
    <t xml:space="preserve">Booting/inflorescence emergence </t>
  </si>
  <si>
    <t xml:space="preserve">Flowering/furit development </t>
  </si>
  <si>
    <t xml:space="preserve">Ripening/sensescence </t>
  </si>
  <si>
    <t xml:space="preserve">Soybean </t>
  </si>
  <si>
    <t xml:space="preserve">Side shoots and development of harvestable plant parts </t>
  </si>
  <si>
    <t xml:space="preserve">Inflorescence/senescence </t>
  </si>
  <si>
    <t xml:space="preserve">Sprouts </t>
  </si>
  <si>
    <t xml:space="preserve">Side shoots/rosette growth </t>
  </si>
  <si>
    <t xml:space="preserve">Inflorescence/flowering </t>
  </si>
  <si>
    <t xml:space="preserve">Fruit development/flowering </t>
  </si>
  <si>
    <t xml:space="preserve">Stone fruit </t>
  </si>
  <si>
    <t xml:space="preserve">Strawberries </t>
  </si>
  <si>
    <t xml:space="preserve">Development of stolons and young plant parts </t>
  </si>
  <si>
    <t xml:space="preserve">Inflorescence emergence/maturity </t>
  </si>
  <si>
    <t xml:space="preserve">Senescence/dormancy </t>
  </si>
  <si>
    <t xml:space="preserve">Sugar beets </t>
  </si>
  <si>
    <t xml:space="preserve">Rosette growth </t>
  </si>
  <si>
    <t xml:space="preserve">Development of vegetative plant parts/senescence </t>
  </si>
  <si>
    <t xml:space="preserve">Sunflower </t>
  </si>
  <si>
    <t xml:space="preserve">Leaf development/stem elongation </t>
  </si>
  <si>
    <t xml:space="preserve">Tobacco </t>
  </si>
  <si>
    <t xml:space="preserve">Transplant </t>
  </si>
  <si>
    <t xml:space="preserve">Layby </t>
  </si>
  <si>
    <t xml:space="preserve">Full flower </t>
  </si>
  <si>
    <t xml:space="preserve">Mature topped </t>
  </si>
  <si>
    <t xml:space="preserve">Tomatoes </t>
  </si>
  <si>
    <t xml:space="preserve">Side shoots/inflorescence emergence </t>
  </si>
  <si>
    <t xml:space="preserve">Flowering/fruit development/ripening </t>
  </si>
  <si>
    <t xml:space="preserve">Vines </t>
  </si>
  <si>
    <t>Concatenated</t>
  </si>
  <si>
    <t>Drop Down List</t>
  </si>
  <si>
    <t>Drop Down List (Crops)</t>
  </si>
  <si>
    <t>Drop Down List (AI)</t>
  </si>
  <si>
    <t>1 &gt; RQ &gt; 0.1</t>
  </si>
  <si>
    <t>Select Crop Type &amp; Growth Stage:</t>
  </si>
  <si>
    <t>Example of Calculation of Measurement and Calculation of Input Parmaters for Multiple Fields</t>
  </si>
  <si>
    <t>Total Stream Length (TSL) - (m):</t>
  </si>
  <si>
    <t>Average Distance between Field &amp; Watercourse (D) - (m):</t>
  </si>
  <si>
    <t>Average Width of Vegetated Buffer Strip (B) - (m):</t>
  </si>
  <si>
    <t>Rainfall  - (mm):</t>
  </si>
  <si>
    <t>Enter Required Information in Green Cells</t>
  </si>
  <si>
    <t>Invertebrates</t>
  </si>
  <si>
    <t>Field Data:</t>
  </si>
  <si>
    <t>Enter Application Rate (kg/ha):</t>
  </si>
  <si>
    <t>Integrated Risk</t>
  </si>
  <si>
    <t>RQ &gt; 1</t>
  </si>
  <si>
    <t xml:space="preserve">0.1 &gt; RQ </t>
  </si>
  <si>
    <t>Description</t>
  </si>
  <si>
    <t>High Risk</t>
  </si>
  <si>
    <t>Medium Risk</t>
  </si>
  <si>
    <t>Low Risk</t>
  </si>
  <si>
    <t>Algae_Run</t>
  </si>
  <si>
    <t>Algae_Spray</t>
  </si>
  <si>
    <t>Risk Spray</t>
  </si>
  <si>
    <t>Risk Runoff</t>
  </si>
  <si>
    <t>Total Perimeter of fields Adjacent to Stream (TP) - (m):</t>
  </si>
  <si>
    <t>Average Slope of Field/s - (%):</t>
  </si>
  <si>
    <t>Organic Carbon Content of Soil - (%):</t>
  </si>
  <si>
    <t>Average Stream Depth - (m):</t>
  </si>
  <si>
    <t>Total Area of Fields Adjacent to Stream (TAS) - (m):</t>
  </si>
  <si>
    <t>Application Rate - Runoff (kg/m2)</t>
  </si>
  <si>
    <t>Application Rate - Spray Drift (kg/m2)</t>
  </si>
  <si>
    <t>Invert_Run</t>
  </si>
  <si>
    <t>Invert_Spray</t>
  </si>
  <si>
    <t>Fish_Spray</t>
  </si>
  <si>
    <t>Fish_Run</t>
  </si>
  <si>
    <t>Symbol</t>
  </si>
  <si>
    <t>Runoff Risk</t>
  </si>
  <si>
    <t>Spray Drift Risk</t>
  </si>
  <si>
    <t>Runoff</t>
  </si>
  <si>
    <t>Spray Drift</t>
  </si>
  <si>
    <t>INPUT</t>
  </si>
  <si>
    <t>OUTPUT</t>
  </si>
  <si>
    <r>
      <t>PECs (</t>
    </r>
    <r>
      <rPr>
        <b/>
        <sz val="14"/>
        <rFont val="Calibri"/>
        <family val="2"/>
      </rPr>
      <t>µ</t>
    </r>
    <r>
      <rPr>
        <b/>
        <sz val="12.6"/>
        <rFont val="Abadi"/>
        <family val="2"/>
      </rPr>
      <t>g/L)</t>
    </r>
  </si>
  <si>
    <t>Return to Input Page</t>
  </si>
  <si>
    <t>Spray Volume (L/ha)</t>
  </si>
  <si>
    <t>Dose (L or kg)</t>
  </si>
  <si>
    <t>Mixing Volume (L)</t>
  </si>
  <si>
    <t>Application Rate Calculator</t>
  </si>
  <si>
    <t>Select Active Ingedient from Dropdown Lists:</t>
  </si>
  <si>
    <t>This calculator enables the user to estimate the application rate of the active ingedient of a formulated pesticide product. Enter required values in the green cells.</t>
  </si>
  <si>
    <t>Concentration of Active Ingredient in Pesticide Product (g/L or g/kg)</t>
  </si>
  <si>
    <t>Interception Factor</t>
  </si>
  <si>
    <t>Growth Stage</t>
  </si>
  <si>
    <t>PEC Calculations</t>
  </si>
  <si>
    <t>Risk Calculations</t>
  </si>
  <si>
    <t>Insecticides &amp; Fungicides:</t>
  </si>
  <si>
    <t>Herbicides:</t>
  </si>
  <si>
    <t>Dose (L/ha or kg/ha)</t>
  </si>
  <si>
    <t>Application Rate (kg/ka)</t>
  </si>
  <si>
    <t>Total Area of Fields in Catchment Area (TAC) - (ha):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</si>
</sst>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0000"/>
    <numFmt numFmtId="166" formatCode="0.0000"/>
    <numFmt numFmtId="167" formatCode="0.000"/>
  </numFmts>
  <fonts count="42" x14ac:knownFonts="1">
    <font>
      <sz val="11"/>
      <color theme="1"/>
      <name val="Calibri"/>
      <family val="2"/>
      <scheme val="minor"/>
    </font>
    <font>
      <sz val="11"/>
      <color rgb="FF006100"/>
      <name val="Calibri"/>
      <family val="2"/>
      <scheme val="minor"/>
    </font>
    <font>
      <sz val="11"/>
      <color theme="1"/>
      <name val="Arial"/>
      <family val="2"/>
    </font>
    <font>
      <sz val="10"/>
      <color theme="1"/>
      <name val="Arial"/>
      <family val="2"/>
    </font>
    <font>
      <b/>
      <sz val="10"/>
      <color theme="1"/>
      <name val="Arial"/>
      <family val="2"/>
    </font>
    <font>
      <b/>
      <sz val="11"/>
      <color theme="1"/>
      <name val="Calibri"/>
      <family val="2"/>
      <scheme val="minor"/>
    </font>
    <font>
      <i/>
      <sz val="10"/>
      <color theme="1"/>
      <name val="Arial"/>
      <family val="2"/>
    </font>
    <font>
      <b/>
      <sz val="12"/>
      <color theme="0" tint="-4.9989318521683403E-2"/>
      <name val="Arial"/>
      <family val="2"/>
    </font>
    <font>
      <b/>
      <sz val="10"/>
      <color theme="0" tint="-4.9989318521683403E-2"/>
      <name val="Arial"/>
      <family val="2"/>
    </font>
    <font>
      <b/>
      <sz val="11"/>
      <color theme="1"/>
      <name val="Arial"/>
      <family val="2"/>
    </font>
    <font>
      <b/>
      <vertAlign val="superscript"/>
      <sz val="11"/>
      <color theme="1"/>
      <name val="Arial"/>
      <family val="2"/>
    </font>
    <font>
      <b/>
      <sz val="11"/>
      <color indexed="8"/>
      <name val="Calibri"/>
      <family val="2"/>
    </font>
    <font>
      <sz val="11"/>
      <color indexed="8"/>
      <name val="Calibri"/>
      <family val="2"/>
    </font>
    <font>
      <sz val="11"/>
      <color rgb="FF9C0006"/>
      <name val="Calibri"/>
      <family val="2"/>
      <scheme val="minor"/>
    </font>
    <font>
      <b/>
      <sz val="10"/>
      <color rgb="FF000000"/>
      <name val="Arial"/>
      <family val="2"/>
    </font>
    <font>
      <sz val="10"/>
      <color rgb="FF000000"/>
      <name val="Arial"/>
      <family val="2"/>
    </font>
    <font>
      <b/>
      <sz val="9"/>
      <color indexed="81"/>
      <name val="Tahoma"/>
      <family val="2"/>
    </font>
    <font>
      <sz val="9"/>
      <color indexed="81"/>
      <name val="Tahoma"/>
      <family val="2"/>
    </font>
    <font>
      <b/>
      <sz val="11"/>
      <color indexed="81"/>
      <name val="Tahoma"/>
      <family val="2"/>
    </font>
    <font>
      <sz val="11"/>
      <color indexed="81"/>
      <name val="Tahoma"/>
      <family val="2"/>
    </font>
    <font>
      <sz val="14"/>
      <color theme="1"/>
      <name val="Abadi"/>
      <family val="2"/>
    </font>
    <font>
      <sz val="11"/>
      <color theme="1"/>
      <name val="Abadi"/>
      <family val="2"/>
    </font>
    <font>
      <b/>
      <sz val="14"/>
      <color theme="1"/>
      <name val="Abadi"/>
      <family val="2"/>
    </font>
    <font>
      <sz val="14"/>
      <color theme="0"/>
      <name val="Abadi"/>
      <family val="2"/>
    </font>
    <font>
      <b/>
      <sz val="16"/>
      <color theme="1"/>
      <name val="Abadi"/>
      <family val="2"/>
    </font>
    <font>
      <b/>
      <sz val="14"/>
      <color theme="0"/>
      <name val="Abadi"/>
      <family val="2"/>
    </font>
    <font>
      <sz val="14"/>
      <name val="Abadi"/>
      <family val="2"/>
    </font>
    <font>
      <b/>
      <sz val="14"/>
      <name val="Abadi"/>
      <family val="2"/>
    </font>
    <font>
      <b/>
      <sz val="12"/>
      <color theme="1"/>
      <name val="Abadi"/>
      <family val="2"/>
    </font>
    <font>
      <sz val="12"/>
      <color rgb="FF000000"/>
      <name val="Abadi"/>
      <family val="2"/>
    </font>
    <font>
      <sz val="12"/>
      <color theme="1"/>
      <name val="Abadi"/>
      <family val="2"/>
    </font>
    <font>
      <sz val="12"/>
      <name val="Abadi"/>
      <family val="2"/>
    </font>
    <font>
      <u/>
      <sz val="14"/>
      <color theme="1"/>
      <name val="Abadi"/>
      <family val="2"/>
    </font>
    <font>
      <u/>
      <sz val="14"/>
      <color theme="0"/>
      <name val="Abadi"/>
      <family val="2"/>
    </font>
    <font>
      <b/>
      <sz val="22"/>
      <color theme="1"/>
      <name val="Abadi"/>
      <family val="2"/>
    </font>
    <font>
      <b/>
      <sz val="14"/>
      <name val="Calibri"/>
      <family val="2"/>
    </font>
    <font>
      <b/>
      <sz val="12.6"/>
      <name val="Abadi"/>
      <family val="2"/>
    </font>
    <font>
      <i/>
      <sz val="11"/>
      <color indexed="81"/>
      <name val="Tahoma"/>
      <family val="2"/>
    </font>
    <font>
      <b/>
      <sz val="22"/>
      <color theme="0"/>
      <name val="Abadi"/>
      <family val="2"/>
    </font>
    <font>
      <b/>
      <sz val="16"/>
      <color theme="1"/>
      <name val="Calibri"/>
      <family val="2"/>
      <scheme val="minor"/>
    </font>
    <font>
      <b/>
      <sz val="10"/>
      <color indexed="81"/>
      <name val="Tahoma"/>
      <family val="2"/>
    </font>
    <font>
      <sz val="10"/>
      <color indexed="81"/>
      <name val="Tahoma"/>
      <family val="2"/>
    </font>
  </fonts>
  <fills count="15">
    <fill>
      <patternFill patternType="none"/>
    </fill>
    <fill>
      <patternFill patternType="gray125"/>
    </fill>
    <fill>
      <patternFill patternType="solid">
        <fgColor theme="0"/>
        <bgColor indexed="64"/>
      </patternFill>
    </fill>
    <fill>
      <patternFill patternType="solid">
        <fgColor rgb="FFC6EFCE"/>
      </patternFill>
    </fill>
    <fill>
      <patternFill patternType="solid">
        <fgColor theme="0" tint="-4.9989318521683403E-2"/>
        <bgColor indexed="64"/>
      </patternFill>
    </fill>
    <fill>
      <patternFill patternType="solid">
        <fgColor theme="4" tint="-0.249977111117893"/>
        <bgColor indexed="64"/>
      </patternFill>
    </fill>
    <fill>
      <patternFill patternType="solid">
        <fgColor rgb="FFD3D3D3"/>
        <bgColor indexed="64"/>
      </patternFill>
    </fill>
    <fill>
      <patternFill patternType="solid">
        <fgColor theme="4" tint="0.79998168889431442"/>
        <bgColor indexed="64"/>
      </patternFill>
    </fill>
    <fill>
      <patternFill patternType="solid">
        <fgColor rgb="FFFFC7CE"/>
      </patternFill>
    </fill>
    <fill>
      <patternFill patternType="solid">
        <fgColor theme="0" tint="-0.249977111117893"/>
        <bgColor indexed="64"/>
      </patternFill>
    </fill>
    <fill>
      <patternFill patternType="solid">
        <fgColor theme="6" tint="-0.249977111117893"/>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92D050"/>
        <bgColor indexed="64"/>
      </patternFill>
    </fill>
    <fill>
      <patternFill patternType="solid">
        <fgColor theme="3" tint="0.59999389629810485"/>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9">
    <xf numFmtId="0" fontId="0" fillId="0" borderId="0"/>
    <xf numFmtId="0" fontId="1" fillId="3" borderId="0" applyNumberFormat="0" applyBorder="0" applyAlignment="0" applyProtection="0"/>
    <xf numFmtId="0" fontId="11" fillId="6" borderId="13">
      <alignment horizontal="center" wrapText="1"/>
    </xf>
    <xf numFmtId="0" fontId="12" fillId="0" borderId="0"/>
    <xf numFmtId="4" fontId="12" fillId="0" borderId="0">
      <alignment horizontal="right"/>
    </xf>
    <xf numFmtId="164" fontId="12" fillId="0" borderId="0">
      <alignment horizontal="right"/>
    </xf>
    <xf numFmtId="0" fontId="13" fillId="8" borderId="0" applyNumberFormat="0" applyBorder="0" applyAlignment="0" applyProtection="0"/>
    <xf numFmtId="0" fontId="32" fillId="0" borderId="0" applyNumberFormat="0" applyFill="0" applyBorder="0" applyAlignment="0" applyProtection="0"/>
    <xf numFmtId="0" fontId="33" fillId="0" borderId="0" applyNumberFormat="0" applyFill="0" applyBorder="0" applyAlignment="0" applyProtection="0"/>
  </cellStyleXfs>
  <cellXfs count="241">
    <xf numFmtId="0" fontId="0" fillId="0" borderId="0" xfId="0"/>
    <xf numFmtId="0" fontId="3" fillId="0" borderId="0" xfId="0" applyFont="1"/>
    <xf numFmtId="1" fontId="3" fillId="0" borderId="0" xfId="0" applyNumberFormat="1" applyFont="1"/>
    <xf numFmtId="3" fontId="3" fillId="0" borderId="0" xfId="0" applyNumberFormat="1" applyFont="1" applyAlignment="1">
      <alignment horizontal="center"/>
    </xf>
    <xf numFmtId="2" fontId="3" fillId="0" borderId="0" xfId="0" applyNumberFormat="1" applyFont="1" applyAlignment="1">
      <alignment horizontal="center"/>
    </xf>
    <xf numFmtId="0" fontId="3" fillId="0" borderId="0" xfId="0" applyFont="1" applyAlignment="1">
      <alignment horizontal="left"/>
    </xf>
    <xf numFmtId="3" fontId="3" fillId="0" borderId="0" xfId="1" applyNumberFormat="1" applyFont="1" applyFill="1" applyAlignment="1">
      <alignment horizontal="center"/>
    </xf>
    <xf numFmtId="1" fontId="3" fillId="0" borderId="0" xfId="1" applyNumberFormat="1" applyFont="1" applyFill="1"/>
    <xf numFmtId="2" fontId="3" fillId="0" borderId="0" xfId="1" applyNumberFormat="1" applyFont="1" applyFill="1" applyAlignment="1">
      <alignment horizontal="center"/>
    </xf>
    <xf numFmtId="0" fontId="0" fillId="0" borderId="0" xfId="0" applyAlignment="1">
      <alignment horizontal="center"/>
    </xf>
    <xf numFmtId="3" fontId="0" fillId="0" borderId="0" xfId="0" applyNumberFormat="1"/>
    <xf numFmtId="0" fontId="3" fillId="2" borderId="0" xfId="0" applyFont="1" applyFill="1"/>
    <xf numFmtId="2" fontId="3" fillId="2" borderId="0" xfId="0" applyNumberFormat="1" applyFont="1" applyFill="1"/>
    <xf numFmtId="0" fontId="5" fillId="0" borderId="0" xfId="0" applyFont="1" applyAlignment="1">
      <alignment horizontal="center"/>
    </xf>
    <xf numFmtId="1" fontId="0" fillId="0" borderId="0" xfId="0" applyNumberFormat="1"/>
    <xf numFmtId="0" fontId="5" fillId="0" borderId="0" xfId="0" applyFont="1"/>
    <xf numFmtId="0" fontId="5" fillId="0" borderId="0" xfId="0" applyFont="1" applyAlignment="1">
      <alignment horizontal="left"/>
    </xf>
    <xf numFmtId="0" fontId="3" fillId="4" borderId="0" xfId="0" applyFont="1" applyFill="1"/>
    <xf numFmtId="0" fontId="3" fillId="4" borderId="0" xfId="0" applyFont="1" applyFill="1" applyAlignment="1">
      <alignment horizontal="center"/>
    </xf>
    <xf numFmtId="0" fontId="4" fillId="4" borderId="0" xfId="0" applyFont="1" applyFill="1" applyAlignment="1">
      <alignment horizontal="center"/>
    </xf>
    <xf numFmtId="3" fontId="3" fillId="4" borderId="0" xfId="0" applyNumberFormat="1" applyFont="1" applyFill="1"/>
    <xf numFmtId="0" fontId="3" fillId="4" borderId="0" xfId="0" applyFont="1" applyFill="1" applyAlignment="1">
      <alignment horizontal="left"/>
    </xf>
    <xf numFmtId="0" fontId="4" fillId="4" borderId="12" xfId="0" applyFont="1" applyFill="1" applyBorder="1" applyAlignment="1">
      <alignment horizontal="left"/>
    </xf>
    <xf numFmtId="0" fontId="4" fillId="4" borderId="12" xfId="0" applyFont="1" applyFill="1" applyBorder="1" applyAlignment="1">
      <alignment horizontal="center"/>
    </xf>
    <xf numFmtId="3" fontId="4" fillId="4" borderId="0" xfId="0" applyNumberFormat="1" applyFont="1" applyFill="1" applyAlignment="1">
      <alignment horizontal="center"/>
    </xf>
    <xf numFmtId="2" fontId="4" fillId="4" borderId="0" xfId="0" applyNumberFormat="1" applyFont="1" applyFill="1" applyAlignment="1">
      <alignment horizontal="center"/>
    </xf>
    <xf numFmtId="1" fontId="3" fillId="4" borderId="0" xfId="0" applyNumberFormat="1" applyFont="1" applyFill="1" applyAlignment="1">
      <alignment horizontal="center"/>
    </xf>
    <xf numFmtId="0" fontId="4" fillId="4" borderId="12" xfId="0" applyFont="1" applyFill="1" applyBorder="1" applyAlignment="1">
      <alignment horizontal="left" vertical="center"/>
    </xf>
    <xf numFmtId="0" fontId="6" fillId="4" borderId="0" xfId="0" applyFont="1" applyFill="1"/>
    <xf numFmtId="3" fontId="3" fillId="4" borderId="0" xfId="0" applyNumberFormat="1" applyFont="1" applyFill="1" applyAlignment="1">
      <alignment horizontal="center"/>
    </xf>
    <xf numFmtId="2" fontId="3" fillId="4" borderId="0" xfId="0" applyNumberFormat="1" applyFont="1" applyFill="1" applyAlignment="1">
      <alignment horizontal="center"/>
    </xf>
    <xf numFmtId="0" fontId="4" fillId="4" borderId="0" xfId="0" applyFont="1" applyFill="1"/>
    <xf numFmtId="1" fontId="3" fillId="4" borderId="0" xfId="0" applyNumberFormat="1" applyFont="1" applyFill="1"/>
    <xf numFmtId="0" fontId="4" fillId="4" borderId="12" xfId="0" applyFont="1" applyFill="1" applyBorder="1"/>
    <xf numFmtId="0" fontId="9" fillId="0" borderId="0" xfId="0" applyFont="1"/>
    <xf numFmtId="0" fontId="2" fillId="0" borderId="0" xfId="0" applyFont="1" applyAlignment="1">
      <alignment horizontal="center"/>
    </xf>
    <xf numFmtId="0" fontId="9" fillId="0" borderId="0" xfId="0" applyFont="1" applyAlignment="1">
      <alignment horizontal="center" vertical="center" wrapText="1"/>
    </xf>
    <xf numFmtId="0" fontId="9" fillId="0" borderId="0" xfId="0" applyFont="1" applyAlignment="1">
      <alignment vertical="center"/>
    </xf>
    <xf numFmtId="0" fontId="8" fillId="5" borderId="11" xfId="0" applyFont="1" applyFill="1" applyBorder="1" applyProtection="1">
      <protection locked="0"/>
    </xf>
    <xf numFmtId="3" fontId="3" fillId="4" borderId="0" xfId="0" applyNumberFormat="1" applyFont="1" applyFill="1" applyAlignment="1" applyProtection="1">
      <alignment horizontal="center"/>
      <protection hidden="1"/>
    </xf>
    <xf numFmtId="2" fontId="3" fillId="4" borderId="0" xfId="0" applyNumberFormat="1" applyFont="1" applyFill="1" applyAlignment="1" applyProtection="1">
      <alignment horizontal="center"/>
      <protection hidden="1"/>
    </xf>
    <xf numFmtId="0" fontId="9" fillId="0" borderId="0" xfId="0" applyFont="1" applyProtection="1">
      <protection locked="0"/>
    </xf>
    <xf numFmtId="0" fontId="2" fillId="0" borderId="0" xfId="0" applyFont="1" applyAlignment="1" applyProtection="1">
      <alignment horizontal="center"/>
      <protection locked="0"/>
    </xf>
    <xf numFmtId="2" fontId="2" fillId="0" borderId="0" xfId="0" applyNumberFormat="1" applyFont="1" applyAlignment="1" applyProtection="1">
      <alignment horizontal="center"/>
      <protection locked="0"/>
    </xf>
    <xf numFmtId="0" fontId="11" fillId="7" borderId="13" xfId="2" applyFill="1" applyBorder="1" applyAlignment="1">
      <alignment horizontal="center" vertical="center" wrapText="1"/>
    </xf>
    <xf numFmtId="0" fontId="12" fillId="0" borderId="13" xfId="3" applyBorder="1"/>
    <xf numFmtId="164" fontId="12" fillId="0" borderId="13" xfId="5" applyBorder="1">
      <alignment horizontal="right"/>
    </xf>
    <xf numFmtId="0" fontId="0" fillId="0" borderId="0" xfId="0" applyBorder="1"/>
    <xf numFmtId="1" fontId="3" fillId="0" borderId="0" xfId="0" applyNumberFormat="1" applyFont="1" applyBorder="1"/>
    <xf numFmtId="1" fontId="3" fillId="0" borderId="0" xfId="1" applyNumberFormat="1" applyFont="1" applyFill="1" applyBorder="1"/>
    <xf numFmtId="0" fontId="12" fillId="0" borderId="0" xfId="3" applyBorder="1"/>
    <xf numFmtId="0" fontId="0" fillId="0" borderId="0" xfId="0" applyAlignment="1">
      <alignment horizontal="center"/>
    </xf>
    <xf numFmtId="1" fontId="3" fillId="0" borderId="13" xfId="0" applyNumberFormat="1" applyFont="1" applyBorder="1"/>
    <xf numFmtId="0" fontId="0" fillId="0" borderId="0" xfId="0" applyAlignment="1">
      <alignment horizontal="center"/>
    </xf>
    <xf numFmtId="0" fontId="3" fillId="0" borderId="0" xfId="0" applyFont="1" applyAlignment="1">
      <alignment horizontal="center"/>
    </xf>
    <xf numFmtId="0" fontId="0" fillId="0" borderId="0" xfId="0" applyNumberFormat="1" applyAlignment="1">
      <alignment horizontal="center"/>
    </xf>
    <xf numFmtId="0" fontId="3" fillId="2" borderId="0" xfId="0" applyFont="1" applyFill="1" applyBorder="1" applyAlignment="1">
      <alignment horizontal="center" vertical="center"/>
    </xf>
    <xf numFmtId="3" fontId="3" fillId="2" borderId="0" xfId="0" applyNumberFormat="1" applyFont="1" applyFill="1"/>
    <xf numFmtId="0" fontId="0" fillId="2" borderId="0" xfId="0" applyFill="1"/>
    <xf numFmtId="0" fontId="3" fillId="2" borderId="0" xfId="0" applyFont="1" applyFill="1" applyAlignment="1">
      <alignment horizontal="left"/>
    </xf>
    <xf numFmtId="165" fontId="3" fillId="0" borderId="0" xfId="0" applyNumberFormat="1" applyFont="1" applyAlignment="1">
      <alignment horizontal="center"/>
    </xf>
    <xf numFmtId="0" fontId="4" fillId="0" borderId="13" xfId="0" applyFont="1" applyBorder="1" applyAlignment="1">
      <alignment horizontal="center"/>
    </xf>
    <xf numFmtId="0" fontId="3" fillId="0" borderId="13" xfId="0" applyFont="1" applyBorder="1" applyAlignment="1">
      <alignment horizontal="left"/>
    </xf>
    <xf numFmtId="0" fontId="4" fillId="9" borderId="13" xfId="0" applyFont="1" applyFill="1" applyBorder="1" applyAlignment="1">
      <alignment horizontal="center"/>
    </xf>
    <xf numFmtId="0" fontId="4" fillId="9" borderId="13" xfId="0" applyFont="1" applyFill="1" applyBorder="1" applyAlignment="1">
      <alignment horizontal="left"/>
    </xf>
    <xf numFmtId="0" fontId="3" fillId="9" borderId="13" xfId="0" applyFont="1" applyFill="1" applyBorder="1" applyAlignment="1">
      <alignment horizontal="center"/>
    </xf>
    <xf numFmtId="0" fontId="4" fillId="2" borderId="0" xfId="0" applyFont="1" applyFill="1" applyAlignment="1">
      <alignment horizontal="center"/>
    </xf>
    <xf numFmtId="0" fontId="4" fillId="0" borderId="0" xfId="0" applyFont="1" applyAlignment="1">
      <alignment horizontal="center"/>
    </xf>
    <xf numFmtId="166" fontId="3" fillId="0" borderId="0" xfId="0" applyNumberFormat="1" applyFont="1" applyAlignment="1">
      <alignment horizontal="center"/>
    </xf>
    <xf numFmtId="166" fontId="3" fillId="0" borderId="13" xfId="0" applyNumberFormat="1" applyFont="1" applyBorder="1" applyAlignment="1">
      <alignment horizontal="center"/>
    </xf>
    <xf numFmtId="166" fontId="4" fillId="9" borderId="13" xfId="0" applyNumberFormat="1" applyFont="1" applyFill="1" applyBorder="1" applyAlignment="1">
      <alignment horizontal="center"/>
    </xf>
    <xf numFmtId="165" fontId="4" fillId="9" borderId="13" xfId="0" applyNumberFormat="1" applyFont="1" applyFill="1" applyBorder="1" applyAlignment="1">
      <alignment horizontal="center"/>
    </xf>
    <xf numFmtId="165" fontId="3" fillId="0" borderId="13" xfId="0" applyNumberFormat="1" applyFont="1" applyBorder="1" applyAlignment="1">
      <alignment horizontal="center"/>
    </xf>
    <xf numFmtId="0" fontId="5" fillId="0" borderId="0" xfId="0" applyFont="1" applyBorder="1"/>
    <xf numFmtId="0" fontId="11" fillId="0" borderId="0" xfId="2" applyFill="1" applyBorder="1" applyAlignment="1">
      <alignment horizontal="center" vertical="center" wrapText="1"/>
    </xf>
    <xf numFmtId="167" fontId="4" fillId="9" borderId="13" xfId="0" applyNumberFormat="1" applyFont="1" applyFill="1" applyBorder="1" applyAlignment="1">
      <alignment horizontal="center"/>
    </xf>
    <xf numFmtId="167" fontId="3" fillId="0" borderId="13" xfId="0" applyNumberFormat="1" applyFont="1" applyBorder="1" applyAlignment="1">
      <alignment horizontal="center"/>
    </xf>
    <xf numFmtId="167" fontId="3" fillId="0" borderId="0" xfId="0" applyNumberFormat="1" applyFont="1" applyAlignment="1">
      <alignment horizontal="center"/>
    </xf>
    <xf numFmtId="0" fontId="23" fillId="2" borderId="0" xfId="0" applyFont="1" applyFill="1" applyBorder="1" applyAlignment="1" applyProtection="1">
      <alignment horizontal="center"/>
      <protection locked="0"/>
    </xf>
    <xf numFmtId="0" fontId="25" fillId="0" borderId="0" xfId="0" applyFont="1" applyFill="1" applyBorder="1" applyAlignment="1" applyProtection="1">
      <alignment horizontal="center"/>
      <protection locked="0"/>
    </xf>
    <xf numFmtId="0" fontId="23" fillId="0" borderId="0" xfId="0" applyFont="1" applyFill="1" applyBorder="1" applyAlignment="1" applyProtection="1">
      <alignment horizontal="center"/>
      <protection locked="0"/>
    </xf>
    <xf numFmtId="0" fontId="4" fillId="9" borderId="0" xfId="0" applyFont="1" applyFill="1"/>
    <xf numFmtId="0" fontId="0" fillId="0" borderId="0" xfId="0" applyAlignment="1">
      <alignment horizontal="center"/>
    </xf>
    <xf numFmtId="0" fontId="25" fillId="2" borderId="0" xfId="0" applyFont="1" applyFill="1" applyBorder="1" applyAlignment="1" applyProtection="1">
      <alignment horizontal="center"/>
      <protection locked="0"/>
    </xf>
    <xf numFmtId="0" fontId="23" fillId="10" borderId="13" xfId="0" applyFont="1" applyFill="1" applyBorder="1" applyAlignment="1" applyProtection="1">
      <alignment horizontal="center"/>
      <protection locked="0"/>
    </xf>
    <xf numFmtId="0" fontId="20" fillId="0" borderId="0" xfId="0" applyFont="1" applyProtection="1"/>
    <xf numFmtId="0" fontId="22" fillId="11" borderId="13" xfId="0" applyFont="1" applyFill="1" applyBorder="1" applyAlignment="1" applyProtection="1">
      <alignment horizontal="center" vertical="center"/>
    </xf>
    <xf numFmtId="0" fontId="26" fillId="11" borderId="13" xfId="0" applyFont="1" applyFill="1" applyBorder="1" applyAlignment="1" applyProtection="1">
      <alignment horizontal="center"/>
    </xf>
    <xf numFmtId="167" fontId="30" fillId="11" borderId="13" xfId="0" applyNumberFormat="1" applyFont="1" applyFill="1" applyBorder="1" applyAlignment="1" applyProtection="1">
      <alignment horizontal="center"/>
    </xf>
    <xf numFmtId="0" fontId="22" fillId="0" borderId="0" xfId="0" applyFont="1" applyBorder="1" applyAlignment="1" applyProtection="1">
      <alignment horizontal="center"/>
    </xf>
    <xf numFmtId="0" fontId="23" fillId="2" borderId="0" xfId="0" applyFont="1" applyFill="1" applyBorder="1" applyAlignment="1" applyProtection="1">
      <alignment horizontal="center"/>
    </xf>
    <xf numFmtId="0" fontId="20" fillId="0" borderId="0" xfId="0" applyFont="1" applyFill="1" applyBorder="1" applyProtection="1"/>
    <xf numFmtId="166" fontId="30" fillId="11" borderId="13" xfId="0" applyNumberFormat="1" applyFont="1" applyFill="1" applyBorder="1" applyAlignment="1" applyProtection="1">
      <alignment horizontal="center"/>
    </xf>
    <xf numFmtId="0" fontId="21" fillId="0" borderId="0" xfId="0" applyFont="1" applyProtection="1"/>
    <xf numFmtId="0" fontId="34" fillId="2" borderId="0" xfId="0" applyFont="1" applyFill="1" applyAlignment="1" applyProtection="1">
      <alignment horizontal="center" vertical="center"/>
      <protection locked="0"/>
    </xf>
    <xf numFmtId="0" fontId="20" fillId="0" borderId="0" xfId="0" applyFont="1" applyFill="1" applyBorder="1" applyProtection="1">
      <protection locked="0"/>
    </xf>
    <xf numFmtId="0" fontId="28" fillId="0" borderId="0" xfId="0" applyFont="1" applyFill="1" applyBorder="1" applyAlignment="1" applyProtection="1">
      <alignment horizontal="center" vertical="center" wrapText="1"/>
      <protection locked="0"/>
    </xf>
    <xf numFmtId="0" fontId="28" fillId="0" borderId="0" xfId="0" applyFont="1" applyFill="1" applyBorder="1" applyAlignment="1" applyProtection="1">
      <alignment horizontal="center"/>
      <protection locked="0"/>
    </xf>
    <xf numFmtId="0" fontId="20" fillId="0" borderId="0" xfId="0" applyFont="1" applyProtection="1">
      <protection locked="0"/>
    </xf>
    <xf numFmtId="0" fontId="21" fillId="0" borderId="0" xfId="0" applyFont="1" applyProtection="1">
      <protection locked="0"/>
    </xf>
    <xf numFmtId="0" fontId="30" fillId="0" borderId="0" xfId="7" applyFont="1" applyFill="1" applyBorder="1" applyAlignment="1" applyProtection="1">
      <alignment horizontal="center"/>
      <protection locked="0"/>
    </xf>
    <xf numFmtId="0" fontId="31" fillId="0" borderId="0" xfId="0" applyFont="1" applyFill="1" applyBorder="1" applyAlignment="1" applyProtection="1">
      <alignment horizontal="center" vertical="center" wrapText="1"/>
      <protection locked="0"/>
    </xf>
    <xf numFmtId="0" fontId="31" fillId="0" borderId="0" xfId="7" applyFont="1" applyFill="1" applyBorder="1" applyAlignment="1" applyProtection="1">
      <alignment horizontal="center"/>
      <protection locked="0"/>
    </xf>
    <xf numFmtId="0" fontId="29" fillId="0" borderId="0" xfId="0" applyFont="1" applyFill="1" applyBorder="1" applyAlignment="1" applyProtection="1">
      <alignment horizontal="center" vertical="center" wrapText="1"/>
      <protection locked="0"/>
    </xf>
    <xf numFmtId="0" fontId="34" fillId="0" borderId="0" xfId="0" applyFont="1" applyAlignment="1" applyProtection="1">
      <alignment horizontal="center" vertical="center"/>
      <protection locked="0"/>
    </xf>
    <xf numFmtId="0" fontId="34" fillId="0" borderId="0" xfId="0" applyFont="1" applyFill="1" applyBorder="1" applyAlignment="1" applyProtection="1">
      <alignment horizontal="center" vertical="center"/>
      <protection locked="0"/>
    </xf>
    <xf numFmtId="0" fontId="20" fillId="2" borderId="0" xfId="0" applyFont="1" applyFill="1" applyProtection="1">
      <protection locked="0"/>
    </xf>
    <xf numFmtId="0" fontId="20" fillId="0" borderId="0" xfId="0" applyFont="1" applyBorder="1" applyProtection="1">
      <protection locked="0"/>
    </xf>
    <xf numFmtId="0" fontId="21" fillId="0" borderId="0" xfId="0" applyFont="1" applyBorder="1" applyProtection="1">
      <protection locked="0"/>
    </xf>
    <xf numFmtId="0" fontId="22" fillId="0" borderId="0" xfId="0" applyFont="1" applyFill="1" applyBorder="1" applyProtection="1">
      <protection locked="0"/>
    </xf>
    <xf numFmtId="0" fontId="22" fillId="2" borderId="0" xfId="0" applyFont="1" applyFill="1" applyBorder="1" applyAlignment="1" applyProtection="1">
      <alignment horizontal="center"/>
      <protection locked="0"/>
    </xf>
    <xf numFmtId="0" fontId="22" fillId="0" borderId="0" xfId="0" applyFont="1" applyFill="1" applyBorder="1" applyAlignment="1" applyProtection="1">
      <alignment horizontal="center"/>
      <protection locked="0"/>
    </xf>
    <xf numFmtId="0" fontId="24" fillId="0" borderId="0" xfId="0" applyFont="1" applyBorder="1" applyAlignment="1" applyProtection="1">
      <protection locked="0"/>
    </xf>
    <xf numFmtId="0" fontId="23" fillId="0" borderId="0" xfId="0" applyFont="1" applyFill="1" applyBorder="1" applyProtection="1">
      <protection locked="0"/>
    </xf>
    <xf numFmtId="0" fontId="23" fillId="0" borderId="0" xfId="0" applyFont="1" applyBorder="1" applyProtection="1">
      <protection locked="0"/>
    </xf>
    <xf numFmtId="0" fontId="23" fillId="2" borderId="0" xfId="0" applyFont="1" applyFill="1" applyBorder="1" applyProtection="1">
      <protection locked="0"/>
    </xf>
    <xf numFmtId="0" fontId="22" fillId="0" borderId="13" xfId="0" applyFont="1" applyBorder="1" applyAlignment="1" applyProtection="1">
      <alignment horizontal="center" vertical="center"/>
      <protection locked="0"/>
    </xf>
    <xf numFmtId="0" fontId="22" fillId="0" borderId="13" xfId="0" applyFont="1" applyBorder="1" applyAlignment="1" applyProtection="1">
      <alignment horizontal="center" vertical="center" wrapText="1"/>
      <protection locked="0"/>
    </xf>
    <xf numFmtId="0" fontId="20" fillId="2" borderId="0" xfId="0" applyFont="1" applyFill="1" applyBorder="1" applyProtection="1">
      <protection locked="0"/>
    </xf>
    <xf numFmtId="0" fontId="22" fillId="0" borderId="0" xfId="0" applyFont="1" applyFill="1" applyBorder="1" applyAlignment="1" applyProtection="1">
      <alignment horizontal="center" vertical="center" wrapText="1"/>
      <protection locked="0"/>
    </xf>
    <xf numFmtId="0" fontId="20" fillId="0" borderId="0" xfId="0" applyFont="1" applyBorder="1" applyAlignment="1" applyProtection="1">
      <alignment horizontal="center"/>
      <protection locked="0"/>
    </xf>
    <xf numFmtId="0" fontId="22" fillId="2" borderId="0" xfId="0" applyFont="1" applyFill="1" applyBorder="1" applyAlignment="1" applyProtection="1">
      <alignment horizontal="center" vertical="center" wrapText="1"/>
      <protection locked="0"/>
    </xf>
    <xf numFmtId="2" fontId="21" fillId="0" borderId="0" xfId="0" applyNumberFormat="1" applyFont="1" applyAlignment="1" applyProtection="1">
      <alignment horizontal="center"/>
      <protection locked="0"/>
    </xf>
    <xf numFmtId="0" fontId="21" fillId="0" borderId="0" xfId="0" applyFont="1" applyBorder="1" applyAlignment="1" applyProtection="1">
      <alignment horizontal="right"/>
      <protection locked="0"/>
    </xf>
    <xf numFmtId="0" fontId="20" fillId="11" borderId="13" xfId="0" applyFont="1" applyFill="1" applyBorder="1" applyAlignment="1" applyProtection="1">
      <alignment horizontal="right"/>
    </xf>
    <xf numFmtId="0" fontId="32" fillId="11" borderId="13" xfId="7" applyFill="1" applyBorder="1" applyAlignment="1" applyProtection="1">
      <alignment horizontal="right"/>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0" xfId="0" applyFont="1" applyAlignment="1">
      <alignment horizontal="center" vertical="center" wrapText="1"/>
    </xf>
    <xf numFmtId="0" fontId="22" fillId="11" borderId="13" xfId="0" applyFont="1" applyFill="1" applyBorder="1" applyAlignment="1" applyProtection="1">
      <alignment horizontal="center"/>
    </xf>
    <xf numFmtId="0" fontId="20" fillId="11" borderId="13" xfId="0" applyFont="1" applyFill="1" applyBorder="1" applyAlignment="1" applyProtection="1">
      <alignment horizontal="left"/>
    </xf>
    <xf numFmtId="0" fontId="30" fillId="11" borderId="0" xfId="7" applyFont="1" applyFill="1" applyBorder="1" applyAlignment="1" applyProtection="1">
      <alignment horizontal="center"/>
      <protection locked="0"/>
    </xf>
    <xf numFmtId="0" fontId="31" fillId="11" borderId="0" xfId="0" applyFont="1" applyFill="1" applyBorder="1" applyAlignment="1" applyProtection="1">
      <alignment horizontal="center" vertical="center" wrapText="1"/>
      <protection locked="0"/>
    </xf>
    <xf numFmtId="0" fontId="31" fillId="11" borderId="0" xfId="7" applyFont="1" applyFill="1" applyBorder="1" applyAlignment="1" applyProtection="1">
      <alignment horizontal="center"/>
      <protection locked="0"/>
    </xf>
    <xf numFmtId="0" fontId="29" fillId="11" borderId="0" xfId="0" applyFont="1" applyFill="1" applyBorder="1" applyAlignment="1" applyProtection="1">
      <alignment horizontal="center" vertical="center" wrapText="1"/>
      <protection locked="0"/>
    </xf>
    <xf numFmtId="0" fontId="28" fillId="11" borderId="22" xfId="0" applyFont="1" applyFill="1" applyBorder="1" applyAlignment="1" applyProtection="1">
      <alignment horizontal="center" vertical="center" wrapText="1"/>
      <protection locked="0"/>
    </xf>
    <xf numFmtId="0" fontId="31" fillId="11" borderId="19" xfId="7" applyFont="1" applyFill="1" applyBorder="1" applyAlignment="1" applyProtection="1">
      <alignment horizontal="center"/>
      <protection locked="0"/>
    </xf>
    <xf numFmtId="0" fontId="29" fillId="11" borderId="19" xfId="0" applyFont="1" applyFill="1" applyBorder="1" applyAlignment="1" applyProtection="1">
      <alignment horizontal="center" vertical="center" wrapText="1"/>
      <protection locked="0"/>
    </xf>
    <xf numFmtId="0" fontId="0" fillId="0" borderId="0" xfId="0" applyAlignment="1">
      <alignment horizontal="center"/>
    </xf>
    <xf numFmtId="0" fontId="0" fillId="0" borderId="0" xfId="0" applyBorder="1" applyAlignment="1">
      <alignment horizontal="center"/>
    </xf>
    <xf numFmtId="0" fontId="5" fillId="0" borderId="0" xfId="0" applyFont="1" applyBorder="1" applyAlignment="1">
      <alignment horizontal="center"/>
    </xf>
    <xf numFmtId="0" fontId="4" fillId="12" borderId="0" xfId="0" applyFont="1" applyFill="1" applyBorder="1" applyAlignment="1">
      <alignment horizontal="center" vertical="center" wrapText="1"/>
    </xf>
    <xf numFmtId="0" fontId="3" fillId="12" borderId="0" xfId="0" applyFont="1" applyFill="1" applyAlignment="1">
      <alignment horizontal="center"/>
    </xf>
    <xf numFmtId="3" fontId="3" fillId="12" borderId="0" xfId="0" applyNumberFormat="1" applyFont="1" applyFill="1" applyAlignment="1">
      <alignment horizontal="center"/>
    </xf>
    <xf numFmtId="0" fontId="4" fillId="13" borderId="12" xfId="0" applyFont="1" applyFill="1" applyBorder="1" applyAlignment="1">
      <alignment horizontal="center" vertical="center" wrapText="1"/>
    </xf>
    <xf numFmtId="0" fontId="4" fillId="13" borderId="13" xfId="0" applyFont="1" applyFill="1" applyBorder="1" applyAlignment="1">
      <alignment horizontal="center" vertical="center" wrapText="1"/>
    </xf>
    <xf numFmtId="0" fontId="3" fillId="13" borderId="0" xfId="0" applyFont="1" applyFill="1" applyAlignment="1">
      <alignment horizontal="center"/>
    </xf>
    <xf numFmtId="0" fontId="3" fillId="13" borderId="15" xfId="0" applyFont="1" applyFill="1" applyBorder="1" applyAlignment="1">
      <alignment horizontal="center"/>
    </xf>
    <xf numFmtId="0" fontId="4" fillId="0" borderId="0" xfId="0" applyFont="1" applyFill="1" applyBorder="1" applyAlignment="1">
      <alignment horizontal="center"/>
    </xf>
    <xf numFmtId="0" fontId="4" fillId="0" borderId="0" xfId="0" applyFont="1" applyFill="1" applyBorder="1" applyAlignment="1">
      <alignment horizontal="center" vertical="center" wrapText="1"/>
    </xf>
    <xf numFmtId="0" fontId="3" fillId="0" borderId="0" xfId="0" applyFont="1" applyFill="1" applyBorder="1" applyAlignment="1">
      <alignment horizontal="center"/>
    </xf>
    <xf numFmtId="0" fontId="3" fillId="14" borderId="0" xfId="0" applyFont="1" applyFill="1" applyAlignment="1">
      <alignment horizontal="center"/>
    </xf>
    <xf numFmtId="0" fontId="4" fillId="14" borderId="13" xfId="6" applyFont="1" applyFill="1" applyBorder="1" applyAlignment="1">
      <alignment horizontal="left" vertical="center"/>
    </xf>
    <xf numFmtId="0" fontId="4" fillId="14" borderId="14" xfId="0" applyFont="1" applyFill="1" applyBorder="1" applyAlignment="1">
      <alignment horizontal="center" vertical="center"/>
    </xf>
    <xf numFmtId="0" fontId="4" fillId="14" borderId="18" xfId="0" applyFont="1" applyFill="1" applyBorder="1" applyAlignment="1">
      <alignment horizontal="center" vertical="center"/>
    </xf>
    <xf numFmtId="0" fontId="4" fillId="14" borderId="14" xfId="0" applyFont="1" applyFill="1" applyBorder="1" applyAlignment="1">
      <alignment horizontal="center" vertical="center" wrapText="1"/>
    </xf>
    <xf numFmtId="0" fontId="4" fillId="14" borderId="12" xfId="0" applyFont="1" applyFill="1" applyBorder="1" applyAlignment="1">
      <alignment horizontal="center" vertical="center" wrapText="1"/>
    </xf>
    <xf numFmtId="0" fontId="4" fillId="14" borderId="18" xfId="0" applyFont="1" applyFill="1" applyBorder="1" applyAlignment="1">
      <alignment horizontal="center" vertical="center" wrapText="1"/>
    </xf>
    <xf numFmtId="0" fontId="3" fillId="14" borderId="15" xfId="6" applyFont="1" applyFill="1" applyBorder="1"/>
    <xf numFmtId="164" fontId="3" fillId="14" borderId="16" xfId="0" applyNumberFormat="1" applyFont="1" applyFill="1" applyBorder="1" applyAlignment="1" applyProtection="1">
      <alignment horizontal="center"/>
      <protection hidden="1"/>
    </xf>
    <xf numFmtId="2" fontId="3" fillId="14" borderId="17" xfId="0" applyNumberFormat="1" applyFont="1" applyFill="1" applyBorder="1" applyAlignment="1" applyProtection="1">
      <alignment horizontal="center"/>
      <protection hidden="1"/>
    </xf>
    <xf numFmtId="0" fontId="3" fillId="14" borderId="16" xfId="0" applyFont="1" applyFill="1" applyBorder="1" applyAlignment="1">
      <alignment horizontal="center"/>
    </xf>
    <xf numFmtId="0" fontId="3" fillId="14" borderId="17" xfId="0" applyFont="1" applyFill="1" applyBorder="1" applyAlignment="1">
      <alignment horizontal="center"/>
    </xf>
    <xf numFmtId="0" fontId="3" fillId="14" borderId="0" xfId="0" applyFont="1" applyFill="1" applyBorder="1" applyAlignment="1">
      <alignment horizontal="center"/>
    </xf>
    <xf numFmtId="3" fontId="3" fillId="14" borderId="16" xfId="0" applyNumberFormat="1" applyFont="1" applyFill="1" applyBorder="1" applyAlignment="1">
      <alignment horizontal="center"/>
    </xf>
    <xf numFmtId="2" fontId="3" fillId="14" borderId="17" xfId="0" applyNumberFormat="1" applyFont="1" applyFill="1" applyBorder="1" applyAlignment="1">
      <alignment horizontal="center"/>
    </xf>
    <xf numFmtId="0" fontId="3" fillId="14" borderId="16" xfId="0" applyFont="1" applyFill="1" applyBorder="1"/>
    <xf numFmtId="0" fontId="4" fillId="0" borderId="12" xfId="0" applyFont="1" applyFill="1" applyBorder="1" applyAlignment="1">
      <alignment horizontal="center" vertical="center" wrapText="1"/>
    </xf>
    <xf numFmtId="0" fontId="0" fillId="0" borderId="0" xfId="0" applyAlignment="1">
      <alignment horizontal="center"/>
    </xf>
    <xf numFmtId="0" fontId="39" fillId="0" borderId="0" xfId="0" applyFont="1"/>
    <xf numFmtId="0" fontId="28" fillId="11" borderId="23" xfId="0" applyFont="1" applyFill="1" applyBorder="1" applyAlignment="1" applyProtection="1">
      <alignment horizontal="center"/>
      <protection locked="0"/>
    </xf>
    <xf numFmtId="0" fontId="30" fillId="11" borderId="17" xfId="7" applyFont="1" applyFill="1" applyBorder="1" applyAlignment="1" applyProtection="1">
      <alignment horizontal="center"/>
      <protection locked="0"/>
    </xf>
    <xf numFmtId="0" fontId="31" fillId="11" borderId="17" xfId="7" applyFont="1" applyFill="1" applyBorder="1" applyAlignment="1" applyProtection="1">
      <alignment horizontal="center"/>
      <protection locked="0"/>
    </xf>
    <xf numFmtId="0" fontId="31" fillId="11" borderId="20" xfId="7" applyFont="1" applyFill="1" applyBorder="1" applyAlignment="1" applyProtection="1">
      <alignment horizontal="center"/>
      <protection locked="0"/>
    </xf>
    <xf numFmtId="0" fontId="7" fillId="5" borderId="1" xfId="0" applyFont="1" applyFill="1" applyBorder="1" applyAlignment="1">
      <alignment horizontal="center" vertical="center" wrapText="1"/>
    </xf>
    <xf numFmtId="0" fontId="7" fillId="5" borderId="2" xfId="0" applyFont="1" applyFill="1" applyBorder="1" applyAlignment="1">
      <alignment horizontal="center" vertical="center" wrapText="1"/>
    </xf>
    <xf numFmtId="0" fontId="7" fillId="5" borderId="3" xfId="0" applyFont="1" applyFill="1" applyBorder="1" applyAlignment="1">
      <alignment horizontal="center" vertical="center" wrapText="1"/>
    </xf>
    <xf numFmtId="0" fontId="7" fillId="5" borderId="6" xfId="0" applyFont="1" applyFill="1" applyBorder="1" applyAlignment="1">
      <alignment horizontal="center" vertical="center" wrapText="1"/>
    </xf>
    <xf numFmtId="0" fontId="7" fillId="5" borderId="7" xfId="0" applyFont="1" applyFill="1" applyBorder="1" applyAlignment="1">
      <alignment horizontal="center" vertical="center" wrapText="1"/>
    </xf>
    <xf numFmtId="0" fontId="7" fillId="5" borderId="8" xfId="0" applyFont="1" applyFill="1" applyBorder="1" applyAlignment="1">
      <alignment horizontal="center" vertical="center" wrapText="1"/>
    </xf>
    <xf numFmtId="0" fontId="4" fillId="4" borderId="1" xfId="0" applyFont="1" applyFill="1" applyBorder="1" applyAlignment="1">
      <alignment horizontal="center" wrapText="1"/>
    </xf>
    <xf numFmtId="0" fontId="4" fillId="4" borderId="2" xfId="0" applyFont="1" applyFill="1" applyBorder="1" applyAlignment="1">
      <alignment horizontal="center" wrapText="1"/>
    </xf>
    <xf numFmtId="0" fontId="4" fillId="4" borderId="3" xfId="0" applyFont="1" applyFill="1" applyBorder="1" applyAlignment="1">
      <alignment horizontal="center" wrapText="1"/>
    </xf>
    <xf numFmtId="0" fontId="4" fillId="4" borderId="4" xfId="0" applyFont="1" applyFill="1" applyBorder="1" applyAlignment="1">
      <alignment horizontal="center" wrapText="1"/>
    </xf>
    <xf numFmtId="0" fontId="4" fillId="4" borderId="0" xfId="0" applyFont="1" applyFill="1" applyAlignment="1">
      <alignment horizontal="center" wrapText="1"/>
    </xf>
    <xf numFmtId="0" fontId="4" fillId="4" borderId="5" xfId="0" applyFont="1" applyFill="1" applyBorder="1" applyAlignment="1">
      <alignment horizontal="center" wrapText="1"/>
    </xf>
    <xf numFmtId="0" fontId="4" fillId="4" borderId="6" xfId="0" applyFont="1" applyFill="1" applyBorder="1" applyAlignment="1">
      <alignment horizontal="center" wrapText="1"/>
    </xf>
    <xf numFmtId="0" fontId="4" fillId="4" borderId="7" xfId="0" applyFont="1" applyFill="1" applyBorder="1" applyAlignment="1">
      <alignment horizontal="center" wrapText="1"/>
    </xf>
    <xf numFmtId="0" fontId="4" fillId="4" borderId="8" xfId="0" applyFont="1" applyFill="1" applyBorder="1" applyAlignment="1">
      <alignment horizontal="center" wrapText="1"/>
    </xf>
    <xf numFmtId="0" fontId="8" fillId="5" borderId="9" xfId="0" applyFont="1" applyFill="1" applyBorder="1" applyAlignment="1" applyProtection="1">
      <alignment horizontal="left"/>
      <protection locked="0"/>
    </xf>
    <xf numFmtId="0" fontId="8" fillId="5" borderId="10" xfId="0" applyFont="1" applyFill="1" applyBorder="1" applyAlignment="1" applyProtection="1">
      <alignment horizontal="left"/>
      <protection locked="0"/>
    </xf>
    <xf numFmtId="0" fontId="4" fillId="4" borderId="4" xfId="0" applyFont="1" applyFill="1" applyBorder="1" applyAlignment="1">
      <alignment horizontal="center" vertical="center" wrapText="1"/>
    </xf>
    <xf numFmtId="0" fontId="4" fillId="4" borderId="0" xfId="0" applyFont="1" applyFill="1" applyAlignment="1">
      <alignment horizontal="center" vertical="center" wrapText="1"/>
    </xf>
    <xf numFmtId="0" fontId="4" fillId="4" borderId="5" xfId="0" applyFont="1" applyFill="1" applyBorder="1" applyAlignment="1">
      <alignment horizontal="center" vertical="center" wrapText="1"/>
    </xf>
    <xf numFmtId="0" fontId="27" fillId="2" borderId="14" xfId="0" applyFont="1" applyFill="1" applyBorder="1" applyAlignment="1" applyProtection="1">
      <alignment horizontal="center" vertical="center" wrapText="1"/>
    </xf>
    <xf numFmtId="0" fontId="27" fillId="2" borderId="12" xfId="0" applyFont="1" applyFill="1" applyBorder="1" applyAlignment="1" applyProtection="1">
      <alignment horizontal="center" vertical="center" wrapText="1"/>
    </xf>
    <xf numFmtId="0" fontId="27" fillId="2" borderId="18" xfId="0" applyFont="1" applyFill="1" applyBorder="1" applyAlignment="1" applyProtection="1">
      <alignment horizontal="center" vertical="center" wrapText="1"/>
    </xf>
    <xf numFmtId="0" fontId="32" fillId="0" borderId="21" xfId="7" applyBorder="1" applyAlignment="1" applyProtection="1">
      <alignment horizontal="center" vertical="center"/>
      <protection locked="0"/>
    </xf>
    <xf numFmtId="0" fontId="32" fillId="0" borderId="23" xfId="7" applyBorder="1" applyAlignment="1" applyProtection="1">
      <alignment horizontal="center" vertical="center"/>
      <protection locked="0"/>
    </xf>
    <xf numFmtId="0" fontId="32" fillId="0" borderId="24" xfId="7" applyBorder="1" applyAlignment="1" applyProtection="1">
      <alignment horizontal="center" vertical="center"/>
      <protection locked="0"/>
    </xf>
    <xf numFmtId="0" fontId="32" fillId="0" borderId="20" xfId="7" applyBorder="1" applyAlignment="1" applyProtection="1">
      <alignment horizontal="center" vertical="center"/>
      <protection locked="0"/>
    </xf>
    <xf numFmtId="0" fontId="38" fillId="10" borderId="21" xfId="0" applyFont="1" applyFill="1" applyBorder="1" applyAlignment="1" applyProtection="1">
      <alignment horizontal="center" vertical="center" wrapText="1"/>
      <protection locked="0"/>
    </xf>
    <xf numFmtId="0" fontId="38" fillId="10" borderId="23" xfId="0" applyFont="1" applyFill="1" applyBorder="1" applyAlignment="1" applyProtection="1">
      <alignment horizontal="center" vertical="center" wrapText="1"/>
      <protection locked="0"/>
    </xf>
    <xf numFmtId="0" fontId="38" fillId="10" borderId="16" xfId="0" applyFont="1" applyFill="1" applyBorder="1" applyAlignment="1" applyProtection="1">
      <alignment horizontal="center" vertical="center" wrapText="1"/>
      <protection locked="0"/>
    </xf>
    <xf numFmtId="0" fontId="38" fillId="10" borderId="17" xfId="0" applyFont="1" applyFill="1" applyBorder="1" applyAlignment="1" applyProtection="1">
      <alignment horizontal="center" vertical="center" wrapText="1"/>
      <protection locked="0"/>
    </xf>
    <xf numFmtId="0" fontId="38" fillId="10" borderId="24" xfId="0" applyFont="1" applyFill="1" applyBorder="1" applyAlignment="1" applyProtection="1">
      <alignment horizontal="center" vertical="center" wrapText="1"/>
      <protection locked="0"/>
    </xf>
    <xf numFmtId="0" fontId="38" fillId="10" borderId="20" xfId="0" applyFont="1" applyFill="1" applyBorder="1" applyAlignment="1" applyProtection="1">
      <alignment horizontal="center" vertical="center" wrapText="1"/>
      <protection locked="0"/>
    </xf>
    <xf numFmtId="0" fontId="34" fillId="11" borderId="21" xfId="0" applyFont="1" applyFill="1" applyBorder="1" applyAlignment="1" applyProtection="1">
      <alignment horizontal="center" vertical="center"/>
      <protection locked="0"/>
    </xf>
    <xf numFmtId="0" fontId="34" fillId="11" borderId="16" xfId="0" applyFont="1" applyFill="1" applyBorder="1" applyAlignment="1" applyProtection="1">
      <alignment horizontal="center" vertical="center"/>
      <protection locked="0"/>
    </xf>
    <xf numFmtId="0" fontId="34" fillId="11" borderId="24" xfId="0" applyFont="1" applyFill="1" applyBorder="1" applyAlignment="1" applyProtection="1">
      <alignment horizontal="center" vertical="center"/>
      <protection locked="0"/>
    </xf>
    <xf numFmtId="0" fontId="25" fillId="10" borderId="14" xfId="0" applyFont="1" applyFill="1" applyBorder="1" applyAlignment="1" applyProtection="1">
      <alignment horizontal="center"/>
      <protection locked="0"/>
    </xf>
    <xf numFmtId="0" fontId="25" fillId="10" borderId="18" xfId="0" applyFont="1" applyFill="1" applyBorder="1" applyAlignment="1" applyProtection="1">
      <alignment horizontal="center"/>
      <protection locked="0"/>
    </xf>
    <xf numFmtId="0" fontId="22" fillId="0" borderId="14" xfId="0" applyFont="1" applyBorder="1" applyAlignment="1" applyProtection="1">
      <alignment horizontal="center"/>
      <protection locked="0"/>
    </xf>
    <xf numFmtId="0" fontId="22" fillId="0" borderId="18" xfId="0" applyFont="1" applyBorder="1" applyAlignment="1" applyProtection="1">
      <alignment horizontal="center"/>
      <protection locked="0"/>
    </xf>
    <xf numFmtId="0" fontId="22" fillId="0" borderId="0" xfId="0" applyFont="1" applyAlignment="1">
      <alignment horizontal="center"/>
    </xf>
    <xf numFmtId="0" fontId="32" fillId="0" borderId="21" xfId="7" applyBorder="1" applyAlignment="1">
      <alignment horizontal="center" vertical="center"/>
    </xf>
    <xf numFmtId="0" fontId="32" fillId="0" borderId="22" xfId="7" applyBorder="1" applyAlignment="1">
      <alignment horizontal="center" vertical="center"/>
    </xf>
    <xf numFmtId="0" fontId="32" fillId="0" borderId="23" xfId="7" applyBorder="1" applyAlignment="1">
      <alignment horizontal="center" vertical="center"/>
    </xf>
    <xf numFmtId="0" fontId="32" fillId="0" borderId="24" xfId="7" applyBorder="1" applyAlignment="1">
      <alignment horizontal="center" vertical="center"/>
    </xf>
    <xf numFmtId="0" fontId="32" fillId="0" borderId="19" xfId="7" applyBorder="1" applyAlignment="1">
      <alignment horizontal="center" vertical="center"/>
    </xf>
    <xf numFmtId="0" fontId="32" fillId="0" borderId="20" xfId="7" applyBorder="1" applyAlignment="1">
      <alignment horizontal="center" vertical="center"/>
    </xf>
    <xf numFmtId="0" fontId="25" fillId="10" borderId="21" xfId="0" applyFont="1" applyFill="1" applyBorder="1" applyAlignment="1" applyProtection="1">
      <alignment horizontal="center" vertical="center" wrapText="1"/>
      <protection locked="0"/>
    </xf>
    <xf numFmtId="0" fontId="25" fillId="10" borderId="23" xfId="0" applyFont="1" applyFill="1" applyBorder="1" applyAlignment="1" applyProtection="1">
      <alignment horizontal="center" vertical="center" wrapText="1"/>
      <protection locked="0"/>
    </xf>
    <xf numFmtId="0" fontId="25" fillId="10" borderId="16" xfId="0" applyFont="1" applyFill="1" applyBorder="1" applyAlignment="1" applyProtection="1">
      <alignment horizontal="center" vertical="center" wrapText="1"/>
      <protection locked="0"/>
    </xf>
    <xf numFmtId="0" fontId="25" fillId="10" borderId="17" xfId="0" applyFont="1" applyFill="1" applyBorder="1" applyAlignment="1" applyProtection="1">
      <alignment horizontal="center" vertical="center" wrapText="1"/>
      <protection locked="0"/>
    </xf>
    <xf numFmtId="0" fontId="25" fillId="10" borderId="24" xfId="0" applyFont="1" applyFill="1" applyBorder="1" applyAlignment="1" applyProtection="1">
      <alignment horizontal="center" vertical="center" wrapText="1"/>
      <protection locked="0"/>
    </xf>
    <xf numFmtId="0" fontId="25" fillId="10" borderId="20" xfId="0" applyFont="1" applyFill="1" applyBorder="1" applyAlignment="1" applyProtection="1">
      <alignment horizontal="center" vertical="center" wrapText="1"/>
      <protection locked="0"/>
    </xf>
    <xf numFmtId="0" fontId="4" fillId="14" borderId="16" xfId="6" applyFont="1" applyFill="1" applyBorder="1" applyAlignment="1">
      <alignment horizontal="center"/>
    </xf>
    <xf numFmtId="0" fontId="4" fillId="14" borderId="0" xfId="6" applyFont="1" applyFill="1" applyBorder="1" applyAlignment="1">
      <alignment horizontal="center"/>
    </xf>
    <xf numFmtId="0" fontId="4" fillId="14" borderId="17" xfId="6" applyFont="1" applyFill="1" applyBorder="1" applyAlignment="1">
      <alignment horizontal="center"/>
    </xf>
    <xf numFmtId="0" fontId="4" fillId="14" borderId="16" xfId="0" applyFont="1" applyFill="1" applyBorder="1" applyAlignment="1">
      <alignment horizontal="center"/>
    </xf>
    <xf numFmtId="0" fontId="4" fillId="14" borderId="17" xfId="0" applyFont="1" applyFill="1" applyBorder="1" applyAlignment="1">
      <alignment horizontal="center"/>
    </xf>
    <xf numFmtId="0" fontId="4" fillId="14" borderId="0" xfId="0" applyFont="1" applyFill="1" applyBorder="1" applyAlignment="1">
      <alignment horizontal="center"/>
    </xf>
    <xf numFmtId="0" fontId="4" fillId="13" borderId="24" xfId="0" applyFont="1" applyFill="1" applyBorder="1" applyAlignment="1">
      <alignment horizontal="center"/>
    </xf>
    <xf numFmtId="0" fontId="4" fillId="13" borderId="19" xfId="0" applyFont="1" applyFill="1" applyBorder="1" applyAlignment="1">
      <alignment horizontal="center"/>
    </xf>
    <xf numFmtId="0" fontId="4" fillId="13" borderId="20" xfId="0" applyFont="1" applyFill="1" applyBorder="1" applyAlignment="1">
      <alignment horizontal="center"/>
    </xf>
    <xf numFmtId="0" fontId="4" fillId="12" borderId="14" xfId="0" applyFont="1" applyFill="1" applyBorder="1" applyAlignment="1">
      <alignment horizontal="center"/>
    </xf>
    <xf numFmtId="0" fontId="4" fillId="12" borderId="12" xfId="0" applyFont="1" applyFill="1" applyBorder="1" applyAlignment="1">
      <alignment horizontal="center"/>
    </xf>
    <xf numFmtId="0" fontId="4" fillId="12" borderId="18" xfId="0" applyFont="1" applyFill="1" applyBorder="1" applyAlignment="1">
      <alignment horizontal="center"/>
    </xf>
    <xf numFmtId="0" fontId="0" fillId="0" borderId="0" xfId="0" applyAlignment="1">
      <alignment horizontal="center"/>
    </xf>
  </cellXfs>
  <cellStyles count="9">
    <cellStyle name="Bad" xfId="6" builtinId="27"/>
    <cellStyle name="Followed Hyperlink" xfId="8" builtinId="9" customBuiltin="1"/>
    <cellStyle name="Good" xfId="1" builtinId="26"/>
    <cellStyle name="Hyperlink" xfId="7" builtinId="8" customBuiltin="1"/>
    <cellStyle name="imapColumnHeader" xfId="2" xr:uid="{3F7C71DF-95FB-4ACC-B8A3-D9A51B78A553}"/>
    <cellStyle name="imapValue2" xfId="4" xr:uid="{F0EC0111-B473-4FC7-B776-99E84C6ED077}"/>
    <cellStyle name="imapValue3" xfId="5" xr:uid="{2029063F-9FB7-4C40-89E9-1BCF20230C20}"/>
    <cellStyle name="Normal" xfId="0" builtinId="0"/>
    <cellStyle name="Normal 2" xfId="3" xr:uid="{5602E867-CF70-4050-AF08-B46ADB349A20}"/>
  </cellStyles>
  <dxfs count="0"/>
  <tableStyles count="0" defaultTableStyle="TableStyleMedium2" defaultPivotStyle="PivotStyleLight16"/>
  <colors>
    <mruColors>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14883</xdr:colOff>
      <xdr:row>9</xdr:row>
      <xdr:rowOff>14883</xdr:rowOff>
    </xdr:from>
    <xdr:to>
      <xdr:col>4</xdr:col>
      <xdr:colOff>342304</xdr:colOff>
      <xdr:row>58</xdr:row>
      <xdr:rowOff>243416</xdr:rowOff>
    </xdr:to>
    <xdr:sp macro="" textlink="">
      <xdr:nvSpPr>
        <xdr:cNvPr id="2" name="Left Brace 1">
          <a:extLst>
            <a:ext uri="{FF2B5EF4-FFF2-40B4-BE49-F238E27FC236}">
              <a16:creationId xmlns:a16="http://schemas.microsoft.com/office/drawing/2014/main" id="{6A0DA2EC-D355-48E7-ADA4-719CB2982A72}"/>
            </a:ext>
          </a:extLst>
        </xdr:cNvPr>
        <xdr:cNvSpPr/>
      </xdr:nvSpPr>
      <xdr:spPr>
        <a:xfrm>
          <a:off x="8121716" y="1962216"/>
          <a:ext cx="1512755" cy="12155950"/>
        </a:xfrm>
        <a:prstGeom prst="leftBrace">
          <a:avLst>
            <a:gd name="adj1" fmla="val 8333"/>
            <a:gd name="adj2" fmla="val 40978"/>
          </a:avLst>
        </a:prstGeom>
        <a:ln w="19050">
          <a:solidFill>
            <a:schemeClr val="tx1"/>
          </a:solidFill>
        </a:ln>
      </xdr:spPr>
      <xdr:style>
        <a:lnRef idx="1">
          <a:schemeClr val="accent2"/>
        </a:lnRef>
        <a:fillRef idx="0">
          <a:schemeClr val="accent2"/>
        </a:fillRef>
        <a:effectRef idx="0">
          <a:schemeClr val="accent2"/>
        </a:effectRef>
        <a:fontRef idx="minor">
          <a:schemeClr val="tx1"/>
        </a:fontRef>
      </xdr:style>
      <xdr:txBody>
        <a:bodyPr vertOverflow="clip" horzOverflow="clip" rtlCol="0" anchor="t"/>
        <a:lstStyle/>
        <a:p>
          <a:pPr algn="l"/>
          <a:endParaRPr lang="en-ZA"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47625</xdr:colOff>
      <xdr:row>1</xdr:row>
      <xdr:rowOff>57150</xdr:rowOff>
    </xdr:from>
    <xdr:to>
      <xdr:col>16</xdr:col>
      <xdr:colOff>318771</xdr:colOff>
      <xdr:row>23</xdr:row>
      <xdr:rowOff>8095</xdr:rowOff>
    </xdr:to>
    <xdr:pic>
      <xdr:nvPicPr>
        <xdr:cNvPr id="2" name="Picture 1">
          <a:extLst>
            <a:ext uri="{FF2B5EF4-FFF2-40B4-BE49-F238E27FC236}">
              <a16:creationId xmlns:a16="http://schemas.microsoft.com/office/drawing/2014/main" id="{D935F3E4-3DB5-41A9-8BEF-599115E64597}"/>
            </a:ext>
          </a:extLst>
        </xdr:cNvPr>
        <xdr:cNvPicPr>
          <a:picLocks noChangeAspect="1"/>
        </xdr:cNvPicPr>
      </xdr:nvPicPr>
      <xdr:blipFill>
        <a:blip xmlns:r="http://schemas.openxmlformats.org/officeDocument/2006/relationships" r:embed="rId1"/>
        <a:stretch>
          <a:fillRect/>
        </a:stretch>
      </xdr:blipFill>
      <xdr:spPr>
        <a:xfrm>
          <a:off x="1876425" y="247650"/>
          <a:ext cx="8624571" cy="4141945"/>
        </a:xfrm>
        <a:prstGeom prst="rect">
          <a:avLst/>
        </a:prstGeom>
      </xdr:spPr>
    </xdr:pic>
    <xdr:clientData/>
  </xdr:twoCellAnchor>
  <xdr:twoCellAnchor editAs="oneCell">
    <xdr:from>
      <xdr:col>5</xdr:col>
      <xdr:colOff>285750</xdr:colOff>
      <xdr:row>25</xdr:row>
      <xdr:rowOff>9525</xdr:rowOff>
    </xdr:from>
    <xdr:to>
      <xdr:col>13</xdr:col>
      <xdr:colOff>590551</xdr:colOff>
      <xdr:row>35</xdr:row>
      <xdr:rowOff>178792</xdr:rowOff>
    </xdr:to>
    <xdr:pic>
      <xdr:nvPicPr>
        <xdr:cNvPr id="3" name="Picture 2">
          <a:extLst>
            <a:ext uri="{FF2B5EF4-FFF2-40B4-BE49-F238E27FC236}">
              <a16:creationId xmlns:a16="http://schemas.microsoft.com/office/drawing/2014/main" id="{2E119B53-44CF-4445-8CEE-C66669BD0EF2}"/>
            </a:ext>
          </a:extLst>
        </xdr:cNvPr>
        <xdr:cNvPicPr>
          <a:picLocks noChangeAspect="1"/>
        </xdr:cNvPicPr>
      </xdr:nvPicPr>
      <xdr:blipFill>
        <a:blip xmlns:r="http://schemas.openxmlformats.org/officeDocument/2006/relationships" r:embed="rId2"/>
        <a:stretch>
          <a:fillRect/>
        </a:stretch>
      </xdr:blipFill>
      <xdr:spPr>
        <a:xfrm>
          <a:off x="3333750" y="4772025"/>
          <a:ext cx="5181601" cy="20742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J370"/>
  <sheetViews>
    <sheetView showGridLines="0" workbookViewId="0">
      <pane ySplit="2" topLeftCell="A6" activePane="bottomLeft" state="frozen"/>
      <selection pane="bottomLeft" activeCell="A9" sqref="A9:B9"/>
    </sheetView>
  </sheetViews>
  <sheetFormatPr defaultRowHeight="12.75" x14ac:dyDescent="0.2"/>
  <cols>
    <col min="1" max="1" width="22.7109375" style="17" customWidth="1"/>
    <col min="2" max="2" width="11.5703125" style="18" customWidth="1"/>
    <col min="3" max="3" width="13.7109375" style="19" bestFit="1" customWidth="1"/>
    <col min="4" max="4" width="17.5703125" style="20" customWidth="1"/>
    <col min="5" max="5" width="16.140625" style="11" customWidth="1"/>
    <col min="6" max="6" width="25.140625" style="17" customWidth="1"/>
    <col min="7" max="7" width="19" style="17" customWidth="1"/>
    <col min="8" max="8" width="16.42578125" style="18" customWidth="1"/>
    <col min="9" max="9" width="9.140625" style="17"/>
    <col min="10" max="10" width="13.7109375" style="11" customWidth="1"/>
    <col min="11" max="16384" width="9.140625" style="11"/>
  </cols>
  <sheetData>
    <row r="1" spans="1:9" ht="12.75" customHeight="1" x14ac:dyDescent="0.2">
      <c r="A1" s="175" t="s">
        <v>265</v>
      </c>
      <c r="B1" s="176"/>
      <c r="C1" s="176"/>
      <c r="D1" s="177"/>
      <c r="F1" s="175" t="s">
        <v>264</v>
      </c>
      <c r="G1" s="176"/>
      <c r="H1" s="176"/>
      <c r="I1" s="177"/>
    </row>
    <row r="2" spans="1:9" ht="21" customHeight="1" thickBot="1" x14ac:dyDescent="0.25">
      <c r="A2" s="178"/>
      <c r="B2" s="179"/>
      <c r="C2" s="179"/>
      <c r="D2" s="180"/>
      <c r="F2" s="178"/>
      <c r="G2" s="179"/>
      <c r="H2" s="179"/>
      <c r="I2" s="180"/>
    </row>
    <row r="3" spans="1:9" ht="29.25" customHeight="1" x14ac:dyDescent="0.2">
      <c r="A3" s="181" t="s">
        <v>262</v>
      </c>
      <c r="B3" s="182"/>
      <c r="C3" s="182"/>
      <c r="D3" s="183"/>
      <c r="F3" s="181" t="s">
        <v>267</v>
      </c>
      <c r="G3" s="182"/>
      <c r="H3" s="182"/>
      <c r="I3" s="183"/>
    </row>
    <row r="4" spans="1:9" ht="45.75" customHeight="1" x14ac:dyDescent="0.2">
      <c r="A4" s="192" t="s">
        <v>1423</v>
      </c>
      <c r="B4" s="193"/>
      <c r="C4" s="193"/>
      <c r="D4" s="194"/>
      <c r="F4" s="184" t="s">
        <v>1424</v>
      </c>
      <c r="G4" s="185"/>
      <c r="H4" s="185"/>
      <c r="I4" s="186"/>
    </row>
    <row r="5" spans="1:9" ht="30.75" customHeight="1" thickBot="1" x14ac:dyDescent="0.25">
      <c r="A5" s="187" t="s">
        <v>263</v>
      </c>
      <c r="B5" s="188"/>
      <c r="C5" s="188"/>
      <c r="D5" s="189"/>
      <c r="F5" s="187" t="s">
        <v>268</v>
      </c>
      <c r="G5" s="188"/>
      <c r="H5" s="188"/>
      <c r="I5" s="189"/>
    </row>
    <row r="8" spans="1:9" ht="13.5" thickBot="1" x14ac:dyDescent="0.25">
      <c r="A8" s="17" t="s">
        <v>255</v>
      </c>
      <c r="F8" s="17" t="s">
        <v>260</v>
      </c>
    </row>
    <row r="9" spans="1:9" ht="13.5" thickBot="1" x14ac:dyDescent="0.25">
      <c r="A9" s="190" t="s">
        <v>307</v>
      </c>
      <c r="B9" s="191"/>
      <c r="C9" s="18"/>
      <c r="F9" s="38" t="s">
        <v>319</v>
      </c>
      <c r="G9" s="32"/>
    </row>
    <row r="10" spans="1:9" x14ac:dyDescent="0.2">
      <c r="A10" s="21"/>
    </row>
    <row r="11" spans="1:9" x14ac:dyDescent="0.2">
      <c r="A11" s="22" t="s">
        <v>258</v>
      </c>
      <c r="B11" s="23" t="s">
        <v>259</v>
      </c>
      <c r="C11" s="23" t="s">
        <v>257</v>
      </c>
      <c r="F11" s="22" t="s">
        <v>266</v>
      </c>
      <c r="G11" s="23" t="s">
        <v>259</v>
      </c>
      <c r="H11" s="23" t="s">
        <v>257</v>
      </c>
    </row>
    <row r="12" spans="1:9" x14ac:dyDescent="0.2">
      <c r="B12" s="24">
        <f>SUM(B15:B58)</f>
        <v>0</v>
      </c>
      <c r="C12" s="25">
        <f>B12/23529710*100</f>
        <v>0</v>
      </c>
      <c r="G12" s="24">
        <f>SUM(G15:G368)</f>
        <v>84.141970547985849</v>
      </c>
      <c r="H12" s="25">
        <f>G12/23529710*100</f>
        <v>3.5759884226361415E-4</v>
      </c>
    </row>
    <row r="13" spans="1:9" x14ac:dyDescent="0.2">
      <c r="B13" s="26"/>
    </row>
    <row r="14" spans="1:9" x14ac:dyDescent="0.2">
      <c r="A14" s="27" t="s">
        <v>269</v>
      </c>
      <c r="B14" s="23" t="s">
        <v>256</v>
      </c>
      <c r="C14" s="23" t="s">
        <v>257</v>
      </c>
      <c r="D14" s="17"/>
      <c r="E14" s="11" t="str">
        <f t="array" ref="E14">IF(ISERROR(INDEX('Crop Comparison'!$A$2:$D$873,MATCH(1,('Crop Comparison'!$A$2:$A$873=$A$9)*('Crop Comparison'!$B$2:$B$873=#REF!),0),4)),"",INDEX('Crop Comparison'!$A$2:$D$873,MATCH(1,('Crop Comparison'!$A$2:$A$873=$A$9)*('Crop Comparison'!$B$2:$B$873=#REF!),0),4))</f>
        <v/>
      </c>
      <c r="F14" s="33" t="s">
        <v>261</v>
      </c>
      <c r="G14" s="23" t="s">
        <v>256</v>
      </c>
      <c r="H14" s="23" t="s">
        <v>257</v>
      </c>
    </row>
    <row r="15" spans="1:9" x14ac:dyDescent="0.2">
      <c r="A15" s="28" t="str">
        <f t="array" ref="A15">IF(ISERROR(INDEX('Crop Comparison'!$A$1:$B$873,SMALL(IF('Crop Comparison'!$A$1:$A$873=$A$9,ROW('Crop Comparison'!$A$1:$A$873)),ROW('Crop Comparison'!1:1)),2)),"",INDEX('Crop Comparison'!$A$1:$B$873,SMALL(IF('Crop Comparison'!$A$1:$A$873=$A$9,ROW('Crop Comparison'!$A$1:$A$873)),ROW('Crop Comparison'!1:1)),2))</f>
        <v/>
      </c>
      <c r="B15" s="39" t="str">
        <f t="array" ref="B15">IF(ISERROR(INDEX('Crop Comparison'!$A$2:$D$873,MATCH(1,('Crop Comparison'!$A$2:$A$873=$A$9)*('Crop Comparison'!$B$2:$B$873=$A15),0),3)),"",INDEX('Crop Comparison'!$A$2:$D$873,MATCH(1,('Crop Comparison'!$A$2:$A$873=$A$9)*('Crop Comparison'!$B$2:$B$873=$A15),0),3))</f>
        <v/>
      </c>
      <c r="C15" s="40" t="str">
        <f t="array" ref="C15">IF(ISERROR(INDEX('Crop Comparison'!$A$2:$D$873,MATCH(1,('Crop Comparison'!$A$2:$A$873=$A$9)*('Crop Comparison'!$B$2:$B$873=$A15),0),4)),"",INDEX('Crop Comparison'!$A$2:$D$873,MATCH(1,('Crop Comparison'!$A$2:$A$873=$A$9)*('Crop Comparison'!$B$2:$B$873=$A15),0),4))</f>
        <v/>
      </c>
      <c r="D15" s="17"/>
      <c r="E15" s="11" t="str">
        <f t="array" ref="E15">IF(ISERROR(INDEX('Crop Comparison'!$A$2:$D$873,MATCH(1,('Crop Comparison'!$A$2:$A$873=$A$9)*('Crop Comparison'!$B$2:$B$873=#REF!),0),4)),"",INDEX('Crop Comparison'!$A$2:$D$873,MATCH(1,('Crop Comparison'!$A$2:$A$873=$A$9)*('Crop Comparison'!$B$2:$B$873=#REF!),0),4))</f>
        <v/>
      </c>
      <c r="F15" s="28" t="str">
        <f t="array" ref="F15">IF(ISERROR(INDEX(Lookup_PestUse!$A$1:$D$876,SMALL(IF(Lookup_PestUse!$B$1:$B$876=$F$9,ROW(Lookup_PestUse!$B$1:$B$876)),ROW(Lookup_PestUse!1:1)),1)),"",INDEX(Lookup_PestUse!$A$1:$B$876,SMALL(IF(Lookup_PestUse!$B$1:$B$876=$F$9,ROW(Lookup_PestUse!$B$1:$B$876)),ROW(Lookup_PestUse!1:1)),1))</f>
        <v>Propamocarb-HCl</v>
      </c>
      <c r="G15" s="39">
        <f t="array" ref="G15">IF(ISERROR(INDEX(Lookup_PestUse!$A$1:$D$876,MATCH(1,(Lookup_PestUse!$A$1:$A$876=$F15)*(Lookup_PestUse!$B$1:$B$876=$F$9),0),3)),"",INDEX(Lookup_PestUse!$A$1:$D$876,MATCH(1,(Lookup_PestUse!$A$1:$A$876=$F15)*(Lookup_PestUse!$B$1:$B$876=$F$9),0),3))</f>
        <v>72.2</v>
      </c>
      <c r="H15" s="40" t="str">
        <f t="array" ref="H15">IF(ISERROR(INDEX(Lookup_PestUse!$A$1:$D$876,MATCH(1,(Lookup_PestUse!$A$1:$A$876=$F15)*(Lookup_PestUse!$B$1:$B$876=$F$9),0),4)),"",INDEX(Lookup_PestUse!$A$1:$D$876,MATCH(1,(Lookup_PestUse!$A$1:$A$876=$F15)*(Lookup_PestUse!$B$1:$B$876=$F$9),0),4))</f>
        <v>Fungicides</v>
      </c>
    </row>
    <row r="16" spans="1:9" x14ac:dyDescent="0.2">
      <c r="A16" s="28" t="str">
        <f t="array" ref="A16">IF(ISERROR(INDEX('Crop Comparison'!$A$1:$B$873,SMALL(IF('Crop Comparison'!$A$1:$A$873=$A$9,ROW('Crop Comparison'!$A$1:$A$873)),ROW('Crop Comparison'!2:2)),2)),"",INDEX('Crop Comparison'!$A$1:$B$873,SMALL(IF('Crop Comparison'!$A$1:$A$873=$A$9,ROW('Crop Comparison'!$A$1:$A$873)),ROW('Crop Comparison'!2:2)),2))</f>
        <v/>
      </c>
      <c r="B16" s="39" t="str">
        <f t="array" ref="B16">IF(ISERROR(INDEX('Crop Comparison'!$A$2:$D$873,MATCH(1,('Crop Comparison'!$A$2:$A$873=$A$9)*('Crop Comparison'!$B$2:$B$873=$A16),0),3)),"",INDEX('Crop Comparison'!$A$2:$D$873,MATCH(1,('Crop Comparison'!$A$2:$A$873=$A$9)*('Crop Comparison'!$B$2:$B$873=$A16),0),3))</f>
        <v/>
      </c>
      <c r="C16" s="40" t="str">
        <f t="array" ref="C16">IF(ISERROR(INDEX('Crop Comparison'!$A$2:$D$873,MATCH(1,('Crop Comparison'!$A$2:$A$873=$A$9)*('Crop Comparison'!$B$2:$B$873=$A16),0),4)),"",INDEX('Crop Comparison'!$A$2:$D$873,MATCH(1,('Crop Comparison'!$A$2:$A$873=$A$9)*('Crop Comparison'!$B$2:$B$873=$A16),0),4))</f>
        <v/>
      </c>
      <c r="D16" s="17" t="str">
        <f t="array" ref="D16">IF(ISERROR(INDEX('Crop Comparison'!$A$2:$D$873,MATCH(1,('Crop Comparison'!$A$2:$A$873=$A$9)*('Crop Comparison'!$B$2:$B$873=$B16),0),4)),"",INDEX('Crop Comparison'!$A$2:$D$873,MATCH(1,('Crop Comparison'!$A$2:$A$873=$A$9)*('Crop Comparison'!$B$2:$B$873=$B16),0),4))</f>
        <v/>
      </c>
      <c r="E16" s="11" t="str">
        <f t="array" ref="E16">IF(ISERROR(INDEX('Crop Comparison'!$A$2:$D$873,MATCH(1,('Crop Comparison'!$A$2:$A$873=$A$9)*('Crop Comparison'!$B$2:$B$873=$C16),0),4)),"",INDEX('Crop Comparison'!$A$2:$D$873,MATCH(1,('Crop Comparison'!$A$2:$A$873=$A$9)*('Crop Comparison'!$B$2:$B$873=$C16),0),4))</f>
        <v/>
      </c>
      <c r="F16" s="28" t="str">
        <f t="array" ref="F16">IF(ISERROR(INDEX(Lookup_PestUse!$A$1:$D$876,SMALL(IF(Lookup_PestUse!$B$1:$B$876=$F$9,ROW(Lookup_PestUse!$B$1:$B$876)),ROW(Lookup_PestUse!2:2)),1)),"",INDEX(Lookup_PestUse!$A$1:$B$876,SMALL(IF(Lookup_PestUse!$B$1:$B$876=$F$9,ROW(Lookup_PestUse!$B$1:$B$876)),ROW(Lookup_PestUse!2:2)),1))</f>
        <v>Triclopyr</v>
      </c>
      <c r="G16" s="39">
        <f t="array" ref="G16">IF(ISERROR(INDEX(Lookup_PestUse!$A$1:$D$876,MATCH(1,(Lookup_PestUse!$A$1:$A$876=$F16)*(Lookup_PestUse!$B$1:$B$876=$F$9),0),3)),"",INDEX(Lookup_PestUse!$A$1:$D$876,MATCH(1,(Lookup_PestUse!$A$1:$A$876=$F16)*(Lookup_PestUse!$B$1:$B$876=$F$9),0),3))</f>
        <v>2.0108108108108107</v>
      </c>
      <c r="H16" s="40" t="str">
        <f t="array" ref="H16">IF(ISERROR(INDEX(Lookup_PestUse!$A$1:$D$876,MATCH(1,(Lookup_PestUse!$A$1:$A$876=$F16)*(Lookup_PestUse!$B$1:$B$876=$F$9),0),4)),"",INDEX(Lookup_PestUse!$A$1:$D$876,MATCH(1,(Lookup_PestUse!$A$1:$A$876=$F16)*(Lookup_PestUse!$B$1:$B$876=$F$9),0),4))</f>
        <v>Herbicides</v>
      </c>
    </row>
    <row r="17" spans="1:8" x14ac:dyDescent="0.2">
      <c r="A17" s="28" t="str">
        <f t="array" ref="A17">IF(ISERROR(INDEX('Crop Comparison'!$A$1:$B$873,SMALL(IF('Crop Comparison'!$A$1:$A$873=$A$9,ROW('Crop Comparison'!$A$1:$A$873)),ROW('Crop Comparison'!3:3)),2)),"",INDEX('Crop Comparison'!$A$1:$B$873,SMALL(IF('Crop Comparison'!$A$1:$A$873=$A$9,ROW('Crop Comparison'!$A$1:$A$873)),ROW('Crop Comparison'!3:3)),2))</f>
        <v/>
      </c>
      <c r="B17" s="39" t="str">
        <f t="array" ref="B17">IF(ISERROR(INDEX('Crop Comparison'!$A$2:$D$873,MATCH(1,('Crop Comparison'!$A$2:$A$873=$A$9)*('Crop Comparison'!$B$2:$B$873=$A17),0),3)),"",INDEX('Crop Comparison'!$A$2:$D$873,MATCH(1,('Crop Comparison'!$A$2:$A$873=$A$9)*('Crop Comparison'!$B$2:$B$873=$A17),0),3))</f>
        <v/>
      </c>
      <c r="C17" s="40" t="str">
        <f t="array" ref="C17">IF(ISERROR(INDEX('Crop Comparison'!$A$2:$D$873,MATCH(1,('Crop Comparison'!$A$2:$A$873=$A$9)*('Crop Comparison'!$B$2:$B$873=$A17),0),4)),"",INDEX('Crop Comparison'!$A$2:$D$873,MATCH(1,('Crop Comparison'!$A$2:$A$873=$A$9)*('Crop Comparison'!$B$2:$B$873=$A17),0),4))</f>
        <v/>
      </c>
      <c r="D17" s="17" t="str">
        <f t="array" ref="D17">IF(ISERROR(INDEX('Crop Comparison'!$A$2:$D$873,MATCH(1,('Crop Comparison'!$A$2:$A$873=$A$9)*('Crop Comparison'!$B$2:$B$873=$B17),0),4)),"",INDEX('Crop Comparison'!$A$2:$D$873,MATCH(1,('Crop Comparison'!$A$2:$A$873=$A$9)*('Crop Comparison'!$B$2:$B$873=$B17),0),4))</f>
        <v/>
      </c>
      <c r="E17" s="11" t="str">
        <f t="array" ref="E17">IF(ISERROR(INDEX('Crop Comparison'!$A$2:$D$873,MATCH(1,('Crop Comparison'!$A$2:$A$873=$A$9)*('Crop Comparison'!$B$2:$B$873=$C17),0),4)),"",INDEX('Crop Comparison'!$A$2:$D$873,MATCH(1,('Crop Comparison'!$A$2:$A$873=$A$9)*('Crop Comparison'!$B$2:$B$873=$C17),0),4))</f>
        <v/>
      </c>
      <c r="F17" s="28" t="str">
        <f t="array" ref="F17">IF(ISERROR(INDEX(Lookup_PestUse!$A$1:$D$876,SMALL(IF(Lookup_PestUse!$B$1:$B$876=$F$9,ROW(Lookup_PestUse!$B$1:$B$876)),ROW(Lookup_PestUse!3:3)),1)),"",INDEX(Lookup_PestUse!$A$1:$B$876,SMALL(IF(Lookup_PestUse!$B$1:$B$876=$F$9,ROW(Lookup_PestUse!$B$1:$B$876)),ROW(Lookup_PestUse!3:3)),1))</f>
        <v>Acetochlor</v>
      </c>
      <c r="G17" s="39">
        <f t="array" ref="G17">IF(ISERROR(INDEX(Lookup_PestUse!$A$1:$D$876,MATCH(1,(Lookup_PestUse!$A$1:$A$876=$F17)*(Lookup_PestUse!$B$1:$B$876=$F$9),0),3)),"",INDEX(Lookup_PestUse!$A$1:$D$876,MATCH(1,(Lookup_PestUse!$A$1:$A$876=$F17)*(Lookup_PestUse!$B$1:$B$876=$F$9),0),3))</f>
        <v>1.92</v>
      </c>
      <c r="H17" s="40" t="str">
        <f t="array" ref="H17">IF(ISERROR(INDEX(Lookup_PestUse!$A$1:$D$876,MATCH(1,(Lookup_PestUse!$A$1:$A$876=$F17)*(Lookup_PestUse!$B$1:$B$876=$F$9),0),4)),"",INDEX(Lookup_PestUse!$A$1:$D$876,MATCH(1,(Lookup_PestUse!$A$1:$A$876=$F17)*(Lookup_PestUse!$B$1:$B$876=$F$9),0),4))</f>
        <v>Herbicides</v>
      </c>
    </row>
    <row r="18" spans="1:8" x14ac:dyDescent="0.2">
      <c r="A18" s="28" t="str">
        <f t="array" ref="A18">IF(ISERROR(INDEX('Crop Comparison'!$A$1:$B$873,SMALL(IF('Crop Comparison'!$A$1:$A$873=$A$9,ROW('Crop Comparison'!$A$1:$A$873)),ROW('Crop Comparison'!4:4)),2)),"",INDEX('Crop Comparison'!$A$1:$B$873,SMALL(IF('Crop Comparison'!$A$1:$A$873=$A$9,ROW('Crop Comparison'!$A$1:$A$873)),ROW('Crop Comparison'!4:4)),2))</f>
        <v/>
      </c>
      <c r="B18" s="39" t="str">
        <f t="array" ref="B18">IF(ISERROR(INDEX('Crop Comparison'!$A$2:$D$873,MATCH(1,('Crop Comparison'!$A$2:$A$873=$A$9)*('Crop Comparison'!$B$2:$B$873=$A18),0),3)),"",INDEX('Crop Comparison'!$A$2:$D$873,MATCH(1,('Crop Comparison'!$A$2:$A$873=$A$9)*('Crop Comparison'!$B$2:$B$873=$A18),0),3))</f>
        <v/>
      </c>
      <c r="C18" s="40" t="str">
        <f t="array" ref="C18">IF(ISERROR(INDEX('Crop Comparison'!$A$2:$D$873,MATCH(1,('Crop Comparison'!$A$2:$A$873=$A$9)*('Crop Comparison'!$B$2:$B$873=$A18),0),4)),"",INDEX('Crop Comparison'!$A$2:$D$873,MATCH(1,('Crop Comparison'!$A$2:$A$873=$A$9)*('Crop Comparison'!$B$2:$B$873=$A18),0),4))</f>
        <v/>
      </c>
      <c r="D18" s="17" t="str">
        <f t="array" ref="D18">IF(ISERROR(INDEX('Crop Comparison'!$A$2:$D$873,MATCH(1,('Crop Comparison'!$A$2:$A$873=$A$9)*('Crop Comparison'!$B$2:$B$873=$B18),0),4)),"",INDEX('Crop Comparison'!$A$2:$D$873,MATCH(1,('Crop Comparison'!$A$2:$A$873=$A$9)*('Crop Comparison'!$B$2:$B$873=$B18),0),4))</f>
        <v/>
      </c>
      <c r="E18" s="11" t="str">
        <f t="array" ref="E18">IF(ISERROR(INDEX('Crop Comparison'!$A$2:$D$873,MATCH(1,('Crop Comparison'!$A$2:$A$873=$A$9)*('Crop Comparison'!$B$2:$B$873=$C18),0),4)),"",INDEX('Crop Comparison'!$A$2:$D$873,MATCH(1,('Crop Comparison'!$A$2:$A$873=$A$9)*('Crop Comparison'!$B$2:$B$873=$C18),0),4))</f>
        <v/>
      </c>
      <c r="F18" s="28" t="str">
        <f t="array" ref="F18">IF(ISERROR(INDEX(Lookup_PestUse!$A$1:$D$876,SMALL(IF(Lookup_PestUse!$B$1:$B$876=$F$9,ROW(Lookup_PestUse!$B$1:$B$876)),ROW(Lookup_PestUse!4:4)),1)),"",INDEX(Lookup_PestUse!$A$1:$B$876,SMALL(IF(Lookup_PestUse!$B$1:$B$876=$F$9,ROW(Lookup_PestUse!$B$1:$B$876)),ROW(Lookup_PestUse!4:4)),1))</f>
        <v>Terbuthylazine</v>
      </c>
      <c r="G18" s="39">
        <f t="array" ref="G18">IF(ISERROR(INDEX(Lookup_PestUse!$A$1:$D$876,MATCH(1,(Lookup_PestUse!$A$1:$A$876=$F18)*(Lookup_PestUse!$B$1:$B$876=$F$9),0),3)),"",INDEX(Lookup_PestUse!$A$1:$D$876,MATCH(1,(Lookup_PestUse!$A$1:$A$876=$F18)*(Lookup_PestUse!$B$1:$B$876=$F$9),0),3))</f>
        <v>1.4916</v>
      </c>
      <c r="H18" s="40" t="str">
        <f t="array" ref="H18">IF(ISERROR(INDEX(Lookup_PestUse!$A$1:$D$876,MATCH(1,(Lookup_PestUse!$A$1:$A$876=$F18)*(Lookup_PestUse!$B$1:$B$876=$F$9),0),4)),"",INDEX(Lookup_PestUse!$A$1:$D$876,MATCH(1,(Lookup_PestUse!$A$1:$A$876=$F18)*(Lookup_PestUse!$B$1:$B$876=$F$9),0),4))</f>
        <v>Herbicides</v>
      </c>
    </row>
    <row r="19" spans="1:8" x14ac:dyDescent="0.2">
      <c r="A19" s="28" t="str">
        <f t="array" ref="A19">IF(ISERROR(INDEX('Crop Comparison'!$A$1:$B$873,SMALL(IF('Crop Comparison'!$A$1:$A$873=$A$9,ROW('Crop Comparison'!$A$1:$A$873)),ROW('Crop Comparison'!5:5)),2)),"",INDEX('Crop Comparison'!$A$1:$B$873,SMALL(IF('Crop Comparison'!$A$1:$A$873=$A$9,ROW('Crop Comparison'!$A$1:$A$873)),ROW('Crop Comparison'!5:5)),2))</f>
        <v/>
      </c>
      <c r="B19" s="39" t="str">
        <f t="array" ref="B19">IF(ISERROR(INDEX('Crop Comparison'!$A$2:$D$873,MATCH(1,('Crop Comparison'!$A$2:$A$873=$A$9)*('Crop Comparison'!$B$2:$B$873=$A19),0),3)),"",INDEX('Crop Comparison'!$A$2:$D$873,MATCH(1,('Crop Comparison'!$A$2:$A$873=$A$9)*('Crop Comparison'!$B$2:$B$873=$A19),0),3))</f>
        <v/>
      </c>
      <c r="C19" s="40" t="str">
        <f t="array" ref="C19">IF(ISERROR(INDEX('Crop Comparison'!$A$2:$D$873,MATCH(1,('Crop Comparison'!$A$2:$A$873=$A$9)*('Crop Comparison'!$B$2:$B$873=$A19),0),4)),"",INDEX('Crop Comparison'!$A$2:$D$873,MATCH(1,('Crop Comparison'!$A$2:$A$873=$A$9)*('Crop Comparison'!$B$2:$B$873=$A19),0),4))</f>
        <v/>
      </c>
      <c r="D19" s="17" t="str">
        <f t="array" ref="D19">IF(ISERROR(INDEX('Crop Comparison'!$A$2:$D$873,MATCH(1,('Crop Comparison'!$A$2:$A$873=$A$9)*('Crop Comparison'!$B$2:$B$873=$B19),0),4)),"",INDEX('Crop Comparison'!$A$2:$D$873,MATCH(1,('Crop Comparison'!$A$2:$A$873=$A$9)*('Crop Comparison'!$B$2:$B$873=$B19),0),4))</f>
        <v/>
      </c>
      <c r="E19" s="11" t="str">
        <f t="array" ref="E19">IF(ISERROR(INDEX('Crop Comparison'!$A$2:$D$873,MATCH(1,('Crop Comparison'!$A$2:$A$873=$A$9)*('Crop Comparison'!$B$2:$B$873=$C19),0),4)),"",INDEX('Crop Comparison'!$A$2:$D$873,MATCH(1,('Crop Comparison'!$A$2:$A$873=$A$9)*('Crop Comparison'!$B$2:$B$873=$C19),0),4))</f>
        <v/>
      </c>
      <c r="F19" s="28" t="str">
        <f t="array" ref="F19">IF(ISERROR(INDEX(Lookup_PestUse!$A$1:$D$876,SMALL(IF(Lookup_PestUse!$B$1:$B$876=$F$9,ROW(Lookup_PestUse!$B$1:$B$876)),ROW(Lookup_PestUse!5:5)),1)),"",INDEX(Lookup_PestUse!$A$1:$B$876,SMALL(IF(Lookup_PestUse!$B$1:$B$876=$F$9,ROW(Lookup_PestUse!$B$1:$B$876)),ROW(Lookup_PestUse!5:5)),1))</f>
        <v>Hexazinone</v>
      </c>
      <c r="G19" s="39">
        <f t="array" ref="G19">IF(ISERROR(INDEX(Lookup_PestUse!$A$1:$D$876,MATCH(1,(Lookup_PestUse!$A$1:$A$876=$F19)*(Lookup_PestUse!$B$1:$B$876=$F$9),0),3)),"",INDEX(Lookup_PestUse!$A$1:$D$876,MATCH(1,(Lookup_PestUse!$A$1:$A$876=$F19)*(Lookup_PestUse!$B$1:$B$876=$F$9),0),3))</f>
        <v>1.4681305637982196</v>
      </c>
      <c r="H19" s="40" t="str">
        <f t="array" ref="H19">IF(ISERROR(INDEX(Lookup_PestUse!$A$1:$D$876,MATCH(1,(Lookup_PestUse!$A$1:$A$876=$F19)*(Lookup_PestUse!$B$1:$B$876=$F$9),0),4)),"",INDEX(Lookup_PestUse!$A$1:$D$876,MATCH(1,(Lookup_PestUse!$A$1:$A$876=$F19)*(Lookup_PestUse!$B$1:$B$876=$F$9),0),4))</f>
        <v>Herbicides</v>
      </c>
    </row>
    <row r="20" spans="1:8" x14ac:dyDescent="0.2">
      <c r="A20" s="28" t="str">
        <f t="array" ref="A20">IF(ISERROR(INDEX('Crop Comparison'!$A$1:$B$873,SMALL(IF('Crop Comparison'!$A$1:$A$873=$A$9,ROW('Crop Comparison'!$A$1:$A$873)),ROW('Crop Comparison'!6:6)),2)),"",INDEX('Crop Comparison'!$A$1:$B$873,SMALL(IF('Crop Comparison'!$A$1:$A$873=$A$9,ROW('Crop Comparison'!$A$1:$A$873)),ROW('Crop Comparison'!6:6)),2))</f>
        <v/>
      </c>
      <c r="B20" s="39" t="str">
        <f t="array" ref="B20">IF(ISERROR(INDEX('Crop Comparison'!$A$2:$D$873,MATCH(1,('Crop Comparison'!$A$2:$A$873=$A$9)*('Crop Comparison'!$B$2:$B$873=$A20),0),3)),"",INDEX('Crop Comparison'!$A$2:$D$873,MATCH(1,('Crop Comparison'!$A$2:$A$873=$A$9)*('Crop Comparison'!$B$2:$B$873=$A20),0),3))</f>
        <v/>
      </c>
      <c r="C20" s="40" t="str">
        <f t="array" ref="C20">IF(ISERROR(INDEX('Crop Comparison'!$A$2:$D$873,MATCH(1,('Crop Comparison'!$A$2:$A$873=$A$9)*('Crop Comparison'!$B$2:$B$873=$A20),0),4)),"",INDEX('Crop Comparison'!$A$2:$D$873,MATCH(1,('Crop Comparison'!$A$2:$A$873=$A$9)*('Crop Comparison'!$B$2:$B$873=$A20),0),4))</f>
        <v/>
      </c>
      <c r="D20" s="17" t="str">
        <f t="array" ref="D20">IF(ISERROR(INDEX('Crop Comparison'!$A$2:$D$873,MATCH(1,('Crop Comparison'!$A$2:$A$873=$A$9)*('Crop Comparison'!$B$2:$B$873=$B20),0),4)),"",INDEX('Crop Comparison'!$A$2:$D$873,MATCH(1,('Crop Comparison'!$A$2:$A$873=$A$9)*('Crop Comparison'!$B$2:$B$873=$B20),0),4))</f>
        <v/>
      </c>
      <c r="E20" s="11" t="str">
        <f t="array" ref="E20">IF(ISERROR(INDEX('Crop Comparison'!$A$2:$D$873,MATCH(1,('Crop Comparison'!$A$2:$A$873=$A$9)*('Crop Comparison'!$B$2:$B$873=$C20),0),4)),"",INDEX('Crop Comparison'!$A$2:$D$873,MATCH(1,('Crop Comparison'!$A$2:$A$873=$A$9)*('Crop Comparison'!$B$2:$B$873=$C20),0),4))</f>
        <v/>
      </c>
      <c r="F20" s="28" t="str">
        <f t="array" ref="F20">IF(ISERROR(INDEX(Lookup_PestUse!$A$1:$D$876,SMALL(IF(Lookup_PestUse!$B$1:$B$876=$F$9,ROW(Lookup_PestUse!$B$1:$B$876)),ROW(Lookup_PestUse!6:6)),1)),"",INDEX(Lookup_PestUse!$A$1:$B$876,SMALL(IF(Lookup_PestUse!$B$1:$B$876=$F$9,ROW(Lookup_PestUse!$B$1:$B$876)),ROW(Lookup_PestUse!6:6)),1))</f>
        <v>Glyphosate</v>
      </c>
      <c r="G20" s="39">
        <f t="array" ref="G20">IF(ISERROR(INDEX(Lookup_PestUse!$A$1:$D$876,MATCH(1,(Lookup_PestUse!$A$1:$A$876=$F20)*(Lookup_PestUse!$B$1:$B$876=$F$9),0),3)),"",INDEX(Lookup_PestUse!$A$1:$D$876,MATCH(1,(Lookup_PestUse!$A$1:$A$876=$F20)*(Lookup_PestUse!$B$1:$B$876=$F$9),0),3))</f>
        <v>1.2633962264150942</v>
      </c>
      <c r="H20" s="40" t="str">
        <f t="array" ref="H20">IF(ISERROR(INDEX(Lookup_PestUse!$A$1:$D$876,MATCH(1,(Lookup_PestUse!$A$1:$A$876=$F20)*(Lookup_PestUse!$B$1:$B$876=$F$9),0),4)),"",INDEX(Lookup_PestUse!$A$1:$D$876,MATCH(1,(Lookup_PestUse!$A$1:$A$876=$F20)*(Lookup_PestUse!$B$1:$B$876=$F$9),0),4))</f>
        <v>Herbicides</v>
      </c>
    </row>
    <row r="21" spans="1:8" x14ac:dyDescent="0.2">
      <c r="A21" s="28" t="str">
        <f t="array" ref="A21">IF(ISERROR(INDEX('Crop Comparison'!$A$1:$B$873,SMALL(IF('Crop Comparison'!$A$1:$A$873=$A$9,ROW('Crop Comparison'!$A$1:$A$873)),ROW('Crop Comparison'!7:7)),2)),"",INDEX('Crop Comparison'!$A$1:$B$873,SMALL(IF('Crop Comparison'!$A$1:$A$873=$A$9,ROW('Crop Comparison'!$A$1:$A$873)),ROW('Crop Comparison'!7:7)),2))</f>
        <v/>
      </c>
      <c r="B21" s="39" t="str">
        <f t="array" ref="B21">IF(ISERROR(INDEX('Crop Comparison'!$A$2:$D$873,MATCH(1,('Crop Comparison'!$A$2:$A$873=$A$9)*('Crop Comparison'!$B$2:$B$873=$A21),0),3)),"",INDEX('Crop Comparison'!$A$2:$D$873,MATCH(1,('Crop Comparison'!$A$2:$A$873=$A$9)*('Crop Comparison'!$B$2:$B$873=$A21),0),3))</f>
        <v/>
      </c>
      <c r="C21" s="40" t="str">
        <f t="array" ref="C21">IF(ISERROR(INDEX('Crop Comparison'!$A$2:$D$873,MATCH(1,('Crop Comparison'!$A$2:$A$873=$A$9)*('Crop Comparison'!$B$2:$B$873=$A21),0),4)),"",INDEX('Crop Comparison'!$A$2:$D$873,MATCH(1,('Crop Comparison'!$A$2:$A$873=$A$9)*('Crop Comparison'!$B$2:$B$873=$A21),0),4))</f>
        <v/>
      </c>
      <c r="D21" s="17" t="str">
        <f t="array" ref="D21">IF(ISERROR(INDEX('Crop Comparison'!$A$2:$D$873,MATCH(1,('Crop Comparison'!$A$2:$A$873=$A$9)*('Crop Comparison'!$B$2:$B$873=$B21),0),4)),"",INDEX('Crop Comparison'!$A$2:$D$873,MATCH(1,('Crop Comparison'!$A$2:$A$873=$A$9)*('Crop Comparison'!$B$2:$B$873=$B21),0),4))</f>
        <v/>
      </c>
      <c r="E21" s="11" t="str">
        <f t="array" ref="E21">IF(ISERROR(INDEX('Crop Comparison'!$A$2:$D$873,MATCH(1,('Crop Comparison'!$A$2:$A$873=$A$9)*('Crop Comparison'!$B$2:$B$873=$C21),0),4)),"",INDEX('Crop Comparison'!$A$2:$D$873,MATCH(1,('Crop Comparison'!$A$2:$A$873=$A$9)*('Crop Comparison'!$B$2:$B$873=$C21),0),4))</f>
        <v/>
      </c>
      <c r="F21" s="28" t="str">
        <f t="array" ref="F21">IF(ISERROR(INDEX(Lookup_PestUse!$A$1:$D$876,SMALL(IF(Lookup_PestUse!$B$1:$B$876=$F$9,ROW(Lookup_PestUse!$B$1:$B$876)),ROW(Lookup_PestUse!7:7)),1)),"",INDEX(Lookup_PestUse!$A$1:$B$876,SMALL(IF(Lookup_PestUse!$B$1:$B$876=$F$9,ROW(Lookup_PestUse!$B$1:$B$876)),ROW(Lookup_PestUse!7:7)),1))</f>
        <v>s-metolachlor</v>
      </c>
      <c r="G21" s="39">
        <f t="array" ref="G21">IF(ISERROR(INDEX(Lookup_PestUse!$A$1:$D$876,MATCH(1,(Lookup_PestUse!$A$1:$A$876=$F21)*(Lookup_PestUse!$B$1:$B$876=$F$9),0),3)),"",INDEX(Lookup_PestUse!$A$1:$D$876,MATCH(1,(Lookup_PestUse!$A$1:$A$876=$F21)*(Lookup_PestUse!$B$1:$B$876=$F$9),0),3))</f>
        <v>1.0806739726027397</v>
      </c>
      <c r="H21" s="40" t="str">
        <f t="array" ref="H21">IF(ISERROR(INDEX(Lookup_PestUse!$A$1:$D$876,MATCH(1,(Lookup_PestUse!$A$1:$A$876=$F21)*(Lookup_PestUse!$B$1:$B$876=$F$9),0),4)),"",INDEX(Lookup_PestUse!$A$1:$D$876,MATCH(1,(Lookup_PestUse!$A$1:$A$876=$F21)*(Lookup_PestUse!$B$1:$B$876=$F$9),0),4))</f>
        <v>Herbicides</v>
      </c>
    </row>
    <row r="22" spans="1:8" x14ac:dyDescent="0.2">
      <c r="A22" s="28" t="str">
        <f t="array" ref="A22">IF(ISERROR(INDEX('Crop Comparison'!$A$1:$B$873,SMALL(IF('Crop Comparison'!$A$1:$A$873=$A$9,ROW('Crop Comparison'!$A$1:$A$873)),ROW('Crop Comparison'!8:8)),2)),"",INDEX('Crop Comparison'!$A$1:$B$873,SMALL(IF('Crop Comparison'!$A$1:$A$873=$A$9,ROW('Crop Comparison'!$A$1:$A$873)),ROW('Crop Comparison'!8:8)),2))</f>
        <v/>
      </c>
      <c r="B22" s="39" t="str">
        <f t="array" ref="B22">IF(ISERROR(INDEX('Crop Comparison'!$A$2:$D$873,MATCH(1,('Crop Comparison'!$A$2:$A$873=$A$9)*('Crop Comparison'!$B$2:$B$873=$A22),0),3)),"",INDEX('Crop Comparison'!$A$2:$D$873,MATCH(1,('Crop Comparison'!$A$2:$A$873=$A$9)*('Crop Comparison'!$B$2:$B$873=$A22),0),3))</f>
        <v/>
      </c>
      <c r="C22" s="40" t="str">
        <f t="array" ref="C22">IF(ISERROR(INDEX('Crop Comparison'!$A$2:$D$873,MATCH(1,('Crop Comparison'!$A$2:$A$873=$A$9)*('Crop Comparison'!$B$2:$B$873=$A22),0),4)),"",INDEX('Crop Comparison'!$A$2:$D$873,MATCH(1,('Crop Comparison'!$A$2:$A$873=$A$9)*('Crop Comparison'!$B$2:$B$873=$A22),0),4))</f>
        <v/>
      </c>
      <c r="D22" s="17" t="str">
        <f t="array" ref="D22">IF(ISERROR(INDEX('Crop Comparison'!$A$2:$D$873,MATCH(1,('Crop Comparison'!$A$2:$A$873=$A$9)*('Crop Comparison'!$B$2:$B$873=$B22),0),4)),"",INDEX('Crop Comparison'!$A$2:$D$873,MATCH(1,('Crop Comparison'!$A$2:$A$873=$A$9)*('Crop Comparison'!$B$2:$B$873=$B22),0),4))</f>
        <v/>
      </c>
      <c r="E22" s="11" t="str">
        <f t="array" ref="E22">IF(ISERROR(INDEX('Crop Comparison'!$A$2:$D$873,MATCH(1,('Crop Comparison'!$A$2:$A$873=$A$9)*('Crop Comparison'!$B$2:$B$873=$C22),0),4)),"",INDEX('Crop Comparison'!$A$2:$D$873,MATCH(1,('Crop Comparison'!$A$2:$A$873=$A$9)*('Crop Comparison'!$B$2:$B$873=$C22),0),4))</f>
        <v/>
      </c>
      <c r="F22" s="28" t="str">
        <f t="array" ref="F22">IF(ISERROR(INDEX(Lookup_PestUse!$A$1:$D$876,SMALL(IF(Lookup_PestUse!$B$1:$B$876=$F$9,ROW(Lookup_PestUse!$B$1:$B$876)),ROW(Lookup_PestUse!8:8)),1)),"",INDEX(Lookup_PestUse!$A$1:$B$876,SMALL(IF(Lookup_PestUse!$B$1:$B$876=$F$9,ROW(Lookup_PestUse!$B$1:$B$876)),ROW(Lookup_PestUse!8:8)),1))</f>
        <v>Oxyfluorfen</v>
      </c>
      <c r="G22" s="39">
        <f t="array" ref="G22">IF(ISERROR(INDEX(Lookup_PestUse!$A$1:$D$876,MATCH(1,(Lookup_PestUse!$A$1:$A$876=$F22)*(Lookup_PestUse!$B$1:$B$876=$F$9),0),3)),"",INDEX(Lookup_PestUse!$A$1:$D$876,MATCH(1,(Lookup_PestUse!$A$1:$A$876=$F22)*(Lookup_PestUse!$B$1:$B$876=$F$9),0),3))</f>
        <v>0.72</v>
      </c>
      <c r="H22" s="40" t="str">
        <f t="array" ref="H22">IF(ISERROR(INDEX(Lookup_PestUse!$A$1:$D$876,MATCH(1,(Lookup_PestUse!$A$1:$A$876=$F22)*(Lookup_PestUse!$B$1:$B$876=$F$9),0),4)),"",INDEX(Lookup_PestUse!$A$1:$D$876,MATCH(1,(Lookup_PestUse!$A$1:$A$876=$F22)*(Lookup_PestUse!$B$1:$B$876=$F$9),0),4))</f>
        <v>Herbicides</v>
      </c>
    </row>
    <row r="23" spans="1:8" x14ac:dyDescent="0.2">
      <c r="A23" s="28" t="str">
        <f t="array" ref="A23">IF(ISERROR(INDEX('Crop Comparison'!$A$1:$B$873,SMALL(IF('Crop Comparison'!$A$1:$A$873=$A$9,ROW('Crop Comparison'!$A$1:$A$873)),ROW('Crop Comparison'!9:9)),2)),"",INDEX('Crop Comparison'!$A$1:$B$873,SMALL(IF('Crop Comparison'!$A$1:$A$873=$A$9,ROW('Crop Comparison'!$A$1:$A$873)),ROW('Crop Comparison'!9:9)),2))</f>
        <v/>
      </c>
      <c r="B23" s="39" t="str">
        <f t="array" ref="B23">IF(ISERROR(INDEX('Crop Comparison'!$A$2:$D$873,MATCH(1,('Crop Comparison'!$A$2:$A$873=$A$9)*('Crop Comparison'!$B$2:$B$873=$A23),0),3)),"",INDEX('Crop Comparison'!$A$2:$D$873,MATCH(1,('Crop Comparison'!$A$2:$A$873=$A$9)*('Crop Comparison'!$B$2:$B$873=$A23),0),3))</f>
        <v/>
      </c>
      <c r="C23" s="40" t="str">
        <f t="array" ref="C23">IF(ISERROR(INDEX('Crop Comparison'!$A$2:$D$873,MATCH(1,('Crop Comparison'!$A$2:$A$873=$A$9)*('Crop Comparison'!$B$2:$B$873=$A23),0),4)),"",INDEX('Crop Comparison'!$A$2:$D$873,MATCH(1,('Crop Comparison'!$A$2:$A$873=$A$9)*('Crop Comparison'!$B$2:$B$873=$A23),0),4))</f>
        <v/>
      </c>
      <c r="D23" s="17" t="str">
        <f t="array" ref="D23">IF(ISERROR(INDEX('Crop Comparison'!$A$2:$D$873,MATCH(1,('Crop Comparison'!$A$2:$A$873=$A$9)*('Crop Comparison'!$B$2:$B$873=$B23),0),4)),"",INDEX('Crop Comparison'!$A$2:$D$873,MATCH(1,('Crop Comparison'!$A$2:$A$873=$A$9)*('Crop Comparison'!$B$2:$B$873=$B23),0),4))</f>
        <v/>
      </c>
      <c r="E23" s="11" t="str">
        <f t="array" ref="E23">IF(ISERROR(INDEX('Crop Comparison'!$A$2:$D$873,MATCH(1,('Crop Comparison'!$A$2:$A$873=$A$9)*('Crop Comparison'!$B$2:$B$873=$C23),0),4)),"",INDEX('Crop Comparison'!$A$2:$D$873,MATCH(1,('Crop Comparison'!$A$2:$A$873=$A$9)*('Crop Comparison'!$B$2:$B$873=$C23),0),4))</f>
        <v/>
      </c>
      <c r="F23" s="28" t="str">
        <f t="array" ref="F23">IF(ISERROR(INDEX(Lookup_PestUse!$A$1:$D$876,SMALL(IF(Lookup_PestUse!$B$1:$B$876=$F$9,ROW(Lookup_PestUse!$B$1:$B$876)),ROW(Lookup_PestUse!9:9)),1)),"",INDEX(Lookup_PestUse!$A$1:$B$876,SMALL(IF(Lookup_PestUse!$B$1:$B$876=$F$9,ROW(Lookup_PestUse!$B$1:$B$876)),ROW(Lookup_PestUse!9:9)),1))</f>
        <v>Paraquat</v>
      </c>
      <c r="G23" s="39">
        <f t="array" ref="G23">IF(ISERROR(INDEX(Lookup_PestUse!$A$1:$D$876,MATCH(1,(Lookup_PestUse!$A$1:$A$876=$F23)*(Lookup_PestUse!$B$1:$B$876=$F$9),0),3)),"",INDEX(Lookup_PestUse!$A$1:$D$876,MATCH(1,(Lookup_PestUse!$A$1:$A$876=$F23)*(Lookup_PestUse!$B$1:$B$876=$F$9),0),3))</f>
        <v>0.63466666666666671</v>
      </c>
      <c r="H23" s="40" t="str">
        <f t="array" ref="H23">IF(ISERROR(INDEX(Lookup_PestUse!$A$1:$D$876,MATCH(1,(Lookup_PestUse!$A$1:$A$876=$F23)*(Lookup_PestUse!$B$1:$B$876=$F$9),0),4)),"",INDEX(Lookup_PestUse!$A$1:$D$876,MATCH(1,(Lookup_PestUse!$A$1:$A$876=$F23)*(Lookup_PestUse!$B$1:$B$876=$F$9),0),4))</f>
        <v>Herbicides</v>
      </c>
    </row>
    <row r="24" spans="1:8" x14ac:dyDescent="0.2">
      <c r="A24" s="28" t="str">
        <f t="array" ref="A24">IF(ISERROR(INDEX('Crop Comparison'!$A$1:$B$873,SMALL(IF('Crop Comparison'!$A$1:$A$873=$A$9,ROW('Crop Comparison'!$A$1:$A$873)),ROW('Crop Comparison'!10:10)),2)),"",INDEX('Crop Comparison'!$A$1:$B$873,SMALL(IF('Crop Comparison'!$A$1:$A$873=$A$9,ROW('Crop Comparison'!$A$1:$A$873)),ROW('Crop Comparison'!10:10)),2))</f>
        <v/>
      </c>
      <c r="B24" s="39" t="str">
        <f t="array" ref="B24">IF(ISERROR(INDEX('Crop Comparison'!$A$2:$D$873,MATCH(1,('Crop Comparison'!$A$2:$A$873=$A$9)*('Crop Comparison'!$B$2:$B$873=$A24),0),3)),"",INDEX('Crop Comparison'!$A$2:$D$873,MATCH(1,('Crop Comparison'!$A$2:$A$873=$A$9)*('Crop Comparison'!$B$2:$B$873=$A24),0),3))</f>
        <v/>
      </c>
      <c r="C24" s="40" t="str">
        <f t="array" ref="C24">IF(ISERROR(INDEX('Crop Comparison'!$A$2:$D$873,MATCH(1,('Crop Comparison'!$A$2:$A$873=$A$9)*('Crop Comparison'!$B$2:$B$873=$A24),0),4)),"",INDEX('Crop Comparison'!$A$2:$D$873,MATCH(1,('Crop Comparison'!$A$2:$A$873=$A$9)*('Crop Comparison'!$B$2:$B$873=$A24),0),4))</f>
        <v/>
      </c>
      <c r="D24" s="17" t="str">
        <f t="array" ref="D24">IF(ISERROR(INDEX('Crop Comparison'!$A$2:$D$873,MATCH(1,('Crop Comparison'!$A$2:$A$873=$A$9)*('Crop Comparison'!$B$2:$B$873=$B24),0),4)),"",INDEX('Crop Comparison'!$A$2:$D$873,MATCH(1,('Crop Comparison'!$A$2:$A$873=$A$9)*('Crop Comparison'!$B$2:$B$873=$B24),0),4))</f>
        <v/>
      </c>
      <c r="E24" s="11" t="str">
        <f t="array" ref="E24">IF(ISERROR(INDEX('Crop Comparison'!$A$2:$D$873,MATCH(1,('Crop Comparison'!$A$2:$A$873=$A$9)*('Crop Comparison'!$B$2:$B$873=$C24),0),4)),"",INDEX('Crop Comparison'!$A$2:$D$873,MATCH(1,('Crop Comparison'!$A$2:$A$873=$A$9)*('Crop Comparison'!$B$2:$B$873=$C24),0),4))</f>
        <v/>
      </c>
      <c r="F24" s="28" t="str">
        <f t="array" ref="F24">IF(ISERROR(INDEX(Lookup_PestUse!$A$1:$D$876,SMALL(IF(Lookup_PestUse!$B$1:$B$876=$F$9,ROW(Lookup_PestUse!$B$1:$B$876)),ROW(Lookup_PestUse!10:10)),1)),"",INDEX(Lookup_PestUse!$A$1:$B$876,SMALL(IF(Lookup_PestUse!$B$1:$B$876=$F$9,ROW(Lookup_PestUse!$B$1:$B$876)),ROW(Lookup_PestUse!10:10)),1))</f>
        <v>Chlorpyrifos-e</v>
      </c>
      <c r="G24" s="39">
        <f t="array" ref="G24">IF(ISERROR(INDEX(Lookup_PestUse!$A$1:$D$876,MATCH(1,(Lookup_PestUse!$A$1:$A$876=$F24)*(Lookup_PestUse!$B$1:$B$876=$F$9),0),3)),"",INDEX(Lookup_PestUse!$A$1:$D$876,MATCH(1,(Lookup_PestUse!$A$1:$A$876=$F24)*(Lookup_PestUse!$B$1:$B$876=$F$9),0),3))</f>
        <v>0.48</v>
      </c>
      <c r="H24" s="40" t="str">
        <f t="array" ref="H24">IF(ISERROR(INDEX(Lookup_PestUse!$A$1:$D$876,MATCH(1,(Lookup_PestUse!$A$1:$A$876=$F24)*(Lookup_PestUse!$B$1:$B$876=$F$9),0),4)),"",INDEX(Lookup_PestUse!$A$1:$D$876,MATCH(1,(Lookup_PestUse!$A$1:$A$876=$F24)*(Lookup_PestUse!$B$1:$B$876=$F$9),0),4))</f>
        <v>Insecticides</v>
      </c>
    </row>
    <row r="25" spans="1:8" x14ac:dyDescent="0.2">
      <c r="A25" s="28" t="str">
        <f t="array" ref="A25">IF(ISERROR(INDEX('Crop Comparison'!$A$1:$B$873,SMALL(IF('Crop Comparison'!$A$1:$A$873=$A$9,ROW('Crop Comparison'!$A$1:$A$873)),ROW('Crop Comparison'!11:11)),2)),"",INDEX('Crop Comparison'!$A$1:$B$873,SMALL(IF('Crop Comparison'!$A$1:$A$873=$A$9,ROW('Crop Comparison'!$A$1:$A$873)),ROW('Crop Comparison'!11:11)),2))</f>
        <v/>
      </c>
      <c r="B25" s="39" t="str">
        <f t="array" ref="B25">IF(ISERROR(INDEX('Crop Comparison'!$A$2:$D$873,MATCH(1,('Crop Comparison'!$A$2:$A$873=$A$9)*('Crop Comparison'!$B$2:$B$873=$A25),0),3)),"",INDEX('Crop Comparison'!$A$2:$D$873,MATCH(1,('Crop Comparison'!$A$2:$A$873=$A$9)*('Crop Comparison'!$B$2:$B$873=$A25),0),3))</f>
        <v/>
      </c>
      <c r="C25" s="40" t="str">
        <f t="array" ref="C25">IF(ISERROR(INDEX('Crop Comparison'!$A$2:$D$873,MATCH(1,('Crop Comparison'!$A$2:$A$873=$A$9)*('Crop Comparison'!$B$2:$B$873=$A25),0),4)),"",INDEX('Crop Comparison'!$A$2:$D$873,MATCH(1,('Crop Comparison'!$A$2:$A$873=$A$9)*('Crop Comparison'!$B$2:$B$873=$A25),0),4))</f>
        <v/>
      </c>
      <c r="D25" s="17" t="str">
        <f t="array" ref="D25">IF(ISERROR(INDEX('Crop Comparison'!$A$2:$D$873,MATCH(1,('Crop Comparison'!$A$2:$A$873=$A$9)*('Crop Comparison'!$B$2:$B$873=$B25),0),4)),"",INDEX('Crop Comparison'!$A$2:$D$873,MATCH(1,('Crop Comparison'!$A$2:$A$873=$A$9)*('Crop Comparison'!$B$2:$B$873=$B25),0),4))</f>
        <v/>
      </c>
      <c r="E25" s="11" t="str">
        <f t="array" ref="E25">IF(ISERROR(INDEX('Crop Comparison'!$A$2:$D$873,MATCH(1,('Crop Comparison'!$A$2:$A$873=$A$9)*('Crop Comparison'!$B$2:$B$873=$C25),0),4)),"",INDEX('Crop Comparison'!$A$2:$D$873,MATCH(1,('Crop Comparison'!$A$2:$A$873=$A$9)*('Crop Comparison'!$B$2:$B$873=$C25),0),4))</f>
        <v/>
      </c>
      <c r="F25" s="28" t="str">
        <f t="array" ref="F25">IF(ISERROR(INDEX(Lookup_PestUse!$A$1:$D$876,SMALL(IF(Lookup_PestUse!$B$1:$B$876=$F$9,ROW(Lookup_PestUse!$B$1:$B$876)),ROW(Lookup_PestUse!11:11)),1)),"",INDEX(Lookup_PestUse!$A$1:$B$876,SMALL(IF(Lookup_PestUse!$B$1:$B$876=$F$9,ROW(Lookup_PestUse!$B$1:$B$876)),ROW(Lookup_PestUse!11:11)),1))</f>
        <v>Fluazifop-P-butyl</v>
      </c>
      <c r="G25" s="39">
        <f t="array" ref="G25">IF(ISERROR(INDEX(Lookup_PestUse!$A$1:$D$876,MATCH(1,(Lookup_PestUse!$A$1:$A$876=$F25)*(Lookup_PestUse!$B$1:$B$876=$F$9),0),3)),"",INDEX(Lookup_PestUse!$A$1:$D$876,MATCH(1,(Lookup_PestUse!$A$1:$A$876=$F25)*(Lookup_PestUse!$B$1:$B$876=$F$9),0),3))</f>
        <v>0.30769230769230771</v>
      </c>
      <c r="H25" s="40" t="str">
        <f t="array" ref="H25">IF(ISERROR(INDEX(Lookup_PestUse!$A$1:$D$876,MATCH(1,(Lookup_PestUse!$A$1:$A$876=$F25)*(Lookup_PestUse!$B$1:$B$876=$F$9),0),4)),"",INDEX(Lookup_PestUse!$A$1:$D$876,MATCH(1,(Lookup_PestUse!$A$1:$A$876=$F25)*(Lookup_PestUse!$B$1:$B$876=$F$9),0),4))</f>
        <v>Herbicides</v>
      </c>
    </row>
    <row r="26" spans="1:8" x14ac:dyDescent="0.2">
      <c r="A26" s="28" t="str">
        <f t="array" ref="A26">IF(ISERROR(INDEX('Crop Comparison'!$A$1:$B$873,SMALL(IF('Crop Comparison'!$A$1:$A$873=$A$9,ROW('Crop Comparison'!$A$1:$A$873)),ROW('Crop Comparison'!12:12)),2)),"",INDEX('Crop Comparison'!$A$1:$B$873,SMALL(IF('Crop Comparison'!$A$1:$A$873=$A$9,ROW('Crop Comparison'!$A$1:$A$873)),ROW('Crop Comparison'!12:12)),2))</f>
        <v/>
      </c>
      <c r="B26" s="39" t="str">
        <f t="array" ref="B26">IF(ISERROR(INDEX('Crop Comparison'!$A$2:$D$873,MATCH(1,('Crop Comparison'!$A$2:$A$873=$A$9)*('Crop Comparison'!$B$2:$B$873=$A26),0),3)),"",INDEX('Crop Comparison'!$A$2:$D$873,MATCH(1,('Crop Comparison'!$A$2:$A$873=$A$9)*('Crop Comparison'!$B$2:$B$873=$A26),0),3))</f>
        <v/>
      </c>
      <c r="C26" s="40" t="str">
        <f t="array" ref="C26">IF(ISERROR(INDEX('Crop Comparison'!$A$2:$D$873,MATCH(1,('Crop Comparison'!$A$2:$A$873=$A$9)*('Crop Comparison'!$B$2:$B$873=$A26),0),4)),"",INDEX('Crop Comparison'!$A$2:$D$873,MATCH(1,('Crop Comparison'!$A$2:$A$873=$A$9)*('Crop Comparison'!$B$2:$B$873=$A26),0),4))</f>
        <v/>
      </c>
      <c r="D26" s="17" t="str">
        <f t="array" ref="D26">IF(ISERROR(INDEX('Crop Comparison'!$A$2:$D$873,MATCH(1,('Crop Comparison'!$A$2:$A$873=$A$9)*('Crop Comparison'!$B$2:$B$873=$B26),0),4)),"",INDEX('Crop Comparison'!$A$2:$D$873,MATCH(1,('Crop Comparison'!$A$2:$A$873=$A$9)*('Crop Comparison'!$B$2:$B$873=$B26),0),4))</f>
        <v/>
      </c>
      <c r="E26" s="11" t="str">
        <f t="array" ref="E26">IF(ISERROR(INDEX('Crop Comparison'!$A$2:$D$873,MATCH(1,('Crop Comparison'!$A$2:$A$873=$A$9)*('Crop Comparison'!$B$2:$B$873=$C26),0),4)),"",INDEX('Crop Comparison'!$A$2:$D$873,MATCH(1,('Crop Comparison'!$A$2:$A$873=$A$9)*('Crop Comparison'!$B$2:$B$873=$C26),0),4))</f>
        <v/>
      </c>
      <c r="F26" s="28" t="str">
        <f t="array" ref="F26">IF(ISERROR(INDEX(Lookup_PestUse!$A$1:$D$876,SMALL(IF(Lookup_PestUse!$B$1:$B$876=$F$9,ROW(Lookup_PestUse!$B$1:$B$876)),ROW(Lookup_PestUse!12:12)),1)),"",INDEX(Lookup_PestUse!$A$1:$B$876,SMALL(IF(Lookup_PestUse!$B$1:$B$876=$F$9,ROW(Lookup_PestUse!$B$1:$B$876)),ROW(Lookup_PestUse!12:12)),1))</f>
        <v>Metsulfuron-methyl</v>
      </c>
      <c r="G26" s="39">
        <f t="array" ref="G26">IF(ISERROR(INDEX(Lookup_PestUse!$A$1:$D$876,MATCH(1,(Lookup_PestUse!$A$1:$A$876=$F26)*(Lookup_PestUse!$B$1:$B$876=$F$9),0),3)),"",INDEX(Lookup_PestUse!$A$1:$D$876,MATCH(1,(Lookup_PestUse!$A$1:$A$876=$F26)*(Lookup_PestUse!$B$1:$B$876=$F$9),0),3))</f>
        <v>0.23999999999999996</v>
      </c>
      <c r="H26" s="40" t="str">
        <f t="array" ref="H26">IF(ISERROR(INDEX(Lookup_PestUse!$A$1:$D$876,MATCH(1,(Lookup_PestUse!$A$1:$A$876=$F26)*(Lookup_PestUse!$B$1:$B$876=$F$9),0),4)),"",INDEX(Lookup_PestUse!$A$1:$D$876,MATCH(1,(Lookup_PestUse!$A$1:$A$876=$F26)*(Lookup_PestUse!$B$1:$B$876=$F$9),0),4))</f>
        <v>Herbicides</v>
      </c>
    </row>
    <row r="27" spans="1:8" x14ac:dyDescent="0.2">
      <c r="A27" s="28" t="str">
        <f t="array" ref="A27">IF(ISERROR(INDEX('Crop Comparison'!$A$1:$B$873,SMALL(IF('Crop Comparison'!$A$1:$A$873=$A$9,ROW('Crop Comparison'!$A$1:$A$873)),ROW('Crop Comparison'!13:13)),2)),"",INDEX('Crop Comparison'!$A$1:$B$873,SMALL(IF('Crop Comparison'!$A$1:$A$873=$A$9,ROW('Crop Comparison'!$A$1:$A$873)),ROW('Crop Comparison'!13:13)),2))</f>
        <v/>
      </c>
      <c r="B27" s="39" t="str">
        <f t="array" ref="B27">IF(ISERROR(INDEX('Crop Comparison'!$A$2:$D$873,MATCH(1,('Crop Comparison'!$A$2:$A$873=$A$9)*('Crop Comparison'!$B$2:$B$873=$A27),0),3)),"",INDEX('Crop Comparison'!$A$2:$D$873,MATCH(1,('Crop Comparison'!$A$2:$A$873=$A$9)*('Crop Comparison'!$B$2:$B$873=$A27),0),3))</f>
        <v/>
      </c>
      <c r="C27" s="40" t="str">
        <f t="array" ref="C27">IF(ISERROR(INDEX('Crop Comparison'!$A$2:$D$873,MATCH(1,('Crop Comparison'!$A$2:$A$873=$A$9)*('Crop Comparison'!$B$2:$B$873=$A27),0),4)),"",INDEX('Crop Comparison'!$A$2:$D$873,MATCH(1,('Crop Comparison'!$A$2:$A$873=$A$9)*('Crop Comparison'!$B$2:$B$873=$A27),0),4))</f>
        <v/>
      </c>
      <c r="D27" s="17" t="str">
        <f t="array" ref="D27">IF(ISERROR(INDEX('Crop Comparison'!$A$2:$D$873,MATCH(1,('Crop Comparison'!$A$2:$A$873=$A$9)*('Crop Comparison'!$B$2:$B$873=$B27),0),4)),"",INDEX('Crop Comparison'!$A$2:$D$873,MATCH(1,('Crop Comparison'!$A$2:$A$873=$A$9)*('Crop Comparison'!$B$2:$B$873=$B27),0),4))</f>
        <v/>
      </c>
      <c r="E27" s="11" t="str">
        <f t="array" ref="E27">IF(ISERROR(INDEX('Crop Comparison'!$A$2:$D$873,MATCH(1,('Crop Comparison'!$A$2:$A$873=$A$9)*('Crop Comparison'!$B$2:$B$873=$C27),0),4)),"",INDEX('Crop Comparison'!$A$2:$D$873,MATCH(1,('Crop Comparison'!$A$2:$A$873=$A$9)*('Crop Comparison'!$B$2:$B$873=$C27),0),4))</f>
        <v/>
      </c>
      <c r="F27" s="28" t="str">
        <f t="array" ref="F27">IF(ISERROR(INDEX(Lookup_PestUse!$A$1:$D$876,SMALL(IF(Lookup_PestUse!$B$1:$B$876=$F$9,ROW(Lookup_PestUse!$B$1:$B$876)),ROW(Lookup_PestUse!13:13)),1)),"",INDEX(Lookup_PestUse!$A$1:$B$876,SMALL(IF(Lookup_PestUse!$B$1:$B$876=$F$9,ROW(Lookup_PestUse!$B$1:$B$876)),ROW(Lookup_PestUse!13:13)),1))</f>
        <v>Cycloxydim</v>
      </c>
      <c r="G27" s="39">
        <f t="array" ref="G27">IF(ISERROR(INDEX(Lookup_PestUse!$A$1:$D$876,MATCH(1,(Lookup_PestUse!$A$1:$A$876=$F27)*(Lookup_PestUse!$B$1:$B$876=$F$9),0),3)),"",INDEX(Lookup_PestUse!$A$1:$D$876,MATCH(1,(Lookup_PestUse!$A$1:$A$876=$F27)*(Lookup_PestUse!$B$1:$B$876=$F$9),0),3))</f>
        <v>0.2</v>
      </c>
      <c r="H27" s="40" t="str">
        <f t="array" ref="H27">IF(ISERROR(INDEX(Lookup_PestUse!$A$1:$D$876,MATCH(1,(Lookup_PestUse!$A$1:$A$876=$F27)*(Lookup_PestUse!$B$1:$B$876=$F$9),0),4)),"",INDEX(Lookup_PestUse!$A$1:$D$876,MATCH(1,(Lookup_PestUse!$A$1:$A$876=$F27)*(Lookup_PestUse!$B$1:$B$876=$F$9),0),4))</f>
        <v>Herbicides</v>
      </c>
    </row>
    <row r="28" spans="1:8" x14ac:dyDescent="0.2">
      <c r="A28" s="28" t="str">
        <f t="array" ref="A28">IF(ISERROR(INDEX('Crop Comparison'!$A$1:$B$873,SMALL(IF('Crop Comparison'!$A$1:$A$873=$A$9,ROW('Crop Comparison'!$A$1:$A$873)),ROW('Crop Comparison'!14:14)),2)),"",INDEX('Crop Comparison'!$A$1:$B$873,SMALL(IF('Crop Comparison'!$A$1:$A$873=$A$9,ROW('Crop Comparison'!$A$1:$A$873)),ROW('Crop Comparison'!14:14)),2))</f>
        <v/>
      </c>
      <c r="B28" s="39" t="str">
        <f t="array" ref="B28">IF(ISERROR(INDEX('Crop Comparison'!$A$2:$D$873,MATCH(1,('Crop Comparison'!$A$2:$A$873=$A$9)*('Crop Comparison'!$B$2:$B$873=$A28),0),3)),"",INDEX('Crop Comparison'!$A$2:$D$873,MATCH(1,('Crop Comparison'!$A$2:$A$873=$A$9)*('Crop Comparison'!$B$2:$B$873=$A28),0),3))</f>
        <v/>
      </c>
      <c r="C28" s="40" t="str">
        <f t="array" ref="C28">IF(ISERROR(INDEX('Crop Comparison'!$A$2:$D$873,MATCH(1,('Crop Comparison'!$A$2:$A$873=$A$9)*('Crop Comparison'!$B$2:$B$873=$A28),0),4)),"",INDEX('Crop Comparison'!$A$2:$D$873,MATCH(1,('Crop Comparison'!$A$2:$A$873=$A$9)*('Crop Comparison'!$B$2:$B$873=$A28),0),4))</f>
        <v/>
      </c>
      <c r="D28" s="17" t="str">
        <f t="array" ref="D28">IF(ISERROR(INDEX('Crop Comparison'!$A$2:$D$873,MATCH(1,('Crop Comparison'!$A$2:$A$873=$A$9)*('Crop Comparison'!$B$2:$B$873=$B28),0),4)),"",INDEX('Crop Comparison'!$A$2:$D$873,MATCH(1,('Crop Comparison'!$A$2:$A$873=$A$9)*('Crop Comparison'!$B$2:$B$873=$B28),0),4))</f>
        <v/>
      </c>
      <c r="E28" s="11" t="str">
        <f t="array" ref="E28">IF(ISERROR(INDEX('Crop Comparison'!$A$2:$D$873,MATCH(1,('Crop Comparison'!$A$2:$A$873=$A$9)*('Crop Comparison'!$B$2:$B$873=$C28),0),4)),"",INDEX('Crop Comparison'!$A$2:$D$873,MATCH(1,('Crop Comparison'!$A$2:$A$873=$A$9)*('Crop Comparison'!$B$2:$B$873=$C28),0),4))</f>
        <v/>
      </c>
      <c r="F28" s="28" t="str">
        <f t="array" ref="F28">IF(ISERROR(INDEX(Lookup_PestUse!$A$1:$D$876,SMALL(IF(Lookup_PestUse!$B$1:$B$876=$F$9,ROW(Lookup_PestUse!$B$1:$B$876)),ROW(Lookup_PestUse!14:14)),1)),"",INDEX(Lookup_PestUse!$A$1:$B$876,SMALL(IF(Lookup_PestUse!$B$1:$B$876=$F$9,ROW(Lookup_PestUse!$B$1:$B$876)),ROW(Lookup_PestUse!14:14)),1))</f>
        <v>Propiconazole</v>
      </c>
      <c r="G28" s="39">
        <f t="array" ref="G28">IF(ISERROR(INDEX(Lookup_PestUse!$A$1:$D$876,MATCH(1,(Lookup_PestUse!$A$1:$A$876=$F28)*(Lookup_PestUse!$B$1:$B$876=$F$9),0),3)),"",INDEX(Lookup_PestUse!$A$1:$D$876,MATCH(1,(Lookup_PestUse!$A$1:$A$876=$F28)*(Lookup_PestUse!$B$1:$B$876=$F$9),0),3))</f>
        <v>0.125</v>
      </c>
      <c r="H28" s="40" t="str">
        <f t="array" ref="H28">IF(ISERROR(INDEX(Lookup_PestUse!$A$1:$D$876,MATCH(1,(Lookup_PestUse!$A$1:$A$876=$F28)*(Lookup_PestUse!$B$1:$B$876=$F$9),0),4)),"",INDEX(Lookup_PestUse!$A$1:$D$876,MATCH(1,(Lookup_PestUse!$A$1:$A$876=$F28)*(Lookup_PestUse!$B$1:$B$876=$F$9),0),4))</f>
        <v>Fungicides</v>
      </c>
    </row>
    <row r="29" spans="1:8" x14ac:dyDescent="0.2">
      <c r="A29" s="28" t="str">
        <f t="array" ref="A29">IF(ISERROR(INDEX('Crop Comparison'!$A$1:$B$873,SMALL(IF('Crop Comparison'!$A$1:$A$873=$A$9,ROW('Crop Comparison'!$A$1:$A$873)),ROW('Crop Comparison'!15:15)),2)),"",INDEX('Crop Comparison'!$A$1:$B$873,SMALL(IF('Crop Comparison'!$A$1:$A$873=$A$9,ROW('Crop Comparison'!$A$1:$A$873)),ROW('Crop Comparison'!15:15)),2))</f>
        <v/>
      </c>
      <c r="B29" s="39" t="str">
        <f t="array" ref="B29">IF(ISERROR(INDEX('Crop Comparison'!$A$2:$D$873,MATCH(1,('Crop Comparison'!$A$2:$A$873=$A$9)*('Crop Comparison'!$B$2:$B$873=$A29),0),3)),"",INDEX('Crop Comparison'!$A$2:$D$873,MATCH(1,('Crop Comparison'!$A$2:$A$873=$A$9)*('Crop Comparison'!$B$2:$B$873=$A29),0),3))</f>
        <v/>
      </c>
      <c r="C29" s="40" t="str">
        <f t="array" ref="C29">IF(ISERROR(INDEX('Crop Comparison'!$A$2:$D$873,MATCH(1,('Crop Comparison'!$A$2:$A$873=$A$9)*('Crop Comparison'!$B$2:$B$873=$A29),0),4)),"",INDEX('Crop Comparison'!$A$2:$D$873,MATCH(1,('Crop Comparison'!$A$2:$A$873=$A$9)*('Crop Comparison'!$B$2:$B$873=$A29),0),4))</f>
        <v/>
      </c>
      <c r="D29" s="17" t="str">
        <f t="array" ref="D29">IF(ISERROR(INDEX('Crop Comparison'!$A$2:$D$873,MATCH(1,('Crop Comparison'!$A$2:$A$873=$A$9)*('Crop Comparison'!$B$2:$B$873=$B29),0),4)),"",INDEX('Crop Comparison'!$A$2:$D$873,MATCH(1,('Crop Comparison'!$A$2:$A$873=$A$9)*('Crop Comparison'!$B$2:$B$873=$B29),0),4))</f>
        <v/>
      </c>
      <c r="E29" s="11" t="str">
        <f t="array" ref="E29">IF(ISERROR(INDEX('Crop Comparison'!$A$2:$D$873,MATCH(1,('Crop Comparison'!$A$2:$A$873=$A$9)*('Crop Comparison'!$B$2:$B$873=$C29),0),4)),"",INDEX('Crop Comparison'!$A$2:$D$873,MATCH(1,('Crop Comparison'!$A$2:$A$873=$A$9)*('Crop Comparison'!$B$2:$B$873=$C29),0),4))</f>
        <v/>
      </c>
      <c r="F29" s="28" t="str">
        <f t="array" ref="F29">IF(ISERROR(INDEX(Lookup_PestUse!$A$1:$D$876,SMALL(IF(Lookup_PestUse!$B$1:$B$876=$F$9,ROW(Lookup_PestUse!$B$1:$B$876)),ROW(Lookup_PestUse!15:15)),1)),"",INDEX(Lookup_PestUse!$A$1:$B$876,SMALL(IF(Lookup_PestUse!$B$1:$B$876=$F$9,ROW(Lookup_PestUse!$B$1:$B$876)),ROW(Lookup_PestUse!15:15)),1))</f>
        <v/>
      </c>
      <c r="G29" s="39" t="str">
        <f t="array" ref="G29">IF(ISERROR(INDEX(Lookup_PestUse!$A$1:$D$876,MATCH(1,(Lookup_PestUse!$A$1:$A$876=$F29)*(Lookup_PestUse!$B$1:$B$876=$F$9),0),3)),"",INDEX(Lookup_PestUse!$A$1:$D$876,MATCH(1,(Lookup_PestUse!$A$1:$A$876=$F29)*(Lookup_PestUse!$B$1:$B$876=$F$9),0),3))</f>
        <v/>
      </c>
      <c r="H29" s="40" t="str">
        <f t="array" ref="H29">IF(ISERROR(INDEX(Lookup_PestUse!$A$1:$D$876,MATCH(1,(Lookup_PestUse!$A$1:$A$876=$F29)*(Lookup_PestUse!$B$1:$B$876=$F$9),0),4)),"",INDEX(Lookup_PestUse!$A$1:$D$876,MATCH(1,(Lookup_PestUse!$A$1:$A$876=$F29)*(Lookup_PestUse!$B$1:$B$876=$F$9),0),4))</f>
        <v/>
      </c>
    </row>
    <row r="30" spans="1:8" x14ac:dyDescent="0.2">
      <c r="A30" s="28" t="str">
        <f t="array" ref="A30">IF(ISERROR(INDEX('Crop Comparison'!$A$1:$B$873,SMALL(IF('Crop Comparison'!$A$1:$A$873=$A$9,ROW('Crop Comparison'!$A$1:$A$873)),ROW('Crop Comparison'!16:16)),2)),"",INDEX('Crop Comparison'!$A$1:$B$873,SMALL(IF('Crop Comparison'!$A$1:$A$873=$A$9,ROW('Crop Comparison'!$A$1:$A$873)),ROW('Crop Comparison'!16:16)),2))</f>
        <v/>
      </c>
      <c r="B30" s="39" t="str">
        <f t="array" ref="B30">IF(ISERROR(INDEX('Crop Comparison'!$A$2:$D$873,MATCH(1,('Crop Comparison'!$A$2:$A$873=$A$9)*('Crop Comparison'!$B$2:$B$873=$A30),0),3)),"",INDEX('Crop Comparison'!$A$2:$D$873,MATCH(1,('Crop Comparison'!$A$2:$A$873=$A$9)*('Crop Comparison'!$B$2:$B$873=$A30),0),3))</f>
        <v/>
      </c>
      <c r="C30" s="40" t="str">
        <f t="array" ref="C30">IF(ISERROR(INDEX('Crop Comparison'!$A$2:$D$873,MATCH(1,('Crop Comparison'!$A$2:$A$873=$A$9)*('Crop Comparison'!$B$2:$B$873=$A30),0),4)),"",INDEX('Crop Comparison'!$A$2:$D$873,MATCH(1,('Crop Comparison'!$A$2:$A$873=$A$9)*('Crop Comparison'!$B$2:$B$873=$A30),0),4))</f>
        <v/>
      </c>
      <c r="D30" s="17" t="str">
        <f t="array" ref="D30">IF(ISERROR(INDEX('Crop Comparison'!$A$2:$D$873,MATCH(1,('Crop Comparison'!$A$2:$A$873=$A$9)*('Crop Comparison'!$B$2:$B$873=$B30),0),4)),"",INDEX('Crop Comparison'!$A$2:$D$873,MATCH(1,('Crop Comparison'!$A$2:$A$873=$A$9)*('Crop Comparison'!$B$2:$B$873=$B30),0),4))</f>
        <v/>
      </c>
      <c r="E30" s="11" t="str">
        <f t="array" ref="E30">IF(ISERROR(INDEX('Crop Comparison'!$A$2:$D$873,MATCH(1,('Crop Comparison'!$A$2:$A$873=$A$9)*('Crop Comparison'!$B$2:$B$873=$C30),0),4)),"",INDEX('Crop Comparison'!$A$2:$D$873,MATCH(1,('Crop Comparison'!$A$2:$A$873=$A$9)*('Crop Comparison'!$B$2:$B$873=$C30),0),4))</f>
        <v/>
      </c>
      <c r="F30" s="28" t="str">
        <f t="array" ref="F30">IF(ISERROR(INDEX(Lookup_PestUse!$A$1:$D$876,SMALL(IF(Lookup_PestUse!$B$1:$B$876=$F$9,ROW(Lookup_PestUse!$B$1:$B$876)),ROW(Lookup_PestUse!16:16)),1)),"",INDEX(Lookup_PestUse!$A$1:$B$876,SMALL(IF(Lookup_PestUse!$B$1:$B$876=$F$9,ROW(Lookup_PestUse!$B$1:$B$876)),ROW(Lookup_PestUse!16:16)),1))</f>
        <v/>
      </c>
      <c r="G30" s="39" t="str">
        <f t="array" ref="G30">IF(ISERROR(INDEX(Lookup_PestUse!$A$1:$D$876,MATCH(1,(Lookup_PestUse!$A$1:$A$876=$F30)*(Lookup_PestUse!$B$1:$B$876=$F$9),0),3)),"",INDEX(Lookup_PestUse!$A$1:$D$876,MATCH(1,(Lookup_PestUse!$A$1:$A$876=$F30)*(Lookup_PestUse!$B$1:$B$876=$F$9),0),3))</f>
        <v/>
      </c>
      <c r="H30" s="40" t="str">
        <f t="array" ref="H30">IF(ISERROR(INDEX(Lookup_PestUse!$A$1:$D$876,MATCH(1,(Lookup_PestUse!$A$1:$A$876=$F30)*(Lookup_PestUse!$B$1:$B$876=$F$9),0),4)),"",INDEX(Lookup_PestUse!$A$1:$D$876,MATCH(1,(Lookup_PestUse!$A$1:$A$876=$F30)*(Lookup_PestUse!$B$1:$B$876=$F$9),0),4))</f>
        <v/>
      </c>
    </row>
    <row r="31" spans="1:8" x14ac:dyDescent="0.2">
      <c r="A31" s="28" t="str">
        <f t="array" ref="A31">IF(ISERROR(INDEX('Crop Comparison'!$A$1:$B$873,SMALL(IF('Crop Comparison'!$A$1:$A$873=$A$9,ROW('Crop Comparison'!$A$1:$A$873)),ROW('Crop Comparison'!17:17)),2)),"",INDEX('Crop Comparison'!$A$1:$B$873,SMALL(IF('Crop Comparison'!$A$1:$A$873=$A$9,ROW('Crop Comparison'!$A$1:$A$873)),ROW('Crop Comparison'!17:17)),2))</f>
        <v/>
      </c>
      <c r="B31" s="39" t="str">
        <f t="array" ref="B31">IF(ISERROR(INDEX('Crop Comparison'!$A$2:$D$873,MATCH(1,('Crop Comparison'!$A$2:$A$873=$A$9)*('Crop Comparison'!$B$2:$B$873=$A31),0),3)),"",INDEX('Crop Comparison'!$A$2:$D$873,MATCH(1,('Crop Comparison'!$A$2:$A$873=$A$9)*('Crop Comparison'!$B$2:$B$873=$A31),0),3))</f>
        <v/>
      </c>
      <c r="C31" s="40" t="str">
        <f t="array" ref="C31">IF(ISERROR(INDEX('Crop Comparison'!$A$2:$D$873,MATCH(1,('Crop Comparison'!$A$2:$A$873=$A$9)*('Crop Comparison'!$B$2:$B$873=$A31),0),4)),"",INDEX('Crop Comparison'!$A$2:$D$873,MATCH(1,('Crop Comparison'!$A$2:$A$873=$A$9)*('Crop Comparison'!$B$2:$B$873=$A31),0),4))</f>
        <v/>
      </c>
      <c r="D31" s="17" t="str">
        <f t="array" ref="D31">IF(ISERROR(INDEX('Crop Comparison'!$A$2:$D$873,MATCH(1,('Crop Comparison'!$A$2:$A$873=$A$9)*('Crop Comparison'!$B$2:$B$873=$B31),0),4)),"",INDEX('Crop Comparison'!$A$2:$D$873,MATCH(1,('Crop Comparison'!$A$2:$A$873=$A$9)*('Crop Comparison'!$B$2:$B$873=$B31),0),4))</f>
        <v/>
      </c>
      <c r="E31" s="11" t="str">
        <f t="array" ref="E31">IF(ISERROR(INDEX('Crop Comparison'!$A$2:$D$873,MATCH(1,('Crop Comparison'!$A$2:$A$873=$A$9)*('Crop Comparison'!$B$2:$B$873=$C31),0),4)),"",INDEX('Crop Comparison'!$A$2:$D$873,MATCH(1,('Crop Comparison'!$A$2:$A$873=$A$9)*('Crop Comparison'!$B$2:$B$873=$C31),0),4))</f>
        <v/>
      </c>
      <c r="F31" s="28" t="str">
        <f t="array" ref="F31">IF(ISERROR(INDEX(Lookup_PestUse!$A$1:$D$876,SMALL(IF(Lookup_PestUse!$B$1:$B$876=$F$9,ROW(Lookup_PestUse!$B$1:$B$876)),ROW(Lookup_PestUse!17:17)),1)),"",INDEX(Lookup_PestUse!$A$1:$B$876,SMALL(IF(Lookup_PestUse!$B$1:$B$876=$F$9,ROW(Lookup_PestUse!$B$1:$B$876)),ROW(Lookup_PestUse!17:17)),1))</f>
        <v/>
      </c>
      <c r="G31" s="39" t="str">
        <f t="array" ref="G31">IF(ISERROR(INDEX(Lookup_PestUse!$A$1:$D$876,MATCH(1,(Lookup_PestUse!$A$1:$A$876=$F31)*(Lookup_PestUse!$B$1:$B$876=$F$9),0),3)),"",INDEX(Lookup_PestUse!$A$1:$D$876,MATCH(1,(Lookup_PestUse!$A$1:$A$876=$F31)*(Lookup_PestUse!$B$1:$B$876=$F$9),0),3))</f>
        <v/>
      </c>
      <c r="H31" s="40" t="str">
        <f t="array" ref="H31">IF(ISERROR(INDEX(Lookup_PestUse!$A$1:$D$876,MATCH(1,(Lookup_PestUse!$A$1:$A$876=$F31)*(Lookup_PestUse!$B$1:$B$876=$F$9),0),4)),"",INDEX(Lookup_PestUse!$A$1:$D$876,MATCH(1,(Lookup_PestUse!$A$1:$A$876=$F31)*(Lookup_PestUse!$B$1:$B$876=$F$9),0),4))</f>
        <v/>
      </c>
    </row>
    <row r="32" spans="1:8" x14ac:dyDescent="0.2">
      <c r="A32" s="28" t="str">
        <f t="array" ref="A32">IF(ISERROR(INDEX('Crop Comparison'!$A$1:$B$873,SMALL(IF('Crop Comparison'!$A$1:$A$873=$A$9,ROW('Crop Comparison'!$A$1:$A$873)),ROW('Crop Comparison'!18:18)),2)),"",INDEX('Crop Comparison'!$A$1:$B$873,SMALL(IF('Crop Comparison'!$A$1:$A$873=$A$9,ROW('Crop Comparison'!$A$1:$A$873)),ROW('Crop Comparison'!18:18)),2))</f>
        <v/>
      </c>
      <c r="B32" s="39" t="str">
        <f t="array" ref="B32">IF(ISERROR(INDEX('Crop Comparison'!$A$2:$D$873,MATCH(1,('Crop Comparison'!$A$2:$A$873=$A$9)*('Crop Comparison'!$B$2:$B$873=$A32),0),3)),"",INDEX('Crop Comparison'!$A$2:$D$873,MATCH(1,('Crop Comparison'!$A$2:$A$873=$A$9)*('Crop Comparison'!$B$2:$B$873=$A32),0),3))</f>
        <v/>
      </c>
      <c r="C32" s="40" t="str">
        <f t="array" ref="C32">IF(ISERROR(INDEX('Crop Comparison'!$A$2:$D$873,MATCH(1,('Crop Comparison'!$A$2:$A$873=$A$9)*('Crop Comparison'!$B$2:$B$873=$A32),0),4)),"",INDEX('Crop Comparison'!$A$2:$D$873,MATCH(1,('Crop Comparison'!$A$2:$A$873=$A$9)*('Crop Comparison'!$B$2:$B$873=$A32),0),4))</f>
        <v/>
      </c>
      <c r="D32" s="17" t="str">
        <f t="array" ref="D32">IF(ISERROR(INDEX('Crop Comparison'!$A$2:$D$873,MATCH(1,('Crop Comparison'!$A$2:$A$873=$A$9)*('Crop Comparison'!$B$2:$B$873=$B32),0),4)),"",INDEX('Crop Comparison'!$A$2:$D$873,MATCH(1,('Crop Comparison'!$A$2:$A$873=$A$9)*('Crop Comparison'!$B$2:$B$873=$B32),0),4))</f>
        <v/>
      </c>
      <c r="E32" s="11" t="str">
        <f t="array" ref="E32">IF(ISERROR(INDEX('Crop Comparison'!$A$2:$D$873,MATCH(1,('Crop Comparison'!$A$2:$A$873=$A$9)*('Crop Comparison'!$B$2:$B$873=$C32),0),4)),"",INDEX('Crop Comparison'!$A$2:$D$873,MATCH(1,('Crop Comparison'!$A$2:$A$873=$A$9)*('Crop Comparison'!$B$2:$B$873=$C32),0),4))</f>
        <v/>
      </c>
      <c r="F32" s="28" t="str">
        <f t="array" ref="F32">IF(ISERROR(INDEX(Lookup_PestUse!$A$1:$D$876,SMALL(IF(Lookup_PestUse!$B$1:$B$876=$F$9,ROW(Lookup_PestUse!$B$1:$B$876)),ROW(Lookup_PestUse!18:18)),1)),"",INDEX(Lookup_PestUse!$A$1:$B$876,SMALL(IF(Lookup_PestUse!$B$1:$B$876=$F$9,ROW(Lookup_PestUse!$B$1:$B$876)),ROW(Lookup_PestUse!18:18)),1))</f>
        <v/>
      </c>
      <c r="G32" s="39" t="str">
        <f t="array" ref="G32">IF(ISERROR(INDEX(Lookup_PestUse!$A$1:$D$876,MATCH(1,(Lookup_PestUse!$A$1:$A$876=$F32)*(Lookup_PestUse!$B$1:$B$876=$F$9),0),3)),"",INDEX(Lookup_PestUse!$A$1:$D$876,MATCH(1,(Lookup_PestUse!$A$1:$A$876=$F32)*(Lookup_PestUse!$B$1:$B$876=$F$9),0),3))</f>
        <v/>
      </c>
      <c r="H32" s="40" t="str">
        <f t="array" ref="H32">IF(ISERROR(INDEX(Lookup_PestUse!$A$1:$D$876,MATCH(1,(Lookup_PestUse!$A$1:$A$876=$F32)*(Lookup_PestUse!$B$1:$B$876=$F$9),0),4)),"",INDEX(Lookup_PestUse!$A$1:$D$876,MATCH(1,(Lookup_PestUse!$A$1:$A$876=$F32)*(Lookup_PestUse!$B$1:$B$876=$F$9),0),4))</f>
        <v/>
      </c>
    </row>
    <row r="33" spans="1:10" x14ac:dyDescent="0.2">
      <c r="A33" s="28" t="str">
        <f t="array" ref="A33">IF(ISERROR(INDEX('Crop Comparison'!$A$1:$B$873,SMALL(IF('Crop Comparison'!$A$1:$A$873=$A$9,ROW('Crop Comparison'!$A$1:$A$873)),ROW('Crop Comparison'!19:19)),2)),"",INDEX('Crop Comparison'!$A$1:$B$873,SMALL(IF('Crop Comparison'!$A$1:$A$873=$A$9,ROW('Crop Comparison'!$A$1:$A$873)),ROW('Crop Comparison'!19:19)),2))</f>
        <v/>
      </c>
      <c r="B33" s="39" t="str">
        <f t="array" ref="B33">IF(ISERROR(INDEX('Crop Comparison'!$A$2:$D$873,MATCH(1,('Crop Comparison'!$A$2:$A$873=$A$9)*('Crop Comparison'!$B$2:$B$873=$A33),0),3)),"",INDEX('Crop Comparison'!$A$2:$D$873,MATCH(1,('Crop Comparison'!$A$2:$A$873=$A$9)*('Crop Comparison'!$B$2:$B$873=$A33),0),3))</f>
        <v/>
      </c>
      <c r="C33" s="40" t="str">
        <f t="array" ref="C33">IF(ISERROR(INDEX('Crop Comparison'!$A$2:$D$873,MATCH(1,('Crop Comparison'!$A$2:$A$873=$A$9)*('Crop Comparison'!$B$2:$B$873=$A33),0),4)),"",INDEX('Crop Comparison'!$A$2:$D$873,MATCH(1,('Crop Comparison'!$A$2:$A$873=$A$9)*('Crop Comparison'!$B$2:$B$873=$A33),0),4))</f>
        <v/>
      </c>
      <c r="D33" s="17" t="str">
        <f t="array" ref="D33">IF(ISERROR(INDEX('Crop Comparison'!$A$2:$D$873,MATCH(1,('Crop Comparison'!$A$2:$A$873=$A$9)*('Crop Comparison'!$B$2:$B$873=$B33),0),4)),"",INDEX('Crop Comparison'!$A$2:$D$873,MATCH(1,('Crop Comparison'!$A$2:$A$873=$A$9)*('Crop Comparison'!$B$2:$B$873=$B33),0),4))</f>
        <v/>
      </c>
      <c r="E33" s="11" t="str">
        <f t="array" ref="E33">IF(ISERROR(INDEX('Crop Comparison'!$A$2:$D$873,MATCH(1,('Crop Comparison'!$A$2:$A$873=$A$9)*('Crop Comparison'!$B$2:$B$873=$C33),0),4)),"",INDEX('Crop Comparison'!$A$2:$D$873,MATCH(1,('Crop Comparison'!$A$2:$A$873=$A$9)*('Crop Comparison'!$B$2:$B$873=$C33),0),4))</f>
        <v/>
      </c>
      <c r="F33" s="28" t="str">
        <f t="array" ref="F33">IF(ISERROR(INDEX(Lookup_PestUse!$A$1:$D$876,SMALL(IF(Lookup_PestUse!$B$1:$B$876=$F$9,ROW(Lookup_PestUse!$B$1:$B$876)),ROW(Lookup_PestUse!19:19)),1)),"",INDEX(Lookup_PestUse!$A$1:$B$876,SMALL(IF(Lookup_PestUse!$B$1:$B$876=$F$9,ROW(Lookup_PestUse!$B$1:$B$876)),ROW(Lookup_PestUse!19:19)),1))</f>
        <v/>
      </c>
      <c r="G33" s="39" t="str">
        <f t="array" ref="G33">IF(ISERROR(INDEX(Lookup_PestUse!$A$1:$D$876,MATCH(1,(Lookup_PestUse!$A$1:$A$876=$F33)*(Lookup_PestUse!$B$1:$B$876=$F$9),0),3)),"",INDEX(Lookup_PestUse!$A$1:$D$876,MATCH(1,(Lookup_PestUse!$A$1:$A$876=$F33)*(Lookup_PestUse!$B$1:$B$876=$F$9),0),3))</f>
        <v/>
      </c>
      <c r="H33" s="40" t="str">
        <f t="array" ref="H33">IF(ISERROR(INDEX(Lookup_PestUse!$A$1:$D$876,MATCH(1,(Lookup_PestUse!$A$1:$A$876=$F33)*(Lookup_PestUse!$B$1:$B$876=$F$9),0),4)),"",INDEX(Lookup_PestUse!$A$1:$D$876,MATCH(1,(Lookup_PestUse!$A$1:$A$876=$F33)*(Lookup_PestUse!$B$1:$B$876=$F$9),0),4))</f>
        <v/>
      </c>
      <c r="J33" s="12"/>
    </row>
    <row r="34" spans="1:10" x14ac:dyDescent="0.2">
      <c r="A34" s="28" t="str">
        <f t="array" ref="A34">IF(ISERROR(INDEX('Crop Comparison'!$A$1:$B$873,SMALL(IF('Crop Comparison'!$A$1:$A$873=$A$9,ROW('Crop Comparison'!$A$1:$A$873)),ROW('Crop Comparison'!20:20)),2)),"",INDEX('Crop Comparison'!$A$1:$B$873,SMALL(IF('Crop Comparison'!$A$1:$A$873=$A$9,ROW('Crop Comparison'!$A$1:$A$873)),ROW('Crop Comparison'!20:20)),2))</f>
        <v/>
      </c>
      <c r="B34" s="39" t="str">
        <f t="array" ref="B34">IF(ISERROR(INDEX('Crop Comparison'!$A$2:$D$873,MATCH(1,('Crop Comparison'!$A$2:$A$873=$A$9)*('Crop Comparison'!$B$2:$B$873=$A34),0),3)),"",INDEX('Crop Comparison'!$A$2:$D$873,MATCH(1,('Crop Comparison'!$A$2:$A$873=$A$9)*('Crop Comparison'!$B$2:$B$873=$A34),0),3))</f>
        <v/>
      </c>
      <c r="C34" s="40" t="str">
        <f t="array" ref="C34">IF(ISERROR(INDEX('Crop Comparison'!$A$2:$D$873,MATCH(1,('Crop Comparison'!$A$2:$A$873=$A$9)*('Crop Comparison'!$B$2:$B$873=$A34),0),4)),"",INDEX('Crop Comparison'!$A$2:$D$873,MATCH(1,('Crop Comparison'!$A$2:$A$873=$A$9)*('Crop Comparison'!$B$2:$B$873=$A34),0),4))</f>
        <v/>
      </c>
      <c r="D34" s="17" t="str">
        <f t="array" ref="D34">IF(ISERROR(INDEX('Crop Comparison'!$A$2:$D$873,MATCH(1,('Crop Comparison'!$A$2:$A$873=$A$9)*('Crop Comparison'!$B$2:$B$873=$B34),0),4)),"",INDEX('Crop Comparison'!$A$2:$D$873,MATCH(1,('Crop Comparison'!$A$2:$A$873=$A$9)*('Crop Comparison'!$B$2:$B$873=$B34),0),4))</f>
        <v/>
      </c>
      <c r="E34" s="11" t="str">
        <f t="array" ref="E34">IF(ISERROR(INDEX('Crop Comparison'!$A$2:$D$873,MATCH(1,('Crop Comparison'!$A$2:$A$873=$A$9)*('Crop Comparison'!$B$2:$B$873=$C34),0),4)),"",INDEX('Crop Comparison'!$A$2:$D$873,MATCH(1,('Crop Comparison'!$A$2:$A$873=$A$9)*('Crop Comparison'!$B$2:$B$873=$C34),0),4))</f>
        <v/>
      </c>
      <c r="F34" s="28" t="str">
        <f t="array" ref="F34">IF(ISERROR(INDEX(Lookup_PestUse!$A$1:$D$876,SMALL(IF(Lookup_PestUse!$B$1:$B$876=$F$9,ROW(Lookup_PestUse!$B$1:$B$876)),ROW(Lookup_PestUse!20:20)),1)),"",INDEX(Lookup_PestUse!$A$1:$B$876,SMALL(IF(Lookup_PestUse!$B$1:$B$876=$F$9,ROW(Lookup_PestUse!$B$1:$B$876)),ROW(Lookup_PestUse!20:20)),1))</f>
        <v/>
      </c>
      <c r="G34" s="39" t="str">
        <f t="array" ref="G34">IF(ISERROR(INDEX(Lookup_PestUse!$A$1:$D$876,MATCH(1,(Lookup_PestUse!$A$1:$A$876=$F34)*(Lookup_PestUse!$B$1:$B$876=$F$9),0),3)),"",INDEX(Lookup_PestUse!$A$1:$D$876,MATCH(1,(Lookup_PestUse!$A$1:$A$876=$F34)*(Lookup_PestUse!$B$1:$B$876=$F$9),0),3))</f>
        <v/>
      </c>
      <c r="H34" s="40" t="str">
        <f t="array" ref="H34">IF(ISERROR(INDEX(Lookup_PestUse!$A$1:$D$876,MATCH(1,(Lookup_PestUse!$A$1:$A$876=$F34)*(Lookup_PestUse!$B$1:$B$876=$F$9),0),4)),"",INDEX(Lookup_PestUse!$A$1:$D$876,MATCH(1,(Lookup_PestUse!$A$1:$A$876=$F34)*(Lookup_PestUse!$B$1:$B$876=$F$9),0),4))</f>
        <v/>
      </c>
    </row>
    <row r="35" spans="1:10" x14ac:dyDescent="0.2">
      <c r="A35" s="28" t="str">
        <f t="array" ref="A35">IF(ISERROR(INDEX('Crop Comparison'!$A$1:$B$873,SMALL(IF('Crop Comparison'!$A$1:$A$873=$A$9,ROW('Crop Comparison'!$A$1:$A$873)),ROW('Crop Comparison'!21:21)),2)),"",INDEX('Crop Comparison'!$A$1:$B$873,SMALL(IF('Crop Comparison'!$A$1:$A$873=$A$9,ROW('Crop Comparison'!$A$1:$A$873)),ROW('Crop Comparison'!21:21)),2))</f>
        <v/>
      </c>
      <c r="B35" s="39" t="str">
        <f t="array" ref="B35">IF(ISERROR(INDEX('Crop Comparison'!$A$2:$D$873,MATCH(1,('Crop Comparison'!$A$2:$A$873=$A$9)*('Crop Comparison'!$B$2:$B$873=$A35),0),3)),"",INDEX('Crop Comparison'!$A$2:$D$873,MATCH(1,('Crop Comparison'!$A$2:$A$873=$A$9)*('Crop Comparison'!$B$2:$B$873=$A35),0),3))</f>
        <v/>
      </c>
      <c r="C35" s="40" t="str">
        <f t="array" ref="C35">IF(ISERROR(INDEX('Crop Comparison'!$A$2:$D$873,MATCH(1,('Crop Comparison'!$A$2:$A$873=$A$9)*('Crop Comparison'!$B$2:$B$873=$A35),0),4)),"",INDEX('Crop Comparison'!$A$2:$D$873,MATCH(1,('Crop Comparison'!$A$2:$A$873=$A$9)*('Crop Comparison'!$B$2:$B$873=$A35),0),4))</f>
        <v/>
      </c>
      <c r="D35" s="17" t="str">
        <f t="array" ref="D35">IF(ISERROR(INDEX('Crop Comparison'!$A$2:$D$873,MATCH(1,('Crop Comparison'!$A$2:$A$873=$A$9)*('Crop Comparison'!$B$2:$B$873=$B35),0),4)),"",INDEX('Crop Comparison'!$A$2:$D$873,MATCH(1,('Crop Comparison'!$A$2:$A$873=$A$9)*('Crop Comparison'!$B$2:$B$873=$B35),0),4))</f>
        <v/>
      </c>
      <c r="E35" s="11" t="str">
        <f t="array" ref="E35">IF(ISERROR(INDEX('Crop Comparison'!$A$2:$D$873,MATCH(1,('Crop Comparison'!$A$2:$A$873=$A$9)*('Crop Comparison'!$B$2:$B$873=$C35),0),4)),"",INDEX('Crop Comparison'!$A$2:$D$873,MATCH(1,('Crop Comparison'!$A$2:$A$873=$A$9)*('Crop Comparison'!$B$2:$B$873=$C35),0),4))</f>
        <v/>
      </c>
      <c r="F35" s="28" t="str">
        <f t="array" ref="F35">IF(ISERROR(INDEX(Lookup_PestUse!$A$1:$D$876,SMALL(IF(Lookup_PestUse!$B$1:$B$876=$F$9,ROW(Lookup_PestUse!$B$1:$B$876)),ROW(Lookup_PestUse!21:21)),1)),"",INDEX(Lookup_PestUse!$A$1:$B$876,SMALL(IF(Lookup_PestUse!$B$1:$B$876=$F$9,ROW(Lookup_PestUse!$B$1:$B$876)),ROW(Lookup_PestUse!21:21)),1))</f>
        <v/>
      </c>
      <c r="G35" s="39" t="str">
        <f t="array" ref="G35">IF(ISERROR(INDEX(Lookup_PestUse!$A$1:$D$876,MATCH(1,(Lookup_PestUse!$A$1:$A$876=$F35)*(Lookup_PestUse!$B$1:$B$876=$F$9),0),3)),"",INDEX(Lookup_PestUse!$A$1:$D$876,MATCH(1,(Lookup_PestUse!$A$1:$A$876=$F35)*(Lookup_PestUse!$B$1:$B$876=$F$9),0),3))</f>
        <v/>
      </c>
      <c r="H35" s="40" t="str">
        <f t="array" ref="H35">IF(ISERROR(INDEX(Lookup_PestUse!$A$1:$D$876,MATCH(1,(Lookup_PestUse!$A$1:$A$876=$F35)*(Lookup_PestUse!$B$1:$B$876=$F$9),0),4)),"",INDEX(Lookup_PestUse!$A$1:$D$876,MATCH(1,(Lookup_PestUse!$A$1:$A$876=$F35)*(Lookup_PestUse!$B$1:$B$876=$F$9),0),4))</f>
        <v/>
      </c>
      <c r="I35" s="20"/>
      <c r="J35" s="12"/>
    </row>
    <row r="36" spans="1:10" x14ac:dyDescent="0.2">
      <c r="A36" s="28" t="str">
        <f t="array" ref="A36">IF(ISERROR(INDEX('Crop Comparison'!$A$1:$B$873,SMALL(IF('Crop Comparison'!$A$1:$A$873=$A$9,ROW('Crop Comparison'!$A$1:$A$873)),ROW('Crop Comparison'!22:22)),2)),"",INDEX('Crop Comparison'!$A$1:$B$873,SMALL(IF('Crop Comparison'!$A$1:$A$873=$A$9,ROW('Crop Comparison'!$A$1:$A$873)),ROW('Crop Comparison'!22:22)),2))</f>
        <v/>
      </c>
      <c r="B36" s="39" t="str">
        <f t="array" ref="B36">IF(ISERROR(INDEX('Crop Comparison'!$A$2:$D$873,MATCH(1,('Crop Comparison'!$A$2:$A$873=$A$9)*('Crop Comparison'!$B$2:$B$873=$A36),0),3)),"",INDEX('Crop Comparison'!$A$2:$D$873,MATCH(1,('Crop Comparison'!$A$2:$A$873=$A$9)*('Crop Comparison'!$B$2:$B$873=$A36),0),3))</f>
        <v/>
      </c>
      <c r="C36" s="40" t="str">
        <f t="array" ref="C36">IF(ISERROR(INDEX('Crop Comparison'!$A$2:$D$873,MATCH(1,('Crop Comparison'!$A$2:$A$873=$A$9)*('Crop Comparison'!$B$2:$B$873=$A36),0),4)),"",INDEX('Crop Comparison'!$A$2:$D$873,MATCH(1,('Crop Comparison'!$A$2:$A$873=$A$9)*('Crop Comparison'!$B$2:$B$873=$A36),0),4))</f>
        <v/>
      </c>
      <c r="D36" s="17" t="str">
        <f t="array" ref="D36">IF(ISERROR(INDEX('Crop Comparison'!$A$2:$D$873,MATCH(1,('Crop Comparison'!$A$2:$A$873=$A$9)*('Crop Comparison'!$B$2:$B$873=$B36),0),4)),"",INDEX('Crop Comparison'!$A$2:$D$873,MATCH(1,('Crop Comparison'!$A$2:$A$873=$A$9)*('Crop Comparison'!$B$2:$B$873=$B36),0),4))</f>
        <v/>
      </c>
      <c r="E36" s="11" t="str">
        <f t="array" ref="E36">IF(ISERROR(INDEX('Crop Comparison'!$A$2:$D$873,MATCH(1,('Crop Comparison'!$A$2:$A$873=$A$9)*('Crop Comparison'!$B$2:$B$873=$C36),0),4)),"",INDEX('Crop Comparison'!$A$2:$D$873,MATCH(1,('Crop Comparison'!$A$2:$A$873=$A$9)*('Crop Comparison'!$B$2:$B$873=$C36),0),4))</f>
        <v/>
      </c>
      <c r="F36" s="28" t="str">
        <f t="array" ref="F36">IF(ISERROR(INDEX(Lookup_PestUse!$A$1:$D$876,SMALL(IF(Lookup_PestUse!$B$1:$B$876=$F$9,ROW(Lookup_PestUse!$B$1:$B$876)),ROW(Lookup_PestUse!22:22)),1)),"",INDEX(Lookup_PestUse!$A$1:$B$876,SMALL(IF(Lookup_PestUse!$B$1:$B$876=$F$9,ROW(Lookup_PestUse!$B$1:$B$876)),ROW(Lookup_PestUse!22:22)),1))</f>
        <v/>
      </c>
      <c r="G36" s="39" t="str">
        <f t="array" ref="G36">IF(ISERROR(INDEX(Lookup_PestUse!$A$1:$D$876,MATCH(1,(Lookup_PestUse!$A$1:$A$876=$F36)*(Lookup_PestUse!$B$1:$B$876=$F$9),0),3)),"",INDEX(Lookup_PestUse!$A$1:$D$876,MATCH(1,(Lookup_PestUse!$A$1:$A$876=$F36)*(Lookup_PestUse!$B$1:$B$876=$F$9),0),3))</f>
        <v/>
      </c>
      <c r="H36" s="40" t="str">
        <f t="array" ref="H36">IF(ISERROR(INDEX(Lookup_PestUse!$A$1:$D$876,MATCH(1,(Lookup_PestUse!$A$1:$A$876=$F36)*(Lookup_PestUse!$B$1:$B$876=$F$9),0),4)),"",INDEX(Lookup_PestUse!$A$1:$D$876,MATCH(1,(Lookup_PestUse!$A$1:$A$876=$F36)*(Lookup_PestUse!$B$1:$B$876=$F$9),0),4))</f>
        <v/>
      </c>
      <c r="I36" s="20"/>
      <c r="J36" s="12"/>
    </row>
    <row r="37" spans="1:10" x14ac:dyDescent="0.2">
      <c r="A37" s="28" t="str">
        <f t="array" ref="A37">IF(ISERROR(INDEX('Crop Comparison'!$A$1:$B$873,SMALL(IF('Crop Comparison'!$A$1:$A$873=$A$9,ROW('Crop Comparison'!$A$1:$A$873)),ROW('Crop Comparison'!23:23)),2)),"",INDEX('Crop Comparison'!$A$1:$B$873,SMALL(IF('Crop Comparison'!$A$1:$A$873=$A$9,ROW('Crop Comparison'!$A$1:$A$873)),ROW('Crop Comparison'!23:23)),2))</f>
        <v/>
      </c>
      <c r="B37" s="39" t="str">
        <f t="array" ref="B37">IF(ISERROR(INDEX('Crop Comparison'!$A$2:$D$873,MATCH(1,('Crop Comparison'!$A$2:$A$873=$A$9)*('Crop Comparison'!$B$2:$B$873=$A37),0),3)),"",INDEX('Crop Comparison'!$A$2:$D$873,MATCH(1,('Crop Comparison'!$A$2:$A$873=$A$9)*('Crop Comparison'!$B$2:$B$873=$A37),0),3))</f>
        <v/>
      </c>
      <c r="C37" s="40" t="str">
        <f t="array" ref="C37">IF(ISERROR(INDEX('Crop Comparison'!$A$2:$D$873,MATCH(1,('Crop Comparison'!$A$2:$A$873=$A$9)*('Crop Comparison'!$B$2:$B$873=$A37),0),4)),"",INDEX('Crop Comparison'!$A$2:$D$873,MATCH(1,('Crop Comparison'!$A$2:$A$873=$A$9)*('Crop Comparison'!$B$2:$B$873=$A37),0),4))</f>
        <v/>
      </c>
      <c r="D37" s="17" t="str">
        <f t="array" ref="D37">IF(ISERROR(INDEX('Crop Comparison'!$A$2:$D$873,MATCH(1,('Crop Comparison'!$A$2:$A$873=$A$9)*('Crop Comparison'!$B$2:$B$873=$B37),0),4)),"",INDEX('Crop Comparison'!$A$2:$D$873,MATCH(1,('Crop Comparison'!$A$2:$A$873=$A$9)*('Crop Comparison'!$B$2:$B$873=$B37),0),4))</f>
        <v/>
      </c>
      <c r="E37" s="11" t="str">
        <f t="array" ref="E37">IF(ISERROR(INDEX('Crop Comparison'!$A$2:$D$873,MATCH(1,('Crop Comparison'!$A$2:$A$873=$A$9)*('Crop Comparison'!$B$2:$B$873=$C37),0),4)),"",INDEX('Crop Comparison'!$A$2:$D$873,MATCH(1,('Crop Comparison'!$A$2:$A$873=$A$9)*('Crop Comparison'!$B$2:$B$873=$C37),0),4))</f>
        <v/>
      </c>
      <c r="F37" s="28" t="str">
        <f t="array" ref="F37">IF(ISERROR(INDEX(Lookup_PestUse!$A$1:$D$876,SMALL(IF(Lookup_PestUse!$B$1:$B$876=$F$9,ROW(Lookup_PestUse!$B$1:$B$876)),ROW(Lookup_PestUse!23:23)),1)),"",INDEX(Lookup_PestUse!$A$1:$B$876,SMALL(IF(Lookup_PestUse!$B$1:$B$876=$F$9,ROW(Lookup_PestUse!$B$1:$B$876)),ROW(Lookup_PestUse!23:23)),1))</f>
        <v/>
      </c>
      <c r="G37" s="39" t="str">
        <f t="array" ref="G37">IF(ISERROR(INDEX(Lookup_PestUse!$A$1:$D$876,MATCH(1,(Lookup_PestUse!$A$1:$A$876=$F37)*(Lookup_PestUse!$B$1:$B$876=$F$9),0),3)),"",INDEX(Lookup_PestUse!$A$1:$D$876,MATCH(1,(Lookup_PestUse!$A$1:$A$876=$F37)*(Lookup_PestUse!$B$1:$B$876=$F$9),0),3))</f>
        <v/>
      </c>
      <c r="H37" s="40" t="str">
        <f t="array" ref="H37">IF(ISERROR(INDEX(Lookup_PestUse!$A$1:$D$876,MATCH(1,(Lookup_PestUse!$A$1:$A$876=$F37)*(Lookup_PestUse!$B$1:$B$876=$F$9),0),4)),"",INDEX(Lookup_PestUse!$A$1:$D$876,MATCH(1,(Lookup_PestUse!$A$1:$A$876=$F37)*(Lookup_PestUse!$B$1:$B$876=$F$9),0),4))</f>
        <v/>
      </c>
    </row>
    <row r="38" spans="1:10" x14ac:dyDescent="0.2">
      <c r="A38" s="28" t="str">
        <f t="array" ref="A38">IF(ISERROR(INDEX('Crop Comparison'!$A$1:$B$873,SMALL(IF('Crop Comparison'!$A$1:$A$873=$A$9,ROW('Crop Comparison'!$A$1:$A$873)),ROW('Crop Comparison'!24:24)),2)),"",INDEX('Crop Comparison'!$A$1:$B$873,SMALL(IF('Crop Comparison'!$A$1:$A$873=$A$9,ROW('Crop Comparison'!$A$1:$A$873)),ROW('Crop Comparison'!24:24)),2))</f>
        <v/>
      </c>
      <c r="B38" s="39" t="str">
        <f t="array" ref="B38">IF(ISERROR(INDEX('Crop Comparison'!$A$2:$D$873,MATCH(1,('Crop Comparison'!$A$2:$A$873=$A$9)*('Crop Comparison'!$B$2:$B$873=$A38),0),3)),"",INDEX('Crop Comparison'!$A$2:$D$873,MATCH(1,('Crop Comparison'!$A$2:$A$873=$A$9)*('Crop Comparison'!$B$2:$B$873=$A38),0),3))</f>
        <v/>
      </c>
      <c r="C38" s="40" t="str">
        <f t="array" ref="C38">IF(ISERROR(INDEX('Crop Comparison'!$A$2:$D$873,MATCH(1,('Crop Comparison'!$A$2:$A$873=$A$9)*('Crop Comparison'!$B$2:$B$873=$A38),0),4)),"",INDEX('Crop Comparison'!$A$2:$D$873,MATCH(1,('Crop Comparison'!$A$2:$A$873=$A$9)*('Crop Comparison'!$B$2:$B$873=$A38),0),4))</f>
        <v/>
      </c>
      <c r="D38" s="17" t="str">
        <f t="array" ref="D38">IF(ISERROR(INDEX('Crop Comparison'!$A$2:$D$873,MATCH(1,('Crop Comparison'!$A$2:$A$873=$A$9)*('Crop Comparison'!$B$2:$B$873=$B38),0),4)),"",INDEX('Crop Comparison'!$A$2:$D$873,MATCH(1,('Crop Comparison'!$A$2:$A$873=$A$9)*('Crop Comparison'!$B$2:$B$873=$B38),0),4))</f>
        <v/>
      </c>
      <c r="E38" s="11" t="str">
        <f t="array" ref="E38">IF(ISERROR(INDEX('Crop Comparison'!$A$2:$D$873,MATCH(1,('Crop Comparison'!$A$2:$A$873=$A$9)*('Crop Comparison'!$B$2:$B$873=$C38),0),4)),"",INDEX('Crop Comparison'!$A$2:$D$873,MATCH(1,('Crop Comparison'!$A$2:$A$873=$A$9)*('Crop Comparison'!$B$2:$B$873=$C38),0),4))</f>
        <v/>
      </c>
      <c r="F38" s="28" t="str">
        <f t="array" ref="F38">IF(ISERROR(INDEX(Lookup_PestUse!$A$1:$D$876,SMALL(IF(Lookup_PestUse!$B$1:$B$876=$F$9,ROW(Lookup_PestUse!$B$1:$B$876)),ROW(Lookup_PestUse!24:24)),1)),"",INDEX(Lookup_PestUse!$A$1:$B$876,SMALL(IF(Lookup_PestUse!$B$1:$B$876=$F$9,ROW(Lookup_PestUse!$B$1:$B$876)),ROW(Lookup_PestUse!24:24)),1))</f>
        <v/>
      </c>
      <c r="G38" s="39" t="str">
        <f t="array" ref="G38">IF(ISERROR(INDEX(Lookup_PestUse!$A$1:$D$876,MATCH(1,(Lookup_PestUse!$A$1:$A$876=$F38)*(Lookup_PestUse!$B$1:$B$876=$F$9),0),3)),"",INDEX(Lookup_PestUse!$A$1:$D$876,MATCH(1,(Lookup_PestUse!$A$1:$A$876=$F38)*(Lookup_PestUse!$B$1:$B$876=$F$9),0),3))</f>
        <v/>
      </c>
      <c r="H38" s="40" t="str">
        <f t="array" ref="H38">IF(ISERROR(INDEX(Lookup_PestUse!$A$1:$D$876,MATCH(1,(Lookup_PestUse!$A$1:$A$876=$F38)*(Lookup_PestUse!$B$1:$B$876=$F$9),0),4)),"",INDEX(Lookup_PestUse!$A$1:$D$876,MATCH(1,(Lookup_PestUse!$A$1:$A$876=$F38)*(Lookup_PestUse!$B$1:$B$876=$F$9),0),4))</f>
        <v/>
      </c>
    </row>
    <row r="39" spans="1:10" x14ac:dyDescent="0.2">
      <c r="A39" s="28" t="str">
        <f t="array" ref="A39">IF(ISERROR(INDEX('Crop Comparison'!$A$1:$B$873,SMALL(IF('Crop Comparison'!$A$1:$A$873=$A$9,ROW('Crop Comparison'!$A$1:$A$873)),ROW('Crop Comparison'!25:25)),2)),"",INDEX('Crop Comparison'!$A$1:$B$873,SMALL(IF('Crop Comparison'!$A$1:$A$873=$A$9,ROW('Crop Comparison'!$A$1:$A$873)),ROW('Crop Comparison'!25:25)),2))</f>
        <v/>
      </c>
      <c r="B39" s="39" t="str">
        <f t="array" ref="B39">IF(ISERROR(INDEX('Crop Comparison'!$A$2:$D$873,MATCH(1,('Crop Comparison'!$A$2:$A$873=$A$9)*('Crop Comparison'!$B$2:$B$873=$A39),0),3)),"",INDEX('Crop Comparison'!$A$2:$D$873,MATCH(1,('Crop Comparison'!$A$2:$A$873=$A$9)*('Crop Comparison'!$B$2:$B$873=$A39),0),3))</f>
        <v/>
      </c>
      <c r="C39" s="40" t="str">
        <f t="array" ref="C39">IF(ISERROR(INDEX('Crop Comparison'!$A$2:$D$873,MATCH(1,('Crop Comparison'!$A$2:$A$873=$A$9)*('Crop Comparison'!$B$2:$B$873=$A39),0),4)),"",INDEX('Crop Comparison'!$A$2:$D$873,MATCH(1,('Crop Comparison'!$A$2:$A$873=$A$9)*('Crop Comparison'!$B$2:$B$873=$A39),0),4))</f>
        <v/>
      </c>
      <c r="D39" s="17" t="str">
        <f t="array" ref="D39">IF(ISERROR(INDEX('Crop Comparison'!$A$2:$D$873,MATCH(1,('Crop Comparison'!$A$2:$A$873=$A$9)*('Crop Comparison'!$B$2:$B$873=$B39),0),4)),"",INDEX('Crop Comparison'!$A$2:$D$873,MATCH(1,('Crop Comparison'!$A$2:$A$873=$A$9)*('Crop Comparison'!$B$2:$B$873=$B39),0),4))</f>
        <v/>
      </c>
      <c r="E39" s="11" t="str">
        <f t="array" ref="E39">IF(ISERROR(INDEX('Crop Comparison'!$A$2:$D$873,MATCH(1,('Crop Comparison'!$A$2:$A$873=$A$9)*('Crop Comparison'!$B$2:$B$873=$C39),0),4)),"",INDEX('Crop Comparison'!$A$2:$D$873,MATCH(1,('Crop Comparison'!$A$2:$A$873=$A$9)*('Crop Comparison'!$B$2:$B$873=$C39),0),4))</f>
        <v/>
      </c>
      <c r="F39" s="28" t="str">
        <f t="array" ref="F39">IF(ISERROR(INDEX(Lookup_PestUse!$A$1:$D$876,SMALL(IF(Lookup_PestUse!$B$1:$B$876=$F$9,ROW(Lookup_PestUse!$B$1:$B$876)),ROW(Lookup_PestUse!25:25)),1)),"",INDEX(Lookup_PestUse!$A$1:$B$876,SMALL(IF(Lookup_PestUse!$B$1:$B$876=$F$9,ROW(Lookup_PestUse!$B$1:$B$876)),ROW(Lookup_PestUse!25:25)),1))</f>
        <v/>
      </c>
      <c r="G39" s="39" t="str">
        <f t="array" ref="G39">IF(ISERROR(INDEX(Lookup_PestUse!$A$1:$D$876,MATCH(1,(Lookup_PestUse!$A$1:$A$876=$F39)*(Lookup_PestUse!$B$1:$B$876=$F$9),0),3)),"",INDEX(Lookup_PestUse!$A$1:$D$876,MATCH(1,(Lookup_PestUse!$A$1:$A$876=$F39)*(Lookup_PestUse!$B$1:$B$876=$F$9),0),3))</f>
        <v/>
      </c>
      <c r="H39" s="40" t="str">
        <f t="array" ref="H39">IF(ISERROR(INDEX(Lookup_PestUse!$A$1:$D$876,MATCH(1,(Lookup_PestUse!$A$1:$A$876=$F39)*(Lookup_PestUse!$B$1:$B$876=$F$9),0),4)),"",INDEX(Lookup_PestUse!$A$1:$D$876,MATCH(1,(Lookup_PestUse!$A$1:$A$876=$F39)*(Lookup_PestUse!$B$1:$B$876=$F$9),0),4))</f>
        <v/>
      </c>
    </row>
    <row r="40" spans="1:10" x14ac:dyDescent="0.2">
      <c r="A40" s="28" t="str">
        <f t="array" ref="A40">IF(ISERROR(INDEX('Crop Comparison'!$A$1:$B$873,SMALL(IF('Crop Comparison'!$A$1:$A$873=$A$9,ROW('Crop Comparison'!$A$1:$A$873)),ROW('Crop Comparison'!26:26)),2)),"",INDEX('Crop Comparison'!$A$1:$B$873,SMALL(IF('Crop Comparison'!$A$1:$A$873=$A$9,ROW('Crop Comparison'!$A$1:$A$873)),ROW('Crop Comparison'!26:26)),2))</f>
        <v/>
      </c>
      <c r="B40" s="39" t="str">
        <f t="array" ref="B40">IF(ISERROR(INDEX('Crop Comparison'!$A$2:$D$873,MATCH(1,('Crop Comparison'!$A$2:$A$873=$A$9)*('Crop Comparison'!$B$2:$B$873=$A40),0),3)),"",INDEX('Crop Comparison'!$A$2:$D$873,MATCH(1,('Crop Comparison'!$A$2:$A$873=$A$9)*('Crop Comparison'!$B$2:$B$873=$A40),0),3))</f>
        <v/>
      </c>
      <c r="C40" s="40" t="str">
        <f t="array" ref="C40">IF(ISERROR(INDEX('Crop Comparison'!$A$2:$D$873,MATCH(1,('Crop Comparison'!$A$2:$A$873=$A$9)*('Crop Comparison'!$B$2:$B$873=$A40),0),4)),"",INDEX('Crop Comparison'!$A$2:$D$873,MATCH(1,('Crop Comparison'!$A$2:$A$873=$A$9)*('Crop Comparison'!$B$2:$B$873=$A40),0),4))</f>
        <v/>
      </c>
      <c r="D40" s="17" t="str">
        <f t="array" ref="D40">IF(ISERROR(INDEX('Crop Comparison'!$A$2:$D$873,MATCH(1,('Crop Comparison'!$A$2:$A$873=$A$9)*('Crop Comparison'!$B$2:$B$873=$B40),0),4)),"",INDEX('Crop Comparison'!$A$2:$D$873,MATCH(1,('Crop Comparison'!$A$2:$A$873=$A$9)*('Crop Comparison'!$B$2:$B$873=$B40),0),4))</f>
        <v/>
      </c>
      <c r="E40" s="11" t="str">
        <f t="array" ref="E40">IF(ISERROR(INDEX('Crop Comparison'!$A$2:$D$873,MATCH(1,('Crop Comparison'!$A$2:$A$873=$A$9)*('Crop Comparison'!$B$2:$B$873=$C40),0),4)),"",INDEX('Crop Comparison'!$A$2:$D$873,MATCH(1,('Crop Comparison'!$A$2:$A$873=$A$9)*('Crop Comparison'!$B$2:$B$873=$C40),0),4))</f>
        <v/>
      </c>
      <c r="F40" s="28" t="str">
        <f t="array" ref="F40">IF(ISERROR(INDEX(Lookup_PestUse!$A$1:$D$876,SMALL(IF(Lookup_PestUse!$B$1:$B$876=$F$9,ROW(Lookup_PestUse!$B$1:$B$876)),ROW(Lookup_PestUse!26:26)),1)),"",INDEX(Lookup_PestUse!$A$1:$B$876,SMALL(IF(Lookup_PestUse!$B$1:$B$876=$F$9,ROW(Lookup_PestUse!$B$1:$B$876)),ROW(Lookup_PestUse!26:26)),1))</f>
        <v/>
      </c>
      <c r="G40" s="39" t="str">
        <f t="array" ref="G40">IF(ISERROR(INDEX(Lookup_PestUse!$A$1:$D$876,MATCH(1,(Lookup_PestUse!$A$1:$A$876=$F40)*(Lookup_PestUse!$B$1:$B$876=$F$9),0),3)),"",INDEX(Lookup_PestUse!$A$1:$D$876,MATCH(1,(Lookup_PestUse!$A$1:$A$876=$F40)*(Lookup_PestUse!$B$1:$B$876=$F$9),0),3))</f>
        <v/>
      </c>
      <c r="H40" s="40" t="str">
        <f t="array" ref="H40">IF(ISERROR(INDEX(Lookup_PestUse!$A$1:$D$876,MATCH(1,(Lookup_PestUse!$A$1:$A$876=$F40)*(Lookup_PestUse!$B$1:$B$876=$F$9),0),4)),"",INDEX(Lookup_PestUse!$A$1:$D$876,MATCH(1,(Lookup_PestUse!$A$1:$A$876=$F40)*(Lookup_PestUse!$B$1:$B$876=$F$9),0),4))</f>
        <v/>
      </c>
    </row>
    <row r="41" spans="1:10" x14ac:dyDescent="0.2">
      <c r="A41" s="28" t="str">
        <f t="array" ref="A41">IF(ISERROR(INDEX('Crop Comparison'!$A$1:$B$873,SMALL(IF('Crop Comparison'!$A$1:$A$873=$A$9,ROW('Crop Comparison'!$A$1:$A$873)),ROW('Crop Comparison'!27:27)),2)),"",INDEX('Crop Comparison'!$A$1:$B$873,SMALL(IF('Crop Comparison'!$A$1:$A$873=$A$9,ROW('Crop Comparison'!$A$1:$A$873)),ROW('Crop Comparison'!27:27)),2))</f>
        <v/>
      </c>
      <c r="B41" s="39" t="str">
        <f t="array" ref="B41">IF(ISERROR(INDEX('Crop Comparison'!$A$2:$D$873,MATCH(1,('Crop Comparison'!$A$2:$A$873=$A$9)*('Crop Comparison'!$B$2:$B$873=$A41),0),3)),"",INDEX('Crop Comparison'!$A$2:$D$873,MATCH(1,('Crop Comparison'!$A$2:$A$873=$A$9)*('Crop Comparison'!$B$2:$B$873=$A41),0),3))</f>
        <v/>
      </c>
      <c r="C41" s="40" t="str">
        <f t="array" ref="C41">IF(ISERROR(INDEX('Crop Comparison'!$A$2:$D$873,MATCH(1,('Crop Comparison'!$A$2:$A$873=$A$9)*('Crop Comparison'!$B$2:$B$873=$A41),0),4)),"",INDEX('Crop Comparison'!$A$2:$D$873,MATCH(1,('Crop Comparison'!$A$2:$A$873=$A$9)*('Crop Comparison'!$B$2:$B$873=$A41),0),4))</f>
        <v/>
      </c>
      <c r="D41" s="17" t="str">
        <f t="array" ref="D41">IF(ISERROR(INDEX('Crop Comparison'!$A$2:$D$873,MATCH(1,('Crop Comparison'!$A$2:$A$873=$A$9)*('Crop Comparison'!$B$2:$B$873=$B41),0),4)),"",INDEX('Crop Comparison'!$A$2:$D$873,MATCH(1,('Crop Comparison'!$A$2:$A$873=$A$9)*('Crop Comparison'!$B$2:$B$873=$B41),0),4))</f>
        <v/>
      </c>
      <c r="E41" s="11" t="str">
        <f t="array" ref="E41">IF(ISERROR(INDEX('Crop Comparison'!$A$2:$D$873,MATCH(1,('Crop Comparison'!$A$2:$A$873=$A$9)*('Crop Comparison'!$B$2:$B$873=$C41),0),4)),"",INDEX('Crop Comparison'!$A$2:$D$873,MATCH(1,('Crop Comparison'!$A$2:$A$873=$A$9)*('Crop Comparison'!$B$2:$B$873=$C41),0),4))</f>
        <v/>
      </c>
      <c r="F41" s="28" t="str">
        <f t="array" ref="F41">IF(ISERROR(INDEX(Lookup_PestUse!$A$1:$D$876,SMALL(IF(Lookup_PestUse!$B$1:$B$876=$F$9,ROW(Lookup_PestUse!$B$1:$B$876)),ROW(Lookup_PestUse!27:27)),1)),"",INDEX(Lookup_PestUse!$A$1:$B$876,SMALL(IF(Lookup_PestUse!$B$1:$B$876=$F$9,ROW(Lookup_PestUse!$B$1:$B$876)),ROW(Lookup_PestUse!27:27)),1))</f>
        <v/>
      </c>
      <c r="G41" s="39" t="str">
        <f t="array" ref="G41">IF(ISERROR(INDEX(Lookup_PestUse!$A$1:$D$876,MATCH(1,(Lookup_PestUse!$A$1:$A$876=$F41)*(Lookup_PestUse!$B$1:$B$876=$F$9),0),3)),"",INDEX(Lookup_PestUse!$A$1:$D$876,MATCH(1,(Lookup_PestUse!$A$1:$A$876=$F41)*(Lookup_PestUse!$B$1:$B$876=$F$9),0),3))</f>
        <v/>
      </c>
      <c r="H41" s="40" t="str">
        <f t="array" ref="H41">IF(ISERROR(INDEX(Lookup_PestUse!$A$1:$D$876,MATCH(1,(Lookup_PestUse!$A$1:$A$876=$F41)*(Lookup_PestUse!$B$1:$B$876=$F$9),0),4)),"",INDEX(Lookup_PestUse!$A$1:$D$876,MATCH(1,(Lookup_PestUse!$A$1:$A$876=$F41)*(Lookup_PestUse!$B$1:$B$876=$F$9),0),4))</f>
        <v/>
      </c>
    </row>
    <row r="42" spans="1:10" x14ac:dyDescent="0.2">
      <c r="A42" s="28" t="str">
        <f t="array" ref="A42">IF(ISERROR(INDEX('Crop Comparison'!$A$1:$B$873,SMALL(IF('Crop Comparison'!$A$1:$A$873=$A$9,ROW('Crop Comparison'!$A$1:$A$873)),ROW('Crop Comparison'!28:28)),2)),"",INDEX('Crop Comparison'!$A$1:$B$873,SMALL(IF('Crop Comparison'!$A$1:$A$873=$A$9,ROW('Crop Comparison'!$A$1:$A$873)),ROW('Crop Comparison'!28:28)),2))</f>
        <v/>
      </c>
      <c r="B42" s="39" t="str">
        <f t="array" ref="B42">IF(ISERROR(INDEX('Crop Comparison'!$A$2:$D$873,MATCH(1,('Crop Comparison'!$A$2:$A$873=$A$9)*('Crop Comparison'!$B$2:$B$873=$A42),0),3)),"",INDEX('Crop Comparison'!$A$2:$D$873,MATCH(1,('Crop Comparison'!$A$2:$A$873=$A$9)*('Crop Comparison'!$B$2:$B$873=$A42),0),3))</f>
        <v/>
      </c>
      <c r="C42" s="40" t="str">
        <f t="array" ref="C42">IF(ISERROR(INDEX('Crop Comparison'!$A$2:$D$873,MATCH(1,('Crop Comparison'!$A$2:$A$873=$A$9)*('Crop Comparison'!$B$2:$B$873=$A42),0),4)),"",INDEX('Crop Comparison'!$A$2:$D$873,MATCH(1,('Crop Comparison'!$A$2:$A$873=$A$9)*('Crop Comparison'!$B$2:$B$873=$A42),0),4))</f>
        <v/>
      </c>
      <c r="D42" s="17" t="str">
        <f t="array" ref="D42">IF(ISERROR(INDEX('Crop Comparison'!$A$2:$D$873,MATCH(1,('Crop Comparison'!$A$2:$A$873=$A$9)*('Crop Comparison'!$B$2:$B$873=$B42),0),4)),"",INDEX('Crop Comparison'!$A$2:$D$873,MATCH(1,('Crop Comparison'!$A$2:$A$873=$A$9)*('Crop Comparison'!$B$2:$B$873=$B42),0),4))</f>
        <v/>
      </c>
      <c r="E42" s="11" t="str">
        <f t="array" ref="E42">IF(ISERROR(INDEX('Crop Comparison'!$A$2:$D$873,MATCH(1,('Crop Comparison'!$A$2:$A$873=$A$9)*('Crop Comparison'!$B$2:$B$873=$C42),0),4)),"",INDEX('Crop Comparison'!$A$2:$D$873,MATCH(1,('Crop Comparison'!$A$2:$A$873=$A$9)*('Crop Comparison'!$B$2:$B$873=$C42),0),4))</f>
        <v/>
      </c>
      <c r="F42" s="28" t="str">
        <f t="array" ref="F42">IF(ISERROR(INDEX(Lookup_PestUse!$A$1:$D$876,SMALL(IF(Lookup_PestUse!$B$1:$B$876=$F$9,ROW(Lookup_PestUse!$B$1:$B$876)),ROW(Lookup_PestUse!28:28)),1)),"",INDEX(Lookup_PestUse!$A$1:$B$876,SMALL(IF(Lookup_PestUse!$B$1:$B$876=$F$9,ROW(Lookup_PestUse!$B$1:$B$876)),ROW(Lookup_PestUse!28:28)),1))</f>
        <v/>
      </c>
      <c r="G42" s="39" t="str">
        <f t="array" ref="G42">IF(ISERROR(INDEX(Lookup_PestUse!$A$1:$D$876,MATCH(1,(Lookup_PestUse!$A$1:$A$876=$F42)*(Lookup_PestUse!$B$1:$B$876=$F$9),0),3)),"",INDEX(Lookup_PestUse!$A$1:$D$876,MATCH(1,(Lookup_PestUse!$A$1:$A$876=$F42)*(Lookup_PestUse!$B$1:$B$876=$F$9),0),3))</f>
        <v/>
      </c>
      <c r="H42" s="40" t="str">
        <f t="array" ref="H42">IF(ISERROR(INDEX(Lookup_PestUse!$A$1:$D$876,MATCH(1,(Lookup_PestUse!$A$1:$A$876=$F42)*(Lookup_PestUse!$B$1:$B$876=$F$9),0),4)),"",INDEX(Lookup_PestUse!$A$1:$D$876,MATCH(1,(Lookup_PestUse!$A$1:$A$876=$F42)*(Lookup_PestUse!$B$1:$B$876=$F$9),0),4))</f>
        <v/>
      </c>
    </row>
    <row r="43" spans="1:10" x14ac:dyDescent="0.2">
      <c r="A43" s="28" t="str">
        <f t="array" ref="A43">IF(ISERROR(INDEX('Crop Comparison'!$A$1:$B$873,SMALL(IF('Crop Comparison'!$A$1:$A$873=$A$9,ROW('Crop Comparison'!$A$1:$A$873)),ROW('Crop Comparison'!29:29)),2)),"",INDEX('Crop Comparison'!$A$1:$B$873,SMALL(IF('Crop Comparison'!$A$1:$A$873=$A$9,ROW('Crop Comparison'!$A$1:$A$873)),ROW('Crop Comparison'!29:29)),2))</f>
        <v/>
      </c>
      <c r="B43" s="39" t="str">
        <f t="array" ref="B43">IF(ISERROR(INDEX('Crop Comparison'!$A$2:$D$873,MATCH(1,('Crop Comparison'!$A$2:$A$873=$A$9)*('Crop Comparison'!$B$2:$B$873=$A43),0),3)),"",INDEX('Crop Comparison'!$A$2:$D$873,MATCH(1,('Crop Comparison'!$A$2:$A$873=$A$9)*('Crop Comparison'!$B$2:$B$873=$A43),0),3))</f>
        <v/>
      </c>
      <c r="C43" s="40" t="str">
        <f t="array" ref="C43">IF(ISERROR(INDEX('Crop Comparison'!$A$2:$D$873,MATCH(1,('Crop Comparison'!$A$2:$A$873=$A$9)*('Crop Comparison'!$B$2:$B$873=$A43),0),4)),"",INDEX('Crop Comparison'!$A$2:$D$873,MATCH(1,('Crop Comparison'!$A$2:$A$873=$A$9)*('Crop Comparison'!$B$2:$B$873=$A43),0),4))</f>
        <v/>
      </c>
      <c r="D43" s="17" t="str">
        <f t="array" ref="D43">IF(ISERROR(INDEX('Crop Comparison'!$A$2:$D$873,MATCH(1,('Crop Comparison'!$A$2:$A$873=$A$9)*('Crop Comparison'!$B$2:$B$873=$B43),0),4)),"",INDEX('Crop Comparison'!$A$2:$D$873,MATCH(1,('Crop Comparison'!$A$2:$A$873=$A$9)*('Crop Comparison'!$B$2:$B$873=$B43),0),4))</f>
        <v/>
      </c>
      <c r="E43" s="11" t="str">
        <f t="array" ref="E43">IF(ISERROR(INDEX('Crop Comparison'!$A$2:$D$873,MATCH(1,('Crop Comparison'!$A$2:$A$873=$A$9)*('Crop Comparison'!$B$2:$B$873=$C43),0),4)),"",INDEX('Crop Comparison'!$A$2:$D$873,MATCH(1,('Crop Comparison'!$A$2:$A$873=$A$9)*('Crop Comparison'!$B$2:$B$873=$C43),0),4))</f>
        <v/>
      </c>
      <c r="F43" s="28" t="str">
        <f t="array" ref="F43">IF(ISERROR(INDEX(Lookup_PestUse!$A$1:$D$876,SMALL(IF(Lookup_PestUse!$B$1:$B$876=$F$9,ROW(Lookup_PestUse!$B$1:$B$876)),ROW(Lookup_PestUse!29:29)),1)),"",INDEX(Lookup_PestUse!$A$1:$B$876,SMALL(IF(Lookup_PestUse!$B$1:$B$876=$F$9,ROW(Lookup_PestUse!$B$1:$B$876)),ROW(Lookup_PestUse!29:29)),1))</f>
        <v/>
      </c>
      <c r="G43" s="39" t="str">
        <f t="array" ref="G43">IF(ISERROR(INDEX(Lookup_PestUse!$A$1:$D$876,MATCH(1,(Lookup_PestUse!$A$1:$A$876=$F43)*(Lookup_PestUse!$B$1:$B$876=$F$9),0),3)),"",INDEX(Lookup_PestUse!$A$1:$D$876,MATCH(1,(Lookup_PestUse!$A$1:$A$876=$F43)*(Lookup_PestUse!$B$1:$B$876=$F$9),0),3))</f>
        <v/>
      </c>
      <c r="H43" s="40" t="str">
        <f t="array" ref="H43">IF(ISERROR(INDEX(Lookup_PestUse!$A$1:$D$876,MATCH(1,(Lookup_PestUse!$A$1:$A$876=$F43)*(Lookup_PestUse!$B$1:$B$876=$F$9),0),4)),"",INDEX(Lookup_PestUse!$A$1:$D$876,MATCH(1,(Lookup_PestUse!$A$1:$A$876=$F43)*(Lookup_PestUse!$B$1:$B$876=$F$9),0),4))</f>
        <v/>
      </c>
    </row>
    <row r="44" spans="1:10" x14ac:dyDescent="0.2">
      <c r="A44" s="28" t="str">
        <f t="array" ref="A44">IF(ISERROR(INDEX('Crop Comparison'!$A$1:$B$873,SMALL(IF('Crop Comparison'!$A$1:$A$873=$A$9,ROW('Crop Comparison'!$A$1:$A$873)),ROW('Crop Comparison'!30:30)),2)),"",INDEX('Crop Comparison'!$A$1:$B$873,SMALL(IF('Crop Comparison'!$A$1:$A$873=$A$9,ROW('Crop Comparison'!$A$1:$A$873)),ROW('Crop Comparison'!30:30)),2))</f>
        <v/>
      </c>
      <c r="B44" s="39" t="str">
        <f t="array" ref="B44">IF(ISERROR(INDEX('Crop Comparison'!$A$2:$D$873,MATCH(1,('Crop Comparison'!$A$2:$A$873=$A$9)*('Crop Comparison'!$B$2:$B$873=$A44),0),3)),"",INDEX('Crop Comparison'!$A$2:$D$873,MATCH(1,('Crop Comparison'!$A$2:$A$873=$A$9)*('Crop Comparison'!$B$2:$B$873=$A44),0),3))</f>
        <v/>
      </c>
      <c r="C44" s="40" t="str">
        <f t="array" ref="C44">IF(ISERROR(INDEX('Crop Comparison'!$A$2:$D$873,MATCH(1,('Crop Comparison'!$A$2:$A$873=$A$9)*('Crop Comparison'!$B$2:$B$873=$A44),0),4)),"",INDEX('Crop Comparison'!$A$2:$D$873,MATCH(1,('Crop Comparison'!$A$2:$A$873=$A$9)*('Crop Comparison'!$B$2:$B$873=$A44),0),4))</f>
        <v/>
      </c>
      <c r="D44" s="17" t="str">
        <f t="array" ref="D44">IF(ISERROR(INDEX('Crop Comparison'!$A$2:$D$873,MATCH(1,('Crop Comparison'!$A$2:$A$873=$A$9)*('Crop Comparison'!$B$2:$B$873=$B44),0),4)),"",INDEX('Crop Comparison'!$A$2:$D$873,MATCH(1,('Crop Comparison'!$A$2:$A$873=$A$9)*('Crop Comparison'!$B$2:$B$873=$B44),0),4))</f>
        <v/>
      </c>
      <c r="E44" s="11" t="str">
        <f t="array" ref="E44">IF(ISERROR(INDEX('Crop Comparison'!$A$2:$D$873,MATCH(1,('Crop Comparison'!$A$2:$A$873=$A$9)*('Crop Comparison'!$B$2:$B$873=$C44),0),4)),"",INDEX('Crop Comparison'!$A$2:$D$873,MATCH(1,('Crop Comparison'!$A$2:$A$873=$A$9)*('Crop Comparison'!$B$2:$B$873=$C44),0),4))</f>
        <v/>
      </c>
      <c r="F44" s="28" t="str">
        <f t="array" ref="F44">IF(ISERROR(INDEX(Lookup_PestUse!$A$1:$D$876,SMALL(IF(Lookup_PestUse!$B$1:$B$876=$F$9,ROW(Lookup_PestUse!$B$1:$B$876)),ROW(Lookup_PestUse!30:30)),1)),"",INDEX(Lookup_PestUse!$A$1:$B$876,SMALL(IF(Lookup_PestUse!$B$1:$B$876=$F$9,ROW(Lookup_PestUse!$B$1:$B$876)),ROW(Lookup_PestUse!30:30)),1))</f>
        <v/>
      </c>
      <c r="G44" s="39" t="str">
        <f t="array" ref="G44">IF(ISERROR(INDEX(Lookup_PestUse!$A$1:$D$876,MATCH(1,(Lookup_PestUse!$A$1:$A$876=$F44)*(Lookup_PestUse!$B$1:$B$876=$F$9),0),3)),"",INDEX(Lookup_PestUse!$A$1:$D$876,MATCH(1,(Lookup_PestUse!$A$1:$A$876=$F44)*(Lookup_PestUse!$B$1:$B$876=$F$9),0),3))</f>
        <v/>
      </c>
      <c r="H44" s="40" t="str">
        <f t="array" ref="H44">IF(ISERROR(INDEX(Lookup_PestUse!$A$1:$D$876,MATCH(1,(Lookup_PestUse!$A$1:$A$876=$F44)*(Lookup_PestUse!$B$1:$B$876=$F$9),0),4)),"",INDEX(Lookup_PestUse!$A$1:$D$876,MATCH(1,(Lookup_PestUse!$A$1:$A$876=$F44)*(Lookup_PestUse!$B$1:$B$876=$F$9),0),4))</f>
        <v/>
      </c>
    </row>
    <row r="45" spans="1:10" x14ac:dyDescent="0.2">
      <c r="A45" s="28" t="str">
        <f t="array" ref="A45">IF(ISERROR(INDEX('Crop Comparison'!$A$1:$B$873,SMALL(IF('Crop Comparison'!$A$1:$A$873=$A$9,ROW('Crop Comparison'!$A$1:$A$873)),ROW('Crop Comparison'!31:31)),2)),"",INDEX('Crop Comparison'!$A$1:$B$873,SMALL(IF('Crop Comparison'!$A$1:$A$873=$A$9,ROW('Crop Comparison'!$A$1:$A$873)),ROW('Crop Comparison'!31:31)),2))</f>
        <v/>
      </c>
      <c r="B45" s="39" t="str">
        <f t="array" ref="B45">IF(ISERROR(INDEX('Crop Comparison'!$A$2:$D$873,MATCH(1,('Crop Comparison'!$A$2:$A$873=$A$9)*('Crop Comparison'!$B$2:$B$873=$A45),0),3)),"",INDEX('Crop Comparison'!$A$2:$D$873,MATCH(1,('Crop Comparison'!$A$2:$A$873=$A$9)*('Crop Comparison'!$B$2:$B$873=$A45),0),3))</f>
        <v/>
      </c>
      <c r="C45" s="40" t="str">
        <f t="array" ref="C45">IF(ISERROR(INDEX('Crop Comparison'!$A$2:$D$873,MATCH(1,('Crop Comparison'!$A$2:$A$873=$A$9)*('Crop Comparison'!$B$2:$B$873=$A45),0),4)),"",INDEX('Crop Comparison'!$A$2:$D$873,MATCH(1,('Crop Comparison'!$A$2:$A$873=$A$9)*('Crop Comparison'!$B$2:$B$873=$A45),0),4))</f>
        <v/>
      </c>
      <c r="D45" s="17" t="str">
        <f t="array" ref="D45">IF(ISERROR(INDEX('Crop Comparison'!$A$2:$D$873,MATCH(1,('Crop Comparison'!$A$2:$A$873=$A$9)*('Crop Comparison'!$B$2:$B$873=$B45),0),4)),"",INDEX('Crop Comparison'!$A$2:$D$873,MATCH(1,('Crop Comparison'!$A$2:$A$873=$A$9)*('Crop Comparison'!$B$2:$B$873=$B45),0),4))</f>
        <v/>
      </c>
      <c r="E45" s="11" t="str">
        <f t="array" ref="E45">IF(ISERROR(INDEX('Crop Comparison'!$A$2:$D$873,MATCH(1,('Crop Comparison'!$A$2:$A$873=$A$9)*('Crop Comparison'!$B$2:$B$873=$C45),0),4)),"",INDEX('Crop Comparison'!$A$2:$D$873,MATCH(1,('Crop Comparison'!$A$2:$A$873=$A$9)*('Crop Comparison'!$B$2:$B$873=$C45),0),4))</f>
        <v/>
      </c>
      <c r="F45" s="28" t="str">
        <f t="array" ref="F45">IF(ISERROR(INDEX(Lookup_PestUse!$A$1:$D$876,SMALL(IF(Lookup_PestUse!$B$1:$B$876=$F$9,ROW(Lookup_PestUse!$B$1:$B$876)),ROW(Lookup_PestUse!31:31)),1)),"",INDEX(Lookup_PestUse!$A$1:$B$876,SMALL(IF(Lookup_PestUse!$B$1:$B$876=$F$9,ROW(Lookup_PestUse!$B$1:$B$876)),ROW(Lookup_PestUse!31:31)),1))</f>
        <v/>
      </c>
      <c r="G45" s="39" t="str">
        <f t="array" ref="G45">IF(ISERROR(INDEX(Lookup_PestUse!$A$1:$D$876,MATCH(1,(Lookup_PestUse!$A$1:$A$876=$F45)*(Lookup_PestUse!$B$1:$B$876=$F$9),0),3)),"",INDEX(Lookup_PestUse!$A$1:$D$876,MATCH(1,(Lookup_PestUse!$A$1:$A$876=$F45)*(Lookup_PestUse!$B$1:$B$876=$F$9),0),3))</f>
        <v/>
      </c>
      <c r="H45" s="40" t="str">
        <f t="array" ref="H45">IF(ISERROR(INDEX(Lookup_PestUse!$A$1:$D$876,MATCH(1,(Lookup_PestUse!$A$1:$A$876=$F45)*(Lookup_PestUse!$B$1:$B$876=$F$9),0),4)),"",INDEX(Lookup_PestUse!$A$1:$D$876,MATCH(1,(Lookup_PestUse!$A$1:$A$876=$F45)*(Lookup_PestUse!$B$1:$B$876=$F$9),0),4))</f>
        <v/>
      </c>
    </row>
    <row r="46" spans="1:10" x14ac:dyDescent="0.2">
      <c r="A46" s="28" t="str">
        <f t="array" ref="A46">IF(ISERROR(INDEX('Crop Comparison'!$A$1:$B$873,SMALL(IF('Crop Comparison'!$A$1:$A$873=$A$9,ROW('Crop Comparison'!$A$1:$A$873)),ROW('Crop Comparison'!32:32)),2)),"",INDEX('Crop Comparison'!$A$1:$B$873,SMALL(IF('Crop Comparison'!$A$1:$A$873=$A$9,ROW('Crop Comparison'!$A$1:$A$873)),ROW('Crop Comparison'!32:32)),2))</f>
        <v/>
      </c>
      <c r="B46" s="39" t="str">
        <f t="array" ref="B46">IF(ISERROR(INDEX('Crop Comparison'!$A$2:$D$873,MATCH(1,('Crop Comparison'!$A$2:$A$873=$A$9)*('Crop Comparison'!$B$2:$B$873=$A46),0),3)),"",INDEX('Crop Comparison'!$A$2:$D$873,MATCH(1,('Crop Comparison'!$A$2:$A$873=$A$9)*('Crop Comparison'!$B$2:$B$873=$A46),0),3))</f>
        <v/>
      </c>
      <c r="C46" s="40" t="str">
        <f t="array" ref="C46">IF(ISERROR(INDEX('Crop Comparison'!$A$2:$D$873,MATCH(1,('Crop Comparison'!$A$2:$A$873=$A$9)*('Crop Comparison'!$B$2:$B$873=$A46),0),4)),"",INDEX('Crop Comparison'!$A$2:$D$873,MATCH(1,('Crop Comparison'!$A$2:$A$873=$A$9)*('Crop Comparison'!$B$2:$B$873=$A46),0),4))</f>
        <v/>
      </c>
      <c r="D46" s="17" t="str">
        <f t="array" ref="D46">IF(ISERROR(INDEX('Crop Comparison'!$A$2:$D$873,MATCH(1,('Crop Comparison'!$A$2:$A$873=$A$9)*('Crop Comparison'!$B$2:$B$873=$B46),0),4)),"",INDEX('Crop Comparison'!$A$2:$D$873,MATCH(1,('Crop Comparison'!$A$2:$A$873=$A$9)*('Crop Comparison'!$B$2:$B$873=$B46),0),4))</f>
        <v/>
      </c>
      <c r="E46" s="11" t="str">
        <f t="array" ref="E46">IF(ISERROR(INDEX('Crop Comparison'!$A$2:$D$873,MATCH(1,('Crop Comparison'!$A$2:$A$873=$A$9)*('Crop Comparison'!$B$2:$B$873=$C46),0),4)),"",INDEX('Crop Comparison'!$A$2:$D$873,MATCH(1,('Crop Comparison'!$A$2:$A$873=$A$9)*('Crop Comparison'!$B$2:$B$873=$C46),0),4))</f>
        <v/>
      </c>
      <c r="F46" s="28" t="str">
        <f t="array" ref="F46">IF(ISERROR(INDEX(Lookup_PestUse!$A$1:$D$876,SMALL(IF(Lookup_PestUse!$B$1:$B$876=$F$9,ROW(Lookup_PestUse!$B$1:$B$876)),ROW(Lookup_PestUse!32:32)),1)),"",INDEX(Lookup_PestUse!$A$1:$B$876,SMALL(IF(Lookup_PestUse!$B$1:$B$876=$F$9,ROW(Lookup_PestUse!$B$1:$B$876)),ROW(Lookup_PestUse!32:32)),1))</f>
        <v/>
      </c>
      <c r="G46" s="39" t="str">
        <f t="array" ref="G46">IF(ISERROR(INDEX(Lookup_PestUse!$A$1:$D$876,MATCH(1,(Lookup_PestUse!$A$1:$A$876=$F46)*(Lookup_PestUse!$B$1:$B$876=$F$9),0),3)),"",INDEX(Lookup_PestUse!$A$1:$D$876,MATCH(1,(Lookup_PestUse!$A$1:$A$876=$F46)*(Lookup_PestUse!$B$1:$B$876=$F$9),0),3))</f>
        <v/>
      </c>
      <c r="H46" s="40" t="str">
        <f t="array" ref="H46">IF(ISERROR(INDEX(Lookup_PestUse!$A$1:$D$876,MATCH(1,(Lookup_PestUse!$A$1:$A$876=$F46)*(Lookup_PestUse!$B$1:$B$876=$F$9),0),4)),"",INDEX(Lookup_PestUse!$A$1:$D$876,MATCH(1,(Lookup_PestUse!$A$1:$A$876=$F46)*(Lookup_PestUse!$B$1:$B$876=$F$9),0),4))</f>
        <v/>
      </c>
    </row>
    <row r="47" spans="1:10" x14ac:dyDescent="0.2">
      <c r="A47" s="28" t="str">
        <f t="array" ref="A47">IF(ISERROR(INDEX('Crop Comparison'!$A$1:$B$873,SMALL(IF('Crop Comparison'!$A$1:$A$873=$A$9,ROW('Crop Comparison'!$A$1:$A$873)),ROW('Crop Comparison'!33:33)),2)),"",INDEX('Crop Comparison'!$A$1:$B$873,SMALL(IF('Crop Comparison'!$A$1:$A$873=$A$9,ROW('Crop Comparison'!$A$1:$A$873)),ROW('Crop Comparison'!33:33)),2))</f>
        <v/>
      </c>
      <c r="B47" s="39" t="str">
        <f t="array" ref="B47">IF(ISERROR(INDEX('Crop Comparison'!$A$2:$D$873,MATCH(1,('Crop Comparison'!$A$2:$A$873=$A$9)*('Crop Comparison'!$B$2:$B$873=$A47),0),3)),"",INDEX('Crop Comparison'!$A$2:$D$873,MATCH(1,('Crop Comparison'!$A$2:$A$873=$A$9)*('Crop Comparison'!$B$2:$B$873=$A47),0),3))</f>
        <v/>
      </c>
      <c r="C47" s="40" t="str">
        <f t="array" ref="C47">IF(ISERROR(INDEX('Crop Comparison'!$A$2:$D$873,MATCH(1,('Crop Comparison'!$A$2:$A$873=$A$9)*('Crop Comparison'!$B$2:$B$873=$A47),0),4)),"",INDEX('Crop Comparison'!$A$2:$D$873,MATCH(1,('Crop Comparison'!$A$2:$A$873=$A$9)*('Crop Comparison'!$B$2:$B$873=$A47),0),4))</f>
        <v/>
      </c>
      <c r="D47" s="17" t="str">
        <f t="array" ref="D47">IF(ISERROR(INDEX('Crop Comparison'!$A$2:$D$873,MATCH(1,('Crop Comparison'!$A$2:$A$873=$A$9)*('Crop Comparison'!$B$2:$B$873=$B47),0),4)),"",INDEX('Crop Comparison'!$A$2:$D$873,MATCH(1,('Crop Comparison'!$A$2:$A$873=$A$9)*('Crop Comparison'!$B$2:$B$873=$B47),0),4))</f>
        <v/>
      </c>
      <c r="E47" s="11" t="str">
        <f t="array" ref="E47">IF(ISERROR(INDEX('Crop Comparison'!$A$2:$D$873,MATCH(1,('Crop Comparison'!$A$2:$A$873=$A$9)*('Crop Comparison'!$B$2:$B$873=$C47),0),4)),"",INDEX('Crop Comparison'!$A$2:$D$873,MATCH(1,('Crop Comparison'!$A$2:$A$873=$A$9)*('Crop Comparison'!$B$2:$B$873=$C47),0),4))</f>
        <v/>
      </c>
      <c r="F47" s="28" t="str">
        <f t="array" ref="F47">IF(ISERROR(INDEX(Lookup_PestUse!$A$1:$D$876,SMALL(IF(Lookup_PestUse!$B$1:$B$876=$F$9,ROW(Lookup_PestUse!$B$1:$B$876)),ROW(Lookup_PestUse!33:33)),1)),"",INDEX(Lookup_PestUse!$A$1:$B$876,SMALL(IF(Lookup_PestUse!$B$1:$B$876=$F$9,ROW(Lookup_PestUse!$B$1:$B$876)),ROW(Lookup_PestUse!33:33)),1))</f>
        <v/>
      </c>
      <c r="G47" s="39" t="str">
        <f t="array" ref="G47">IF(ISERROR(INDEX(Lookup_PestUse!$A$1:$D$876,MATCH(1,(Lookup_PestUse!$A$1:$A$876=$F47)*(Lookup_PestUse!$B$1:$B$876=$F$9),0),3)),"",INDEX(Lookup_PestUse!$A$1:$D$876,MATCH(1,(Lookup_PestUse!$A$1:$A$876=$F47)*(Lookup_PestUse!$B$1:$B$876=$F$9),0),3))</f>
        <v/>
      </c>
      <c r="H47" s="40" t="str">
        <f t="array" ref="H47">IF(ISERROR(INDEX(Lookup_PestUse!$A$1:$D$876,MATCH(1,(Lookup_PestUse!$A$1:$A$876=$F47)*(Lookup_PestUse!$B$1:$B$876=$F$9),0),4)),"",INDEX(Lookup_PestUse!$A$1:$D$876,MATCH(1,(Lookup_PestUse!$A$1:$A$876=$F47)*(Lookup_PestUse!$B$1:$B$876=$F$9),0),4))</f>
        <v/>
      </c>
    </row>
    <row r="48" spans="1:10" x14ac:dyDescent="0.2">
      <c r="A48" s="28" t="str">
        <f t="array" ref="A48">IF(ISERROR(INDEX('Crop Comparison'!$A$1:$B$873,SMALL(IF('Crop Comparison'!$A$1:$A$873=$A$9,ROW('Crop Comparison'!$A$1:$A$873)),ROW('Crop Comparison'!34:34)),2)),"",INDEX('Crop Comparison'!$A$1:$B$873,SMALL(IF('Crop Comparison'!$A$1:$A$873=$A$9,ROW('Crop Comparison'!$A$1:$A$873)),ROW('Crop Comparison'!34:34)),2))</f>
        <v/>
      </c>
      <c r="B48" s="39" t="str">
        <f t="array" ref="B48">IF(ISERROR(INDEX('Crop Comparison'!$A$2:$D$873,MATCH(1,('Crop Comparison'!$A$2:$A$873=$A$9)*('Crop Comparison'!$B$2:$B$873=$A48),0),3)),"",INDEX('Crop Comparison'!$A$2:$D$873,MATCH(1,('Crop Comparison'!$A$2:$A$873=$A$9)*('Crop Comparison'!$B$2:$B$873=$A48),0),3))</f>
        <v/>
      </c>
      <c r="C48" s="40" t="str">
        <f t="array" ref="C48">IF(ISERROR(INDEX('Crop Comparison'!$A$2:$D$873,MATCH(1,('Crop Comparison'!$A$2:$A$873=$A$9)*('Crop Comparison'!$B$2:$B$873=$A48),0),4)),"",INDEX('Crop Comparison'!$A$2:$D$873,MATCH(1,('Crop Comparison'!$A$2:$A$873=$A$9)*('Crop Comparison'!$B$2:$B$873=$A48),0),4))</f>
        <v/>
      </c>
      <c r="D48" s="17" t="str">
        <f t="array" ref="D48">IF(ISERROR(INDEX('Crop Comparison'!$A$2:$D$873,MATCH(1,('Crop Comparison'!$A$2:$A$873=$A$9)*('Crop Comparison'!$B$2:$B$873=$B48),0),4)),"",INDEX('Crop Comparison'!$A$2:$D$873,MATCH(1,('Crop Comparison'!$A$2:$A$873=$A$9)*('Crop Comparison'!$B$2:$B$873=$B48),0),4))</f>
        <v/>
      </c>
      <c r="E48" s="11" t="str">
        <f t="array" ref="E48">IF(ISERROR(INDEX('Crop Comparison'!$A$2:$D$873,MATCH(1,('Crop Comparison'!$A$2:$A$873=$A$9)*('Crop Comparison'!$B$2:$B$873=$C48),0),4)),"",INDEX('Crop Comparison'!$A$2:$D$873,MATCH(1,('Crop Comparison'!$A$2:$A$873=$A$9)*('Crop Comparison'!$B$2:$B$873=$C48),0),4))</f>
        <v/>
      </c>
      <c r="F48" s="28" t="str">
        <f t="array" ref="F48">IF(ISERROR(INDEX(Lookup_PestUse!$A$1:$D$876,SMALL(IF(Lookup_PestUse!$B$1:$B$876=$F$9,ROW(Lookup_PestUse!$B$1:$B$876)),ROW(Lookup_PestUse!34:34)),1)),"",INDEX(Lookup_PestUse!$A$1:$B$876,SMALL(IF(Lookup_PestUse!$B$1:$B$876=$F$9,ROW(Lookup_PestUse!$B$1:$B$876)),ROW(Lookup_PestUse!34:34)),1))</f>
        <v/>
      </c>
      <c r="G48" s="39" t="str">
        <f t="array" ref="G48">IF(ISERROR(INDEX(Lookup_PestUse!$A$1:$D$876,MATCH(1,(Lookup_PestUse!$A$1:$A$876=$F48)*(Lookup_PestUse!$B$1:$B$876=$F$9),0),3)),"",INDEX(Lookup_PestUse!$A$1:$D$876,MATCH(1,(Lookup_PestUse!$A$1:$A$876=$F48)*(Lookup_PestUse!$B$1:$B$876=$F$9),0),3))</f>
        <v/>
      </c>
      <c r="H48" s="40" t="str">
        <f t="array" ref="H48">IF(ISERROR(INDEX(Lookup_PestUse!$A$1:$D$876,MATCH(1,(Lookup_PestUse!$A$1:$A$876=$F48)*(Lookup_PestUse!$B$1:$B$876=$F$9),0),4)),"",INDEX(Lookup_PestUse!$A$1:$D$876,MATCH(1,(Lookup_PestUse!$A$1:$A$876=$F48)*(Lookup_PestUse!$B$1:$B$876=$F$9),0),4))</f>
        <v/>
      </c>
    </row>
    <row r="49" spans="1:8" x14ac:dyDescent="0.2">
      <c r="A49" s="28" t="str">
        <f t="array" ref="A49">IF(ISERROR(INDEX('Crop Comparison'!$A$1:$B$873,SMALL(IF('Crop Comparison'!$A$1:$A$873=$A$9,ROW('Crop Comparison'!$A$1:$A$873)),ROW('Crop Comparison'!35:35)),2)),"",INDEX('Crop Comparison'!$A$1:$B$873,SMALL(IF('Crop Comparison'!$A$1:$A$873=$A$9,ROW('Crop Comparison'!$A$1:$A$873)),ROW('Crop Comparison'!35:35)),2))</f>
        <v/>
      </c>
      <c r="B49" s="39" t="str">
        <f t="array" ref="B49">IF(ISERROR(INDEX('Crop Comparison'!$A$2:$D$873,MATCH(1,('Crop Comparison'!$A$2:$A$873=$A$9)*('Crop Comparison'!$B$2:$B$873=$A49),0),3)),"",INDEX('Crop Comparison'!$A$2:$D$873,MATCH(1,('Crop Comparison'!$A$2:$A$873=$A$9)*('Crop Comparison'!$B$2:$B$873=$A49),0),3))</f>
        <v/>
      </c>
      <c r="C49" s="40" t="str">
        <f t="array" ref="C49">IF(ISERROR(INDEX('Crop Comparison'!$A$2:$D$873,MATCH(1,('Crop Comparison'!$A$2:$A$873=$A$9)*('Crop Comparison'!$B$2:$B$873=$A49),0),4)),"",INDEX('Crop Comparison'!$A$2:$D$873,MATCH(1,('Crop Comparison'!$A$2:$A$873=$A$9)*('Crop Comparison'!$B$2:$B$873=$A49),0),4))</f>
        <v/>
      </c>
      <c r="D49" s="17" t="str">
        <f t="array" ref="D49">IF(ISERROR(INDEX('Crop Comparison'!$A$2:$D$873,MATCH(1,('Crop Comparison'!$A$2:$A$873=$A$9)*('Crop Comparison'!$B$2:$B$873=$B49),0),4)),"",INDEX('Crop Comparison'!$A$2:$D$873,MATCH(1,('Crop Comparison'!$A$2:$A$873=$A$9)*('Crop Comparison'!$B$2:$B$873=$B49),0),4))</f>
        <v/>
      </c>
      <c r="E49" s="11" t="str">
        <f t="array" ref="E49">IF(ISERROR(INDEX('Crop Comparison'!$A$2:$D$873,MATCH(1,('Crop Comparison'!$A$2:$A$873=$A$9)*('Crop Comparison'!$B$2:$B$873=$C49),0),4)),"",INDEX('Crop Comparison'!$A$2:$D$873,MATCH(1,('Crop Comparison'!$A$2:$A$873=$A$9)*('Crop Comparison'!$B$2:$B$873=$C49),0),4))</f>
        <v/>
      </c>
      <c r="F49" s="28" t="str">
        <f t="array" ref="F49">IF(ISERROR(INDEX(Lookup_PestUse!$A$1:$D$876,SMALL(IF(Lookup_PestUse!$B$1:$B$876=$F$9,ROW(Lookup_PestUse!$B$1:$B$876)),ROW(Lookup_PestUse!35:35)),1)),"",INDEX(Lookup_PestUse!$A$1:$B$876,SMALL(IF(Lookup_PestUse!$B$1:$B$876=$F$9,ROW(Lookup_PestUse!$B$1:$B$876)),ROW(Lookup_PestUse!35:35)),1))</f>
        <v/>
      </c>
      <c r="G49" s="39" t="str">
        <f t="array" ref="G49">IF(ISERROR(INDEX(Lookup_PestUse!$A$1:$D$876,MATCH(1,(Lookup_PestUse!$A$1:$A$876=$F49)*(Lookup_PestUse!$B$1:$B$876=$F$9),0),3)),"",INDEX(Lookup_PestUse!$A$1:$D$876,MATCH(1,(Lookup_PestUse!$A$1:$A$876=$F49)*(Lookup_PestUse!$B$1:$B$876=$F$9),0),3))</f>
        <v/>
      </c>
      <c r="H49" s="40" t="str">
        <f t="array" ref="H49">IF(ISERROR(INDEX(Lookup_PestUse!$A$1:$D$876,MATCH(1,(Lookup_PestUse!$A$1:$A$876=$F49)*(Lookup_PestUse!$B$1:$B$876=$F$9),0),4)),"",INDEX(Lookup_PestUse!$A$1:$D$876,MATCH(1,(Lookup_PestUse!$A$1:$A$876=$F49)*(Lookup_PestUse!$B$1:$B$876=$F$9),0),4))</f>
        <v/>
      </c>
    </row>
    <row r="50" spans="1:8" x14ac:dyDescent="0.2">
      <c r="A50" s="28" t="str">
        <f t="array" ref="A50">IF(ISERROR(INDEX('Crop Comparison'!$A$1:$B$873,SMALL(IF('Crop Comparison'!$A$1:$A$873=$A$9,ROW('Crop Comparison'!$A$1:$A$873)),ROW('Crop Comparison'!36:36)),2)),"",INDEX('Crop Comparison'!$A$1:$B$873,SMALL(IF('Crop Comparison'!$A$1:$A$873=$A$9,ROW('Crop Comparison'!$A$1:$A$873)),ROW('Crop Comparison'!36:36)),2))</f>
        <v/>
      </c>
      <c r="B50" s="39" t="str">
        <f t="array" ref="B50">IF(ISERROR(INDEX('Crop Comparison'!$A$2:$D$873,MATCH(1,('Crop Comparison'!$A$2:$A$873=$A$9)*('Crop Comparison'!$B$2:$B$873=$A50),0),3)),"",INDEX('Crop Comparison'!$A$2:$D$873,MATCH(1,('Crop Comparison'!$A$2:$A$873=$A$9)*('Crop Comparison'!$B$2:$B$873=$A50),0),3))</f>
        <v/>
      </c>
      <c r="C50" s="40" t="str">
        <f t="array" ref="C50">IF(ISERROR(INDEX('Crop Comparison'!$A$2:$D$873,MATCH(1,('Crop Comparison'!$A$2:$A$873=$A$9)*('Crop Comparison'!$B$2:$B$873=$A50),0),4)),"",INDEX('Crop Comparison'!$A$2:$D$873,MATCH(1,('Crop Comparison'!$A$2:$A$873=$A$9)*('Crop Comparison'!$B$2:$B$873=$A50),0),4))</f>
        <v/>
      </c>
      <c r="D50" s="17" t="str">
        <f t="array" ref="D50">IF(ISERROR(INDEX('Crop Comparison'!$A$2:$D$873,MATCH(1,('Crop Comparison'!$A$2:$A$873=$A$9)*('Crop Comparison'!$B$2:$B$873=$B50),0),4)),"",INDEX('Crop Comparison'!$A$2:$D$873,MATCH(1,('Crop Comparison'!$A$2:$A$873=$A$9)*('Crop Comparison'!$B$2:$B$873=$B50),0),4))</f>
        <v/>
      </c>
      <c r="E50" s="11" t="str">
        <f t="array" ref="E50">IF(ISERROR(INDEX('Crop Comparison'!$A$2:$D$873,MATCH(1,('Crop Comparison'!$A$2:$A$873=$A$9)*('Crop Comparison'!$B$2:$B$873=$C50),0),4)),"",INDEX('Crop Comparison'!$A$2:$D$873,MATCH(1,('Crop Comparison'!$A$2:$A$873=$A$9)*('Crop Comparison'!$B$2:$B$873=$C50),0),4))</f>
        <v/>
      </c>
      <c r="F50" s="28" t="str">
        <f t="array" ref="F50">IF(ISERROR(INDEX(Lookup_PestUse!$A$1:$D$876,SMALL(IF(Lookup_PestUse!$B$1:$B$876=$F$9,ROW(Lookup_PestUse!$B$1:$B$876)),ROW(Lookup_PestUse!36:36)),1)),"",INDEX(Lookup_PestUse!$A$1:$B$876,SMALL(IF(Lookup_PestUse!$B$1:$B$876=$F$9,ROW(Lookup_PestUse!$B$1:$B$876)),ROW(Lookup_PestUse!36:36)),1))</f>
        <v/>
      </c>
      <c r="G50" s="39" t="str">
        <f t="array" ref="G50">IF(ISERROR(INDEX(Lookup_PestUse!$A$1:$D$876,MATCH(1,(Lookup_PestUse!$A$1:$A$876=$F50)*(Lookup_PestUse!$B$1:$B$876=$F$9),0),3)),"",INDEX(Lookup_PestUse!$A$1:$D$876,MATCH(1,(Lookup_PestUse!$A$1:$A$876=$F50)*(Lookup_PestUse!$B$1:$B$876=$F$9),0),3))</f>
        <v/>
      </c>
      <c r="H50" s="40" t="str">
        <f t="array" ref="H50">IF(ISERROR(INDEX(Lookup_PestUse!$A$1:$D$876,MATCH(1,(Lookup_PestUse!$A$1:$A$876=$F50)*(Lookup_PestUse!$B$1:$B$876=$F$9),0),4)),"",INDEX(Lookup_PestUse!$A$1:$D$876,MATCH(1,(Lookup_PestUse!$A$1:$A$876=$F50)*(Lookup_PestUse!$B$1:$B$876=$F$9),0),4))</f>
        <v/>
      </c>
    </row>
    <row r="51" spans="1:8" x14ac:dyDescent="0.2">
      <c r="A51" s="28" t="str">
        <f t="array" ref="A51">IF(ISERROR(INDEX('Crop Comparison'!$A$1:$B$873,SMALL(IF('Crop Comparison'!$A$1:$A$873=$A$9,ROW('Crop Comparison'!$A$1:$A$873)),ROW('Crop Comparison'!37:37)),2)),"",INDEX('Crop Comparison'!$A$1:$B$873,SMALL(IF('Crop Comparison'!$A$1:$A$873=$A$9,ROW('Crop Comparison'!$A$1:$A$873)),ROW('Crop Comparison'!37:37)),2))</f>
        <v/>
      </c>
      <c r="B51" s="39" t="str">
        <f t="array" ref="B51">IF(ISERROR(INDEX('Crop Comparison'!$A$2:$D$873,MATCH(1,('Crop Comparison'!$A$2:$A$873=$A$9)*('Crop Comparison'!$B$2:$B$873=$A51),0),3)),"",INDEX('Crop Comparison'!$A$2:$D$873,MATCH(1,('Crop Comparison'!$A$2:$A$873=$A$9)*('Crop Comparison'!$B$2:$B$873=$A51),0),3))</f>
        <v/>
      </c>
      <c r="C51" s="40" t="str">
        <f t="array" ref="C51">IF(ISERROR(INDEX('Crop Comparison'!$A$2:$D$873,MATCH(1,('Crop Comparison'!$A$2:$A$873=$A$9)*('Crop Comparison'!$B$2:$B$873=$A51),0),4)),"",INDEX('Crop Comparison'!$A$2:$D$873,MATCH(1,('Crop Comparison'!$A$2:$A$873=$A$9)*('Crop Comparison'!$B$2:$B$873=$A51),0),4))</f>
        <v/>
      </c>
      <c r="D51" s="17" t="str">
        <f t="array" ref="D51">IF(ISERROR(INDEX('Crop Comparison'!$A$2:$D$873,MATCH(1,('Crop Comparison'!$A$2:$A$873=$A$9)*('Crop Comparison'!$B$2:$B$873=$B51),0),4)),"",INDEX('Crop Comparison'!$A$2:$D$873,MATCH(1,('Crop Comparison'!$A$2:$A$873=$A$9)*('Crop Comparison'!$B$2:$B$873=$B51),0),4))</f>
        <v/>
      </c>
      <c r="E51" s="11" t="str">
        <f t="array" ref="E51">IF(ISERROR(INDEX('Crop Comparison'!$A$2:$D$873,MATCH(1,('Crop Comparison'!$A$2:$A$873=$A$9)*('Crop Comparison'!$B$2:$B$873=$C51),0),4)),"",INDEX('Crop Comparison'!$A$2:$D$873,MATCH(1,('Crop Comparison'!$A$2:$A$873=$A$9)*('Crop Comparison'!$B$2:$B$873=$C51),0),4))</f>
        <v/>
      </c>
      <c r="F51" s="28" t="str">
        <f t="array" ref="F51">IF(ISERROR(INDEX(Lookup_PestUse!$A$1:$D$876,SMALL(IF(Lookup_PestUse!$B$1:$B$876=$F$9,ROW(Lookup_PestUse!$B$1:$B$876)),ROW(Lookup_PestUse!37:37)),1)),"",INDEX(Lookup_PestUse!$A$1:$B$876,SMALL(IF(Lookup_PestUse!$B$1:$B$876=$F$9,ROW(Lookup_PestUse!$B$1:$B$876)),ROW(Lookup_PestUse!37:37)),1))</f>
        <v/>
      </c>
      <c r="G51" s="39" t="str">
        <f t="array" ref="G51">IF(ISERROR(INDEX(Lookup_PestUse!$A$1:$D$876,MATCH(1,(Lookup_PestUse!$A$1:$A$876=$F51)*(Lookup_PestUse!$B$1:$B$876=$F$9),0),3)),"",INDEX(Lookup_PestUse!$A$1:$D$876,MATCH(1,(Lookup_PestUse!$A$1:$A$876=$F51)*(Lookup_PestUse!$B$1:$B$876=$F$9),0),3))</f>
        <v/>
      </c>
      <c r="H51" s="40" t="str">
        <f t="array" ref="H51">IF(ISERROR(INDEX(Lookup_PestUse!$A$1:$D$876,MATCH(1,(Lookup_PestUse!$A$1:$A$876=$F51)*(Lookup_PestUse!$B$1:$B$876=$F$9),0),4)),"",INDEX(Lookup_PestUse!$A$1:$D$876,MATCH(1,(Lookup_PestUse!$A$1:$A$876=$F51)*(Lookup_PestUse!$B$1:$B$876=$F$9),0),4))</f>
        <v/>
      </c>
    </row>
    <row r="52" spans="1:8" x14ac:dyDescent="0.2">
      <c r="A52" s="28" t="str">
        <f t="array" ref="A52">IF(ISERROR(INDEX('Crop Comparison'!$A$1:$B$873,SMALL(IF('Crop Comparison'!$A$1:$A$873=$A$9,ROW('Crop Comparison'!$A$1:$A$873)),ROW('Crop Comparison'!38:38)),2)),"",INDEX('Crop Comparison'!$A$1:$B$873,SMALL(IF('Crop Comparison'!$A$1:$A$873=$A$9,ROW('Crop Comparison'!$A$1:$A$873)),ROW('Crop Comparison'!38:38)),2))</f>
        <v/>
      </c>
      <c r="B52" s="39" t="str">
        <f t="array" ref="B52">IF(ISERROR(INDEX('Crop Comparison'!$A$2:$D$873,MATCH(1,('Crop Comparison'!$A$2:$A$873=$A$9)*('Crop Comparison'!$B$2:$B$873=$A52),0),3)),"",INDEX('Crop Comparison'!$A$2:$D$873,MATCH(1,('Crop Comparison'!$A$2:$A$873=$A$9)*('Crop Comparison'!$B$2:$B$873=$A52),0),3))</f>
        <v/>
      </c>
      <c r="C52" s="40" t="str">
        <f t="array" ref="C52">IF(ISERROR(INDEX('Crop Comparison'!$A$2:$D$873,MATCH(1,('Crop Comparison'!$A$2:$A$873=$A$9)*('Crop Comparison'!$B$2:$B$873=$A52),0),4)),"",INDEX('Crop Comparison'!$A$2:$D$873,MATCH(1,('Crop Comparison'!$A$2:$A$873=$A$9)*('Crop Comparison'!$B$2:$B$873=$A52),0),4))</f>
        <v/>
      </c>
      <c r="D52" s="17" t="str">
        <f t="array" ref="D52">IF(ISERROR(INDEX('Crop Comparison'!$A$2:$D$873,MATCH(1,('Crop Comparison'!$A$2:$A$873=$A$9)*('Crop Comparison'!$B$2:$B$873=$B52),0),4)),"",INDEX('Crop Comparison'!$A$2:$D$873,MATCH(1,('Crop Comparison'!$A$2:$A$873=$A$9)*('Crop Comparison'!$B$2:$B$873=$B52),0),4))</f>
        <v/>
      </c>
      <c r="E52" s="11" t="str">
        <f t="array" ref="E52">IF(ISERROR(INDEX('Crop Comparison'!$A$2:$D$873,MATCH(1,('Crop Comparison'!$A$2:$A$873=$A$9)*('Crop Comparison'!$B$2:$B$873=$C52),0),4)),"",INDEX('Crop Comparison'!$A$2:$D$873,MATCH(1,('Crop Comparison'!$A$2:$A$873=$A$9)*('Crop Comparison'!$B$2:$B$873=$C52),0),4))</f>
        <v/>
      </c>
      <c r="F52" s="28" t="str">
        <f t="array" ref="F52">IF(ISERROR(INDEX(Lookup_PestUse!$A$1:$D$876,SMALL(IF(Lookup_PestUse!$B$1:$B$876=$F$9,ROW(Lookup_PestUse!$B$1:$B$876)),ROW(Lookup_PestUse!38:38)),1)),"",INDEX(Lookup_PestUse!$A$1:$B$876,SMALL(IF(Lookup_PestUse!$B$1:$B$876=$F$9,ROW(Lookup_PestUse!$B$1:$B$876)),ROW(Lookup_PestUse!38:38)),1))</f>
        <v/>
      </c>
      <c r="G52" s="39" t="str">
        <f t="array" ref="G52">IF(ISERROR(INDEX(Lookup_PestUse!$A$1:$D$876,MATCH(1,(Lookup_PestUse!$A$1:$A$876=$F52)*(Lookup_PestUse!$B$1:$B$876=$F$9),0),3)),"",INDEX(Lookup_PestUse!$A$1:$D$876,MATCH(1,(Lookup_PestUse!$A$1:$A$876=$F52)*(Lookup_PestUse!$B$1:$B$876=$F$9),0),3))</f>
        <v/>
      </c>
      <c r="H52" s="40" t="str">
        <f t="array" ref="H52">IF(ISERROR(INDEX(Lookup_PestUse!$A$1:$D$876,MATCH(1,(Lookup_PestUse!$A$1:$A$876=$F52)*(Lookup_PestUse!$B$1:$B$876=$F$9),0),4)),"",INDEX(Lookup_PestUse!$A$1:$D$876,MATCH(1,(Lookup_PestUse!$A$1:$A$876=$F52)*(Lookup_PestUse!$B$1:$B$876=$F$9),0),4))</f>
        <v/>
      </c>
    </row>
    <row r="53" spans="1:8" x14ac:dyDescent="0.2">
      <c r="A53" s="28" t="str">
        <f t="array" ref="A53">IF(ISERROR(INDEX('Crop Comparison'!$A$1:$B$873,SMALL(IF('Crop Comparison'!$A$1:$A$873=$A$9,ROW('Crop Comparison'!$A$1:$A$873)),ROW('Crop Comparison'!39:39)),2)),"",INDEX('Crop Comparison'!$A$1:$B$873,SMALL(IF('Crop Comparison'!$A$1:$A$873=$A$9,ROW('Crop Comparison'!$A$1:$A$873)),ROW('Crop Comparison'!39:39)),2))</f>
        <v/>
      </c>
      <c r="B53" s="39" t="str">
        <f t="array" ref="B53">IF(ISERROR(INDEX('Crop Comparison'!$A$2:$D$873,MATCH(1,('Crop Comparison'!$A$2:$A$873=$A$9)*('Crop Comparison'!$B$2:$B$873=$A53),0),3)),"",INDEX('Crop Comparison'!$A$2:$D$873,MATCH(1,('Crop Comparison'!$A$2:$A$873=$A$9)*('Crop Comparison'!$B$2:$B$873=$A53),0),3))</f>
        <v/>
      </c>
      <c r="C53" s="40" t="str">
        <f t="array" ref="C53">IF(ISERROR(INDEX('Crop Comparison'!$A$2:$D$873,MATCH(1,('Crop Comparison'!$A$2:$A$873=$A$9)*('Crop Comparison'!$B$2:$B$873=$A53),0),4)),"",INDEX('Crop Comparison'!$A$2:$D$873,MATCH(1,('Crop Comparison'!$A$2:$A$873=$A$9)*('Crop Comparison'!$B$2:$B$873=$A53),0),4))</f>
        <v/>
      </c>
      <c r="D53" s="17" t="str">
        <f t="array" ref="D53">IF(ISERROR(INDEX('Crop Comparison'!$A$2:$D$873,MATCH(1,('Crop Comparison'!$A$2:$A$873=$A$9)*('Crop Comparison'!$B$2:$B$873=$B53),0),4)),"",INDEX('Crop Comparison'!$A$2:$D$873,MATCH(1,('Crop Comparison'!$A$2:$A$873=$A$9)*('Crop Comparison'!$B$2:$B$873=$B53),0),4))</f>
        <v/>
      </c>
      <c r="E53" s="11" t="str">
        <f t="array" ref="E53">IF(ISERROR(INDEX('Crop Comparison'!$A$2:$D$873,MATCH(1,('Crop Comparison'!$A$2:$A$873=$A$9)*('Crop Comparison'!$B$2:$B$873=$C53),0),4)),"",INDEX('Crop Comparison'!$A$2:$D$873,MATCH(1,('Crop Comparison'!$A$2:$A$873=$A$9)*('Crop Comparison'!$B$2:$B$873=$C53),0),4))</f>
        <v/>
      </c>
      <c r="F53" s="28" t="str">
        <f t="array" ref="F53">IF(ISERROR(INDEX(Lookup_PestUse!$A$1:$D$876,SMALL(IF(Lookup_PestUse!$B$1:$B$876=$F$9,ROW(Lookup_PestUse!$B$1:$B$876)),ROW(Lookup_PestUse!39:39)),1)),"",INDEX(Lookup_PestUse!$A$1:$B$876,SMALL(IF(Lookup_PestUse!$B$1:$B$876=$F$9,ROW(Lookup_PestUse!$B$1:$B$876)),ROW(Lookup_PestUse!39:39)),1))</f>
        <v/>
      </c>
      <c r="G53" s="39" t="str">
        <f t="array" ref="G53">IF(ISERROR(INDEX(Lookup_PestUse!$A$1:$D$876,MATCH(1,(Lookup_PestUse!$A$1:$A$876=$F53)*(Lookup_PestUse!$B$1:$B$876=$F$9),0),3)),"",INDEX(Lookup_PestUse!$A$1:$D$876,MATCH(1,(Lookup_PestUse!$A$1:$A$876=$F53)*(Lookup_PestUse!$B$1:$B$876=$F$9),0),3))</f>
        <v/>
      </c>
      <c r="H53" s="40" t="str">
        <f t="array" ref="H53">IF(ISERROR(INDEX(Lookup_PestUse!$A$1:$D$876,MATCH(1,(Lookup_PestUse!$A$1:$A$876=$F53)*(Lookup_PestUse!$B$1:$B$876=$F$9),0),4)),"",INDEX(Lookup_PestUse!$A$1:$D$876,MATCH(1,(Lookup_PestUse!$A$1:$A$876=$F53)*(Lookup_PestUse!$B$1:$B$876=$F$9),0),4))</f>
        <v/>
      </c>
    </row>
    <row r="54" spans="1:8" x14ac:dyDescent="0.2">
      <c r="A54" s="28" t="str">
        <f t="array" ref="A54">IF(ISERROR(INDEX('Crop Comparison'!$A$1:$B$873,SMALL(IF('Crop Comparison'!$A$1:$A$873=$A$9,ROW('Crop Comparison'!$A$1:$A$873)),ROW('Crop Comparison'!40:40)),2)),"",INDEX('Crop Comparison'!$A$1:$B$873,SMALL(IF('Crop Comparison'!$A$1:$A$873=$A$9,ROW('Crop Comparison'!$A$1:$A$873)),ROW('Crop Comparison'!40:40)),2))</f>
        <v/>
      </c>
      <c r="B54" s="39" t="str">
        <f t="array" ref="B54">IF(ISERROR(INDEX('Crop Comparison'!$A$2:$D$873,MATCH(1,('Crop Comparison'!$A$2:$A$873=$A$9)*('Crop Comparison'!$B$2:$B$873=$A54),0),3)),"",INDEX('Crop Comparison'!$A$2:$D$873,MATCH(1,('Crop Comparison'!$A$2:$A$873=$A$9)*('Crop Comparison'!$B$2:$B$873=$A54),0),3))</f>
        <v/>
      </c>
      <c r="C54" s="40" t="str">
        <f t="array" ref="C54">IF(ISERROR(INDEX('Crop Comparison'!$A$2:$D$873,MATCH(1,('Crop Comparison'!$A$2:$A$873=$A$9)*('Crop Comparison'!$B$2:$B$873=$A54),0),4)),"",INDEX('Crop Comparison'!$A$2:$D$873,MATCH(1,('Crop Comparison'!$A$2:$A$873=$A$9)*('Crop Comparison'!$B$2:$B$873=$A54),0),4))</f>
        <v/>
      </c>
      <c r="D54" s="17" t="str">
        <f t="array" ref="D54">IF(ISERROR(INDEX('Crop Comparison'!$A$2:$D$873,MATCH(1,('Crop Comparison'!$A$2:$A$873=$A$9)*('Crop Comparison'!$B$2:$B$873=$B54),0),4)),"",INDEX('Crop Comparison'!$A$2:$D$873,MATCH(1,('Crop Comparison'!$A$2:$A$873=$A$9)*('Crop Comparison'!$B$2:$B$873=$B54),0),4))</f>
        <v/>
      </c>
      <c r="E54" s="11" t="str">
        <f t="array" ref="E54">IF(ISERROR(INDEX('Crop Comparison'!$A$2:$D$873,MATCH(1,('Crop Comparison'!$A$2:$A$873=$A$9)*('Crop Comparison'!$B$2:$B$873=$C54),0),4)),"",INDEX('Crop Comparison'!$A$2:$D$873,MATCH(1,('Crop Comparison'!$A$2:$A$873=$A$9)*('Crop Comparison'!$B$2:$B$873=$C54),0),4))</f>
        <v/>
      </c>
      <c r="F54" s="28" t="str">
        <f t="array" ref="F54">IF(ISERROR(INDEX(Lookup_PestUse!$A$1:$D$876,SMALL(IF(Lookup_PestUse!$B$1:$B$876=$F$9,ROW(Lookup_PestUse!$B$1:$B$876)),ROW(Lookup_PestUse!40:40)),1)),"",INDEX(Lookup_PestUse!$A$1:$B$876,SMALL(IF(Lookup_PestUse!$B$1:$B$876=$F$9,ROW(Lookup_PestUse!$B$1:$B$876)),ROW(Lookup_PestUse!40:40)),1))</f>
        <v/>
      </c>
      <c r="G54" s="39" t="str">
        <f t="array" ref="G54">IF(ISERROR(INDEX(Lookup_PestUse!$A$1:$D$876,MATCH(1,(Lookup_PestUse!$A$1:$A$876=$F54)*(Lookup_PestUse!$B$1:$B$876=$F$9),0),3)),"",INDEX(Lookup_PestUse!$A$1:$D$876,MATCH(1,(Lookup_PestUse!$A$1:$A$876=$F54)*(Lookup_PestUse!$B$1:$B$876=$F$9),0),3))</f>
        <v/>
      </c>
      <c r="H54" s="40" t="str">
        <f t="array" ref="H54">IF(ISERROR(INDEX(Lookup_PestUse!$A$1:$D$876,MATCH(1,(Lookup_PestUse!$A$1:$A$876=$F54)*(Lookup_PestUse!$B$1:$B$876=$F$9),0),4)),"",INDEX(Lookup_PestUse!$A$1:$D$876,MATCH(1,(Lookup_PestUse!$A$1:$A$876=$F54)*(Lookup_PestUse!$B$1:$B$876=$F$9),0),4))</f>
        <v/>
      </c>
    </row>
    <row r="55" spans="1:8" x14ac:dyDescent="0.2">
      <c r="A55" s="28" t="str">
        <f t="array" ref="A55">IF(ISERROR(INDEX('Crop Comparison'!$A$1:$B$873,SMALL(IF('Crop Comparison'!$A$1:$A$873=$A$9,ROW('Crop Comparison'!$A$1:$A$873)),ROW('Crop Comparison'!41:41)),2)),"",INDEX('Crop Comparison'!$A$1:$B$873,SMALL(IF('Crop Comparison'!$A$1:$A$873=$A$9,ROW('Crop Comparison'!$A$1:$A$873)),ROW('Crop Comparison'!41:41)),2))</f>
        <v/>
      </c>
      <c r="B55" s="39" t="str">
        <f t="array" ref="B55">IF(ISERROR(INDEX('Crop Comparison'!$A$2:$D$873,MATCH(1,('Crop Comparison'!$A$2:$A$873=$A$9)*('Crop Comparison'!$B$2:$B$873=$A55),0),3)),"",INDEX('Crop Comparison'!$A$2:$D$873,MATCH(1,('Crop Comparison'!$A$2:$A$873=$A$9)*('Crop Comparison'!$B$2:$B$873=$A55),0),3))</f>
        <v/>
      </c>
      <c r="C55" s="40" t="str">
        <f t="array" ref="C55">IF(ISERROR(INDEX('Crop Comparison'!$A$2:$D$873,MATCH(1,('Crop Comparison'!$A$2:$A$873=$A$9)*('Crop Comparison'!$B$2:$B$873=$A55),0),4)),"",INDEX('Crop Comparison'!$A$2:$D$873,MATCH(1,('Crop Comparison'!$A$2:$A$873=$A$9)*('Crop Comparison'!$B$2:$B$873=$A55),0),4))</f>
        <v/>
      </c>
      <c r="D55" s="17" t="str">
        <f t="array" ref="D55">IF(ISERROR(INDEX('Crop Comparison'!$A$2:$D$873,MATCH(1,('Crop Comparison'!$A$2:$A$873=$A$9)*('Crop Comparison'!$B$2:$B$873=$B55),0),4)),"",INDEX('Crop Comparison'!$A$2:$D$873,MATCH(1,('Crop Comparison'!$A$2:$A$873=$A$9)*('Crop Comparison'!$B$2:$B$873=$B55),0),4))</f>
        <v/>
      </c>
      <c r="E55" s="11" t="str">
        <f t="array" ref="E55">IF(ISERROR(INDEX('Crop Comparison'!$A$2:$D$873,MATCH(1,('Crop Comparison'!$A$2:$A$873=$A$9)*('Crop Comparison'!$B$2:$B$873=$C55),0),4)),"",INDEX('Crop Comparison'!$A$2:$D$873,MATCH(1,('Crop Comparison'!$A$2:$A$873=$A$9)*('Crop Comparison'!$B$2:$B$873=$C55),0),4))</f>
        <v/>
      </c>
      <c r="F55" s="28" t="str">
        <f t="array" ref="F55">IF(ISERROR(INDEX(Lookup_PestUse!$A$1:$D$876,SMALL(IF(Lookup_PestUse!$B$1:$B$876=$F$9,ROW(Lookup_PestUse!$B$1:$B$876)),ROW(Lookup_PestUse!41:41)),1)),"",INDEX(Lookup_PestUse!$A$1:$B$876,SMALL(IF(Lookup_PestUse!$B$1:$B$876=$F$9,ROW(Lookup_PestUse!$B$1:$B$876)),ROW(Lookup_PestUse!41:41)),1))</f>
        <v/>
      </c>
      <c r="G55" s="39" t="str">
        <f t="array" ref="G55">IF(ISERROR(INDEX(Lookup_PestUse!$A$1:$D$876,MATCH(1,(Lookup_PestUse!$A$1:$A$876=$F55)*(Lookup_PestUse!$B$1:$B$876=$F$9),0),3)),"",INDEX(Lookup_PestUse!$A$1:$D$876,MATCH(1,(Lookup_PestUse!$A$1:$A$876=$F55)*(Lookup_PestUse!$B$1:$B$876=$F$9),0),3))</f>
        <v/>
      </c>
      <c r="H55" s="40" t="str">
        <f t="array" ref="H55">IF(ISERROR(INDEX(Lookup_PestUse!$A$1:$D$876,MATCH(1,(Lookup_PestUse!$A$1:$A$876=$F55)*(Lookup_PestUse!$B$1:$B$876=$F$9),0),4)),"",INDEX(Lookup_PestUse!$A$1:$D$876,MATCH(1,(Lookup_PestUse!$A$1:$A$876=$F55)*(Lookup_PestUse!$B$1:$B$876=$F$9),0),4))</f>
        <v/>
      </c>
    </row>
    <row r="56" spans="1:8" x14ac:dyDescent="0.2">
      <c r="A56" s="28" t="str">
        <f t="array" ref="A56">IF(ISERROR(INDEX('Crop Comparison'!$A$1:$B$873,SMALL(IF('Crop Comparison'!$A$1:$A$873=$A$9,ROW('Crop Comparison'!$A$1:$A$873)),ROW('Crop Comparison'!42:42)),2)),"",INDEX('Crop Comparison'!$A$1:$B$873,SMALL(IF('Crop Comparison'!$A$1:$A$873=$A$9,ROW('Crop Comparison'!$A$1:$A$873)),ROW('Crop Comparison'!42:42)),2))</f>
        <v/>
      </c>
      <c r="B56" s="39" t="str">
        <f t="array" ref="B56">IF(ISERROR(INDEX('Crop Comparison'!$A$2:$D$873,MATCH(1,('Crop Comparison'!$A$2:$A$873=$A$9)*('Crop Comparison'!$B$2:$B$873=$A56),0),3)),"",INDEX('Crop Comparison'!$A$2:$D$873,MATCH(1,('Crop Comparison'!$A$2:$A$873=$A$9)*('Crop Comparison'!$B$2:$B$873=$A56),0),3))</f>
        <v/>
      </c>
      <c r="C56" s="40" t="str">
        <f t="array" ref="C56">IF(ISERROR(INDEX('Crop Comparison'!$A$2:$D$873,MATCH(1,('Crop Comparison'!$A$2:$A$873=$A$9)*('Crop Comparison'!$B$2:$B$873=$A56),0),4)),"",INDEX('Crop Comparison'!$A$2:$D$873,MATCH(1,('Crop Comparison'!$A$2:$A$873=$A$9)*('Crop Comparison'!$B$2:$B$873=$A56),0),4))</f>
        <v/>
      </c>
      <c r="D56" s="17" t="str">
        <f t="array" ref="D56">IF(ISERROR(INDEX('Crop Comparison'!$A$2:$D$873,MATCH(1,('Crop Comparison'!$A$2:$A$873=$A$9)*('Crop Comparison'!$B$2:$B$873=$B56),0),4)),"",INDEX('Crop Comparison'!$A$2:$D$873,MATCH(1,('Crop Comparison'!$A$2:$A$873=$A$9)*('Crop Comparison'!$B$2:$B$873=$B56),0),4))</f>
        <v/>
      </c>
      <c r="E56" s="11" t="str">
        <f t="array" ref="E56">IF(ISERROR(INDEX('Crop Comparison'!$A$2:$D$873,MATCH(1,('Crop Comparison'!$A$2:$A$873=$A$9)*('Crop Comparison'!$B$2:$B$873=$C56),0),4)),"",INDEX('Crop Comparison'!$A$2:$D$873,MATCH(1,('Crop Comparison'!$A$2:$A$873=$A$9)*('Crop Comparison'!$B$2:$B$873=$C56),0),4))</f>
        <v/>
      </c>
      <c r="F56" s="28" t="str">
        <f t="array" ref="F56">IF(ISERROR(INDEX(Lookup_PestUse!$A$1:$D$876,SMALL(IF(Lookup_PestUse!$B$1:$B$876=$F$9,ROW(Lookup_PestUse!$B$1:$B$876)),ROW(Lookup_PestUse!42:42)),1)),"",INDEX(Lookup_PestUse!$A$1:$B$876,SMALL(IF(Lookup_PestUse!$B$1:$B$876=$F$9,ROW(Lookup_PestUse!$B$1:$B$876)),ROW(Lookup_PestUse!42:42)),1))</f>
        <v/>
      </c>
      <c r="G56" s="39" t="str">
        <f t="array" ref="G56">IF(ISERROR(INDEX(Lookup_PestUse!$A$1:$D$876,MATCH(1,(Lookup_PestUse!$A$1:$A$876=$F56)*(Lookup_PestUse!$B$1:$B$876=$F$9),0),3)),"",INDEX(Lookup_PestUse!$A$1:$D$876,MATCH(1,(Lookup_PestUse!$A$1:$A$876=$F56)*(Lookup_PestUse!$B$1:$B$876=$F$9),0),3))</f>
        <v/>
      </c>
      <c r="H56" s="40" t="str">
        <f t="array" ref="H56">IF(ISERROR(INDEX(Lookup_PestUse!$A$1:$D$876,MATCH(1,(Lookup_PestUse!$A$1:$A$876=$F56)*(Lookup_PestUse!$B$1:$B$876=$F$9),0),4)),"",INDEX(Lookup_PestUse!$A$1:$D$876,MATCH(1,(Lookup_PestUse!$A$1:$A$876=$F56)*(Lookup_PestUse!$B$1:$B$876=$F$9),0),4))</f>
        <v/>
      </c>
    </row>
    <row r="57" spans="1:8" x14ac:dyDescent="0.2">
      <c r="A57" s="28" t="str">
        <f t="array" ref="A57">IF(ISERROR(INDEX('Crop Comparison'!$A$1:$B$873,SMALL(IF('Crop Comparison'!$A$1:$A$873=$A$9,ROW('Crop Comparison'!$A$1:$A$873)),ROW('Crop Comparison'!43:43)),2)),"",INDEX('Crop Comparison'!$A$1:$B$873,SMALL(IF('Crop Comparison'!$A$1:$A$873=$A$9,ROW('Crop Comparison'!$A$1:$A$873)),ROW('Crop Comparison'!43:43)),2))</f>
        <v/>
      </c>
      <c r="B57" s="39" t="str">
        <f t="array" ref="B57">IF(ISERROR(INDEX('Crop Comparison'!$A$2:$D$873,MATCH(1,('Crop Comparison'!$A$2:$A$873=$A$9)*('Crop Comparison'!$B$2:$B$873=$A57),0),3)),"",INDEX('Crop Comparison'!$A$2:$D$873,MATCH(1,('Crop Comparison'!$A$2:$A$873=$A$9)*('Crop Comparison'!$B$2:$B$873=$A57),0),3))</f>
        <v/>
      </c>
      <c r="C57" s="40" t="str">
        <f t="array" ref="C57">IF(ISERROR(INDEX('Crop Comparison'!$A$2:$D$873,MATCH(1,('Crop Comparison'!$A$2:$A$873=$A$9)*('Crop Comparison'!$B$2:$B$873=$A57),0),4)),"",INDEX('Crop Comparison'!$A$2:$D$873,MATCH(1,('Crop Comparison'!$A$2:$A$873=$A$9)*('Crop Comparison'!$B$2:$B$873=$A57),0),4))</f>
        <v/>
      </c>
      <c r="D57" s="17" t="str">
        <f t="array" ref="D57">IF(ISERROR(INDEX('Crop Comparison'!$A$2:$D$873,MATCH(1,('Crop Comparison'!$A$2:$A$873=$A$9)*('Crop Comparison'!$B$2:$B$873=$B57),0),4)),"",INDEX('Crop Comparison'!$A$2:$D$873,MATCH(1,('Crop Comparison'!$A$2:$A$873=$A$9)*('Crop Comparison'!$B$2:$B$873=$B57),0),4))</f>
        <v/>
      </c>
      <c r="E57" s="11" t="str">
        <f t="array" ref="E57">IF(ISERROR(INDEX('Crop Comparison'!$A$2:$D$873,MATCH(1,('Crop Comparison'!$A$2:$A$873=$A$9)*('Crop Comparison'!$B$2:$B$873=$C57),0),4)),"",INDEX('Crop Comparison'!$A$2:$D$873,MATCH(1,('Crop Comparison'!$A$2:$A$873=$A$9)*('Crop Comparison'!$B$2:$B$873=$C57),0),4))</f>
        <v/>
      </c>
      <c r="F57" s="28" t="str">
        <f t="array" ref="F57">IF(ISERROR(INDEX(Lookup_PestUse!$A$1:$D$876,SMALL(IF(Lookup_PestUse!$B$1:$B$876=$F$9,ROW(Lookup_PestUse!$B$1:$B$876)),ROW(Lookup_PestUse!43:43)),1)),"",INDEX(Lookup_PestUse!$A$1:$B$876,SMALL(IF(Lookup_PestUse!$B$1:$B$876=$F$9,ROW(Lookup_PestUse!$B$1:$B$876)),ROW(Lookup_PestUse!43:43)),1))</f>
        <v/>
      </c>
      <c r="G57" s="39" t="str">
        <f t="array" ref="G57">IF(ISERROR(INDEX(Lookup_PestUse!$A$1:$D$876,MATCH(1,(Lookup_PestUse!$A$1:$A$876=$F57)*(Lookup_PestUse!$B$1:$B$876=$F$9),0),3)),"",INDEX(Lookup_PestUse!$A$1:$D$876,MATCH(1,(Lookup_PestUse!$A$1:$A$876=$F57)*(Lookup_PestUse!$B$1:$B$876=$F$9),0),3))</f>
        <v/>
      </c>
      <c r="H57" s="40" t="str">
        <f t="array" ref="H57">IF(ISERROR(INDEX(Lookup_PestUse!$A$1:$D$876,MATCH(1,(Lookup_PestUse!$A$1:$A$876=$F57)*(Lookup_PestUse!$B$1:$B$876=$F$9),0),4)),"",INDEX(Lookup_PestUse!$A$1:$D$876,MATCH(1,(Lookup_PestUse!$A$1:$A$876=$F57)*(Lookup_PestUse!$B$1:$B$876=$F$9),0),4))</f>
        <v/>
      </c>
    </row>
    <row r="58" spans="1:8" x14ac:dyDescent="0.2">
      <c r="A58" s="28" t="str">
        <f t="array" ref="A58">IF(ISERROR(INDEX('Crop Comparison'!$A$1:$B$873,SMALL(IF('Crop Comparison'!$A$1:$A$873=$A$9,ROW('Crop Comparison'!$A$1:$A$873)),ROW('Crop Comparison'!44:44)),2)),"",INDEX('Crop Comparison'!$A$1:$B$873,SMALL(IF('Crop Comparison'!$A$1:$A$873=$A$9,ROW('Crop Comparison'!$A$1:$A$873)),ROW('Crop Comparison'!44:44)),2))</f>
        <v/>
      </c>
      <c r="B58" s="39" t="str">
        <f t="array" ref="B58">IF(ISERROR(INDEX('Crop Comparison'!$A$2:$D$873,MATCH(1,('Crop Comparison'!$A$2:$A$873=$A$9)*('Crop Comparison'!$B$2:$B$873=$A58),0),3)),"",INDEX('Crop Comparison'!$A$2:$D$873,MATCH(1,('Crop Comparison'!$A$2:$A$873=$A$9)*('Crop Comparison'!$B$2:$B$873=$A58),0),3))</f>
        <v/>
      </c>
      <c r="C58" s="40" t="str">
        <f t="array" ref="C58">IF(ISERROR(INDEX('Crop Comparison'!$A$2:$D$873,MATCH(1,('Crop Comparison'!$A$2:$A$873=$A$9)*('Crop Comparison'!$B$2:$B$873=$A58),0),4)),"",INDEX('Crop Comparison'!$A$2:$D$873,MATCH(1,('Crop Comparison'!$A$2:$A$873=$A$9)*('Crop Comparison'!$B$2:$B$873=$A58),0),4))</f>
        <v/>
      </c>
      <c r="D58" s="17" t="str">
        <f t="array" ref="D58">IF(ISERROR(INDEX('Crop Comparison'!$A$2:$D$873,MATCH(1,('Crop Comparison'!$A$2:$A$873=$A$9)*('Crop Comparison'!$B$2:$B$873=$B58),0),4)),"",INDEX('Crop Comparison'!$A$2:$D$873,MATCH(1,('Crop Comparison'!$A$2:$A$873=$A$9)*('Crop Comparison'!$B$2:$B$873=$B58),0),4))</f>
        <v/>
      </c>
      <c r="E58" s="11" t="str">
        <f t="array" ref="E58">IF(ISERROR(INDEX('Crop Comparison'!$A$2:$D$873,MATCH(1,('Crop Comparison'!$A$2:$A$873=$A$9)*('Crop Comparison'!$B$2:$B$873=$C58),0),4)),"",INDEX('Crop Comparison'!$A$2:$D$873,MATCH(1,('Crop Comparison'!$A$2:$A$873=$A$9)*('Crop Comparison'!$B$2:$B$873=$C58),0),4))</f>
        <v/>
      </c>
      <c r="F58" s="28" t="str">
        <f t="array" ref="F58">IF(ISERROR(INDEX(Lookup_PestUse!$A$1:$D$876,SMALL(IF(Lookup_PestUse!$B$1:$B$876=$F$9,ROW(Lookup_PestUse!$B$1:$B$876)),ROW(Lookup_PestUse!44:44)),1)),"",INDEX(Lookup_PestUse!$A$1:$B$876,SMALL(IF(Lookup_PestUse!$B$1:$B$876=$F$9,ROW(Lookup_PestUse!$B$1:$B$876)),ROW(Lookup_PestUse!44:44)),1))</f>
        <v/>
      </c>
      <c r="G58" s="39" t="str">
        <f t="array" ref="G58">IF(ISERROR(INDEX(Lookup_PestUse!$A$1:$D$876,MATCH(1,(Lookup_PestUse!$A$1:$A$876=$F58)*(Lookup_PestUse!$B$1:$B$876=$F$9),0),3)),"",INDEX(Lookup_PestUse!$A$1:$D$876,MATCH(1,(Lookup_PestUse!$A$1:$A$876=$F58)*(Lookup_PestUse!$B$1:$B$876=$F$9),0),3))</f>
        <v/>
      </c>
      <c r="H58" s="40" t="str">
        <f t="array" ref="H58">IF(ISERROR(INDEX(Lookup_PestUse!$A$1:$D$876,MATCH(1,(Lookup_PestUse!$A$1:$A$876=$F58)*(Lookup_PestUse!$B$1:$B$876=$F$9),0),4)),"",INDEX(Lookup_PestUse!$A$1:$D$876,MATCH(1,(Lookup_PestUse!$A$1:$A$876=$F58)*(Lookup_PestUse!$B$1:$B$876=$F$9),0),4))</f>
        <v/>
      </c>
    </row>
    <row r="59" spans="1:8" x14ac:dyDescent="0.2">
      <c r="A59" s="28" t="str">
        <f t="array" ref="A59">IF(ISERROR(INDEX('Crop Comparison'!$A$1:$B$873,SMALL(IF('Crop Comparison'!$A$1:$A$873=$A$9,ROW('Crop Comparison'!$A$1:$A$873)),ROW('Crop Comparison'!45:45)),2)),"",INDEX('Crop Comparison'!$A$1:$B$873,SMALL(IF('Crop Comparison'!$A$1:$A$873=$A$9,ROW('Crop Comparison'!$A$1:$A$873)),ROW('Crop Comparison'!45:45)),2))</f>
        <v/>
      </c>
      <c r="B59" s="39" t="str">
        <f t="array" ref="B59">IF(ISERROR(INDEX('Crop Comparison'!$A$2:$D$873,MATCH(1,('Crop Comparison'!$A$2:$A$873=$A$9)*('Crop Comparison'!$B$2:$B$873=$A59),0),3)),"",INDEX('Crop Comparison'!$A$2:$D$873,MATCH(1,('Crop Comparison'!$A$2:$A$873=$A$9)*('Crop Comparison'!$B$2:$B$873=$A59),0),3))</f>
        <v/>
      </c>
      <c r="C59" s="40" t="str">
        <f t="array" ref="C59">IF(ISERROR(INDEX('Crop Comparison'!$A$2:$D$873,MATCH(1,('Crop Comparison'!$A$2:$A$873=$A$9)*('Crop Comparison'!$B$2:$B$873=$A59),0),4)),"",INDEX('Crop Comparison'!$A$2:$D$873,MATCH(1,('Crop Comparison'!$A$2:$A$873=$A$9)*('Crop Comparison'!$B$2:$B$873=$A59),0),4))</f>
        <v/>
      </c>
      <c r="D59" s="17" t="str">
        <f t="array" ref="D59">IF(ISERROR(INDEX('Crop Comparison'!$A$2:$D$873,MATCH(1,('Crop Comparison'!$A$2:$A$873=$A$9)*('Crop Comparison'!$B$2:$B$873=$B59),0),4)),"",INDEX('Crop Comparison'!$A$2:$D$873,MATCH(1,('Crop Comparison'!$A$2:$A$873=$A$9)*('Crop Comparison'!$B$2:$B$873=$B59),0),4))</f>
        <v/>
      </c>
      <c r="E59" s="11" t="str">
        <f t="array" ref="E59">IF(ISERROR(INDEX('Crop Comparison'!$A$2:$D$873,MATCH(1,('Crop Comparison'!$A$2:$A$873=$A$9)*('Crop Comparison'!$B$2:$B$873=$C59),0),4)),"",INDEX('Crop Comparison'!$A$2:$D$873,MATCH(1,('Crop Comparison'!$A$2:$A$873=$A$9)*('Crop Comparison'!$B$2:$B$873=$C59),0),4))</f>
        <v/>
      </c>
      <c r="F59" s="28" t="str">
        <f t="array" ref="F59">IF(ISERROR(INDEX(Lookup_PestUse!$A$1:$D$876,SMALL(IF(Lookup_PestUse!$B$1:$B$876=$F$9,ROW(Lookup_PestUse!$B$1:$B$876)),ROW(Lookup_PestUse!45:45)),1)),"",INDEX(Lookup_PestUse!$A$1:$B$876,SMALL(IF(Lookup_PestUse!$B$1:$B$876=$F$9,ROW(Lookup_PestUse!$B$1:$B$876)),ROW(Lookup_PestUse!45:45)),1))</f>
        <v/>
      </c>
      <c r="G59" s="39" t="str">
        <f t="array" ref="G59">IF(ISERROR(INDEX(Lookup_PestUse!$A$1:$D$876,MATCH(1,(Lookup_PestUse!$A$1:$A$876=$F59)*(Lookup_PestUse!$B$1:$B$876=$F$9),0),3)),"",INDEX(Lookup_PestUse!$A$1:$D$876,MATCH(1,(Lookup_PestUse!$A$1:$A$876=$F59)*(Lookup_PestUse!$B$1:$B$876=$F$9),0),3))</f>
        <v/>
      </c>
      <c r="H59" s="40" t="str">
        <f t="array" ref="H59">IF(ISERROR(INDEX(Lookup_PestUse!$A$1:$D$876,MATCH(1,(Lookup_PestUse!$A$1:$A$876=$F59)*(Lookup_PestUse!$B$1:$B$876=$F$9),0),4)),"",INDEX(Lookup_PestUse!$A$1:$D$876,MATCH(1,(Lookup_PestUse!$A$1:$A$876=$F59)*(Lookup_PestUse!$B$1:$B$876=$F$9),0),4))</f>
        <v/>
      </c>
    </row>
    <row r="60" spans="1:8" x14ac:dyDescent="0.2">
      <c r="A60" s="28" t="str">
        <f t="array" ref="A60">IF(ISERROR(INDEX('Crop Comparison'!$A$1:$B$873,SMALL(IF('Crop Comparison'!$A$1:$A$873=$A$9,ROW('Crop Comparison'!$A$1:$A$873)),ROW('Crop Comparison'!46:46)),2)),"",INDEX('Crop Comparison'!$A$1:$B$873,SMALL(IF('Crop Comparison'!$A$1:$A$873=$A$9,ROW('Crop Comparison'!$A$1:$A$873)),ROW('Crop Comparison'!46:46)),2))</f>
        <v/>
      </c>
      <c r="B60" s="39" t="str">
        <f t="array" ref="B60">IF(ISERROR(INDEX('Crop Comparison'!$A$2:$D$873,MATCH(1,('Crop Comparison'!$A$2:$A$873=$A$9)*('Crop Comparison'!$B$2:$B$873=$A60),0),3)),"",INDEX('Crop Comparison'!$A$2:$D$873,MATCH(1,('Crop Comparison'!$A$2:$A$873=$A$9)*('Crop Comparison'!$B$2:$B$873=$A60),0),3))</f>
        <v/>
      </c>
      <c r="C60" s="40" t="str">
        <f t="array" ref="C60">IF(ISERROR(INDEX('Crop Comparison'!$A$2:$D$873,MATCH(1,('Crop Comparison'!$A$2:$A$873=$A$9)*('Crop Comparison'!$B$2:$B$873=$A60),0),4)),"",INDEX('Crop Comparison'!$A$2:$D$873,MATCH(1,('Crop Comparison'!$A$2:$A$873=$A$9)*('Crop Comparison'!$B$2:$B$873=$A60),0),4))</f>
        <v/>
      </c>
      <c r="D60" s="17" t="str">
        <f t="array" ref="D60">IF(ISERROR(INDEX('Crop Comparison'!$A$2:$D$873,MATCH(1,('Crop Comparison'!$A$2:$A$873=$A$9)*('Crop Comparison'!$B$2:$B$873=$B60),0),4)),"",INDEX('Crop Comparison'!$A$2:$D$873,MATCH(1,('Crop Comparison'!$A$2:$A$873=$A$9)*('Crop Comparison'!$B$2:$B$873=$B60),0),4))</f>
        <v/>
      </c>
      <c r="E60" s="11" t="str">
        <f t="array" ref="E60">IF(ISERROR(INDEX('Crop Comparison'!$A$2:$D$873,MATCH(1,('Crop Comparison'!$A$2:$A$873=$A$9)*('Crop Comparison'!$B$2:$B$873=$C60),0),4)),"",INDEX('Crop Comparison'!$A$2:$D$873,MATCH(1,('Crop Comparison'!$A$2:$A$873=$A$9)*('Crop Comparison'!$B$2:$B$873=$C60),0),4))</f>
        <v/>
      </c>
      <c r="F60" s="28" t="str">
        <f t="array" ref="F60">IF(ISERROR(INDEX(Lookup_PestUse!$A$1:$D$876,SMALL(IF(Lookup_PestUse!$B$1:$B$876=$F$9,ROW(Lookup_PestUse!$B$1:$B$876)),ROW(Lookup_PestUse!46:46)),1)),"",INDEX(Lookup_PestUse!$A$1:$B$876,SMALL(IF(Lookup_PestUse!$B$1:$B$876=$F$9,ROW(Lookup_PestUse!$B$1:$B$876)),ROW(Lookup_PestUse!46:46)),1))</f>
        <v/>
      </c>
      <c r="G60" s="39" t="str">
        <f t="array" ref="G60">IF(ISERROR(INDEX(Lookup_PestUse!$A$1:$D$876,MATCH(1,(Lookup_PestUse!$A$1:$A$876=$F60)*(Lookup_PestUse!$B$1:$B$876=$F$9),0),3)),"",INDEX(Lookup_PestUse!$A$1:$D$876,MATCH(1,(Lookup_PestUse!$A$1:$A$876=$F60)*(Lookup_PestUse!$B$1:$B$876=$F$9),0),3))</f>
        <v/>
      </c>
      <c r="H60" s="40" t="str">
        <f t="array" ref="H60">IF(ISERROR(INDEX(Lookup_PestUse!$A$1:$D$876,MATCH(1,(Lookup_PestUse!$A$1:$A$876=$F60)*(Lookup_PestUse!$B$1:$B$876=$F$9),0),4)),"",INDEX(Lookup_PestUse!$A$1:$D$876,MATCH(1,(Lookup_PestUse!$A$1:$A$876=$F60)*(Lookup_PestUse!$B$1:$B$876=$F$9),0),4))</f>
        <v/>
      </c>
    </row>
    <row r="61" spans="1:8" x14ac:dyDescent="0.2">
      <c r="A61" s="28" t="str">
        <f t="array" ref="A61">IF(ISERROR(INDEX('Crop Comparison'!$A$1:$B$873,SMALL(IF('Crop Comparison'!$A$1:$A$873=$A$9,ROW('Crop Comparison'!$A$1:$A$873)),ROW('Crop Comparison'!47:47)),2)),"",INDEX('Crop Comparison'!$A$1:$B$873,SMALL(IF('Crop Comparison'!$A$1:$A$873=$A$9,ROW('Crop Comparison'!$A$1:$A$873)),ROW('Crop Comparison'!47:47)),2))</f>
        <v/>
      </c>
      <c r="B61" s="39" t="str">
        <f t="array" ref="B61">IF(ISERROR(INDEX('Crop Comparison'!$A$2:$D$873,MATCH(1,('Crop Comparison'!$A$2:$A$873=$A$9)*('Crop Comparison'!$B$2:$B$873=$A61),0),3)),"",INDEX('Crop Comparison'!$A$2:$D$873,MATCH(1,('Crop Comparison'!$A$2:$A$873=$A$9)*('Crop Comparison'!$B$2:$B$873=$A61),0),3))</f>
        <v/>
      </c>
      <c r="C61" s="40" t="str">
        <f t="array" ref="C61">IF(ISERROR(INDEX('Crop Comparison'!$A$2:$D$873,MATCH(1,('Crop Comparison'!$A$2:$A$873=$A$9)*('Crop Comparison'!$B$2:$B$873=$A61),0),4)),"",INDEX('Crop Comparison'!$A$2:$D$873,MATCH(1,('Crop Comparison'!$A$2:$A$873=$A$9)*('Crop Comparison'!$B$2:$B$873=$A61),0),4))</f>
        <v/>
      </c>
      <c r="D61" s="17" t="str">
        <f t="array" ref="D61">IF(ISERROR(INDEX('Crop Comparison'!$A$2:$D$873,MATCH(1,('Crop Comparison'!$A$2:$A$873=$A$9)*('Crop Comparison'!$B$2:$B$873=$B61),0),4)),"",INDEX('Crop Comparison'!$A$2:$D$873,MATCH(1,('Crop Comparison'!$A$2:$A$873=$A$9)*('Crop Comparison'!$B$2:$B$873=$B61),0),4))</f>
        <v/>
      </c>
      <c r="E61" s="11" t="str">
        <f t="array" ref="E61">IF(ISERROR(INDEX('Crop Comparison'!$A$2:$D$873,MATCH(1,('Crop Comparison'!$A$2:$A$873=$A$9)*('Crop Comparison'!$B$2:$B$873=$C61),0),4)),"",INDEX('Crop Comparison'!$A$2:$D$873,MATCH(1,('Crop Comparison'!$A$2:$A$873=$A$9)*('Crop Comparison'!$B$2:$B$873=$C61),0),4))</f>
        <v/>
      </c>
      <c r="F61" s="28" t="str">
        <f t="array" ref="F61">IF(ISERROR(INDEX(Lookup_PestUse!$A$1:$D$876,SMALL(IF(Lookup_PestUse!$B$1:$B$876=$F$9,ROW(Lookup_PestUse!$B$1:$B$876)),ROW(Lookup_PestUse!47:47)),1)),"",INDEX(Lookup_PestUse!$A$1:$B$876,SMALL(IF(Lookup_PestUse!$B$1:$B$876=$F$9,ROW(Lookup_PestUse!$B$1:$B$876)),ROW(Lookup_PestUse!47:47)),1))</f>
        <v/>
      </c>
      <c r="G61" s="39" t="str">
        <f t="array" ref="G61">IF(ISERROR(INDEX(Lookup_PestUse!$A$1:$D$876,MATCH(1,(Lookup_PestUse!$A$1:$A$876=$F61)*(Lookup_PestUse!$B$1:$B$876=$F$9),0),3)),"",INDEX(Lookup_PestUse!$A$1:$D$876,MATCH(1,(Lookup_PestUse!$A$1:$A$876=$F61)*(Lookup_PestUse!$B$1:$B$876=$F$9),0),3))</f>
        <v/>
      </c>
      <c r="H61" s="40" t="str">
        <f t="array" ref="H61">IF(ISERROR(INDEX(Lookup_PestUse!$A$1:$D$876,MATCH(1,(Lookup_PestUse!$A$1:$A$876=$F61)*(Lookup_PestUse!$B$1:$B$876=$F$9),0),4)),"",INDEX(Lookup_PestUse!$A$1:$D$876,MATCH(1,(Lookup_PestUse!$A$1:$A$876=$F61)*(Lookup_PestUse!$B$1:$B$876=$F$9),0),4))</f>
        <v/>
      </c>
    </row>
    <row r="62" spans="1:8" x14ac:dyDescent="0.2">
      <c r="A62" s="28" t="str">
        <f t="array" ref="A62">IF(ISERROR(INDEX('Crop Comparison'!$A$1:$B$873,SMALL(IF('Crop Comparison'!$A$1:$A$873=$A$9,ROW('Crop Comparison'!$A$1:$A$873)),ROW('Crop Comparison'!48:48)),2)),"",INDEX('Crop Comparison'!$A$1:$B$873,SMALL(IF('Crop Comparison'!$A$1:$A$873=$A$9,ROW('Crop Comparison'!$A$1:$A$873)),ROW('Crop Comparison'!48:48)),2))</f>
        <v/>
      </c>
      <c r="B62" s="39" t="str">
        <f t="array" ref="B62">IF(ISERROR(INDEX('Crop Comparison'!$A$2:$D$873,MATCH(1,('Crop Comparison'!$A$2:$A$873=$A$9)*('Crop Comparison'!$B$2:$B$873=$A62),0),3)),"",INDEX('Crop Comparison'!$A$2:$D$873,MATCH(1,('Crop Comparison'!$A$2:$A$873=$A$9)*('Crop Comparison'!$B$2:$B$873=$A62),0),3))</f>
        <v/>
      </c>
      <c r="C62" s="40" t="str">
        <f t="array" ref="C62">IF(ISERROR(INDEX('Crop Comparison'!$A$2:$D$873,MATCH(1,('Crop Comparison'!$A$2:$A$873=$A$9)*('Crop Comparison'!$B$2:$B$873=$A62),0),4)),"",INDEX('Crop Comparison'!$A$2:$D$873,MATCH(1,('Crop Comparison'!$A$2:$A$873=$A$9)*('Crop Comparison'!$B$2:$B$873=$A62),0),4))</f>
        <v/>
      </c>
      <c r="D62" s="17" t="str">
        <f t="array" ref="D62">IF(ISERROR(INDEX('Crop Comparison'!$A$2:$D$873,MATCH(1,('Crop Comparison'!$A$2:$A$873=$A$9)*('Crop Comparison'!$B$2:$B$873=$B62),0),4)),"",INDEX('Crop Comparison'!$A$2:$D$873,MATCH(1,('Crop Comparison'!$A$2:$A$873=$A$9)*('Crop Comparison'!$B$2:$B$873=$B62),0),4))</f>
        <v/>
      </c>
      <c r="E62" s="11" t="str">
        <f t="array" ref="E62">IF(ISERROR(INDEX('Crop Comparison'!$A$2:$D$873,MATCH(1,('Crop Comparison'!$A$2:$A$873=$A$9)*('Crop Comparison'!$B$2:$B$873=$C62),0),4)),"",INDEX('Crop Comparison'!$A$2:$D$873,MATCH(1,('Crop Comparison'!$A$2:$A$873=$A$9)*('Crop Comparison'!$B$2:$B$873=$C62),0),4))</f>
        <v/>
      </c>
      <c r="F62" s="28" t="str">
        <f t="array" ref="F62">IF(ISERROR(INDEX(Lookup_PestUse!$A$1:$D$876,SMALL(IF(Lookup_PestUse!$B$1:$B$876=$F$9,ROW(Lookup_PestUse!$B$1:$B$876)),ROW(Lookup_PestUse!48:48)),1)),"",INDEX(Lookup_PestUse!$A$1:$B$876,SMALL(IF(Lookup_PestUse!$B$1:$B$876=$F$9,ROW(Lookup_PestUse!$B$1:$B$876)),ROW(Lookup_PestUse!48:48)),1))</f>
        <v/>
      </c>
      <c r="G62" s="39" t="str">
        <f t="array" ref="G62">IF(ISERROR(INDEX(Lookup_PestUse!$A$1:$D$876,MATCH(1,(Lookup_PestUse!$A$1:$A$876=$F62)*(Lookup_PestUse!$B$1:$B$876=$F$9),0),3)),"",INDEX(Lookup_PestUse!$A$1:$D$876,MATCH(1,(Lookup_PestUse!$A$1:$A$876=$F62)*(Lookup_PestUse!$B$1:$B$876=$F$9),0),3))</f>
        <v/>
      </c>
      <c r="H62" s="40" t="str">
        <f t="array" ref="H62">IF(ISERROR(INDEX(Lookup_PestUse!$A$1:$D$876,MATCH(1,(Lookup_PestUse!$A$1:$A$876=$F62)*(Lookup_PestUse!$B$1:$B$876=$F$9),0),4)),"",INDEX(Lookup_PestUse!$A$1:$D$876,MATCH(1,(Lookup_PestUse!$A$1:$A$876=$F62)*(Lookup_PestUse!$B$1:$B$876=$F$9),0),4))</f>
        <v/>
      </c>
    </row>
    <row r="63" spans="1:8" x14ac:dyDescent="0.2">
      <c r="A63" s="28" t="str">
        <f t="array" ref="A63">IF(ISERROR(INDEX('Crop Comparison'!$A$1:$B$873,SMALL(IF('Crop Comparison'!$A$1:$A$873=$A$9,ROW('Crop Comparison'!$A$1:$A$873)),ROW('Crop Comparison'!49:49)),2)),"",INDEX('Crop Comparison'!$A$1:$B$873,SMALL(IF('Crop Comparison'!$A$1:$A$873=$A$9,ROW('Crop Comparison'!$A$1:$A$873)),ROW('Crop Comparison'!49:49)),2))</f>
        <v/>
      </c>
      <c r="B63" s="39" t="str">
        <f t="array" ref="B63">IF(ISERROR(INDEX('Crop Comparison'!$A$2:$D$873,MATCH(1,('Crop Comparison'!$A$2:$A$873=$A$9)*('Crop Comparison'!$B$2:$B$873=$A63),0),3)),"",INDEX('Crop Comparison'!$A$2:$D$873,MATCH(1,('Crop Comparison'!$A$2:$A$873=$A$9)*('Crop Comparison'!$B$2:$B$873=$A63),0),3))</f>
        <v/>
      </c>
      <c r="C63" s="40" t="str">
        <f t="array" ref="C63">IF(ISERROR(INDEX('Crop Comparison'!$A$2:$D$873,MATCH(1,('Crop Comparison'!$A$2:$A$873=$A$9)*('Crop Comparison'!$B$2:$B$873=$A63),0),4)),"",INDEX('Crop Comparison'!$A$2:$D$873,MATCH(1,('Crop Comparison'!$A$2:$A$873=$A$9)*('Crop Comparison'!$B$2:$B$873=$A63),0),4))</f>
        <v/>
      </c>
      <c r="D63" s="17" t="str">
        <f t="array" ref="D63">IF(ISERROR(INDEX('Crop Comparison'!$A$2:$D$873,MATCH(1,('Crop Comparison'!$A$2:$A$873=$A$9)*('Crop Comparison'!$B$2:$B$873=$B63),0),4)),"",INDEX('Crop Comparison'!$A$2:$D$873,MATCH(1,('Crop Comparison'!$A$2:$A$873=$A$9)*('Crop Comparison'!$B$2:$B$873=$B63),0),4))</f>
        <v/>
      </c>
      <c r="E63" s="11" t="str">
        <f t="array" ref="E63">IF(ISERROR(INDEX('Crop Comparison'!$A$2:$D$873,MATCH(1,('Crop Comparison'!$A$2:$A$873=$A$9)*('Crop Comparison'!$B$2:$B$873=$C63),0),4)),"",INDEX('Crop Comparison'!$A$2:$D$873,MATCH(1,('Crop Comparison'!$A$2:$A$873=$A$9)*('Crop Comparison'!$B$2:$B$873=$C63),0),4))</f>
        <v/>
      </c>
      <c r="F63" s="28" t="str">
        <f t="array" ref="F63">IF(ISERROR(INDEX(Lookup_PestUse!$A$1:$D$876,SMALL(IF(Lookup_PestUse!$B$1:$B$876=$F$9,ROW(Lookup_PestUse!$B$1:$B$876)),ROW(Lookup_PestUse!49:49)),1)),"",INDEX(Lookup_PestUse!$A$1:$B$876,SMALL(IF(Lookup_PestUse!$B$1:$B$876=$F$9,ROW(Lookup_PestUse!$B$1:$B$876)),ROW(Lookup_PestUse!49:49)),1))</f>
        <v/>
      </c>
      <c r="G63" s="39" t="str">
        <f t="array" ref="G63">IF(ISERROR(INDEX(Lookup_PestUse!$A$1:$D$876,MATCH(1,(Lookup_PestUse!$A$1:$A$876=$F63)*(Lookup_PestUse!$B$1:$B$876=$F$9),0),3)),"",INDEX(Lookup_PestUse!$A$1:$D$876,MATCH(1,(Lookup_PestUse!$A$1:$A$876=$F63)*(Lookup_PestUse!$B$1:$B$876=$F$9),0),3))</f>
        <v/>
      </c>
      <c r="H63" s="40" t="str">
        <f t="array" ref="H63">IF(ISERROR(INDEX(Lookup_PestUse!$A$1:$D$876,MATCH(1,(Lookup_PestUse!$A$1:$A$876=$F63)*(Lookup_PestUse!$B$1:$B$876=$F$9),0),4)),"",INDEX(Lookup_PestUse!$A$1:$D$876,MATCH(1,(Lookup_PestUse!$A$1:$A$876=$F63)*(Lookup_PestUse!$B$1:$B$876=$F$9),0),4))</f>
        <v/>
      </c>
    </row>
    <row r="64" spans="1:8" x14ac:dyDescent="0.2">
      <c r="A64" s="28" t="str">
        <f t="array" ref="A64">IF(ISERROR(INDEX('Crop Comparison'!$A$1:$B$873,SMALL(IF('Crop Comparison'!$A$1:$A$873=$A$9,ROW('Crop Comparison'!$A$1:$A$873)),ROW('Crop Comparison'!50:50)),2)),"",INDEX('Crop Comparison'!$A$1:$B$873,SMALL(IF('Crop Comparison'!$A$1:$A$873=$A$9,ROW('Crop Comparison'!$A$1:$A$873)),ROW('Crop Comparison'!50:50)),2))</f>
        <v/>
      </c>
      <c r="B64" s="39" t="str">
        <f t="array" ref="B64">IF(ISERROR(INDEX('Crop Comparison'!$A$2:$D$873,MATCH(1,('Crop Comparison'!$A$2:$A$873=$A$9)*('Crop Comparison'!$B$2:$B$873=$A64),0),3)),"",INDEX('Crop Comparison'!$A$2:$D$873,MATCH(1,('Crop Comparison'!$A$2:$A$873=$A$9)*('Crop Comparison'!$B$2:$B$873=$A64),0),3))</f>
        <v/>
      </c>
      <c r="C64" s="40" t="str">
        <f t="array" ref="C64">IF(ISERROR(INDEX('Crop Comparison'!$A$2:$D$873,MATCH(1,('Crop Comparison'!$A$2:$A$873=$A$9)*('Crop Comparison'!$B$2:$B$873=$A64),0),4)),"",INDEX('Crop Comparison'!$A$2:$D$873,MATCH(1,('Crop Comparison'!$A$2:$A$873=$A$9)*('Crop Comparison'!$B$2:$B$873=$A64),0),4))</f>
        <v/>
      </c>
      <c r="D64" s="17" t="str">
        <f t="array" ref="D64">IF(ISERROR(INDEX('Crop Comparison'!$A$2:$D$873,MATCH(1,('Crop Comparison'!$A$2:$A$873=$A$9)*('Crop Comparison'!$B$2:$B$873=$B64),0),4)),"",INDEX('Crop Comparison'!$A$2:$D$873,MATCH(1,('Crop Comparison'!$A$2:$A$873=$A$9)*('Crop Comparison'!$B$2:$B$873=$B64),0),4))</f>
        <v/>
      </c>
      <c r="E64" s="11" t="str">
        <f t="array" ref="E64">IF(ISERROR(INDEX('Crop Comparison'!$A$2:$D$873,MATCH(1,('Crop Comparison'!$A$2:$A$873=$A$9)*('Crop Comparison'!$B$2:$B$873=$C64),0),4)),"",INDEX('Crop Comparison'!$A$2:$D$873,MATCH(1,('Crop Comparison'!$A$2:$A$873=$A$9)*('Crop Comparison'!$B$2:$B$873=$C64),0),4))</f>
        <v/>
      </c>
      <c r="F64" s="28" t="str">
        <f t="array" ref="F64">IF(ISERROR(INDEX(Lookup_PestUse!$A$1:$D$876,SMALL(IF(Lookup_PestUse!$B$1:$B$876=$F$9,ROW(Lookup_PestUse!$B$1:$B$876)),ROW(Lookup_PestUse!50:50)),1)),"",INDEX(Lookup_PestUse!$A$1:$B$876,SMALL(IF(Lookup_PestUse!$B$1:$B$876=$F$9,ROW(Lookup_PestUse!$B$1:$B$876)),ROW(Lookup_PestUse!50:50)),1))</f>
        <v/>
      </c>
      <c r="G64" s="39" t="str">
        <f t="array" ref="G64">IF(ISERROR(INDEX(Lookup_PestUse!$A$1:$D$876,MATCH(1,(Lookup_PestUse!$A$1:$A$876=$F64)*(Lookup_PestUse!$B$1:$B$876=$F$9),0),3)),"",INDEX(Lookup_PestUse!$A$1:$D$876,MATCH(1,(Lookup_PestUse!$A$1:$A$876=$F64)*(Lookup_PestUse!$B$1:$B$876=$F$9),0),3))</f>
        <v/>
      </c>
      <c r="H64" s="40" t="str">
        <f t="array" ref="H64">IF(ISERROR(INDEX(Lookup_PestUse!$A$1:$D$876,MATCH(1,(Lookup_PestUse!$A$1:$A$876=$F64)*(Lookup_PestUse!$B$1:$B$876=$F$9),0),4)),"",INDEX(Lookup_PestUse!$A$1:$D$876,MATCH(1,(Lookup_PestUse!$A$1:$A$876=$F64)*(Lookup_PestUse!$B$1:$B$876=$F$9),0),4))</f>
        <v/>
      </c>
    </row>
    <row r="65" spans="1:8" x14ac:dyDescent="0.2">
      <c r="A65" s="28" t="str">
        <f t="array" ref="A65">IF(ISERROR(INDEX('Crop Comparison'!$A$1:$B$873,SMALL(IF('Crop Comparison'!$A$1:$A$873=$A$9,ROW('Crop Comparison'!$A$1:$A$873)),ROW('Crop Comparison'!51:51)),2)),"",INDEX('Crop Comparison'!$A$1:$B$873,SMALL(IF('Crop Comparison'!$A$1:$A$873=$A$9,ROW('Crop Comparison'!$A$1:$A$873)),ROW('Crop Comparison'!51:51)),2))</f>
        <v/>
      </c>
      <c r="B65" s="39" t="str">
        <f t="array" ref="B65">IF(ISERROR(INDEX('Crop Comparison'!$A$2:$D$873,MATCH(1,('Crop Comparison'!$A$2:$A$873=$A$9)*('Crop Comparison'!$B$2:$B$873=$A65),0),3)),"",INDEX('Crop Comparison'!$A$2:$D$873,MATCH(1,('Crop Comparison'!$A$2:$A$873=$A$9)*('Crop Comparison'!$B$2:$B$873=$A65),0),3))</f>
        <v/>
      </c>
      <c r="C65" s="40" t="str">
        <f t="array" ref="C65">IF(ISERROR(INDEX('Crop Comparison'!$A$2:$D$873,MATCH(1,('Crop Comparison'!$A$2:$A$873=$A$9)*('Crop Comparison'!$B$2:$B$873=$A65),0),4)),"",INDEX('Crop Comparison'!$A$2:$D$873,MATCH(1,('Crop Comparison'!$A$2:$A$873=$A$9)*('Crop Comparison'!$B$2:$B$873=$A65),0),4))</f>
        <v/>
      </c>
      <c r="D65" s="17" t="str">
        <f t="array" ref="D65">IF(ISERROR(INDEX('Crop Comparison'!$A$2:$D$873,MATCH(1,('Crop Comparison'!$A$2:$A$873=$A$9)*('Crop Comparison'!$B$2:$B$873=$B65),0),4)),"",INDEX('Crop Comparison'!$A$2:$D$873,MATCH(1,('Crop Comparison'!$A$2:$A$873=$A$9)*('Crop Comparison'!$B$2:$B$873=$B65),0),4))</f>
        <v/>
      </c>
      <c r="E65" s="11" t="str">
        <f t="array" ref="E65">IF(ISERROR(INDEX('Crop Comparison'!$A$2:$D$873,MATCH(1,('Crop Comparison'!$A$2:$A$873=$A$9)*('Crop Comparison'!$B$2:$B$873=$C65),0),4)),"",INDEX('Crop Comparison'!$A$2:$D$873,MATCH(1,('Crop Comparison'!$A$2:$A$873=$A$9)*('Crop Comparison'!$B$2:$B$873=$C65),0),4))</f>
        <v/>
      </c>
      <c r="F65" s="28" t="str">
        <f t="array" ref="F65">IF(ISERROR(INDEX(Lookup_PestUse!$A$1:$D$876,SMALL(IF(Lookup_PestUse!$B$1:$B$876=$F$9,ROW(Lookup_PestUse!$B$1:$B$876)),ROW(Lookup_PestUse!51:51)),1)),"",INDEX(Lookup_PestUse!$A$1:$B$876,SMALL(IF(Lookup_PestUse!$B$1:$B$876=$F$9,ROW(Lookup_PestUse!$B$1:$B$876)),ROW(Lookup_PestUse!51:51)),1))</f>
        <v/>
      </c>
      <c r="G65" s="39" t="str">
        <f t="array" ref="G65">IF(ISERROR(INDEX(Lookup_PestUse!$A$1:$D$876,MATCH(1,(Lookup_PestUse!$A$1:$A$876=$F65)*(Lookup_PestUse!$B$1:$B$876=$F$9),0),3)),"",INDEX(Lookup_PestUse!$A$1:$D$876,MATCH(1,(Lookup_PestUse!$A$1:$A$876=$F65)*(Lookup_PestUse!$B$1:$B$876=$F$9),0),3))</f>
        <v/>
      </c>
      <c r="H65" s="40" t="str">
        <f t="array" ref="H65">IF(ISERROR(INDEX(Lookup_PestUse!$A$1:$D$876,MATCH(1,(Lookup_PestUse!$A$1:$A$876=$F65)*(Lookup_PestUse!$B$1:$B$876=$F$9),0),4)),"",INDEX(Lookup_PestUse!$A$1:$D$876,MATCH(1,(Lookup_PestUse!$A$1:$A$876=$F65)*(Lookup_PestUse!$B$1:$B$876=$F$9),0),4))</f>
        <v/>
      </c>
    </row>
    <row r="66" spans="1:8" x14ac:dyDescent="0.2">
      <c r="A66" s="28" t="str">
        <f t="array" ref="A66">IF(ISERROR(INDEX('Crop Comparison'!$A$1:$B$873,SMALL(IF('Crop Comparison'!$A$1:$A$873=$A$9,ROW('Crop Comparison'!$A$1:$A$873)),ROW('Crop Comparison'!52:52)),2)),"",INDEX('Crop Comparison'!$A$1:$B$873,SMALL(IF('Crop Comparison'!$A$1:$A$873=$A$9,ROW('Crop Comparison'!$A$1:$A$873)),ROW('Crop Comparison'!52:52)),2))</f>
        <v/>
      </c>
      <c r="B66" s="39" t="str">
        <f t="array" ref="B66">IF(ISERROR(INDEX('Crop Comparison'!$A$2:$D$873,MATCH(1,('Crop Comparison'!$A$2:$A$873=$A$9)*('Crop Comparison'!$B$2:$B$873=$A66),0),3)),"",INDEX('Crop Comparison'!$A$2:$D$873,MATCH(1,('Crop Comparison'!$A$2:$A$873=$A$9)*('Crop Comparison'!$B$2:$B$873=$A66),0),3))</f>
        <v/>
      </c>
      <c r="C66" s="40" t="str">
        <f t="array" ref="C66">IF(ISERROR(INDEX('Crop Comparison'!$A$2:$D$873,MATCH(1,('Crop Comparison'!$A$2:$A$873=$A$9)*('Crop Comparison'!$B$2:$B$873=$A66),0),4)),"",INDEX('Crop Comparison'!$A$2:$D$873,MATCH(1,('Crop Comparison'!$A$2:$A$873=$A$9)*('Crop Comparison'!$B$2:$B$873=$A66),0),4))</f>
        <v/>
      </c>
      <c r="D66" s="17" t="str">
        <f t="array" ref="D66">IF(ISERROR(INDEX('Crop Comparison'!$A$2:$D$873,MATCH(1,('Crop Comparison'!$A$2:$A$873=$A$9)*('Crop Comparison'!$B$2:$B$873=$B66),0),4)),"",INDEX('Crop Comparison'!$A$2:$D$873,MATCH(1,('Crop Comparison'!$A$2:$A$873=$A$9)*('Crop Comparison'!$B$2:$B$873=$B66),0),4))</f>
        <v/>
      </c>
      <c r="E66" s="11" t="str">
        <f t="array" ref="E66">IF(ISERROR(INDEX('Crop Comparison'!$A$2:$D$873,MATCH(1,('Crop Comparison'!$A$2:$A$873=$A$9)*('Crop Comparison'!$B$2:$B$873=$C66),0),4)),"",INDEX('Crop Comparison'!$A$2:$D$873,MATCH(1,('Crop Comparison'!$A$2:$A$873=$A$9)*('Crop Comparison'!$B$2:$B$873=$C66),0),4))</f>
        <v/>
      </c>
      <c r="F66" s="28" t="str">
        <f t="array" ref="F66">IF(ISERROR(INDEX(Lookup_PestUse!$A$1:$D$876,SMALL(IF(Lookup_PestUse!$B$1:$B$876=$F$9,ROW(Lookup_PestUse!$B$1:$B$876)),ROW(Lookup_PestUse!52:52)),1)),"",INDEX(Lookup_PestUse!$A$1:$B$876,SMALL(IF(Lookup_PestUse!$B$1:$B$876=$F$9,ROW(Lookup_PestUse!$B$1:$B$876)),ROW(Lookup_PestUse!52:52)),1))</f>
        <v/>
      </c>
      <c r="G66" s="39" t="str">
        <f t="array" ref="G66">IF(ISERROR(INDEX(Lookup_PestUse!$A$1:$D$876,MATCH(1,(Lookup_PestUse!$A$1:$A$876=$F66)*(Lookup_PestUse!$B$1:$B$876=$F$9),0),3)),"",INDEX(Lookup_PestUse!$A$1:$D$876,MATCH(1,(Lookup_PestUse!$A$1:$A$876=$F66)*(Lookup_PestUse!$B$1:$B$876=$F$9),0),3))</f>
        <v/>
      </c>
      <c r="H66" s="40" t="str">
        <f t="array" ref="H66">IF(ISERROR(INDEX(Lookup_PestUse!$A$1:$D$876,MATCH(1,(Lookup_PestUse!$A$1:$A$876=$F66)*(Lookup_PestUse!$B$1:$B$876=$F$9),0),4)),"",INDEX(Lookup_PestUse!$A$1:$D$876,MATCH(1,(Lookup_PestUse!$A$1:$A$876=$F66)*(Lookup_PestUse!$B$1:$B$876=$F$9),0),4))</f>
        <v/>
      </c>
    </row>
    <row r="67" spans="1:8" x14ac:dyDescent="0.2">
      <c r="A67" s="28" t="str">
        <f t="array" ref="A67">IF(ISERROR(INDEX('Crop Comparison'!$A$1:$B$873,SMALL(IF('Crop Comparison'!$A$1:$A$873=$A$9,ROW('Crop Comparison'!$A$1:$A$873)),ROW('Crop Comparison'!53:53)),2)),"",INDEX('Crop Comparison'!$A$1:$B$873,SMALL(IF('Crop Comparison'!$A$1:$A$873=$A$9,ROW('Crop Comparison'!$A$1:$A$873)),ROW('Crop Comparison'!53:53)),2))</f>
        <v/>
      </c>
      <c r="B67" s="39" t="str">
        <f t="array" ref="B67">IF(ISERROR(INDEX('Crop Comparison'!$A$2:$D$873,MATCH(1,('Crop Comparison'!$A$2:$A$873=$A$9)*('Crop Comparison'!$B$2:$B$873=$A67),0),3)),"",INDEX('Crop Comparison'!$A$2:$D$873,MATCH(1,('Crop Comparison'!$A$2:$A$873=$A$9)*('Crop Comparison'!$B$2:$B$873=$A67),0),3))</f>
        <v/>
      </c>
      <c r="C67" s="40" t="str">
        <f t="array" ref="C67">IF(ISERROR(INDEX('Crop Comparison'!$A$2:$D$873,MATCH(1,('Crop Comparison'!$A$2:$A$873=$A$9)*('Crop Comparison'!$B$2:$B$873=$A67),0),4)),"",INDEX('Crop Comparison'!$A$2:$D$873,MATCH(1,('Crop Comparison'!$A$2:$A$873=$A$9)*('Crop Comparison'!$B$2:$B$873=$A67),0),4))</f>
        <v/>
      </c>
      <c r="D67" s="17" t="str">
        <f t="array" ref="D67">IF(ISERROR(INDEX('Crop Comparison'!$A$2:$D$873,MATCH(1,('Crop Comparison'!$A$2:$A$873=$A$9)*('Crop Comparison'!$B$2:$B$873=$B67),0),4)),"",INDEX('Crop Comparison'!$A$2:$D$873,MATCH(1,('Crop Comparison'!$A$2:$A$873=$A$9)*('Crop Comparison'!$B$2:$B$873=$B67),0),4))</f>
        <v/>
      </c>
      <c r="E67" s="11" t="str">
        <f t="array" ref="E67">IF(ISERROR(INDEX('Crop Comparison'!$A$2:$D$873,MATCH(1,('Crop Comparison'!$A$2:$A$873=$A$9)*('Crop Comparison'!$B$2:$B$873=$C67),0),4)),"",INDEX('Crop Comparison'!$A$2:$D$873,MATCH(1,('Crop Comparison'!$A$2:$A$873=$A$9)*('Crop Comparison'!$B$2:$B$873=$C67),0),4))</f>
        <v/>
      </c>
      <c r="F67" s="28" t="str">
        <f t="array" ref="F67">IF(ISERROR(INDEX(Lookup_PestUse!$A$1:$D$876,SMALL(IF(Lookup_PestUse!$B$1:$B$876=$F$9,ROW(Lookup_PestUse!$B$1:$B$876)),ROW(Lookup_PestUse!53:53)),1)),"",INDEX(Lookup_PestUse!$A$1:$B$876,SMALL(IF(Lookup_PestUse!$B$1:$B$876=$F$9,ROW(Lookup_PestUse!$B$1:$B$876)),ROW(Lookup_PestUse!53:53)),1))</f>
        <v/>
      </c>
      <c r="G67" s="39" t="str">
        <f t="array" ref="G67">IF(ISERROR(INDEX(Lookup_PestUse!$A$1:$D$876,MATCH(1,(Lookup_PestUse!$A$1:$A$876=$F67)*(Lookup_PestUse!$B$1:$B$876=$F$9),0),3)),"",INDEX(Lookup_PestUse!$A$1:$D$876,MATCH(1,(Lookup_PestUse!$A$1:$A$876=$F67)*(Lookup_PestUse!$B$1:$B$876=$F$9),0),3))</f>
        <v/>
      </c>
      <c r="H67" s="40" t="str">
        <f t="array" ref="H67">IF(ISERROR(INDEX(Lookup_PestUse!$A$1:$D$876,MATCH(1,(Lookup_PestUse!$A$1:$A$876=$F67)*(Lookup_PestUse!$B$1:$B$876=$F$9),0),4)),"",INDEX(Lookup_PestUse!$A$1:$D$876,MATCH(1,(Lookup_PestUse!$A$1:$A$876=$F67)*(Lookup_PestUse!$B$1:$B$876=$F$9),0),4))</f>
        <v/>
      </c>
    </row>
    <row r="68" spans="1:8" x14ac:dyDescent="0.2">
      <c r="A68" s="28" t="str">
        <f t="array" ref="A68">IF(ISERROR(INDEX('Crop Comparison'!$A$1:$B$873,SMALL(IF('Crop Comparison'!$A$1:$A$873=$A$9,ROW('Crop Comparison'!$A$1:$A$873)),ROW('Crop Comparison'!54:54)),2)),"",INDEX('Crop Comparison'!$A$1:$B$873,SMALL(IF('Crop Comparison'!$A$1:$A$873=$A$9,ROW('Crop Comparison'!$A$1:$A$873)),ROW('Crop Comparison'!54:54)),2))</f>
        <v/>
      </c>
      <c r="B68" s="39" t="str">
        <f t="array" ref="B68">IF(ISERROR(INDEX('Crop Comparison'!$A$2:$D$873,MATCH(1,('Crop Comparison'!$A$2:$A$873=$A$9)*('Crop Comparison'!$B$2:$B$873=$A68),0),3)),"",INDEX('Crop Comparison'!$A$2:$D$873,MATCH(1,('Crop Comparison'!$A$2:$A$873=$A$9)*('Crop Comparison'!$B$2:$B$873=$A68),0),3))</f>
        <v/>
      </c>
      <c r="C68" s="40" t="str">
        <f t="array" ref="C68">IF(ISERROR(INDEX('Crop Comparison'!$A$2:$D$873,MATCH(1,('Crop Comparison'!$A$2:$A$873=$A$9)*('Crop Comparison'!$B$2:$B$873=$A68),0),4)),"",INDEX('Crop Comparison'!$A$2:$D$873,MATCH(1,('Crop Comparison'!$A$2:$A$873=$A$9)*('Crop Comparison'!$B$2:$B$873=$A68),0),4))</f>
        <v/>
      </c>
      <c r="D68" s="17" t="str">
        <f t="array" ref="D68">IF(ISERROR(INDEX('Crop Comparison'!$A$2:$D$873,MATCH(1,('Crop Comparison'!$A$2:$A$873=$A$9)*('Crop Comparison'!$B$2:$B$873=$B68),0),4)),"",INDEX('Crop Comparison'!$A$2:$D$873,MATCH(1,('Crop Comparison'!$A$2:$A$873=$A$9)*('Crop Comparison'!$B$2:$B$873=$B68),0),4))</f>
        <v/>
      </c>
      <c r="E68" s="11" t="str">
        <f t="array" ref="E68">IF(ISERROR(INDEX('Crop Comparison'!$A$2:$D$873,MATCH(1,('Crop Comparison'!$A$2:$A$873=$A$9)*('Crop Comparison'!$B$2:$B$873=$C68),0),4)),"",INDEX('Crop Comparison'!$A$2:$D$873,MATCH(1,('Crop Comparison'!$A$2:$A$873=$A$9)*('Crop Comparison'!$B$2:$B$873=$C68),0),4))</f>
        <v/>
      </c>
      <c r="F68" s="28" t="str">
        <f t="array" ref="F68">IF(ISERROR(INDEX(Lookup_PestUse!$A$1:$D$876,SMALL(IF(Lookup_PestUse!$B$1:$B$876=$F$9,ROW(Lookup_PestUse!$B$1:$B$876)),ROW(Lookup_PestUse!54:54)),1)),"",INDEX(Lookup_PestUse!$A$1:$B$876,SMALL(IF(Lookup_PestUse!$B$1:$B$876=$F$9,ROW(Lookup_PestUse!$B$1:$B$876)),ROW(Lookup_PestUse!54:54)),1))</f>
        <v/>
      </c>
      <c r="G68" s="39" t="str">
        <f t="array" ref="G68">IF(ISERROR(INDEX(Lookup_PestUse!$A$1:$D$876,MATCH(1,(Lookup_PestUse!$A$1:$A$876=$F68)*(Lookup_PestUse!$B$1:$B$876=$F$9),0),3)),"",INDEX(Lookup_PestUse!$A$1:$D$876,MATCH(1,(Lookup_PestUse!$A$1:$A$876=$F68)*(Lookup_PestUse!$B$1:$B$876=$F$9),0),3))</f>
        <v/>
      </c>
      <c r="H68" s="40" t="str">
        <f t="array" ref="H68">IF(ISERROR(INDEX(Lookup_PestUse!$A$1:$D$876,MATCH(1,(Lookup_PestUse!$A$1:$A$876=$F68)*(Lookup_PestUse!$B$1:$B$876=$F$9),0),4)),"",INDEX(Lookup_PestUse!$A$1:$D$876,MATCH(1,(Lookup_PestUse!$A$1:$A$876=$F68)*(Lookup_PestUse!$B$1:$B$876=$F$9),0),4))</f>
        <v/>
      </c>
    </row>
    <row r="69" spans="1:8" x14ac:dyDescent="0.2">
      <c r="A69" s="28" t="str">
        <f t="array" ref="A69">IF(ISERROR(INDEX('Crop Comparison'!$A$1:$B$873,SMALL(IF('Crop Comparison'!$A$1:$A$873=$A$9,ROW('Crop Comparison'!$A$1:$A$873)),ROW('Crop Comparison'!55:55)),2)),"",INDEX('Crop Comparison'!$A$1:$B$873,SMALL(IF('Crop Comparison'!$A$1:$A$873=$A$9,ROW('Crop Comparison'!$A$1:$A$873)),ROW('Crop Comparison'!55:55)),2))</f>
        <v/>
      </c>
      <c r="B69" s="39" t="str">
        <f t="array" ref="B69">IF(ISERROR(INDEX('Crop Comparison'!$A$2:$D$873,MATCH(1,('Crop Comparison'!$A$2:$A$873=$A$9)*('Crop Comparison'!$B$2:$B$873=$A69),0),3)),"",INDEX('Crop Comparison'!$A$2:$D$873,MATCH(1,('Crop Comparison'!$A$2:$A$873=$A$9)*('Crop Comparison'!$B$2:$B$873=$A69),0),3))</f>
        <v/>
      </c>
      <c r="C69" s="40" t="str">
        <f t="array" ref="C69">IF(ISERROR(INDEX('Crop Comparison'!$A$2:$D$873,MATCH(1,('Crop Comparison'!$A$2:$A$873=$A$9)*('Crop Comparison'!$B$2:$B$873=$A69),0),4)),"",INDEX('Crop Comparison'!$A$2:$D$873,MATCH(1,('Crop Comparison'!$A$2:$A$873=$A$9)*('Crop Comparison'!$B$2:$B$873=$A69),0),4))</f>
        <v/>
      </c>
      <c r="D69" s="17" t="str">
        <f t="array" ref="D69">IF(ISERROR(INDEX('Crop Comparison'!$A$2:$D$873,MATCH(1,('Crop Comparison'!$A$2:$A$873=$A$9)*('Crop Comparison'!$B$2:$B$873=$B69),0),4)),"",INDEX('Crop Comparison'!$A$2:$D$873,MATCH(1,('Crop Comparison'!$A$2:$A$873=$A$9)*('Crop Comparison'!$B$2:$B$873=$B69),0),4))</f>
        <v/>
      </c>
      <c r="E69" s="11" t="str">
        <f t="array" ref="E69">IF(ISERROR(INDEX('Crop Comparison'!$A$2:$D$873,MATCH(1,('Crop Comparison'!$A$2:$A$873=$A$9)*('Crop Comparison'!$B$2:$B$873=$C69),0),4)),"",INDEX('Crop Comparison'!$A$2:$D$873,MATCH(1,('Crop Comparison'!$A$2:$A$873=$A$9)*('Crop Comparison'!$B$2:$B$873=$C69),0),4))</f>
        <v/>
      </c>
      <c r="F69" s="28" t="str">
        <f t="array" ref="F69">IF(ISERROR(INDEX(Lookup_PestUse!$A$1:$D$876,SMALL(IF(Lookup_PestUse!$B$1:$B$876=$F$9,ROW(Lookup_PestUse!$B$1:$B$876)),ROW(Lookup_PestUse!55:55)),1)),"",INDEX(Lookup_PestUse!$A$1:$B$876,SMALL(IF(Lookup_PestUse!$B$1:$B$876=$F$9,ROW(Lookup_PestUse!$B$1:$B$876)),ROW(Lookup_PestUse!55:55)),1))</f>
        <v/>
      </c>
      <c r="G69" s="39" t="str">
        <f t="array" ref="G69">IF(ISERROR(INDEX(Lookup_PestUse!$A$1:$D$876,MATCH(1,(Lookup_PestUse!$A$1:$A$876=$F69)*(Lookup_PestUse!$B$1:$B$876=$F$9),0),3)),"",INDEX(Lookup_PestUse!$A$1:$D$876,MATCH(1,(Lookup_PestUse!$A$1:$A$876=$F69)*(Lookup_PestUse!$B$1:$B$876=$F$9),0),3))</f>
        <v/>
      </c>
      <c r="H69" s="40" t="str">
        <f t="array" ref="H69">IF(ISERROR(INDEX(Lookup_PestUse!$A$1:$D$876,MATCH(1,(Lookup_PestUse!$A$1:$A$876=$F69)*(Lookup_PestUse!$B$1:$B$876=$F$9),0),4)),"",INDEX(Lookup_PestUse!$A$1:$D$876,MATCH(1,(Lookup_PestUse!$A$1:$A$876=$F69)*(Lookup_PestUse!$B$1:$B$876=$F$9),0),4))</f>
        <v/>
      </c>
    </row>
    <row r="70" spans="1:8" x14ac:dyDescent="0.2">
      <c r="A70" s="28" t="str">
        <f t="array" ref="A70">IF(ISERROR(INDEX('Crop Comparison'!$A$1:$B$873,SMALL(IF('Crop Comparison'!$A$1:$A$873=$A$9,ROW('Crop Comparison'!$A$1:$A$873)),ROW('Crop Comparison'!56:56)),2)),"",INDEX('Crop Comparison'!$A$1:$B$873,SMALL(IF('Crop Comparison'!$A$1:$A$873=$A$9,ROW('Crop Comparison'!$A$1:$A$873)),ROW('Crop Comparison'!56:56)),2))</f>
        <v/>
      </c>
      <c r="B70" s="39" t="str">
        <f t="array" ref="B70">IF(ISERROR(INDEX('Crop Comparison'!$A$2:$D$873,MATCH(1,('Crop Comparison'!$A$2:$A$873=$A$9)*('Crop Comparison'!$B$2:$B$873=$A70),0),3)),"",INDEX('Crop Comparison'!$A$2:$D$873,MATCH(1,('Crop Comparison'!$A$2:$A$873=$A$9)*('Crop Comparison'!$B$2:$B$873=$A70),0),3))</f>
        <v/>
      </c>
      <c r="C70" s="40" t="str">
        <f t="array" ref="C70">IF(ISERROR(INDEX('Crop Comparison'!$A$2:$D$873,MATCH(1,('Crop Comparison'!$A$2:$A$873=$A$9)*('Crop Comparison'!$B$2:$B$873=$A70),0),4)),"",INDEX('Crop Comparison'!$A$2:$D$873,MATCH(1,('Crop Comparison'!$A$2:$A$873=$A$9)*('Crop Comparison'!$B$2:$B$873=$A70),0),4))</f>
        <v/>
      </c>
      <c r="D70" s="17" t="str">
        <f t="array" ref="D70">IF(ISERROR(INDEX('Crop Comparison'!$A$2:$D$873,MATCH(1,('Crop Comparison'!$A$2:$A$873=$A$9)*('Crop Comparison'!$B$2:$B$873=$B70),0),4)),"",INDEX('Crop Comparison'!$A$2:$D$873,MATCH(1,('Crop Comparison'!$A$2:$A$873=$A$9)*('Crop Comparison'!$B$2:$B$873=$B70),0),4))</f>
        <v/>
      </c>
      <c r="E70" s="11" t="str">
        <f t="array" ref="E70">IF(ISERROR(INDEX('Crop Comparison'!$A$2:$D$873,MATCH(1,('Crop Comparison'!$A$2:$A$873=$A$9)*('Crop Comparison'!$B$2:$B$873=$C70),0),4)),"",INDEX('Crop Comparison'!$A$2:$D$873,MATCH(1,('Crop Comparison'!$A$2:$A$873=$A$9)*('Crop Comparison'!$B$2:$B$873=$C70),0),4))</f>
        <v/>
      </c>
      <c r="F70" s="28" t="str">
        <f t="array" ref="F70">IF(ISERROR(INDEX(Lookup_PestUse!$A$1:$D$876,SMALL(IF(Lookup_PestUse!$B$1:$B$876=$F$9,ROW(Lookup_PestUse!$B$1:$B$876)),ROW(Lookup_PestUse!56:56)),1)),"",INDEX(Lookup_PestUse!$A$1:$B$876,SMALL(IF(Lookup_PestUse!$B$1:$B$876=$F$9,ROW(Lookup_PestUse!$B$1:$B$876)),ROW(Lookup_PestUse!56:56)),1))</f>
        <v/>
      </c>
      <c r="G70" s="39" t="str">
        <f t="array" ref="G70">IF(ISERROR(INDEX(Lookup_PestUse!$A$1:$D$876,MATCH(1,(Lookup_PestUse!$A$1:$A$876=$F70)*(Lookup_PestUse!$B$1:$B$876=$F$9),0),3)),"",INDEX(Lookup_PestUse!$A$1:$D$876,MATCH(1,(Lookup_PestUse!$A$1:$A$876=$F70)*(Lookup_PestUse!$B$1:$B$876=$F$9),0),3))</f>
        <v/>
      </c>
      <c r="H70" s="40" t="str">
        <f t="array" ref="H70">IF(ISERROR(INDEX(Lookup_PestUse!$A$1:$D$876,MATCH(1,(Lookup_PestUse!$A$1:$A$876=$F70)*(Lookup_PestUse!$B$1:$B$876=$F$9),0),4)),"",INDEX(Lookup_PestUse!$A$1:$D$876,MATCH(1,(Lookup_PestUse!$A$1:$A$876=$F70)*(Lookup_PestUse!$B$1:$B$876=$F$9),0),4))</f>
        <v/>
      </c>
    </row>
    <row r="71" spans="1:8" x14ac:dyDescent="0.2">
      <c r="A71" s="28" t="str">
        <f t="array" ref="A71">IF(ISERROR(INDEX('Crop Comparison'!$A$1:$B$873,SMALL(IF('Crop Comparison'!$A$1:$A$873=$A$9,ROW('Crop Comparison'!$A$1:$A$873)),ROW('Crop Comparison'!57:57)),2)),"",INDEX('Crop Comparison'!$A$1:$B$873,SMALL(IF('Crop Comparison'!$A$1:$A$873=$A$9,ROW('Crop Comparison'!$A$1:$A$873)),ROW('Crop Comparison'!57:57)),2))</f>
        <v/>
      </c>
      <c r="B71" s="39" t="str">
        <f t="array" ref="B71">IF(ISERROR(INDEX('Crop Comparison'!$A$2:$D$873,MATCH(1,('Crop Comparison'!$A$2:$A$873=$A$9)*('Crop Comparison'!$B$2:$B$873=$A71),0),3)),"",INDEX('Crop Comparison'!$A$2:$D$873,MATCH(1,('Crop Comparison'!$A$2:$A$873=$A$9)*('Crop Comparison'!$B$2:$B$873=$A71),0),3))</f>
        <v/>
      </c>
      <c r="C71" s="40" t="str">
        <f t="array" ref="C71">IF(ISERROR(INDEX('Crop Comparison'!$A$2:$D$873,MATCH(1,('Crop Comparison'!$A$2:$A$873=$A$9)*('Crop Comparison'!$B$2:$B$873=$A71),0),4)),"",INDEX('Crop Comparison'!$A$2:$D$873,MATCH(1,('Crop Comparison'!$A$2:$A$873=$A$9)*('Crop Comparison'!$B$2:$B$873=$A71),0),4))</f>
        <v/>
      </c>
      <c r="D71" s="17" t="str">
        <f t="array" ref="D71">IF(ISERROR(INDEX('Crop Comparison'!$A$2:$D$873,MATCH(1,('Crop Comparison'!$A$2:$A$873=$A$9)*('Crop Comparison'!$B$2:$B$873=$B71),0),4)),"",INDEX('Crop Comparison'!$A$2:$D$873,MATCH(1,('Crop Comparison'!$A$2:$A$873=$A$9)*('Crop Comparison'!$B$2:$B$873=$B71),0),4))</f>
        <v/>
      </c>
      <c r="E71" s="11" t="str">
        <f t="array" ref="E71">IF(ISERROR(INDEX('Crop Comparison'!$A$2:$D$873,MATCH(1,('Crop Comparison'!$A$2:$A$873=$A$9)*('Crop Comparison'!$B$2:$B$873=$C71),0),4)),"",INDEX('Crop Comparison'!$A$2:$D$873,MATCH(1,('Crop Comparison'!$A$2:$A$873=$A$9)*('Crop Comparison'!$B$2:$B$873=$C71),0),4))</f>
        <v/>
      </c>
      <c r="F71" s="28" t="str">
        <f t="array" ref="F71">IF(ISERROR(INDEX(Lookup_PestUse!$A$1:$D$876,SMALL(IF(Lookup_PestUse!$B$1:$B$876=$F$9,ROW(Lookup_PestUse!$B$1:$B$876)),ROW(Lookup_PestUse!57:57)),1)),"",INDEX(Lookup_PestUse!$A$1:$B$876,SMALL(IF(Lookup_PestUse!$B$1:$B$876=$F$9,ROW(Lookup_PestUse!$B$1:$B$876)),ROW(Lookup_PestUse!57:57)),1))</f>
        <v/>
      </c>
      <c r="G71" s="39" t="str">
        <f t="array" ref="G71">IF(ISERROR(INDEX(Lookup_PestUse!$A$1:$D$876,MATCH(1,(Lookup_PestUse!$A$1:$A$876=$F71)*(Lookup_PestUse!$B$1:$B$876=$F$9),0),3)),"",INDEX(Lookup_PestUse!$A$1:$D$876,MATCH(1,(Lookup_PestUse!$A$1:$A$876=$F71)*(Lookup_PestUse!$B$1:$B$876=$F$9),0),3))</f>
        <v/>
      </c>
      <c r="H71" s="40" t="str">
        <f t="array" ref="H71">IF(ISERROR(INDEX(Lookup_PestUse!$A$1:$D$876,MATCH(1,(Lookup_PestUse!$A$1:$A$876=$F71)*(Lookup_PestUse!$B$1:$B$876=$F$9),0),4)),"",INDEX(Lookup_PestUse!$A$1:$D$876,MATCH(1,(Lookup_PestUse!$A$1:$A$876=$F71)*(Lookup_PestUse!$B$1:$B$876=$F$9),0),4))</f>
        <v/>
      </c>
    </row>
    <row r="72" spans="1:8" x14ac:dyDescent="0.2">
      <c r="A72" s="28" t="str">
        <f t="array" ref="A72">IF(ISERROR(INDEX('Crop Comparison'!$A$1:$B$873,SMALL(IF('Crop Comparison'!$A$1:$A$873=$A$9,ROW('Crop Comparison'!$A$1:$A$873)),ROW('Crop Comparison'!58:58)),2)),"",INDEX('Crop Comparison'!$A$1:$B$873,SMALL(IF('Crop Comparison'!$A$1:$A$873=$A$9,ROW('Crop Comparison'!$A$1:$A$873)),ROW('Crop Comparison'!58:58)),2))</f>
        <v/>
      </c>
      <c r="B72" s="39" t="str">
        <f t="array" ref="B72">IF(ISERROR(INDEX('Crop Comparison'!$A$2:$D$873,MATCH(1,('Crop Comparison'!$A$2:$A$873=$A$9)*('Crop Comparison'!$B$2:$B$873=$A72),0),3)),"",INDEX('Crop Comparison'!$A$2:$D$873,MATCH(1,('Crop Comparison'!$A$2:$A$873=$A$9)*('Crop Comparison'!$B$2:$B$873=$A72),0),3))</f>
        <v/>
      </c>
      <c r="C72" s="40" t="str">
        <f t="array" ref="C72">IF(ISERROR(INDEX('Crop Comparison'!$A$2:$D$873,MATCH(1,('Crop Comparison'!$A$2:$A$873=$A$9)*('Crop Comparison'!$B$2:$B$873=$A72),0),4)),"",INDEX('Crop Comparison'!$A$2:$D$873,MATCH(1,('Crop Comparison'!$A$2:$A$873=$A$9)*('Crop Comparison'!$B$2:$B$873=$A72),0),4))</f>
        <v/>
      </c>
      <c r="D72" s="17" t="str">
        <f t="array" ref="D72">IF(ISERROR(INDEX('Crop Comparison'!$A$2:$D$873,MATCH(1,('Crop Comparison'!$A$2:$A$873=$A$9)*('Crop Comparison'!$B$2:$B$873=$B72),0),4)),"",INDEX('Crop Comparison'!$A$2:$D$873,MATCH(1,('Crop Comparison'!$A$2:$A$873=$A$9)*('Crop Comparison'!$B$2:$B$873=$B72),0),4))</f>
        <v/>
      </c>
      <c r="E72" s="11" t="str">
        <f t="array" ref="E72">IF(ISERROR(INDEX('Crop Comparison'!$A$2:$D$873,MATCH(1,('Crop Comparison'!$A$2:$A$873=$A$9)*('Crop Comparison'!$B$2:$B$873=$C72),0),4)),"",INDEX('Crop Comparison'!$A$2:$D$873,MATCH(1,('Crop Comparison'!$A$2:$A$873=$A$9)*('Crop Comparison'!$B$2:$B$873=$C72),0),4))</f>
        <v/>
      </c>
      <c r="F72" s="28" t="str">
        <f t="array" ref="F72">IF(ISERROR(INDEX(Lookup_PestUse!$A$1:$D$876,SMALL(IF(Lookup_PestUse!$B$1:$B$876=$F$9,ROW(Lookup_PestUse!$B$1:$B$876)),ROW(Lookup_PestUse!58:58)),1)),"",INDEX(Lookup_PestUse!$A$1:$B$876,SMALL(IF(Lookup_PestUse!$B$1:$B$876=$F$9,ROW(Lookup_PestUse!$B$1:$B$876)),ROW(Lookup_PestUse!58:58)),1))</f>
        <v/>
      </c>
      <c r="G72" s="39" t="str">
        <f t="array" ref="G72">IF(ISERROR(INDEX(Lookup_PestUse!$A$1:$D$876,MATCH(1,(Lookup_PestUse!$A$1:$A$876=$F72)*(Lookup_PestUse!$B$1:$B$876=$F$9),0),3)),"",INDEX(Lookup_PestUse!$A$1:$D$876,MATCH(1,(Lookup_PestUse!$A$1:$A$876=$F72)*(Lookup_PestUse!$B$1:$B$876=$F$9),0),3))</f>
        <v/>
      </c>
      <c r="H72" s="40" t="str">
        <f t="array" ref="H72">IF(ISERROR(INDEX(Lookup_PestUse!$A$1:$D$876,MATCH(1,(Lookup_PestUse!$A$1:$A$876=$F72)*(Lookup_PestUse!$B$1:$B$876=$F$9),0),4)),"",INDEX(Lookup_PestUse!$A$1:$D$876,MATCH(1,(Lookup_PestUse!$A$1:$A$876=$F72)*(Lookup_PestUse!$B$1:$B$876=$F$9),0),4))</f>
        <v/>
      </c>
    </row>
    <row r="73" spans="1:8" x14ac:dyDescent="0.2">
      <c r="A73" s="28" t="str">
        <f t="array" ref="A73">IF(ISERROR(INDEX('Crop Comparison'!$A$1:$B$873,SMALL(IF('Crop Comparison'!$A$1:$A$873=$A$9,ROW('Crop Comparison'!$A$1:$A$873)),ROW('Crop Comparison'!59:59)),2)),"",INDEX('Crop Comparison'!$A$1:$B$873,SMALL(IF('Crop Comparison'!$A$1:$A$873=$A$9,ROW('Crop Comparison'!$A$1:$A$873)),ROW('Crop Comparison'!59:59)),2))</f>
        <v/>
      </c>
      <c r="B73" s="39" t="str">
        <f t="array" ref="B73">IF(ISERROR(INDEX('Crop Comparison'!$A$2:$D$873,MATCH(1,('Crop Comparison'!$A$2:$A$873=$A$9)*('Crop Comparison'!$B$2:$B$873=$A73),0),3)),"",INDEX('Crop Comparison'!$A$2:$D$873,MATCH(1,('Crop Comparison'!$A$2:$A$873=$A$9)*('Crop Comparison'!$B$2:$B$873=$A73),0),3))</f>
        <v/>
      </c>
      <c r="C73" s="40" t="str">
        <f t="array" ref="C73">IF(ISERROR(INDEX('Crop Comparison'!$A$2:$D$873,MATCH(1,('Crop Comparison'!$A$2:$A$873=$A$9)*('Crop Comparison'!$B$2:$B$873=$A73),0),4)),"",INDEX('Crop Comparison'!$A$2:$D$873,MATCH(1,('Crop Comparison'!$A$2:$A$873=$A$9)*('Crop Comparison'!$B$2:$B$873=$A73),0),4))</f>
        <v/>
      </c>
      <c r="D73" s="17" t="str">
        <f t="array" ref="D73">IF(ISERROR(INDEX('Crop Comparison'!$A$2:$D$873,MATCH(1,('Crop Comparison'!$A$2:$A$873=$A$9)*('Crop Comparison'!$B$2:$B$873=$B73),0),4)),"",INDEX('Crop Comparison'!$A$2:$D$873,MATCH(1,('Crop Comparison'!$A$2:$A$873=$A$9)*('Crop Comparison'!$B$2:$B$873=$B73),0),4))</f>
        <v/>
      </c>
      <c r="E73" s="11" t="str">
        <f t="array" ref="E73">IF(ISERROR(INDEX('Crop Comparison'!$A$2:$D$873,MATCH(1,('Crop Comparison'!$A$2:$A$873=$A$9)*('Crop Comparison'!$B$2:$B$873=$C73),0),4)),"",INDEX('Crop Comparison'!$A$2:$D$873,MATCH(1,('Crop Comparison'!$A$2:$A$873=$A$9)*('Crop Comparison'!$B$2:$B$873=$C73),0),4))</f>
        <v/>
      </c>
      <c r="F73" s="28" t="str">
        <f t="array" ref="F73">IF(ISERROR(INDEX(Lookup_PestUse!$A$1:$D$876,SMALL(IF(Lookup_PestUse!$B$1:$B$876=$F$9,ROW(Lookup_PestUse!$B$1:$B$876)),ROW(Lookup_PestUse!59:59)),1)),"",INDEX(Lookup_PestUse!$A$1:$B$876,SMALL(IF(Lookup_PestUse!$B$1:$B$876=$F$9,ROW(Lookup_PestUse!$B$1:$B$876)),ROW(Lookup_PestUse!59:59)),1))</f>
        <v/>
      </c>
      <c r="G73" s="39" t="str">
        <f t="array" ref="G73">IF(ISERROR(INDEX(Lookup_PestUse!$A$1:$D$876,MATCH(1,(Lookup_PestUse!$A$1:$A$876=$F73)*(Lookup_PestUse!$B$1:$B$876=$F$9),0),3)),"",INDEX(Lookup_PestUse!$A$1:$D$876,MATCH(1,(Lookup_PestUse!$A$1:$A$876=$F73)*(Lookup_PestUse!$B$1:$B$876=$F$9),0),3))</f>
        <v/>
      </c>
      <c r="H73" s="40" t="str">
        <f t="array" ref="H73">IF(ISERROR(INDEX(Lookup_PestUse!$A$1:$D$876,MATCH(1,(Lookup_PestUse!$A$1:$A$876=$F73)*(Lookup_PestUse!$B$1:$B$876=$F$9),0),4)),"",INDEX(Lookup_PestUse!$A$1:$D$876,MATCH(1,(Lookup_PestUse!$A$1:$A$876=$F73)*(Lookup_PestUse!$B$1:$B$876=$F$9),0),4))</f>
        <v/>
      </c>
    </row>
    <row r="74" spans="1:8" x14ac:dyDescent="0.2">
      <c r="A74" s="28" t="str">
        <f t="array" ref="A74">IF(ISERROR(INDEX('Crop Comparison'!$A$1:$B$873,SMALL(IF('Crop Comparison'!$A$1:$A$873=$A$9,ROW('Crop Comparison'!$A$1:$A$873)),ROW('Crop Comparison'!60:60)),2)),"",INDEX('Crop Comparison'!$A$1:$B$873,SMALL(IF('Crop Comparison'!$A$1:$A$873=$A$9,ROW('Crop Comparison'!$A$1:$A$873)),ROW('Crop Comparison'!60:60)),2))</f>
        <v/>
      </c>
      <c r="B74" s="39" t="str">
        <f t="array" ref="B74">IF(ISERROR(INDEX('Crop Comparison'!$A$2:$D$873,MATCH(1,('Crop Comparison'!$A$2:$A$873=$A$9)*('Crop Comparison'!$B$2:$B$873=$A74),0),3)),"",INDEX('Crop Comparison'!$A$2:$D$873,MATCH(1,('Crop Comparison'!$A$2:$A$873=$A$9)*('Crop Comparison'!$B$2:$B$873=$A74),0),3))</f>
        <v/>
      </c>
      <c r="C74" s="40" t="str">
        <f t="array" ref="C74">IF(ISERROR(INDEX('Crop Comparison'!$A$2:$D$873,MATCH(1,('Crop Comparison'!$A$2:$A$873=$A$9)*('Crop Comparison'!$B$2:$B$873=$A74),0),4)),"",INDEX('Crop Comparison'!$A$2:$D$873,MATCH(1,('Crop Comparison'!$A$2:$A$873=$A$9)*('Crop Comparison'!$B$2:$B$873=$A74),0),4))</f>
        <v/>
      </c>
      <c r="D74" s="17" t="str">
        <f t="array" ref="D74">IF(ISERROR(INDEX('Crop Comparison'!$A$2:$D$873,MATCH(1,('Crop Comparison'!$A$2:$A$873=$A$9)*('Crop Comparison'!$B$2:$B$873=$B74),0),4)),"",INDEX('Crop Comparison'!$A$2:$D$873,MATCH(1,('Crop Comparison'!$A$2:$A$873=$A$9)*('Crop Comparison'!$B$2:$B$873=$B74),0),4))</f>
        <v/>
      </c>
      <c r="E74" s="11" t="str">
        <f t="array" ref="E74">IF(ISERROR(INDEX('Crop Comparison'!$A$2:$D$873,MATCH(1,('Crop Comparison'!$A$2:$A$873=$A$9)*('Crop Comparison'!$B$2:$B$873=$C74),0),4)),"",INDEX('Crop Comparison'!$A$2:$D$873,MATCH(1,('Crop Comparison'!$A$2:$A$873=$A$9)*('Crop Comparison'!$B$2:$B$873=$C74),0),4))</f>
        <v/>
      </c>
      <c r="F74" s="28" t="str">
        <f t="array" ref="F74">IF(ISERROR(INDEX(Lookup_PestUse!$A$1:$D$876,SMALL(IF(Lookup_PestUse!$B$1:$B$876=$F$9,ROW(Lookup_PestUse!$B$1:$B$876)),ROW(Lookup_PestUse!60:60)),1)),"",INDEX(Lookup_PestUse!$A$1:$B$876,SMALL(IF(Lookup_PestUse!$B$1:$B$876=$F$9,ROW(Lookup_PestUse!$B$1:$B$876)),ROW(Lookup_PestUse!60:60)),1))</f>
        <v/>
      </c>
      <c r="G74" s="39" t="str">
        <f t="array" ref="G74">IF(ISERROR(INDEX(Lookup_PestUse!$A$1:$D$876,MATCH(1,(Lookup_PestUse!$A$1:$A$876=$F74)*(Lookup_PestUse!$B$1:$B$876=$F$9),0),3)),"",INDEX(Lookup_PestUse!$A$1:$D$876,MATCH(1,(Lookup_PestUse!$A$1:$A$876=$F74)*(Lookup_PestUse!$B$1:$B$876=$F$9),0),3))</f>
        <v/>
      </c>
      <c r="H74" s="40" t="str">
        <f t="array" ref="H74">IF(ISERROR(INDEX(Lookup_PestUse!$A$1:$D$876,MATCH(1,(Lookup_PestUse!$A$1:$A$876=$F74)*(Lookup_PestUse!$B$1:$B$876=$F$9),0),4)),"",INDEX(Lookup_PestUse!$A$1:$D$876,MATCH(1,(Lookup_PestUse!$A$1:$A$876=$F74)*(Lookup_PestUse!$B$1:$B$876=$F$9),0),4))</f>
        <v/>
      </c>
    </row>
    <row r="75" spans="1:8" x14ac:dyDescent="0.2">
      <c r="A75" s="28" t="str">
        <f t="array" ref="A75">IF(ISERROR(INDEX('Crop Comparison'!$A$1:$B$873,SMALL(IF('Crop Comparison'!$A$1:$A$873=$A$9,ROW('Crop Comparison'!$A$1:$A$873)),ROW('Crop Comparison'!61:61)),2)),"",INDEX('Crop Comparison'!$A$1:$B$873,SMALL(IF('Crop Comparison'!$A$1:$A$873=$A$9,ROW('Crop Comparison'!$A$1:$A$873)),ROW('Crop Comparison'!61:61)),2))</f>
        <v/>
      </c>
      <c r="B75" s="39" t="str">
        <f t="array" ref="B75">IF(ISERROR(INDEX('Crop Comparison'!$A$2:$D$873,MATCH(1,('Crop Comparison'!$A$2:$A$873=$A$9)*('Crop Comparison'!$B$2:$B$873=$A75),0),3)),"",INDEX('Crop Comparison'!$A$2:$D$873,MATCH(1,('Crop Comparison'!$A$2:$A$873=$A$9)*('Crop Comparison'!$B$2:$B$873=$A75),0),3))</f>
        <v/>
      </c>
      <c r="C75" s="40" t="str">
        <f t="array" ref="C75">IF(ISERROR(INDEX('Crop Comparison'!$A$2:$D$873,MATCH(1,('Crop Comparison'!$A$2:$A$873=$A$9)*('Crop Comparison'!$B$2:$B$873=$A75),0),4)),"",INDEX('Crop Comparison'!$A$2:$D$873,MATCH(1,('Crop Comparison'!$A$2:$A$873=$A$9)*('Crop Comparison'!$B$2:$B$873=$A75),0),4))</f>
        <v/>
      </c>
      <c r="D75" s="17" t="str">
        <f t="array" ref="D75">IF(ISERROR(INDEX('Crop Comparison'!$A$2:$D$873,MATCH(1,('Crop Comparison'!$A$2:$A$873=$A$9)*('Crop Comparison'!$B$2:$B$873=$B75),0),4)),"",INDEX('Crop Comparison'!$A$2:$D$873,MATCH(1,('Crop Comparison'!$A$2:$A$873=$A$9)*('Crop Comparison'!$B$2:$B$873=$B75),0),4))</f>
        <v/>
      </c>
      <c r="E75" s="11" t="str">
        <f t="array" ref="E75">IF(ISERROR(INDEX('Crop Comparison'!$A$2:$D$873,MATCH(1,('Crop Comparison'!$A$2:$A$873=$A$9)*('Crop Comparison'!$B$2:$B$873=$C75),0),4)),"",INDEX('Crop Comparison'!$A$2:$D$873,MATCH(1,('Crop Comparison'!$A$2:$A$873=$A$9)*('Crop Comparison'!$B$2:$B$873=$C75),0),4))</f>
        <v/>
      </c>
      <c r="F75" s="28" t="str">
        <f t="array" ref="F75">IF(ISERROR(INDEX(Lookup_PestUse!$A$1:$D$876,SMALL(IF(Lookup_PestUse!$B$1:$B$876=$F$9,ROW(Lookup_PestUse!$B$1:$B$876)),ROW(Lookup_PestUse!61:61)),1)),"",INDEX(Lookup_PestUse!$A$1:$B$876,SMALL(IF(Lookup_PestUse!$B$1:$B$876=$F$9,ROW(Lookup_PestUse!$B$1:$B$876)),ROW(Lookup_PestUse!61:61)),1))</f>
        <v/>
      </c>
      <c r="G75" s="39" t="str">
        <f t="array" ref="G75">IF(ISERROR(INDEX(Lookup_PestUse!$A$1:$D$876,MATCH(1,(Lookup_PestUse!$A$1:$A$876=$F75)*(Lookup_PestUse!$B$1:$B$876=$F$9),0),3)),"",INDEX(Lookup_PestUse!$A$1:$D$876,MATCH(1,(Lookup_PestUse!$A$1:$A$876=$F75)*(Lookup_PestUse!$B$1:$B$876=$F$9),0),3))</f>
        <v/>
      </c>
      <c r="H75" s="40" t="str">
        <f t="array" ref="H75">IF(ISERROR(INDEX(Lookup_PestUse!$A$1:$D$876,MATCH(1,(Lookup_PestUse!$A$1:$A$876=$F75)*(Lookup_PestUse!$B$1:$B$876=$F$9),0),4)),"",INDEX(Lookup_PestUse!$A$1:$D$876,MATCH(1,(Lookup_PestUse!$A$1:$A$876=$F75)*(Lookup_PestUse!$B$1:$B$876=$F$9),0),4))</f>
        <v/>
      </c>
    </row>
    <row r="76" spans="1:8" x14ac:dyDescent="0.2">
      <c r="A76" s="28" t="str">
        <f t="array" ref="A76">IF(ISERROR(INDEX('Crop Comparison'!$A$1:$B$873,SMALL(IF('Crop Comparison'!$A$1:$A$873=$A$9,ROW('Crop Comparison'!$A$1:$A$873)),ROW('Crop Comparison'!62:62)),2)),"",INDEX('Crop Comparison'!$A$1:$B$873,SMALL(IF('Crop Comparison'!$A$1:$A$873=$A$9,ROW('Crop Comparison'!$A$1:$A$873)),ROW('Crop Comparison'!62:62)),2))</f>
        <v/>
      </c>
      <c r="B76" s="39" t="str">
        <f t="array" ref="B76">IF(ISERROR(INDEX('Crop Comparison'!$A$2:$D$873,MATCH(1,('Crop Comparison'!$A$2:$A$873=$A$9)*('Crop Comparison'!$B$2:$B$873=$A76),0),3)),"",INDEX('Crop Comparison'!$A$2:$D$873,MATCH(1,('Crop Comparison'!$A$2:$A$873=$A$9)*('Crop Comparison'!$B$2:$B$873=$A76),0),3))</f>
        <v/>
      </c>
      <c r="C76" s="40" t="str">
        <f t="array" ref="C76">IF(ISERROR(INDEX('Crop Comparison'!$A$2:$D$873,MATCH(1,('Crop Comparison'!$A$2:$A$873=$A$9)*('Crop Comparison'!$B$2:$B$873=$A76),0),4)),"",INDEX('Crop Comparison'!$A$2:$D$873,MATCH(1,('Crop Comparison'!$A$2:$A$873=$A$9)*('Crop Comparison'!$B$2:$B$873=$A76),0),4))</f>
        <v/>
      </c>
      <c r="D76" s="17" t="str">
        <f t="array" ref="D76">IF(ISERROR(INDEX('Crop Comparison'!$A$2:$D$873,MATCH(1,('Crop Comparison'!$A$2:$A$873=$A$9)*('Crop Comparison'!$B$2:$B$873=$B76),0),4)),"",INDEX('Crop Comparison'!$A$2:$D$873,MATCH(1,('Crop Comparison'!$A$2:$A$873=$A$9)*('Crop Comparison'!$B$2:$B$873=$B76),0),4))</f>
        <v/>
      </c>
      <c r="E76" s="11" t="str">
        <f t="array" ref="E76">IF(ISERROR(INDEX('Crop Comparison'!$A$2:$D$873,MATCH(1,('Crop Comparison'!$A$2:$A$873=$A$9)*('Crop Comparison'!$B$2:$B$873=$C76),0),4)),"",INDEX('Crop Comparison'!$A$2:$D$873,MATCH(1,('Crop Comparison'!$A$2:$A$873=$A$9)*('Crop Comparison'!$B$2:$B$873=$C76),0),4))</f>
        <v/>
      </c>
      <c r="F76" s="28" t="str">
        <f t="array" ref="F76">IF(ISERROR(INDEX(Lookup_PestUse!$A$1:$D$876,SMALL(IF(Lookup_PestUse!$B$1:$B$876=$F$9,ROW(Lookup_PestUse!$B$1:$B$876)),ROW(Lookup_PestUse!62:62)),1)),"",INDEX(Lookup_PestUse!$A$1:$B$876,SMALL(IF(Lookup_PestUse!$B$1:$B$876=$F$9,ROW(Lookup_PestUse!$B$1:$B$876)),ROW(Lookup_PestUse!62:62)),1))</f>
        <v/>
      </c>
      <c r="G76" s="39" t="str">
        <f t="array" ref="G76">IF(ISERROR(INDEX(Lookup_PestUse!$A$1:$D$876,MATCH(1,(Lookup_PestUse!$A$1:$A$876=$F76)*(Lookup_PestUse!$B$1:$B$876=$F$9),0),3)),"",INDEX(Lookup_PestUse!$A$1:$D$876,MATCH(1,(Lookup_PestUse!$A$1:$A$876=$F76)*(Lookup_PestUse!$B$1:$B$876=$F$9),0),3))</f>
        <v/>
      </c>
      <c r="H76" s="40" t="str">
        <f t="array" ref="H76">IF(ISERROR(INDEX(Lookup_PestUse!$A$1:$D$876,MATCH(1,(Lookup_PestUse!$A$1:$A$876=$F76)*(Lookup_PestUse!$B$1:$B$876=$F$9),0),4)),"",INDEX(Lookup_PestUse!$A$1:$D$876,MATCH(1,(Lookup_PestUse!$A$1:$A$876=$F76)*(Lookup_PestUse!$B$1:$B$876=$F$9),0),4))</f>
        <v/>
      </c>
    </row>
    <row r="77" spans="1:8" x14ac:dyDescent="0.2">
      <c r="A77" s="28" t="str">
        <f t="array" ref="A77">IF(ISERROR(INDEX('Crop Comparison'!$A$1:$B$873,SMALL(IF('Crop Comparison'!$A$1:$A$873=$A$9,ROW('Crop Comparison'!$A$1:$A$873)),ROW('Crop Comparison'!63:63)),2)),"",INDEX('Crop Comparison'!$A$1:$B$873,SMALL(IF('Crop Comparison'!$A$1:$A$873=$A$9,ROW('Crop Comparison'!$A$1:$A$873)),ROW('Crop Comparison'!63:63)),2))</f>
        <v/>
      </c>
      <c r="B77" s="39" t="str">
        <f t="array" ref="B77">IF(ISERROR(INDEX('Crop Comparison'!$A$2:$D$873,MATCH(1,('Crop Comparison'!$A$2:$A$873=$A$9)*('Crop Comparison'!$B$2:$B$873=$A77),0),3)),"",INDEX('Crop Comparison'!$A$2:$D$873,MATCH(1,('Crop Comparison'!$A$2:$A$873=$A$9)*('Crop Comparison'!$B$2:$B$873=$A77),0),3))</f>
        <v/>
      </c>
      <c r="C77" s="40" t="str">
        <f t="array" ref="C77">IF(ISERROR(INDEX('Crop Comparison'!$A$2:$D$873,MATCH(1,('Crop Comparison'!$A$2:$A$873=$A$9)*('Crop Comparison'!$B$2:$B$873=$A77),0),4)),"",INDEX('Crop Comparison'!$A$2:$D$873,MATCH(1,('Crop Comparison'!$A$2:$A$873=$A$9)*('Crop Comparison'!$B$2:$B$873=$A77),0),4))</f>
        <v/>
      </c>
      <c r="D77" s="17" t="str">
        <f t="array" ref="D77">IF(ISERROR(INDEX('Crop Comparison'!$A$2:$D$873,MATCH(1,('Crop Comparison'!$A$2:$A$873=$A$9)*('Crop Comparison'!$B$2:$B$873=$B77),0),4)),"",INDEX('Crop Comparison'!$A$2:$D$873,MATCH(1,('Crop Comparison'!$A$2:$A$873=$A$9)*('Crop Comparison'!$B$2:$B$873=$B77),0),4))</f>
        <v/>
      </c>
      <c r="E77" s="11" t="str">
        <f t="array" ref="E77">IF(ISERROR(INDEX('Crop Comparison'!$A$2:$D$873,MATCH(1,('Crop Comparison'!$A$2:$A$873=$A$9)*('Crop Comparison'!$B$2:$B$873=$C77),0),4)),"",INDEX('Crop Comparison'!$A$2:$D$873,MATCH(1,('Crop Comparison'!$A$2:$A$873=$A$9)*('Crop Comparison'!$B$2:$B$873=$C77),0),4))</f>
        <v/>
      </c>
      <c r="F77" s="28" t="str">
        <f t="array" ref="F77">IF(ISERROR(INDEX(Lookup_PestUse!$A$1:$D$876,SMALL(IF(Lookup_PestUse!$B$1:$B$876=$F$9,ROW(Lookup_PestUse!$B$1:$B$876)),ROW(Lookup_PestUse!63:63)),1)),"",INDEX(Lookup_PestUse!$A$1:$B$876,SMALL(IF(Lookup_PestUse!$B$1:$B$876=$F$9,ROW(Lookup_PestUse!$B$1:$B$876)),ROW(Lookup_PestUse!63:63)),1))</f>
        <v/>
      </c>
      <c r="G77" s="39" t="str">
        <f t="array" ref="G77">IF(ISERROR(INDEX(Lookup_PestUse!$A$1:$D$876,MATCH(1,(Lookup_PestUse!$A$1:$A$876=$F77)*(Lookup_PestUse!$B$1:$B$876=$F$9),0),3)),"",INDEX(Lookup_PestUse!$A$1:$D$876,MATCH(1,(Lookup_PestUse!$A$1:$A$876=$F77)*(Lookup_PestUse!$B$1:$B$876=$F$9),0),3))</f>
        <v/>
      </c>
      <c r="H77" s="40" t="str">
        <f t="array" ref="H77">IF(ISERROR(INDEX(Lookup_PestUse!$A$1:$D$876,MATCH(1,(Lookup_PestUse!$A$1:$A$876=$F77)*(Lookup_PestUse!$B$1:$B$876=$F$9),0),4)),"",INDEX(Lookup_PestUse!$A$1:$D$876,MATCH(1,(Lookup_PestUse!$A$1:$A$876=$F77)*(Lookup_PestUse!$B$1:$B$876=$F$9),0),4))</f>
        <v/>
      </c>
    </row>
    <row r="78" spans="1:8" x14ac:dyDescent="0.2">
      <c r="A78" s="28" t="str">
        <f t="array" ref="A78">IF(ISERROR(INDEX('Crop Comparison'!$A$1:$B$873,SMALL(IF('Crop Comparison'!$A$1:$A$873=$A$9,ROW('Crop Comparison'!$A$1:$A$873)),ROW('Crop Comparison'!64:64)),2)),"",INDEX('Crop Comparison'!$A$1:$B$873,SMALL(IF('Crop Comparison'!$A$1:$A$873=$A$9,ROW('Crop Comparison'!$A$1:$A$873)),ROW('Crop Comparison'!64:64)),2))</f>
        <v/>
      </c>
      <c r="B78" s="39" t="str">
        <f t="array" ref="B78">IF(ISERROR(INDEX('Crop Comparison'!$A$2:$D$873,MATCH(1,('Crop Comparison'!$A$2:$A$873=$A$9)*('Crop Comparison'!$B$2:$B$873=$A78),0),3)),"",INDEX('Crop Comparison'!$A$2:$D$873,MATCH(1,('Crop Comparison'!$A$2:$A$873=$A$9)*('Crop Comparison'!$B$2:$B$873=$A78),0),3))</f>
        <v/>
      </c>
      <c r="C78" s="40" t="str">
        <f t="array" ref="C78">IF(ISERROR(INDEX('Crop Comparison'!$A$2:$D$873,MATCH(1,('Crop Comparison'!$A$2:$A$873=$A$9)*('Crop Comparison'!$B$2:$B$873=$A78),0),4)),"",INDEX('Crop Comparison'!$A$2:$D$873,MATCH(1,('Crop Comparison'!$A$2:$A$873=$A$9)*('Crop Comparison'!$B$2:$B$873=$A78),0),4))</f>
        <v/>
      </c>
      <c r="D78" s="17" t="str">
        <f t="array" ref="D78">IF(ISERROR(INDEX('Crop Comparison'!$A$2:$D$873,MATCH(1,('Crop Comparison'!$A$2:$A$873=$A$9)*('Crop Comparison'!$B$2:$B$873=$B78),0),4)),"",INDEX('Crop Comparison'!$A$2:$D$873,MATCH(1,('Crop Comparison'!$A$2:$A$873=$A$9)*('Crop Comparison'!$B$2:$B$873=$B78),0),4))</f>
        <v/>
      </c>
      <c r="E78" s="11" t="str">
        <f t="array" ref="E78">IF(ISERROR(INDEX('Crop Comparison'!$A$2:$D$873,MATCH(1,('Crop Comparison'!$A$2:$A$873=$A$9)*('Crop Comparison'!$B$2:$B$873=$C78),0),4)),"",INDEX('Crop Comparison'!$A$2:$D$873,MATCH(1,('Crop Comparison'!$A$2:$A$873=$A$9)*('Crop Comparison'!$B$2:$B$873=$C78),0),4))</f>
        <v/>
      </c>
      <c r="F78" s="28" t="str">
        <f t="array" ref="F78">IF(ISERROR(INDEX(Lookup_PestUse!$A$1:$D$876,SMALL(IF(Lookup_PestUse!$B$1:$B$876=$F$9,ROW(Lookup_PestUse!$B$1:$B$876)),ROW(Lookup_PestUse!64:64)),1)),"",INDEX(Lookup_PestUse!$A$1:$B$876,SMALL(IF(Lookup_PestUse!$B$1:$B$876=$F$9,ROW(Lookup_PestUse!$B$1:$B$876)),ROW(Lookup_PestUse!64:64)),1))</f>
        <v/>
      </c>
      <c r="G78" s="39" t="str">
        <f t="array" ref="G78">IF(ISERROR(INDEX(Lookup_PestUse!$A$1:$D$876,MATCH(1,(Lookup_PestUse!$A$1:$A$876=$F78)*(Lookup_PestUse!$B$1:$B$876=$F$9),0),3)),"",INDEX(Lookup_PestUse!$A$1:$D$876,MATCH(1,(Lookup_PestUse!$A$1:$A$876=$F78)*(Lookup_PestUse!$B$1:$B$876=$F$9),0),3))</f>
        <v/>
      </c>
      <c r="H78" s="40" t="str">
        <f t="array" ref="H78">IF(ISERROR(INDEX(Lookup_PestUse!$A$1:$D$876,MATCH(1,(Lookup_PestUse!$A$1:$A$876=$F78)*(Lookup_PestUse!$B$1:$B$876=$F$9),0),4)),"",INDEX(Lookup_PestUse!$A$1:$D$876,MATCH(1,(Lookup_PestUse!$A$1:$A$876=$F78)*(Lookup_PestUse!$B$1:$B$876=$F$9),0),4))</f>
        <v/>
      </c>
    </row>
    <row r="79" spans="1:8" x14ac:dyDescent="0.2">
      <c r="A79" s="28" t="str">
        <f t="array" ref="A79">IF(ISERROR(INDEX('Crop Comparison'!$A$1:$B$873,SMALL(IF('Crop Comparison'!$A$1:$A$873=$A$9,ROW('Crop Comparison'!$A$1:$A$873)),ROW('Crop Comparison'!65:65)),2)),"",INDEX('Crop Comparison'!$A$1:$B$873,SMALL(IF('Crop Comparison'!$A$1:$A$873=$A$9,ROW('Crop Comparison'!$A$1:$A$873)),ROW('Crop Comparison'!65:65)),2))</f>
        <v/>
      </c>
      <c r="B79" s="39" t="str">
        <f t="array" ref="B79">IF(ISERROR(INDEX('Crop Comparison'!$A$2:$D$873,MATCH(1,('Crop Comparison'!$A$2:$A$873=$A$9)*('Crop Comparison'!$B$2:$B$873=$A79),0),3)),"",INDEX('Crop Comparison'!$A$2:$D$873,MATCH(1,('Crop Comparison'!$A$2:$A$873=$A$9)*('Crop Comparison'!$B$2:$B$873=$A79),0),3))</f>
        <v/>
      </c>
      <c r="C79" s="40" t="str">
        <f t="array" ref="C79">IF(ISERROR(INDEX('Crop Comparison'!$A$2:$D$873,MATCH(1,('Crop Comparison'!$A$2:$A$873=$A$9)*('Crop Comparison'!$B$2:$B$873=$A79),0),4)),"",INDEX('Crop Comparison'!$A$2:$D$873,MATCH(1,('Crop Comparison'!$A$2:$A$873=$A$9)*('Crop Comparison'!$B$2:$B$873=$A79),0),4))</f>
        <v/>
      </c>
      <c r="D79" s="17" t="str">
        <f t="array" ref="D79">IF(ISERROR(INDEX('Crop Comparison'!$A$2:$D$873,MATCH(1,('Crop Comparison'!$A$2:$A$873=$A$9)*('Crop Comparison'!$B$2:$B$873=$B79),0),4)),"",INDEX('Crop Comparison'!$A$2:$D$873,MATCH(1,('Crop Comparison'!$A$2:$A$873=$A$9)*('Crop Comparison'!$B$2:$B$873=$B79),0),4))</f>
        <v/>
      </c>
      <c r="E79" s="11" t="str">
        <f t="array" ref="E79">IF(ISERROR(INDEX('Crop Comparison'!$A$2:$D$873,MATCH(1,('Crop Comparison'!$A$2:$A$873=$A$9)*('Crop Comparison'!$B$2:$B$873=$C79),0),4)),"",INDEX('Crop Comparison'!$A$2:$D$873,MATCH(1,('Crop Comparison'!$A$2:$A$873=$A$9)*('Crop Comparison'!$B$2:$B$873=$C79),0),4))</f>
        <v/>
      </c>
      <c r="F79" s="28" t="str">
        <f t="array" ref="F79">IF(ISERROR(INDEX(Lookup_PestUse!$A$1:$D$876,SMALL(IF(Lookup_PestUse!$B$1:$B$876=$F$9,ROW(Lookup_PestUse!$B$1:$B$876)),ROW(Lookup_PestUse!65:65)),1)),"",INDEX(Lookup_PestUse!$A$1:$B$876,SMALL(IF(Lookup_PestUse!$B$1:$B$876=$F$9,ROW(Lookup_PestUse!$B$1:$B$876)),ROW(Lookup_PestUse!65:65)),1))</f>
        <v/>
      </c>
      <c r="G79" s="39" t="str">
        <f t="array" ref="G79">IF(ISERROR(INDEX(Lookup_PestUse!$A$1:$D$876,MATCH(1,(Lookup_PestUse!$A$1:$A$876=$F79)*(Lookup_PestUse!$B$1:$B$876=$F$9),0),3)),"",INDEX(Lookup_PestUse!$A$1:$D$876,MATCH(1,(Lookup_PestUse!$A$1:$A$876=$F79)*(Lookup_PestUse!$B$1:$B$876=$F$9),0),3))</f>
        <v/>
      </c>
      <c r="H79" s="40" t="str">
        <f t="array" ref="H79">IF(ISERROR(INDEX(Lookup_PestUse!$A$1:$D$876,MATCH(1,(Lookup_PestUse!$A$1:$A$876=$F79)*(Lookup_PestUse!$B$1:$B$876=$F$9),0),4)),"",INDEX(Lookup_PestUse!$A$1:$D$876,MATCH(1,(Lookup_PestUse!$A$1:$A$876=$F79)*(Lookup_PestUse!$B$1:$B$876=$F$9),0),4))</f>
        <v/>
      </c>
    </row>
    <row r="80" spans="1:8" x14ac:dyDescent="0.2">
      <c r="A80" s="28" t="str">
        <f t="array" ref="A80">IF(ISERROR(INDEX('Crop Comparison'!$A$1:$B$873,SMALL(IF('Crop Comparison'!$A$1:$A$873=$A$9,ROW('Crop Comparison'!$A$1:$A$873)),ROW('Crop Comparison'!66:66)),2)),"",INDEX('Crop Comparison'!$A$1:$B$873,SMALL(IF('Crop Comparison'!$A$1:$A$873=$A$9,ROW('Crop Comparison'!$A$1:$A$873)),ROW('Crop Comparison'!66:66)),2))</f>
        <v/>
      </c>
      <c r="B80" s="39" t="str">
        <f t="array" ref="B80">IF(ISERROR(INDEX('Crop Comparison'!$A$2:$D$873,MATCH(1,('Crop Comparison'!$A$2:$A$873=$A$9)*('Crop Comparison'!$B$2:$B$873=$A80),0),3)),"",INDEX('Crop Comparison'!$A$2:$D$873,MATCH(1,('Crop Comparison'!$A$2:$A$873=$A$9)*('Crop Comparison'!$B$2:$B$873=$A80),0),3))</f>
        <v/>
      </c>
      <c r="C80" s="40" t="str">
        <f t="array" ref="C80">IF(ISERROR(INDEX('Crop Comparison'!$A$2:$D$873,MATCH(1,('Crop Comparison'!$A$2:$A$873=$A$9)*('Crop Comparison'!$B$2:$B$873=$A80),0),4)),"",INDEX('Crop Comparison'!$A$2:$D$873,MATCH(1,('Crop Comparison'!$A$2:$A$873=$A$9)*('Crop Comparison'!$B$2:$B$873=$A80),0),4))</f>
        <v/>
      </c>
      <c r="D80" s="17" t="str">
        <f t="array" ref="D80">IF(ISERROR(INDEX('Crop Comparison'!$A$2:$D$873,MATCH(1,('Crop Comparison'!$A$2:$A$873=$A$9)*('Crop Comparison'!$B$2:$B$873=$B80),0),4)),"",INDEX('Crop Comparison'!$A$2:$D$873,MATCH(1,('Crop Comparison'!$A$2:$A$873=$A$9)*('Crop Comparison'!$B$2:$B$873=$B80),0),4))</f>
        <v/>
      </c>
      <c r="E80" s="11" t="str">
        <f t="array" ref="E80">IF(ISERROR(INDEX('Crop Comparison'!$A$2:$D$873,MATCH(1,('Crop Comparison'!$A$2:$A$873=$A$9)*('Crop Comparison'!$B$2:$B$873=$C80),0),4)),"",INDEX('Crop Comparison'!$A$2:$D$873,MATCH(1,('Crop Comparison'!$A$2:$A$873=$A$9)*('Crop Comparison'!$B$2:$B$873=$C80),0),4))</f>
        <v/>
      </c>
      <c r="F80" s="28" t="str">
        <f t="array" ref="F80">IF(ISERROR(INDEX(Lookup_PestUse!$A$1:$D$876,SMALL(IF(Lookup_PestUse!$B$1:$B$876=$F$9,ROW(Lookup_PestUse!$B$1:$B$876)),ROW(Lookup_PestUse!66:66)),1)),"",INDEX(Lookup_PestUse!$A$1:$B$876,SMALL(IF(Lookup_PestUse!$B$1:$B$876=$F$9,ROW(Lookup_PestUse!$B$1:$B$876)),ROW(Lookup_PestUse!66:66)),1))</f>
        <v/>
      </c>
      <c r="G80" s="39" t="str">
        <f t="array" ref="G80">IF(ISERROR(INDEX(Lookup_PestUse!$A$1:$D$876,MATCH(1,(Lookup_PestUse!$A$1:$A$876=$F80)*(Lookup_PestUse!$B$1:$B$876=$F$9),0),3)),"",INDEX(Lookup_PestUse!$A$1:$D$876,MATCH(1,(Lookup_PestUse!$A$1:$A$876=$F80)*(Lookup_PestUse!$B$1:$B$876=$F$9),0),3))</f>
        <v/>
      </c>
      <c r="H80" s="40" t="str">
        <f t="array" ref="H80">IF(ISERROR(INDEX(Lookup_PestUse!$A$1:$D$876,MATCH(1,(Lookup_PestUse!$A$1:$A$876=$F80)*(Lookup_PestUse!$B$1:$B$876=$F$9),0),4)),"",INDEX(Lookup_PestUse!$A$1:$D$876,MATCH(1,(Lookup_PestUse!$A$1:$A$876=$F80)*(Lookup_PestUse!$B$1:$B$876=$F$9),0),4))</f>
        <v/>
      </c>
    </row>
    <row r="81" spans="1:8" x14ac:dyDescent="0.2">
      <c r="A81" s="28" t="str">
        <f t="array" ref="A81">IF(ISERROR(INDEX('Crop Comparison'!$A$1:$B$873,SMALL(IF('Crop Comparison'!$A$1:$A$873=$A$9,ROW('Crop Comparison'!$A$1:$A$873)),ROW('Crop Comparison'!67:67)),2)),"",INDEX('Crop Comparison'!$A$1:$B$873,SMALL(IF('Crop Comparison'!$A$1:$A$873=$A$9,ROW('Crop Comparison'!$A$1:$A$873)),ROW('Crop Comparison'!67:67)),2))</f>
        <v/>
      </c>
      <c r="B81" s="39" t="str">
        <f t="array" ref="B81">IF(ISERROR(INDEX('Crop Comparison'!$A$2:$D$873,MATCH(1,('Crop Comparison'!$A$2:$A$873=$A$9)*('Crop Comparison'!$B$2:$B$873=$A81),0),3)),"",INDEX('Crop Comparison'!$A$2:$D$873,MATCH(1,('Crop Comparison'!$A$2:$A$873=$A$9)*('Crop Comparison'!$B$2:$B$873=$A81),0),3))</f>
        <v/>
      </c>
      <c r="C81" s="40" t="str">
        <f t="array" ref="C81">IF(ISERROR(INDEX('Crop Comparison'!$A$2:$D$873,MATCH(1,('Crop Comparison'!$A$2:$A$873=$A$9)*('Crop Comparison'!$B$2:$B$873=$A81),0),4)),"",INDEX('Crop Comparison'!$A$2:$D$873,MATCH(1,('Crop Comparison'!$A$2:$A$873=$A$9)*('Crop Comparison'!$B$2:$B$873=$A81),0),4))</f>
        <v/>
      </c>
      <c r="D81" s="17" t="str">
        <f t="array" ref="D81">IF(ISERROR(INDEX('Crop Comparison'!$A$2:$D$873,MATCH(1,('Crop Comparison'!$A$2:$A$873=$A$9)*('Crop Comparison'!$B$2:$B$873=$B81),0),4)),"",INDEX('Crop Comparison'!$A$2:$D$873,MATCH(1,('Crop Comparison'!$A$2:$A$873=$A$9)*('Crop Comparison'!$B$2:$B$873=$B81),0),4))</f>
        <v/>
      </c>
      <c r="E81" s="11" t="str">
        <f t="array" ref="E81">IF(ISERROR(INDEX('Crop Comparison'!$A$2:$D$873,MATCH(1,('Crop Comparison'!$A$2:$A$873=$A$9)*('Crop Comparison'!$B$2:$B$873=$C81),0),4)),"",INDEX('Crop Comparison'!$A$2:$D$873,MATCH(1,('Crop Comparison'!$A$2:$A$873=$A$9)*('Crop Comparison'!$B$2:$B$873=$C81),0),4))</f>
        <v/>
      </c>
      <c r="F81" s="28" t="str">
        <f t="array" ref="F81">IF(ISERROR(INDEX(Lookup_PestUse!$A$1:$D$876,SMALL(IF(Lookup_PestUse!$B$1:$B$876=$F$9,ROW(Lookup_PestUse!$B$1:$B$876)),ROW(Lookup_PestUse!67:67)),1)),"",INDEX(Lookup_PestUse!$A$1:$B$876,SMALL(IF(Lookup_PestUse!$B$1:$B$876=$F$9,ROW(Lookup_PestUse!$B$1:$B$876)),ROW(Lookup_PestUse!67:67)),1))</f>
        <v/>
      </c>
      <c r="G81" s="39" t="str">
        <f t="array" ref="G81">IF(ISERROR(INDEX(Lookup_PestUse!$A$1:$D$876,MATCH(1,(Lookup_PestUse!$A$1:$A$876=$F81)*(Lookup_PestUse!$B$1:$B$876=$F$9),0),3)),"",INDEX(Lookup_PestUse!$A$1:$D$876,MATCH(1,(Lookup_PestUse!$A$1:$A$876=$F81)*(Lookup_PestUse!$B$1:$B$876=$F$9),0),3))</f>
        <v/>
      </c>
      <c r="H81" s="40" t="str">
        <f t="array" ref="H81">IF(ISERROR(INDEX(Lookup_PestUse!$A$1:$D$876,MATCH(1,(Lookup_PestUse!$A$1:$A$876=$F81)*(Lookup_PestUse!$B$1:$B$876=$F$9),0),4)),"",INDEX(Lookup_PestUse!$A$1:$D$876,MATCH(1,(Lookup_PestUse!$A$1:$A$876=$F81)*(Lookup_PestUse!$B$1:$B$876=$F$9),0),4))</f>
        <v/>
      </c>
    </row>
    <row r="82" spans="1:8" x14ac:dyDescent="0.2">
      <c r="A82" s="28" t="str">
        <f t="array" ref="A82">IF(ISERROR(INDEX('Crop Comparison'!$A$1:$B$873,SMALL(IF('Crop Comparison'!$A$1:$A$873=$A$9,ROW('Crop Comparison'!$A$1:$A$873)),ROW('Crop Comparison'!68:68)),2)),"",INDEX('Crop Comparison'!$A$1:$B$873,SMALL(IF('Crop Comparison'!$A$1:$A$873=$A$9,ROW('Crop Comparison'!$A$1:$A$873)),ROW('Crop Comparison'!68:68)),2))</f>
        <v/>
      </c>
      <c r="B82" s="39" t="str">
        <f t="array" ref="B82">IF(ISERROR(INDEX('Crop Comparison'!$A$2:$D$873,MATCH(1,('Crop Comparison'!$A$2:$A$873=$A$9)*('Crop Comparison'!$B$2:$B$873=$A82),0),3)),"",INDEX('Crop Comparison'!$A$2:$D$873,MATCH(1,('Crop Comparison'!$A$2:$A$873=$A$9)*('Crop Comparison'!$B$2:$B$873=$A82),0),3))</f>
        <v/>
      </c>
      <c r="C82" s="40" t="str">
        <f t="array" ref="C82">IF(ISERROR(INDEX('Crop Comparison'!$A$2:$D$873,MATCH(1,('Crop Comparison'!$A$2:$A$873=$A$9)*('Crop Comparison'!$B$2:$B$873=$A82),0),4)),"",INDEX('Crop Comparison'!$A$2:$D$873,MATCH(1,('Crop Comparison'!$A$2:$A$873=$A$9)*('Crop Comparison'!$B$2:$B$873=$A82),0),4))</f>
        <v/>
      </c>
      <c r="D82" s="17" t="str">
        <f t="array" ref="D82">IF(ISERROR(INDEX('Crop Comparison'!$A$2:$D$873,MATCH(1,('Crop Comparison'!$A$2:$A$873=$A$9)*('Crop Comparison'!$B$2:$B$873=$B82),0),4)),"",INDEX('Crop Comparison'!$A$2:$D$873,MATCH(1,('Crop Comparison'!$A$2:$A$873=$A$9)*('Crop Comparison'!$B$2:$B$873=$B82),0),4))</f>
        <v/>
      </c>
      <c r="E82" s="11" t="str">
        <f t="array" ref="E82">IF(ISERROR(INDEX('Crop Comparison'!$A$2:$D$873,MATCH(1,('Crop Comparison'!$A$2:$A$873=$A$9)*('Crop Comparison'!$B$2:$B$873=$C82),0),4)),"",INDEX('Crop Comparison'!$A$2:$D$873,MATCH(1,('Crop Comparison'!$A$2:$A$873=$A$9)*('Crop Comparison'!$B$2:$B$873=$C82),0),4))</f>
        <v/>
      </c>
      <c r="F82" s="28" t="str">
        <f t="array" ref="F82">IF(ISERROR(INDEX(Lookup_PestUse!$A$1:$D$876,SMALL(IF(Lookup_PestUse!$B$1:$B$876=$F$9,ROW(Lookup_PestUse!$B$1:$B$876)),ROW(Lookup_PestUse!68:68)),1)),"",INDEX(Lookup_PestUse!$A$1:$B$876,SMALL(IF(Lookup_PestUse!$B$1:$B$876=$F$9,ROW(Lookup_PestUse!$B$1:$B$876)),ROW(Lookup_PestUse!68:68)),1))</f>
        <v/>
      </c>
      <c r="G82" s="39" t="str">
        <f t="array" ref="G82">IF(ISERROR(INDEX(Lookup_PestUse!$A$1:$D$876,MATCH(1,(Lookup_PestUse!$A$1:$A$876=$F82)*(Lookup_PestUse!$B$1:$B$876=$F$9),0),3)),"",INDEX(Lookup_PestUse!$A$1:$D$876,MATCH(1,(Lookup_PestUse!$A$1:$A$876=$F82)*(Lookup_PestUse!$B$1:$B$876=$F$9),0),3))</f>
        <v/>
      </c>
      <c r="H82" s="40" t="str">
        <f t="array" ref="H82">IF(ISERROR(INDEX(Lookup_PestUse!$A$1:$D$876,MATCH(1,(Lookup_PestUse!$A$1:$A$876=$F82)*(Lookup_PestUse!$B$1:$B$876=$F$9),0),4)),"",INDEX(Lookup_PestUse!$A$1:$D$876,MATCH(1,(Lookup_PestUse!$A$1:$A$876=$F82)*(Lookup_PestUse!$B$1:$B$876=$F$9),0),4))</f>
        <v/>
      </c>
    </row>
    <row r="83" spans="1:8" x14ac:dyDescent="0.2">
      <c r="A83" s="28" t="str">
        <f t="array" ref="A83">IF(ISERROR(INDEX('Crop Comparison'!$A$1:$B$873,SMALL(IF('Crop Comparison'!$A$1:$A$873=$A$9,ROW('Crop Comparison'!$A$1:$A$873)),ROW('Crop Comparison'!69:69)),2)),"",INDEX('Crop Comparison'!$A$1:$B$873,SMALL(IF('Crop Comparison'!$A$1:$A$873=$A$9,ROW('Crop Comparison'!$A$1:$A$873)),ROW('Crop Comparison'!69:69)),2))</f>
        <v/>
      </c>
      <c r="B83" s="39" t="str">
        <f t="array" ref="B83">IF(ISERROR(INDEX('Crop Comparison'!$A$2:$D$873,MATCH(1,('Crop Comparison'!$A$2:$A$873=$A$9)*('Crop Comparison'!$B$2:$B$873=$A83),0),3)),"",INDEX('Crop Comparison'!$A$2:$D$873,MATCH(1,('Crop Comparison'!$A$2:$A$873=$A$9)*('Crop Comparison'!$B$2:$B$873=$A83),0),3))</f>
        <v/>
      </c>
      <c r="C83" s="40" t="str">
        <f t="array" ref="C83">IF(ISERROR(INDEX('Crop Comparison'!$A$2:$D$873,MATCH(1,('Crop Comparison'!$A$2:$A$873=$A$9)*('Crop Comparison'!$B$2:$B$873=$A83),0),4)),"",INDEX('Crop Comparison'!$A$2:$D$873,MATCH(1,('Crop Comparison'!$A$2:$A$873=$A$9)*('Crop Comparison'!$B$2:$B$873=$A83),0),4))</f>
        <v/>
      </c>
      <c r="D83" s="17" t="str">
        <f t="array" ref="D83">IF(ISERROR(INDEX('Crop Comparison'!$A$2:$D$873,MATCH(1,('Crop Comparison'!$A$2:$A$873=$A$9)*('Crop Comparison'!$B$2:$B$873=$B83),0),4)),"",INDEX('Crop Comparison'!$A$2:$D$873,MATCH(1,('Crop Comparison'!$A$2:$A$873=$A$9)*('Crop Comparison'!$B$2:$B$873=$B83),0),4))</f>
        <v/>
      </c>
      <c r="E83" s="11" t="str">
        <f t="array" ref="E83">IF(ISERROR(INDEX('Crop Comparison'!$A$2:$D$873,MATCH(1,('Crop Comparison'!$A$2:$A$873=$A$9)*('Crop Comparison'!$B$2:$B$873=$C83),0),4)),"",INDEX('Crop Comparison'!$A$2:$D$873,MATCH(1,('Crop Comparison'!$A$2:$A$873=$A$9)*('Crop Comparison'!$B$2:$B$873=$C83),0),4))</f>
        <v/>
      </c>
      <c r="F83" s="28" t="str">
        <f t="array" ref="F83">IF(ISERROR(INDEX(Lookup_PestUse!$A$1:$D$876,SMALL(IF(Lookup_PestUse!$B$1:$B$876=$F$9,ROW(Lookup_PestUse!$B$1:$B$876)),ROW(Lookup_PestUse!69:69)),1)),"",INDEX(Lookup_PestUse!$A$1:$B$876,SMALL(IF(Lookup_PestUse!$B$1:$B$876=$F$9,ROW(Lookup_PestUse!$B$1:$B$876)),ROW(Lookup_PestUse!69:69)),1))</f>
        <v/>
      </c>
      <c r="G83" s="39" t="str">
        <f t="array" ref="G83">IF(ISERROR(INDEX(Lookup_PestUse!$A$1:$D$876,MATCH(1,(Lookup_PestUse!$A$1:$A$876=$F83)*(Lookup_PestUse!$B$1:$B$876=$F$9),0),3)),"",INDEX(Lookup_PestUse!$A$1:$D$876,MATCH(1,(Lookup_PestUse!$A$1:$A$876=$F83)*(Lookup_PestUse!$B$1:$B$876=$F$9),0),3))</f>
        <v/>
      </c>
      <c r="H83" s="40" t="str">
        <f t="array" ref="H83">IF(ISERROR(INDEX(Lookup_PestUse!$A$1:$D$876,MATCH(1,(Lookup_PestUse!$A$1:$A$876=$F83)*(Lookup_PestUse!$B$1:$B$876=$F$9),0),4)),"",INDEX(Lookup_PestUse!$A$1:$D$876,MATCH(1,(Lookup_PestUse!$A$1:$A$876=$F83)*(Lookup_PestUse!$B$1:$B$876=$F$9),0),4))</f>
        <v/>
      </c>
    </row>
    <row r="84" spans="1:8" x14ac:dyDescent="0.2">
      <c r="A84" s="28" t="str">
        <f t="array" ref="A84">IF(ISERROR(INDEX('Crop Comparison'!$A$1:$B$873,SMALL(IF('Crop Comparison'!$A$1:$A$873=$A$9,ROW('Crop Comparison'!$A$1:$A$873)),ROW('Crop Comparison'!70:70)),2)),"",INDEX('Crop Comparison'!$A$1:$B$873,SMALL(IF('Crop Comparison'!$A$1:$A$873=$A$9,ROW('Crop Comparison'!$A$1:$A$873)),ROW('Crop Comparison'!70:70)),2))</f>
        <v/>
      </c>
      <c r="B84" s="39" t="str">
        <f t="array" ref="B84">IF(ISERROR(INDEX('Crop Comparison'!$A$2:$D$873,MATCH(1,('Crop Comparison'!$A$2:$A$873=$A$9)*('Crop Comparison'!$B$2:$B$873=$A84),0),3)),"",INDEX('Crop Comparison'!$A$2:$D$873,MATCH(1,('Crop Comparison'!$A$2:$A$873=$A$9)*('Crop Comparison'!$B$2:$B$873=$A84),0),3))</f>
        <v/>
      </c>
      <c r="C84" s="40" t="str">
        <f t="array" ref="C84">IF(ISERROR(INDEX('Crop Comparison'!$A$2:$D$873,MATCH(1,('Crop Comparison'!$A$2:$A$873=$A$9)*('Crop Comparison'!$B$2:$B$873=$A84),0),4)),"",INDEX('Crop Comparison'!$A$2:$D$873,MATCH(1,('Crop Comparison'!$A$2:$A$873=$A$9)*('Crop Comparison'!$B$2:$B$873=$A84),0),4))</f>
        <v/>
      </c>
      <c r="D84" s="17" t="str">
        <f t="array" ref="D84">IF(ISERROR(INDEX('Crop Comparison'!$A$2:$D$873,MATCH(1,('Crop Comparison'!$A$2:$A$873=$A$9)*('Crop Comparison'!$B$2:$B$873=$B84),0),4)),"",INDEX('Crop Comparison'!$A$2:$D$873,MATCH(1,('Crop Comparison'!$A$2:$A$873=$A$9)*('Crop Comparison'!$B$2:$B$873=$B84),0),4))</f>
        <v/>
      </c>
      <c r="E84" s="11" t="str">
        <f t="array" ref="E84">IF(ISERROR(INDEX('Crop Comparison'!$A$2:$D$873,MATCH(1,('Crop Comparison'!$A$2:$A$873=$A$9)*('Crop Comparison'!$B$2:$B$873=$C84),0),4)),"",INDEX('Crop Comparison'!$A$2:$D$873,MATCH(1,('Crop Comparison'!$A$2:$A$873=$A$9)*('Crop Comparison'!$B$2:$B$873=$C84),0),4))</f>
        <v/>
      </c>
      <c r="F84" s="28" t="str">
        <f t="array" ref="F84">IF(ISERROR(INDEX(Lookup_PestUse!$A$1:$D$876,SMALL(IF(Lookup_PestUse!$B$1:$B$876=$F$9,ROW(Lookup_PestUse!$B$1:$B$876)),ROW(Lookup_PestUse!70:70)),1)),"",INDEX(Lookup_PestUse!$A$1:$B$876,SMALL(IF(Lookup_PestUse!$B$1:$B$876=$F$9,ROW(Lookup_PestUse!$B$1:$B$876)),ROW(Lookup_PestUse!70:70)),1))</f>
        <v/>
      </c>
      <c r="G84" s="39" t="str">
        <f t="array" ref="G84">IF(ISERROR(INDEX(Lookup_PestUse!$A$1:$D$876,MATCH(1,(Lookup_PestUse!$A$1:$A$876=$F84)*(Lookup_PestUse!$B$1:$B$876=$F$9),0),3)),"",INDEX(Lookup_PestUse!$A$1:$D$876,MATCH(1,(Lookup_PestUse!$A$1:$A$876=$F84)*(Lookup_PestUse!$B$1:$B$876=$F$9),0),3))</f>
        <v/>
      </c>
      <c r="H84" s="40" t="str">
        <f t="array" ref="H84">IF(ISERROR(INDEX(Lookup_PestUse!$A$1:$D$876,MATCH(1,(Lookup_PestUse!$A$1:$A$876=$F84)*(Lookup_PestUse!$B$1:$B$876=$F$9),0),4)),"",INDEX(Lookup_PestUse!$A$1:$D$876,MATCH(1,(Lookup_PestUse!$A$1:$A$876=$F84)*(Lookup_PestUse!$B$1:$B$876=$F$9),0),4))</f>
        <v/>
      </c>
    </row>
    <row r="85" spans="1:8" x14ac:dyDescent="0.2">
      <c r="A85" s="28" t="str">
        <f t="array" ref="A85">IF(ISERROR(INDEX('Crop Comparison'!$A$1:$B$873,SMALL(IF('Crop Comparison'!$A$1:$A$873=$A$9,ROW('Crop Comparison'!$A$1:$A$873)),ROW('Crop Comparison'!71:71)),2)),"",INDEX('Crop Comparison'!$A$1:$B$873,SMALL(IF('Crop Comparison'!$A$1:$A$873=$A$9,ROW('Crop Comparison'!$A$1:$A$873)),ROW('Crop Comparison'!71:71)),2))</f>
        <v/>
      </c>
      <c r="B85" s="39" t="str">
        <f t="array" ref="B85">IF(ISERROR(INDEX('Crop Comparison'!$A$2:$D$873,MATCH(1,('Crop Comparison'!$A$2:$A$873=$A$9)*('Crop Comparison'!$B$2:$B$873=$A85),0),3)),"",INDEX('Crop Comparison'!$A$2:$D$873,MATCH(1,('Crop Comparison'!$A$2:$A$873=$A$9)*('Crop Comparison'!$B$2:$B$873=$A85),0),3))</f>
        <v/>
      </c>
      <c r="C85" s="40" t="str">
        <f t="array" ref="C85">IF(ISERROR(INDEX('Crop Comparison'!$A$2:$D$873,MATCH(1,('Crop Comparison'!$A$2:$A$873=$A$9)*('Crop Comparison'!$B$2:$B$873=$A85),0),4)),"",INDEX('Crop Comparison'!$A$2:$D$873,MATCH(1,('Crop Comparison'!$A$2:$A$873=$A$9)*('Crop Comparison'!$B$2:$B$873=$A85),0),4))</f>
        <v/>
      </c>
      <c r="D85" s="17" t="str">
        <f t="array" ref="D85">IF(ISERROR(INDEX('Crop Comparison'!$A$2:$D$873,MATCH(1,('Crop Comparison'!$A$2:$A$873=$A$9)*('Crop Comparison'!$B$2:$B$873=$B85),0),4)),"",INDEX('Crop Comparison'!$A$2:$D$873,MATCH(1,('Crop Comparison'!$A$2:$A$873=$A$9)*('Crop Comparison'!$B$2:$B$873=$B85),0),4))</f>
        <v/>
      </c>
      <c r="E85" s="11" t="str">
        <f t="array" ref="E85">IF(ISERROR(INDEX('Crop Comparison'!$A$2:$D$873,MATCH(1,('Crop Comparison'!$A$2:$A$873=$A$9)*('Crop Comparison'!$B$2:$B$873=$C85),0),4)),"",INDEX('Crop Comparison'!$A$2:$D$873,MATCH(1,('Crop Comparison'!$A$2:$A$873=$A$9)*('Crop Comparison'!$B$2:$B$873=$C85),0),4))</f>
        <v/>
      </c>
      <c r="F85" s="28" t="str">
        <f t="array" ref="F85">IF(ISERROR(INDEX(Lookup_PestUse!$A$1:$D$876,SMALL(IF(Lookup_PestUse!$B$1:$B$876=$F$9,ROW(Lookup_PestUse!$B$1:$B$876)),ROW(Lookup_PestUse!71:71)),1)),"",INDEX(Lookup_PestUse!$A$1:$B$876,SMALL(IF(Lookup_PestUse!$B$1:$B$876=$F$9,ROW(Lookup_PestUse!$B$1:$B$876)),ROW(Lookup_PestUse!71:71)),1))</f>
        <v/>
      </c>
      <c r="G85" s="39" t="str">
        <f t="array" ref="G85">IF(ISERROR(INDEX(Lookup_PestUse!$A$1:$D$876,MATCH(1,(Lookup_PestUse!$A$1:$A$876=$F85)*(Lookup_PestUse!$B$1:$B$876=$F$9),0),3)),"",INDEX(Lookup_PestUse!$A$1:$D$876,MATCH(1,(Lookup_PestUse!$A$1:$A$876=$F85)*(Lookup_PestUse!$B$1:$B$876=$F$9),0),3))</f>
        <v/>
      </c>
      <c r="H85" s="40" t="str">
        <f t="array" ref="H85">IF(ISERROR(INDEX(Lookup_PestUse!$A$1:$D$876,MATCH(1,(Lookup_PestUse!$A$1:$A$876=$F85)*(Lookup_PestUse!$B$1:$B$876=$F$9),0),4)),"",INDEX(Lookup_PestUse!$A$1:$D$876,MATCH(1,(Lookup_PestUse!$A$1:$A$876=$F85)*(Lookup_PestUse!$B$1:$B$876=$F$9),0),4))</f>
        <v/>
      </c>
    </row>
    <row r="86" spans="1:8" x14ac:dyDescent="0.2">
      <c r="A86" s="28" t="str">
        <f t="array" ref="A86">IF(ISERROR(INDEX('Crop Comparison'!$A$1:$B$873,SMALL(IF('Crop Comparison'!$A$1:$A$873=$A$9,ROW('Crop Comparison'!$A$1:$A$873)),ROW('Crop Comparison'!72:72)),2)),"",INDEX('Crop Comparison'!$A$1:$B$873,SMALL(IF('Crop Comparison'!$A$1:$A$873=$A$9,ROW('Crop Comparison'!$A$1:$A$873)),ROW('Crop Comparison'!72:72)),2))</f>
        <v/>
      </c>
      <c r="B86" s="39" t="str">
        <f t="array" ref="B86">IF(ISERROR(INDEX('Crop Comparison'!$A$2:$D$873,MATCH(1,('Crop Comparison'!$A$2:$A$873=$A$9)*('Crop Comparison'!$B$2:$B$873=$A86),0),3)),"",INDEX('Crop Comparison'!$A$2:$D$873,MATCH(1,('Crop Comparison'!$A$2:$A$873=$A$9)*('Crop Comparison'!$B$2:$B$873=$A86),0),3))</f>
        <v/>
      </c>
      <c r="C86" s="40" t="str">
        <f t="array" ref="C86">IF(ISERROR(INDEX('Crop Comparison'!$A$2:$D$873,MATCH(1,('Crop Comparison'!$A$2:$A$873=$A$9)*('Crop Comparison'!$B$2:$B$873=$A86),0),4)),"",INDEX('Crop Comparison'!$A$2:$D$873,MATCH(1,('Crop Comparison'!$A$2:$A$873=$A$9)*('Crop Comparison'!$B$2:$B$873=$A86),0),4))</f>
        <v/>
      </c>
      <c r="D86" s="17" t="str">
        <f t="array" ref="D86">IF(ISERROR(INDEX('Crop Comparison'!$A$2:$D$873,MATCH(1,('Crop Comparison'!$A$2:$A$873=$A$9)*('Crop Comparison'!$B$2:$B$873=$B86),0),4)),"",INDEX('Crop Comparison'!$A$2:$D$873,MATCH(1,('Crop Comparison'!$A$2:$A$873=$A$9)*('Crop Comparison'!$B$2:$B$873=$B86),0),4))</f>
        <v/>
      </c>
      <c r="E86" s="11" t="str">
        <f t="array" ref="E86">IF(ISERROR(INDEX('Crop Comparison'!$A$2:$D$873,MATCH(1,('Crop Comparison'!$A$2:$A$873=$A$9)*('Crop Comparison'!$B$2:$B$873=$C86),0),4)),"",INDEX('Crop Comparison'!$A$2:$D$873,MATCH(1,('Crop Comparison'!$A$2:$A$873=$A$9)*('Crop Comparison'!$B$2:$B$873=$C86),0),4))</f>
        <v/>
      </c>
      <c r="F86" s="28" t="str">
        <f t="array" ref="F86">IF(ISERROR(INDEX(Lookup_PestUse!$A$1:$D$876,SMALL(IF(Lookup_PestUse!$B$1:$B$876=$F$9,ROW(Lookup_PestUse!$B$1:$B$876)),ROW(Lookup_PestUse!72:72)),1)),"",INDEX(Lookup_PestUse!$A$1:$B$876,SMALL(IF(Lookup_PestUse!$B$1:$B$876=$F$9,ROW(Lookup_PestUse!$B$1:$B$876)),ROW(Lookup_PestUse!72:72)),1))</f>
        <v/>
      </c>
      <c r="G86" s="39" t="str">
        <f t="array" ref="G86">IF(ISERROR(INDEX(Lookup_PestUse!$A$1:$D$876,MATCH(1,(Lookup_PestUse!$A$1:$A$876=$F86)*(Lookup_PestUse!$B$1:$B$876=$F$9),0),3)),"",INDEX(Lookup_PestUse!$A$1:$D$876,MATCH(1,(Lookup_PestUse!$A$1:$A$876=$F86)*(Lookup_PestUse!$B$1:$B$876=$F$9),0),3))</f>
        <v/>
      </c>
      <c r="H86" s="40" t="str">
        <f t="array" ref="H86">IF(ISERROR(INDEX(Lookup_PestUse!$A$1:$D$876,MATCH(1,(Lookup_PestUse!$A$1:$A$876=$F86)*(Lookup_PestUse!$B$1:$B$876=$F$9),0),4)),"",INDEX(Lookup_PestUse!$A$1:$D$876,MATCH(1,(Lookup_PestUse!$A$1:$A$876=$F86)*(Lookup_PestUse!$B$1:$B$876=$F$9),0),4))</f>
        <v/>
      </c>
    </row>
    <row r="87" spans="1:8" x14ac:dyDescent="0.2">
      <c r="A87" s="28" t="str">
        <f t="array" ref="A87">IF(ISERROR(INDEX('Crop Comparison'!$A$1:$B$873,SMALL(IF('Crop Comparison'!$A$1:$A$873=$A$9,ROW('Crop Comparison'!$A$1:$A$873)),ROW('Crop Comparison'!73:73)),2)),"",INDEX('Crop Comparison'!$A$1:$B$873,SMALL(IF('Crop Comparison'!$A$1:$A$873=$A$9,ROW('Crop Comparison'!$A$1:$A$873)),ROW('Crop Comparison'!73:73)),2))</f>
        <v/>
      </c>
      <c r="B87" s="39" t="str">
        <f t="array" ref="B87">IF(ISERROR(INDEX('Crop Comparison'!$A$2:$D$873,MATCH(1,('Crop Comparison'!$A$2:$A$873=$A$9)*('Crop Comparison'!$B$2:$B$873=$A87),0),3)),"",INDEX('Crop Comparison'!$A$2:$D$873,MATCH(1,('Crop Comparison'!$A$2:$A$873=$A$9)*('Crop Comparison'!$B$2:$B$873=$A87),0),3))</f>
        <v/>
      </c>
      <c r="C87" s="40" t="str">
        <f t="array" ref="C87">IF(ISERROR(INDEX('Crop Comparison'!$A$2:$D$873,MATCH(1,('Crop Comparison'!$A$2:$A$873=$A$9)*('Crop Comparison'!$B$2:$B$873=$A87),0),4)),"",INDEX('Crop Comparison'!$A$2:$D$873,MATCH(1,('Crop Comparison'!$A$2:$A$873=$A$9)*('Crop Comparison'!$B$2:$B$873=$A87),0),4))</f>
        <v/>
      </c>
      <c r="D87" s="17" t="str">
        <f t="array" ref="D87">IF(ISERROR(INDEX('Crop Comparison'!$A$2:$D$873,MATCH(1,('Crop Comparison'!$A$2:$A$873=$A$9)*('Crop Comparison'!$B$2:$B$873=$B87),0),4)),"",INDEX('Crop Comparison'!$A$2:$D$873,MATCH(1,('Crop Comparison'!$A$2:$A$873=$A$9)*('Crop Comparison'!$B$2:$B$873=$B87),0),4))</f>
        <v/>
      </c>
      <c r="E87" s="11" t="str">
        <f t="array" ref="E87">IF(ISERROR(INDEX('Crop Comparison'!$A$2:$D$873,MATCH(1,('Crop Comparison'!$A$2:$A$873=$A$9)*('Crop Comparison'!$B$2:$B$873=$C87),0),4)),"",INDEX('Crop Comparison'!$A$2:$D$873,MATCH(1,('Crop Comparison'!$A$2:$A$873=$A$9)*('Crop Comparison'!$B$2:$B$873=$C87),0),4))</f>
        <v/>
      </c>
      <c r="F87" s="28" t="str">
        <f t="array" ref="F87">IF(ISERROR(INDEX(Lookup_PestUse!$A$1:$D$876,SMALL(IF(Lookup_PestUse!$B$1:$B$876=$F$9,ROW(Lookup_PestUse!$B$1:$B$876)),ROW(Lookup_PestUse!73:73)),1)),"",INDEX(Lookup_PestUse!$A$1:$B$876,SMALL(IF(Lookup_PestUse!$B$1:$B$876=$F$9,ROW(Lookup_PestUse!$B$1:$B$876)),ROW(Lookup_PestUse!73:73)),1))</f>
        <v/>
      </c>
      <c r="G87" s="39" t="str">
        <f t="array" ref="G87">IF(ISERROR(INDEX(Lookup_PestUse!$A$1:$D$876,MATCH(1,(Lookup_PestUse!$A$1:$A$876=$F87)*(Lookup_PestUse!$B$1:$B$876=$F$9),0),3)),"",INDEX(Lookup_PestUse!$A$1:$D$876,MATCH(1,(Lookup_PestUse!$A$1:$A$876=$F87)*(Lookup_PestUse!$B$1:$B$876=$F$9),0),3))</f>
        <v/>
      </c>
      <c r="H87" s="40" t="str">
        <f t="array" ref="H87">IF(ISERROR(INDEX(Lookup_PestUse!$A$1:$D$876,MATCH(1,(Lookup_PestUse!$A$1:$A$876=$F87)*(Lookup_PestUse!$B$1:$B$876=$F$9),0),4)),"",INDEX(Lookup_PestUse!$A$1:$D$876,MATCH(1,(Lookup_PestUse!$A$1:$A$876=$F87)*(Lookup_PestUse!$B$1:$B$876=$F$9),0),4))</f>
        <v/>
      </c>
    </row>
    <row r="88" spans="1:8" x14ac:dyDescent="0.2">
      <c r="A88" s="28" t="str">
        <f t="array" ref="A88">IF(ISERROR(INDEX('Crop Comparison'!$A$1:$B$873,SMALL(IF('Crop Comparison'!$A$1:$A$873=$A$9,ROW('Crop Comparison'!$A$1:$A$873)),ROW('Crop Comparison'!74:74)),2)),"",INDEX('Crop Comparison'!$A$1:$B$873,SMALL(IF('Crop Comparison'!$A$1:$A$873=$A$9,ROW('Crop Comparison'!$A$1:$A$873)),ROW('Crop Comparison'!74:74)),2))</f>
        <v/>
      </c>
      <c r="B88" s="39" t="str">
        <f t="array" ref="B88">IF(ISERROR(INDEX('Crop Comparison'!$A$2:$D$873,MATCH(1,('Crop Comparison'!$A$2:$A$873=$A$9)*('Crop Comparison'!$B$2:$B$873=$A88),0),3)),"",INDEX('Crop Comparison'!$A$2:$D$873,MATCH(1,('Crop Comparison'!$A$2:$A$873=$A$9)*('Crop Comparison'!$B$2:$B$873=$A88),0),3))</f>
        <v/>
      </c>
      <c r="C88" s="40" t="str">
        <f t="array" ref="C88">IF(ISERROR(INDEX('Crop Comparison'!$A$2:$D$873,MATCH(1,('Crop Comparison'!$A$2:$A$873=$A$9)*('Crop Comparison'!$B$2:$B$873=$A88),0),4)),"",INDEX('Crop Comparison'!$A$2:$D$873,MATCH(1,('Crop Comparison'!$A$2:$A$873=$A$9)*('Crop Comparison'!$B$2:$B$873=$A88),0),4))</f>
        <v/>
      </c>
      <c r="D88" s="17" t="str">
        <f t="array" ref="D88">IF(ISERROR(INDEX('Crop Comparison'!$A$2:$D$873,MATCH(1,('Crop Comparison'!$A$2:$A$873=$A$9)*('Crop Comparison'!$B$2:$B$873=$B88),0),4)),"",INDEX('Crop Comparison'!$A$2:$D$873,MATCH(1,('Crop Comparison'!$A$2:$A$873=$A$9)*('Crop Comparison'!$B$2:$B$873=$B88),0),4))</f>
        <v/>
      </c>
      <c r="E88" s="11" t="str">
        <f t="array" ref="E88">IF(ISERROR(INDEX('Crop Comparison'!$A$2:$D$873,MATCH(1,('Crop Comparison'!$A$2:$A$873=$A$9)*('Crop Comparison'!$B$2:$B$873=$C88),0),4)),"",INDEX('Crop Comparison'!$A$2:$D$873,MATCH(1,('Crop Comparison'!$A$2:$A$873=$A$9)*('Crop Comparison'!$B$2:$B$873=$C88),0),4))</f>
        <v/>
      </c>
      <c r="F88" s="28" t="str">
        <f t="array" ref="F88">IF(ISERROR(INDEX(Lookup_PestUse!$A$1:$D$876,SMALL(IF(Lookup_PestUse!$B$1:$B$876=$F$9,ROW(Lookup_PestUse!$B$1:$B$876)),ROW(Lookup_PestUse!74:74)),1)),"",INDEX(Lookup_PestUse!$A$1:$B$876,SMALL(IF(Lookup_PestUse!$B$1:$B$876=$F$9,ROW(Lookup_PestUse!$B$1:$B$876)),ROW(Lookup_PestUse!74:74)),1))</f>
        <v/>
      </c>
      <c r="G88" s="39" t="str">
        <f t="array" ref="G88">IF(ISERROR(INDEX(Lookup_PestUse!$A$1:$D$876,MATCH(1,(Lookup_PestUse!$A$1:$A$876=$F88)*(Lookup_PestUse!$B$1:$B$876=$F$9),0),3)),"",INDEX(Lookup_PestUse!$A$1:$D$876,MATCH(1,(Lookup_PestUse!$A$1:$A$876=$F88)*(Lookup_PestUse!$B$1:$B$876=$F$9),0),3))</f>
        <v/>
      </c>
      <c r="H88" s="40" t="str">
        <f t="array" ref="H88">IF(ISERROR(INDEX(Lookup_PestUse!$A$1:$D$876,MATCH(1,(Lookup_PestUse!$A$1:$A$876=$F88)*(Lookup_PestUse!$B$1:$B$876=$F$9),0),4)),"",INDEX(Lookup_PestUse!$A$1:$D$876,MATCH(1,(Lookup_PestUse!$A$1:$A$876=$F88)*(Lookup_PestUse!$B$1:$B$876=$F$9),0),4))</f>
        <v/>
      </c>
    </row>
    <row r="89" spans="1:8" x14ac:dyDescent="0.2">
      <c r="A89" s="28" t="str">
        <f t="array" ref="A89">IF(ISERROR(INDEX('Crop Comparison'!$A$1:$B$873,SMALL(IF('Crop Comparison'!$A$1:$A$873=$A$9,ROW('Crop Comparison'!$A$1:$A$873)),ROW('Crop Comparison'!75:75)),2)),"",INDEX('Crop Comparison'!$A$1:$B$873,SMALL(IF('Crop Comparison'!$A$1:$A$873=$A$9,ROW('Crop Comparison'!$A$1:$A$873)),ROW('Crop Comparison'!75:75)),2))</f>
        <v/>
      </c>
      <c r="B89" s="39" t="str">
        <f t="array" ref="B89">IF(ISERROR(INDEX('Crop Comparison'!$A$2:$D$873,MATCH(1,('Crop Comparison'!$A$2:$A$873=$A$9)*('Crop Comparison'!$B$2:$B$873=$A89),0),3)),"",INDEX('Crop Comparison'!$A$2:$D$873,MATCH(1,('Crop Comparison'!$A$2:$A$873=$A$9)*('Crop Comparison'!$B$2:$B$873=$A89),0),3))</f>
        <v/>
      </c>
      <c r="C89" s="40" t="str">
        <f t="array" ref="C89">IF(ISERROR(INDEX('Crop Comparison'!$A$2:$D$873,MATCH(1,('Crop Comparison'!$A$2:$A$873=$A$9)*('Crop Comparison'!$B$2:$B$873=$A89),0),4)),"",INDEX('Crop Comparison'!$A$2:$D$873,MATCH(1,('Crop Comparison'!$A$2:$A$873=$A$9)*('Crop Comparison'!$B$2:$B$873=$A89),0),4))</f>
        <v/>
      </c>
      <c r="D89" s="17" t="str">
        <f t="array" ref="D89">IF(ISERROR(INDEX('Crop Comparison'!$A$2:$D$873,MATCH(1,('Crop Comparison'!$A$2:$A$873=$A$9)*('Crop Comparison'!$B$2:$B$873=$B89),0),4)),"",INDEX('Crop Comparison'!$A$2:$D$873,MATCH(1,('Crop Comparison'!$A$2:$A$873=$A$9)*('Crop Comparison'!$B$2:$B$873=$B89),0),4))</f>
        <v/>
      </c>
      <c r="E89" s="11" t="str">
        <f t="array" ref="E89">IF(ISERROR(INDEX('Crop Comparison'!$A$2:$D$873,MATCH(1,('Crop Comparison'!$A$2:$A$873=$A$9)*('Crop Comparison'!$B$2:$B$873=$C89),0),4)),"",INDEX('Crop Comparison'!$A$2:$D$873,MATCH(1,('Crop Comparison'!$A$2:$A$873=$A$9)*('Crop Comparison'!$B$2:$B$873=$C89),0),4))</f>
        <v/>
      </c>
      <c r="F89" s="28" t="str">
        <f t="array" ref="F89">IF(ISERROR(INDEX(Lookup_PestUse!$A$1:$D$876,SMALL(IF(Lookup_PestUse!$B$1:$B$876=$F$9,ROW(Lookup_PestUse!$B$1:$B$876)),ROW(Lookup_PestUse!75:75)),1)),"",INDEX(Lookup_PestUse!$A$1:$B$876,SMALL(IF(Lookup_PestUse!$B$1:$B$876=$F$9,ROW(Lookup_PestUse!$B$1:$B$876)),ROW(Lookup_PestUse!75:75)),1))</f>
        <v/>
      </c>
      <c r="G89" s="39" t="str">
        <f t="array" ref="G89">IF(ISERROR(INDEX(Lookup_PestUse!$A$1:$D$876,MATCH(1,(Lookup_PestUse!$A$1:$A$876=$F89)*(Lookup_PestUse!$B$1:$B$876=$F$9),0),3)),"",INDEX(Lookup_PestUse!$A$1:$D$876,MATCH(1,(Lookup_PestUse!$A$1:$A$876=$F89)*(Lookup_PestUse!$B$1:$B$876=$F$9),0),3))</f>
        <v/>
      </c>
      <c r="H89" s="40" t="str">
        <f t="array" ref="H89">IF(ISERROR(INDEX(Lookup_PestUse!$A$1:$D$876,MATCH(1,(Lookup_PestUse!$A$1:$A$876=$F89)*(Lookup_PestUse!$B$1:$B$876=$F$9),0),4)),"",INDEX(Lookup_PestUse!$A$1:$D$876,MATCH(1,(Lookup_PestUse!$A$1:$A$876=$F89)*(Lookup_PestUse!$B$1:$B$876=$F$9),0),4))</f>
        <v/>
      </c>
    </row>
    <row r="90" spans="1:8" x14ac:dyDescent="0.2">
      <c r="A90" s="28" t="str">
        <f t="array" ref="A90">IF(ISERROR(INDEX('Crop Comparison'!$A$1:$B$873,SMALL(IF('Crop Comparison'!$A$1:$A$873=$A$9,ROW('Crop Comparison'!$A$1:$A$873)),ROW('Crop Comparison'!76:76)),2)),"",INDEX('Crop Comparison'!$A$1:$B$873,SMALL(IF('Crop Comparison'!$A$1:$A$873=$A$9,ROW('Crop Comparison'!$A$1:$A$873)),ROW('Crop Comparison'!76:76)),2))</f>
        <v/>
      </c>
      <c r="B90" s="39" t="str">
        <f t="array" ref="B90">IF(ISERROR(INDEX('Crop Comparison'!$A$2:$D$873,MATCH(1,('Crop Comparison'!$A$2:$A$873=$A$9)*('Crop Comparison'!$B$2:$B$873=$A90),0),3)),"",INDEX('Crop Comparison'!$A$2:$D$873,MATCH(1,('Crop Comparison'!$A$2:$A$873=$A$9)*('Crop Comparison'!$B$2:$B$873=$A90),0),3))</f>
        <v/>
      </c>
      <c r="C90" s="40" t="str">
        <f t="array" ref="C90">IF(ISERROR(INDEX('Crop Comparison'!$A$2:$D$873,MATCH(1,('Crop Comparison'!$A$2:$A$873=$A$9)*('Crop Comparison'!$B$2:$B$873=$A90),0),4)),"",INDEX('Crop Comparison'!$A$2:$D$873,MATCH(1,('Crop Comparison'!$A$2:$A$873=$A$9)*('Crop Comparison'!$B$2:$B$873=$A90),0),4))</f>
        <v/>
      </c>
      <c r="D90" s="17" t="str">
        <f t="array" ref="D90">IF(ISERROR(INDEX('Crop Comparison'!$A$2:$D$873,MATCH(1,('Crop Comparison'!$A$2:$A$873=$A$9)*('Crop Comparison'!$B$2:$B$873=$B90),0),4)),"",INDEX('Crop Comparison'!$A$2:$D$873,MATCH(1,('Crop Comparison'!$A$2:$A$873=$A$9)*('Crop Comparison'!$B$2:$B$873=$B90),0),4))</f>
        <v/>
      </c>
      <c r="E90" s="11" t="str">
        <f t="array" ref="E90">IF(ISERROR(INDEX('Crop Comparison'!$A$2:$D$873,MATCH(1,('Crop Comparison'!$A$2:$A$873=$A$9)*('Crop Comparison'!$B$2:$B$873=$C90),0),4)),"",INDEX('Crop Comparison'!$A$2:$D$873,MATCH(1,('Crop Comparison'!$A$2:$A$873=$A$9)*('Crop Comparison'!$B$2:$B$873=$C90),0),4))</f>
        <v/>
      </c>
      <c r="F90" s="28" t="str">
        <f t="array" ref="F90">IF(ISERROR(INDEX(Lookup_PestUse!$A$1:$D$876,SMALL(IF(Lookup_PestUse!$B$1:$B$876=$F$9,ROW(Lookup_PestUse!$B$1:$B$876)),ROW(Lookup_PestUse!76:76)),1)),"",INDEX(Lookup_PestUse!$A$1:$B$876,SMALL(IF(Lookup_PestUse!$B$1:$B$876=$F$9,ROW(Lookup_PestUse!$B$1:$B$876)),ROW(Lookup_PestUse!76:76)),1))</f>
        <v/>
      </c>
      <c r="G90" s="39" t="str">
        <f t="array" ref="G90">IF(ISERROR(INDEX(Lookup_PestUse!$A$1:$D$876,MATCH(1,(Lookup_PestUse!$A$1:$A$876=$F90)*(Lookup_PestUse!$B$1:$B$876=$F$9),0),3)),"",INDEX(Lookup_PestUse!$A$1:$D$876,MATCH(1,(Lookup_PestUse!$A$1:$A$876=$F90)*(Lookup_PestUse!$B$1:$B$876=$F$9),0),3))</f>
        <v/>
      </c>
      <c r="H90" s="40" t="str">
        <f t="array" ref="H90">IF(ISERROR(INDEX(Lookup_PestUse!$A$1:$D$876,MATCH(1,(Lookup_PestUse!$A$1:$A$876=$F90)*(Lookup_PestUse!$B$1:$B$876=$F$9),0),4)),"",INDEX(Lookup_PestUse!$A$1:$D$876,MATCH(1,(Lookup_PestUse!$A$1:$A$876=$F90)*(Lookup_PestUse!$B$1:$B$876=$F$9),0),4))</f>
        <v/>
      </c>
    </row>
    <row r="91" spans="1:8" x14ac:dyDescent="0.2">
      <c r="A91" s="28" t="str">
        <f t="array" ref="A91">IF(ISERROR(INDEX('Crop Comparison'!$A$1:$B$873,SMALL(IF('Crop Comparison'!$A$1:$A$873=$A$9,ROW('Crop Comparison'!$A$1:$A$873)),ROW('Crop Comparison'!77:77)),2)),"",INDEX('Crop Comparison'!$A$1:$B$873,SMALL(IF('Crop Comparison'!$A$1:$A$873=$A$9,ROW('Crop Comparison'!$A$1:$A$873)),ROW('Crop Comparison'!77:77)),2))</f>
        <v/>
      </c>
      <c r="B91" s="39" t="str">
        <f t="array" ref="B91">IF(ISERROR(INDEX('Crop Comparison'!$A$2:$D$873,MATCH(1,('Crop Comparison'!$A$2:$A$873=$A$9)*('Crop Comparison'!$B$2:$B$873=$A91),0),3)),"",INDEX('Crop Comparison'!$A$2:$D$873,MATCH(1,('Crop Comparison'!$A$2:$A$873=$A$9)*('Crop Comparison'!$B$2:$B$873=$A91),0),3))</f>
        <v/>
      </c>
      <c r="C91" s="40" t="str">
        <f t="array" ref="C91">IF(ISERROR(INDEX('Crop Comparison'!$A$2:$D$873,MATCH(1,('Crop Comparison'!$A$2:$A$873=$A$9)*('Crop Comparison'!$B$2:$B$873=$A91),0),4)),"",INDEX('Crop Comparison'!$A$2:$D$873,MATCH(1,('Crop Comparison'!$A$2:$A$873=$A$9)*('Crop Comparison'!$B$2:$B$873=$A91),0),4))</f>
        <v/>
      </c>
      <c r="D91" s="17" t="str">
        <f t="array" ref="D91">IF(ISERROR(INDEX('Crop Comparison'!$A$2:$D$873,MATCH(1,('Crop Comparison'!$A$2:$A$873=$A$9)*('Crop Comparison'!$B$2:$B$873=$B91),0),4)),"",INDEX('Crop Comparison'!$A$2:$D$873,MATCH(1,('Crop Comparison'!$A$2:$A$873=$A$9)*('Crop Comparison'!$B$2:$B$873=$B91),0),4))</f>
        <v/>
      </c>
      <c r="E91" s="11" t="str">
        <f t="array" ref="E91">IF(ISERROR(INDEX('Crop Comparison'!$A$2:$D$873,MATCH(1,('Crop Comparison'!$A$2:$A$873=$A$9)*('Crop Comparison'!$B$2:$B$873=$C91),0),4)),"",INDEX('Crop Comparison'!$A$2:$D$873,MATCH(1,('Crop Comparison'!$A$2:$A$873=$A$9)*('Crop Comparison'!$B$2:$B$873=$C91),0),4))</f>
        <v/>
      </c>
      <c r="F91" s="28" t="str">
        <f t="array" ref="F91">IF(ISERROR(INDEX(Lookup_PestUse!$A$1:$D$876,SMALL(IF(Lookup_PestUse!$B$1:$B$876=$F$9,ROW(Lookup_PestUse!$B$1:$B$876)),ROW(Lookup_PestUse!77:77)),1)),"",INDEX(Lookup_PestUse!$A$1:$B$876,SMALL(IF(Lookup_PestUse!$B$1:$B$876=$F$9,ROW(Lookup_PestUse!$B$1:$B$876)),ROW(Lookup_PestUse!77:77)),1))</f>
        <v/>
      </c>
      <c r="G91" s="39" t="str">
        <f t="array" ref="G91">IF(ISERROR(INDEX(Lookup_PestUse!$A$1:$D$876,MATCH(1,(Lookup_PestUse!$A$1:$A$876=$F91)*(Lookup_PestUse!$B$1:$B$876=$F$9),0),3)),"",INDEX(Lookup_PestUse!$A$1:$D$876,MATCH(1,(Lookup_PestUse!$A$1:$A$876=$F91)*(Lookup_PestUse!$B$1:$B$876=$F$9),0),3))</f>
        <v/>
      </c>
      <c r="H91" s="40" t="str">
        <f t="array" ref="H91">IF(ISERROR(INDEX(Lookup_PestUse!$A$1:$D$876,MATCH(1,(Lookup_PestUse!$A$1:$A$876=$F91)*(Lookup_PestUse!$B$1:$B$876=$F$9),0),4)),"",INDEX(Lookup_PestUse!$A$1:$D$876,MATCH(1,(Lookup_PestUse!$A$1:$A$876=$F91)*(Lookup_PestUse!$B$1:$B$876=$F$9),0),4))</f>
        <v/>
      </c>
    </row>
    <row r="92" spans="1:8" x14ac:dyDescent="0.2">
      <c r="A92" s="28" t="str">
        <f t="array" ref="A92">IF(ISERROR(INDEX('Crop Comparison'!$A$1:$B$873,SMALL(IF('Crop Comparison'!$A$1:$A$873=$A$9,ROW('Crop Comparison'!$A$1:$A$873)),ROW('Crop Comparison'!78:78)),2)),"",INDEX('Crop Comparison'!$A$1:$B$873,SMALL(IF('Crop Comparison'!$A$1:$A$873=$A$9,ROW('Crop Comparison'!$A$1:$A$873)),ROW('Crop Comparison'!78:78)),2))</f>
        <v/>
      </c>
      <c r="B92" s="39" t="str">
        <f t="array" ref="B92">IF(ISERROR(INDEX('Crop Comparison'!$A$2:$D$873,MATCH(1,('Crop Comparison'!$A$2:$A$873=$A$9)*('Crop Comparison'!$B$2:$B$873=$A92),0),3)),"",INDEX('Crop Comparison'!$A$2:$D$873,MATCH(1,('Crop Comparison'!$A$2:$A$873=$A$9)*('Crop Comparison'!$B$2:$B$873=$A92),0),3))</f>
        <v/>
      </c>
      <c r="C92" s="40" t="str">
        <f t="array" ref="C92">IF(ISERROR(INDEX('Crop Comparison'!$A$2:$D$873,MATCH(1,('Crop Comparison'!$A$2:$A$873=$A$9)*('Crop Comparison'!$B$2:$B$873=$A92),0),4)),"",INDEX('Crop Comparison'!$A$2:$D$873,MATCH(1,('Crop Comparison'!$A$2:$A$873=$A$9)*('Crop Comparison'!$B$2:$B$873=$A92),0),4))</f>
        <v/>
      </c>
      <c r="D92" s="17" t="str">
        <f t="array" ref="D92">IF(ISERROR(INDEX('Crop Comparison'!$A$2:$D$873,MATCH(1,('Crop Comparison'!$A$2:$A$873=$A$9)*('Crop Comparison'!$B$2:$B$873=$B92),0),4)),"",INDEX('Crop Comparison'!$A$2:$D$873,MATCH(1,('Crop Comparison'!$A$2:$A$873=$A$9)*('Crop Comparison'!$B$2:$B$873=$B92),0),4))</f>
        <v/>
      </c>
      <c r="E92" s="11" t="str">
        <f t="array" ref="E92">IF(ISERROR(INDEX('Crop Comparison'!$A$2:$D$873,MATCH(1,('Crop Comparison'!$A$2:$A$873=$A$9)*('Crop Comparison'!$B$2:$B$873=$C92),0),4)),"",INDEX('Crop Comparison'!$A$2:$D$873,MATCH(1,('Crop Comparison'!$A$2:$A$873=$A$9)*('Crop Comparison'!$B$2:$B$873=$C92),0),4))</f>
        <v/>
      </c>
      <c r="F92" s="28" t="str">
        <f t="array" ref="F92">IF(ISERROR(INDEX(Lookup_PestUse!$A$1:$D$876,SMALL(IF(Lookup_PestUse!$B$1:$B$876=$F$9,ROW(Lookup_PestUse!$B$1:$B$876)),ROW(Lookup_PestUse!78:78)),1)),"",INDEX(Lookup_PestUse!$A$1:$B$876,SMALL(IF(Lookup_PestUse!$B$1:$B$876=$F$9,ROW(Lookup_PestUse!$B$1:$B$876)),ROW(Lookup_PestUse!78:78)),1))</f>
        <v/>
      </c>
      <c r="G92" s="39" t="str">
        <f t="array" ref="G92">IF(ISERROR(INDEX(Lookup_PestUse!$A$1:$D$876,MATCH(1,(Lookup_PestUse!$A$1:$A$876=$F92)*(Lookup_PestUse!$B$1:$B$876=$F$9),0),3)),"",INDEX(Lookup_PestUse!$A$1:$D$876,MATCH(1,(Lookup_PestUse!$A$1:$A$876=$F92)*(Lookup_PestUse!$B$1:$B$876=$F$9),0),3))</f>
        <v/>
      </c>
      <c r="H92" s="40" t="str">
        <f t="array" ref="H92">IF(ISERROR(INDEX(Lookup_PestUse!$A$1:$D$876,MATCH(1,(Lookup_PestUse!$A$1:$A$876=$F92)*(Lookup_PestUse!$B$1:$B$876=$F$9),0),4)),"",INDEX(Lookup_PestUse!$A$1:$D$876,MATCH(1,(Lookup_PestUse!$A$1:$A$876=$F92)*(Lookup_PestUse!$B$1:$B$876=$F$9),0),4))</f>
        <v/>
      </c>
    </row>
    <row r="93" spans="1:8" x14ac:dyDescent="0.2">
      <c r="A93" s="28" t="str">
        <f t="array" ref="A93">IF(ISERROR(INDEX('Crop Comparison'!$A$1:$B$873,SMALL(IF('Crop Comparison'!$A$1:$A$873=$A$9,ROW('Crop Comparison'!$A$1:$A$873)),ROW('Crop Comparison'!79:79)),2)),"",INDEX('Crop Comparison'!$A$1:$B$873,SMALL(IF('Crop Comparison'!$A$1:$A$873=$A$9,ROW('Crop Comparison'!$A$1:$A$873)),ROW('Crop Comparison'!79:79)),2))</f>
        <v/>
      </c>
      <c r="B93" s="39" t="str">
        <f t="array" ref="B93">IF(ISERROR(INDEX('Crop Comparison'!$A$2:$D$873,MATCH(1,('Crop Comparison'!$A$2:$A$873=$A$9)*('Crop Comparison'!$B$2:$B$873=$A93),0),3)),"",INDEX('Crop Comparison'!$A$2:$D$873,MATCH(1,('Crop Comparison'!$A$2:$A$873=$A$9)*('Crop Comparison'!$B$2:$B$873=$A93),0),3))</f>
        <v/>
      </c>
      <c r="C93" s="40" t="str">
        <f t="array" ref="C93">IF(ISERROR(INDEX('Crop Comparison'!$A$2:$D$873,MATCH(1,('Crop Comparison'!$A$2:$A$873=$A$9)*('Crop Comparison'!$B$2:$B$873=$A93),0),4)),"",INDEX('Crop Comparison'!$A$2:$D$873,MATCH(1,('Crop Comparison'!$A$2:$A$873=$A$9)*('Crop Comparison'!$B$2:$B$873=$A93),0),4))</f>
        <v/>
      </c>
      <c r="D93" s="17" t="str">
        <f t="array" ref="D93">IF(ISERROR(INDEX('Crop Comparison'!$A$2:$D$873,MATCH(1,('Crop Comparison'!$A$2:$A$873=$A$9)*('Crop Comparison'!$B$2:$B$873=$B93),0),4)),"",INDEX('Crop Comparison'!$A$2:$D$873,MATCH(1,('Crop Comparison'!$A$2:$A$873=$A$9)*('Crop Comparison'!$B$2:$B$873=$B93),0),4))</f>
        <v/>
      </c>
      <c r="E93" s="11" t="str">
        <f t="array" ref="E93">IF(ISERROR(INDEX('Crop Comparison'!$A$2:$D$873,MATCH(1,('Crop Comparison'!$A$2:$A$873=$A$9)*('Crop Comparison'!$B$2:$B$873=$C93),0),4)),"",INDEX('Crop Comparison'!$A$2:$D$873,MATCH(1,('Crop Comparison'!$A$2:$A$873=$A$9)*('Crop Comparison'!$B$2:$B$873=$C93),0),4))</f>
        <v/>
      </c>
      <c r="F93" s="28" t="str">
        <f t="array" ref="F93">IF(ISERROR(INDEX(Lookup_PestUse!$A$1:$D$876,SMALL(IF(Lookup_PestUse!$B$1:$B$876=$F$9,ROW(Lookup_PestUse!$B$1:$B$876)),ROW(Lookup_PestUse!79:79)),1)),"",INDEX(Lookup_PestUse!$A$1:$B$876,SMALL(IF(Lookup_PestUse!$B$1:$B$876=$F$9,ROW(Lookup_PestUse!$B$1:$B$876)),ROW(Lookup_PestUse!79:79)),1))</f>
        <v/>
      </c>
      <c r="G93" s="39" t="str">
        <f t="array" ref="G93">IF(ISERROR(INDEX(Lookup_PestUse!$A$1:$D$876,MATCH(1,(Lookup_PestUse!$A$1:$A$876=$F93)*(Lookup_PestUse!$B$1:$B$876=$F$9),0),3)),"",INDEX(Lookup_PestUse!$A$1:$D$876,MATCH(1,(Lookup_PestUse!$A$1:$A$876=$F93)*(Lookup_PestUse!$B$1:$B$876=$F$9),0),3))</f>
        <v/>
      </c>
      <c r="H93" s="40" t="str">
        <f t="array" ref="H93">IF(ISERROR(INDEX(Lookup_PestUse!$A$1:$D$876,MATCH(1,(Lookup_PestUse!$A$1:$A$876=$F93)*(Lookup_PestUse!$B$1:$B$876=$F$9),0),4)),"",INDEX(Lookup_PestUse!$A$1:$D$876,MATCH(1,(Lookup_PestUse!$A$1:$A$876=$F93)*(Lookup_PestUse!$B$1:$B$876=$F$9),0),4))</f>
        <v/>
      </c>
    </row>
    <row r="94" spans="1:8" x14ac:dyDescent="0.2">
      <c r="A94" s="28" t="str">
        <f t="array" ref="A94">IF(ISERROR(INDEX('Crop Comparison'!$A$1:$B$873,SMALL(IF('Crop Comparison'!$A$1:$A$873=$A$9,ROW('Crop Comparison'!$A$1:$A$873)),ROW('Crop Comparison'!80:80)),2)),"",INDEX('Crop Comparison'!$A$1:$B$873,SMALL(IF('Crop Comparison'!$A$1:$A$873=$A$9,ROW('Crop Comparison'!$A$1:$A$873)),ROW('Crop Comparison'!80:80)),2))</f>
        <v/>
      </c>
      <c r="B94" s="39" t="str">
        <f t="array" ref="B94">IF(ISERROR(INDEX('Crop Comparison'!$A$2:$D$873,MATCH(1,('Crop Comparison'!$A$2:$A$873=$A$9)*('Crop Comparison'!$B$2:$B$873=$A94),0),3)),"",INDEX('Crop Comparison'!$A$2:$D$873,MATCH(1,('Crop Comparison'!$A$2:$A$873=$A$9)*('Crop Comparison'!$B$2:$B$873=$A94),0),3))</f>
        <v/>
      </c>
      <c r="C94" s="40" t="str">
        <f t="array" ref="C94">IF(ISERROR(INDEX('Crop Comparison'!$A$2:$D$873,MATCH(1,('Crop Comparison'!$A$2:$A$873=$A$9)*('Crop Comparison'!$B$2:$B$873=$A94),0),4)),"",INDEX('Crop Comparison'!$A$2:$D$873,MATCH(1,('Crop Comparison'!$A$2:$A$873=$A$9)*('Crop Comparison'!$B$2:$B$873=$A94),0),4))</f>
        <v/>
      </c>
      <c r="D94" s="17" t="str">
        <f t="array" ref="D94">IF(ISERROR(INDEX('Crop Comparison'!$A$2:$D$873,MATCH(1,('Crop Comparison'!$A$2:$A$873=$A$9)*('Crop Comparison'!$B$2:$B$873=$B94),0),4)),"",INDEX('Crop Comparison'!$A$2:$D$873,MATCH(1,('Crop Comparison'!$A$2:$A$873=$A$9)*('Crop Comparison'!$B$2:$B$873=$B94),0),4))</f>
        <v/>
      </c>
      <c r="E94" s="11" t="str">
        <f t="array" ref="E94">IF(ISERROR(INDEX('Crop Comparison'!$A$2:$D$873,MATCH(1,('Crop Comparison'!$A$2:$A$873=$A$9)*('Crop Comparison'!$B$2:$B$873=$C94),0),4)),"",INDEX('Crop Comparison'!$A$2:$D$873,MATCH(1,('Crop Comparison'!$A$2:$A$873=$A$9)*('Crop Comparison'!$B$2:$B$873=$C94),0),4))</f>
        <v/>
      </c>
      <c r="F94" s="28" t="str">
        <f t="array" ref="F94">IF(ISERROR(INDEX(Lookup_PestUse!$A$1:$D$876,SMALL(IF(Lookup_PestUse!$B$1:$B$876=$F$9,ROW(Lookup_PestUse!$B$1:$B$876)),ROW(Lookup_PestUse!80:80)),1)),"",INDEX(Lookup_PestUse!$A$1:$B$876,SMALL(IF(Lookup_PestUse!$B$1:$B$876=$F$9,ROW(Lookup_PestUse!$B$1:$B$876)),ROW(Lookup_PestUse!80:80)),1))</f>
        <v/>
      </c>
      <c r="G94" s="39" t="str">
        <f t="array" ref="G94">IF(ISERROR(INDEX(Lookup_PestUse!$A$1:$D$876,MATCH(1,(Lookup_PestUse!$A$1:$A$876=$F94)*(Lookup_PestUse!$B$1:$B$876=$F$9),0),3)),"",INDEX(Lookup_PestUse!$A$1:$D$876,MATCH(1,(Lookup_PestUse!$A$1:$A$876=$F94)*(Lookup_PestUse!$B$1:$B$876=$F$9),0),3))</f>
        <v/>
      </c>
      <c r="H94" s="40" t="str">
        <f t="array" ref="H94">IF(ISERROR(INDEX(Lookup_PestUse!$A$1:$D$876,MATCH(1,(Lookup_PestUse!$A$1:$A$876=$F94)*(Lookup_PestUse!$B$1:$B$876=$F$9),0),4)),"",INDEX(Lookup_PestUse!$A$1:$D$876,MATCH(1,(Lookup_PestUse!$A$1:$A$876=$F94)*(Lookup_PestUse!$B$1:$B$876=$F$9),0),4))</f>
        <v/>
      </c>
    </row>
    <row r="95" spans="1:8" x14ac:dyDescent="0.2">
      <c r="A95" s="28" t="str">
        <f t="array" ref="A95">IF(ISERROR(INDEX('Crop Comparison'!$A$1:$B$873,SMALL(IF('Crop Comparison'!$A$1:$A$873=$A$9,ROW('Crop Comparison'!$A$1:$A$873)),ROW('Crop Comparison'!81:81)),2)),"",INDEX('Crop Comparison'!$A$1:$B$873,SMALL(IF('Crop Comparison'!$A$1:$A$873=$A$9,ROW('Crop Comparison'!$A$1:$A$873)),ROW('Crop Comparison'!81:81)),2))</f>
        <v/>
      </c>
      <c r="B95" s="39" t="str">
        <f t="array" ref="B95">IF(ISERROR(INDEX('Crop Comparison'!$A$2:$D$873,MATCH(1,('Crop Comparison'!$A$2:$A$873=$A$9)*('Crop Comparison'!$B$2:$B$873=$A95),0),3)),"",INDEX('Crop Comparison'!$A$2:$D$873,MATCH(1,('Crop Comparison'!$A$2:$A$873=$A$9)*('Crop Comparison'!$B$2:$B$873=$A95),0),3))</f>
        <v/>
      </c>
      <c r="C95" s="40" t="str">
        <f t="array" ref="C95">IF(ISERROR(INDEX('Crop Comparison'!$A$2:$D$873,MATCH(1,('Crop Comparison'!$A$2:$A$873=$A$9)*('Crop Comparison'!$B$2:$B$873=$A95),0),4)),"",INDEX('Crop Comparison'!$A$2:$D$873,MATCH(1,('Crop Comparison'!$A$2:$A$873=$A$9)*('Crop Comparison'!$B$2:$B$873=$A95),0),4))</f>
        <v/>
      </c>
      <c r="D95" s="17" t="str">
        <f t="array" ref="D95">IF(ISERROR(INDEX('Crop Comparison'!$A$2:$D$873,MATCH(1,('Crop Comparison'!$A$2:$A$873=$A$9)*('Crop Comparison'!$B$2:$B$873=$B95),0),4)),"",INDEX('Crop Comparison'!$A$2:$D$873,MATCH(1,('Crop Comparison'!$A$2:$A$873=$A$9)*('Crop Comparison'!$B$2:$B$873=$B95),0),4))</f>
        <v/>
      </c>
      <c r="E95" s="11" t="str">
        <f t="array" ref="E95">IF(ISERROR(INDEX('Crop Comparison'!$A$2:$D$873,MATCH(1,('Crop Comparison'!$A$2:$A$873=$A$9)*('Crop Comparison'!$B$2:$B$873=$C95),0),4)),"",INDEX('Crop Comparison'!$A$2:$D$873,MATCH(1,('Crop Comparison'!$A$2:$A$873=$A$9)*('Crop Comparison'!$B$2:$B$873=$C95),0),4))</f>
        <v/>
      </c>
      <c r="F95" s="28" t="str">
        <f t="array" ref="F95">IF(ISERROR(INDEX(Lookup_PestUse!$A$1:$D$876,SMALL(IF(Lookup_PestUse!$B$1:$B$876=$F$9,ROW(Lookup_PestUse!$B$1:$B$876)),ROW(Lookup_PestUse!81:81)),1)),"",INDEX(Lookup_PestUse!$A$1:$B$876,SMALL(IF(Lookup_PestUse!$B$1:$B$876=$F$9,ROW(Lookup_PestUse!$B$1:$B$876)),ROW(Lookup_PestUse!81:81)),1))</f>
        <v/>
      </c>
      <c r="G95" s="39" t="str">
        <f t="array" ref="G95">IF(ISERROR(INDEX(Lookup_PestUse!$A$1:$D$876,MATCH(1,(Lookup_PestUse!$A$1:$A$876=$F95)*(Lookup_PestUse!$B$1:$B$876=$F$9),0),3)),"",INDEX(Lookup_PestUse!$A$1:$D$876,MATCH(1,(Lookup_PestUse!$A$1:$A$876=$F95)*(Lookup_PestUse!$B$1:$B$876=$F$9),0),3))</f>
        <v/>
      </c>
      <c r="H95" s="40" t="str">
        <f t="array" ref="H95">IF(ISERROR(INDEX(Lookup_PestUse!$A$1:$D$876,MATCH(1,(Lookup_PestUse!$A$1:$A$876=$F95)*(Lookup_PestUse!$B$1:$B$876=$F$9),0),4)),"",INDEX(Lookup_PestUse!$A$1:$D$876,MATCH(1,(Lookup_PestUse!$A$1:$A$876=$F95)*(Lookup_PestUse!$B$1:$B$876=$F$9),0),4))</f>
        <v/>
      </c>
    </row>
    <row r="96" spans="1:8" x14ac:dyDescent="0.2">
      <c r="A96" s="28" t="str">
        <f t="array" ref="A96">IF(ISERROR(INDEX('Crop Comparison'!$A$1:$B$873,SMALL(IF('Crop Comparison'!$A$1:$A$873=$A$9,ROW('Crop Comparison'!$A$1:$A$873)),ROW('Crop Comparison'!82:82)),2)),"",INDEX('Crop Comparison'!$A$1:$B$873,SMALL(IF('Crop Comparison'!$A$1:$A$873=$A$9,ROW('Crop Comparison'!$A$1:$A$873)),ROW('Crop Comparison'!82:82)),2))</f>
        <v/>
      </c>
      <c r="B96" s="39" t="str">
        <f t="array" ref="B96">IF(ISERROR(INDEX('Crop Comparison'!$A$2:$D$873,MATCH(1,('Crop Comparison'!$A$2:$A$873=$A$9)*('Crop Comparison'!$B$2:$B$873=$A96),0),3)),"",INDEX('Crop Comparison'!$A$2:$D$873,MATCH(1,('Crop Comparison'!$A$2:$A$873=$A$9)*('Crop Comparison'!$B$2:$B$873=$A96),0),3))</f>
        <v/>
      </c>
      <c r="C96" s="40" t="str">
        <f t="array" ref="C96">IF(ISERROR(INDEX('Crop Comparison'!$A$2:$D$873,MATCH(1,('Crop Comparison'!$A$2:$A$873=$A$9)*('Crop Comparison'!$B$2:$B$873=$A96),0),4)),"",INDEX('Crop Comparison'!$A$2:$D$873,MATCH(1,('Crop Comparison'!$A$2:$A$873=$A$9)*('Crop Comparison'!$B$2:$B$873=$A96),0),4))</f>
        <v/>
      </c>
      <c r="D96" s="17" t="str">
        <f t="array" ref="D96">IF(ISERROR(INDEX('Crop Comparison'!$A$2:$D$873,MATCH(1,('Crop Comparison'!$A$2:$A$873=$A$9)*('Crop Comparison'!$B$2:$B$873=$B96),0),4)),"",INDEX('Crop Comparison'!$A$2:$D$873,MATCH(1,('Crop Comparison'!$A$2:$A$873=$A$9)*('Crop Comparison'!$B$2:$B$873=$B96),0),4))</f>
        <v/>
      </c>
      <c r="E96" s="11" t="str">
        <f t="array" ref="E96">IF(ISERROR(INDEX('Crop Comparison'!$A$2:$D$873,MATCH(1,('Crop Comparison'!$A$2:$A$873=$A$9)*('Crop Comparison'!$B$2:$B$873=$C96),0),4)),"",INDEX('Crop Comparison'!$A$2:$D$873,MATCH(1,('Crop Comparison'!$A$2:$A$873=$A$9)*('Crop Comparison'!$B$2:$B$873=$C96),0),4))</f>
        <v/>
      </c>
      <c r="F96" s="28" t="str">
        <f t="array" ref="F96">IF(ISERROR(INDEX(Lookup_PestUse!$A$1:$D$876,SMALL(IF(Lookup_PestUse!$B$1:$B$876=$F$9,ROW(Lookup_PestUse!$B$1:$B$876)),ROW(Lookup_PestUse!82:82)),1)),"",INDEX(Lookup_PestUse!$A$1:$B$876,SMALL(IF(Lookup_PestUse!$B$1:$B$876=$F$9,ROW(Lookup_PestUse!$B$1:$B$876)),ROW(Lookup_PestUse!82:82)),1))</f>
        <v/>
      </c>
      <c r="G96" s="39" t="str">
        <f t="array" ref="G96">IF(ISERROR(INDEX(Lookup_PestUse!$A$1:$D$876,MATCH(1,(Lookup_PestUse!$A$1:$A$876=$F96)*(Lookup_PestUse!$B$1:$B$876=$F$9),0),3)),"",INDEX(Lookup_PestUse!$A$1:$D$876,MATCH(1,(Lookup_PestUse!$A$1:$A$876=$F96)*(Lookup_PestUse!$B$1:$B$876=$F$9),0),3))</f>
        <v/>
      </c>
      <c r="H96" s="40" t="str">
        <f t="array" ref="H96">IF(ISERROR(INDEX(Lookup_PestUse!$A$1:$D$876,MATCH(1,(Lookup_PestUse!$A$1:$A$876=$F96)*(Lookup_PestUse!$B$1:$B$876=$F$9),0),4)),"",INDEX(Lookup_PestUse!$A$1:$D$876,MATCH(1,(Lookup_PestUse!$A$1:$A$876=$F96)*(Lookup_PestUse!$B$1:$B$876=$F$9),0),4))</f>
        <v/>
      </c>
    </row>
    <row r="97" spans="1:8" x14ac:dyDescent="0.2">
      <c r="A97" s="28" t="str">
        <f t="array" ref="A97">IF(ISERROR(INDEX('Crop Comparison'!$A$1:$B$873,SMALL(IF('Crop Comparison'!$A$1:$A$873=$A$9,ROW('Crop Comparison'!$A$1:$A$873)),ROW('Crop Comparison'!83:83)),2)),"",INDEX('Crop Comparison'!$A$1:$B$873,SMALL(IF('Crop Comparison'!$A$1:$A$873=$A$9,ROW('Crop Comparison'!$A$1:$A$873)),ROW('Crop Comparison'!83:83)),2))</f>
        <v/>
      </c>
      <c r="B97" s="39" t="str">
        <f t="array" ref="B97">IF(ISERROR(INDEX('Crop Comparison'!$A$2:$D$873,MATCH(1,('Crop Comparison'!$A$2:$A$873=$A$9)*('Crop Comparison'!$B$2:$B$873=$A97),0),3)),"",INDEX('Crop Comparison'!$A$2:$D$873,MATCH(1,('Crop Comparison'!$A$2:$A$873=$A$9)*('Crop Comparison'!$B$2:$B$873=$A97),0),3))</f>
        <v/>
      </c>
      <c r="C97" s="40" t="str">
        <f t="array" ref="C97">IF(ISERROR(INDEX('Crop Comparison'!$A$2:$D$873,MATCH(1,('Crop Comparison'!$A$2:$A$873=$A$9)*('Crop Comparison'!$B$2:$B$873=$A97),0),4)),"",INDEX('Crop Comparison'!$A$2:$D$873,MATCH(1,('Crop Comparison'!$A$2:$A$873=$A$9)*('Crop Comparison'!$B$2:$B$873=$A97),0),4))</f>
        <v/>
      </c>
      <c r="D97" s="17" t="str">
        <f t="array" ref="D97">IF(ISERROR(INDEX('Crop Comparison'!$A$2:$D$873,MATCH(1,('Crop Comparison'!$A$2:$A$873=$A$9)*('Crop Comparison'!$B$2:$B$873=$B97),0),4)),"",INDEX('Crop Comparison'!$A$2:$D$873,MATCH(1,('Crop Comparison'!$A$2:$A$873=$A$9)*('Crop Comparison'!$B$2:$B$873=$B97),0),4))</f>
        <v/>
      </c>
      <c r="E97" s="11" t="str">
        <f t="array" ref="E97">IF(ISERROR(INDEX('Crop Comparison'!$A$2:$D$873,MATCH(1,('Crop Comparison'!$A$2:$A$873=$A$9)*('Crop Comparison'!$B$2:$B$873=$C97),0),4)),"",INDEX('Crop Comparison'!$A$2:$D$873,MATCH(1,('Crop Comparison'!$A$2:$A$873=$A$9)*('Crop Comparison'!$B$2:$B$873=$C97),0),4))</f>
        <v/>
      </c>
      <c r="F97" s="28" t="str">
        <f t="array" ref="F97">IF(ISERROR(INDEX(Lookup_PestUse!$A$1:$D$876,SMALL(IF(Lookup_PestUse!$B$1:$B$876=$F$9,ROW(Lookup_PestUse!$B$1:$B$876)),ROW(Lookup_PestUse!83:83)),1)),"",INDEX(Lookup_PestUse!$A$1:$B$876,SMALL(IF(Lookup_PestUse!$B$1:$B$876=$F$9,ROW(Lookup_PestUse!$B$1:$B$876)),ROW(Lookup_PestUse!83:83)),1))</f>
        <v/>
      </c>
      <c r="G97" s="39" t="str">
        <f t="array" ref="G97">IF(ISERROR(INDEX(Lookup_PestUse!$A$1:$D$876,MATCH(1,(Lookup_PestUse!$A$1:$A$876=$F97)*(Lookup_PestUse!$B$1:$B$876=$F$9),0),3)),"",INDEX(Lookup_PestUse!$A$1:$D$876,MATCH(1,(Lookup_PestUse!$A$1:$A$876=$F97)*(Lookup_PestUse!$B$1:$B$876=$F$9),0),3))</f>
        <v/>
      </c>
      <c r="H97" s="40" t="str">
        <f t="array" ref="H97">IF(ISERROR(INDEX(Lookup_PestUse!$A$1:$D$876,MATCH(1,(Lookup_PestUse!$A$1:$A$876=$F97)*(Lookup_PestUse!$B$1:$B$876=$F$9),0),4)),"",INDEX(Lookup_PestUse!$A$1:$D$876,MATCH(1,(Lookup_PestUse!$A$1:$A$876=$F97)*(Lookup_PestUse!$B$1:$B$876=$F$9),0),4))</f>
        <v/>
      </c>
    </row>
    <row r="98" spans="1:8" x14ac:dyDescent="0.2">
      <c r="A98" s="28" t="str">
        <f t="array" ref="A98">IF(ISERROR(INDEX('Crop Comparison'!$A$1:$B$873,SMALL(IF('Crop Comparison'!$A$1:$A$873=$A$9,ROW('Crop Comparison'!$A$1:$A$873)),ROW('Crop Comparison'!84:84)),2)),"",INDEX('Crop Comparison'!$A$1:$B$873,SMALL(IF('Crop Comparison'!$A$1:$A$873=$A$9,ROW('Crop Comparison'!$A$1:$A$873)),ROW('Crop Comparison'!84:84)),2))</f>
        <v/>
      </c>
      <c r="B98" s="39" t="str">
        <f t="array" ref="B98">IF(ISERROR(INDEX('Crop Comparison'!$A$2:$D$873,MATCH(1,('Crop Comparison'!$A$2:$A$873=$A$9)*('Crop Comparison'!$B$2:$B$873=$A98),0),3)),"",INDEX('Crop Comparison'!$A$2:$D$873,MATCH(1,('Crop Comparison'!$A$2:$A$873=$A$9)*('Crop Comparison'!$B$2:$B$873=$A98),0),3))</f>
        <v/>
      </c>
      <c r="C98" s="40" t="str">
        <f t="array" ref="C98">IF(ISERROR(INDEX('Crop Comparison'!$A$2:$D$873,MATCH(1,('Crop Comparison'!$A$2:$A$873=$A$9)*('Crop Comparison'!$B$2:$B$873=$A98),0),4)),"",INDEX('Crop Comparison'!$A$2:$D$873,MATCH(1,('Crop Comparison'!$A$2:$A$873=$A$9)*('Crop Comparison'!$B$2:$B$873=$A98),0),4))</f>
        <v/>
      </c>
      <c r="D98" s="17" t="str">
        <f t="array" ref="D98">IF(ISERROR(INDEX('Crop Comparison'!$A$2:$D$873,MATCH(1,('Crop Comparison'!$A$2:$A$873=$A$9)*('Crop Comparison'!$B$2:$B$873=$B98),0),4)),"",INDEX('Crop Comparison'!$A$2:$D$873,MATCH(1,('Crop Comparison'!$A$2:$A$873=$A$9)*('Crop Comparison'!$B$2:$B$873=$B98),0),4))</f>
        <v/>
      </c>
      <c r="E98" s="11" t="str">
        <f t="array" ref="E98">IF(ISERROR(INDEX('Crop Comparison'!$A$2:$D$873,MATCH(1,('Crop Comparison'!$A$2:$A$873=$A$9)*('Crop Comparison'!$B$2:$B$873=$C98),0),4)),"",INDEX('Crop Comparison'!$A$2:$D$873,MATCH(1,('Crop Comparison'!$A$2:$A$873=$A$9)*('Crop Comparison'!$B$2:$B$873=$C98),0),4))</f>
        <v/>
      </c>
      <c r="F98" s="28" t="str">
        <f t="array" ref="F98">IF(ISERROR(INDEX(Lookup_PestUse!$A$1:$D$876,SMALL(IF(Lookup_PestUse!$B$1:$B$876=$F$9,ROW(Lookup_PestUse!$B$1:$B$876)),ROW(Lookup_PestUse!84:84)),1)),"",INDEX(Lookup_PestUse!$A$1:$B$876,SMALL(IF(Lookup_PestUse!$B$1:$B$876=$F$9,ROW(Lookup_PestUse!$B$1:$B$876)),ROW(Lookup_PestUse!84:84)),1))</f>
        <v/>
      </c>
      <c r="G98" s="39" t="str">
        <f t="array" ref="G98">IF(ISERROR(INDEX(Lookup_PestUse!$A$1:$D$876,MATCH(1,(Lookup_PestUse!$A$1:$A$876=$F98)*(Lookup_PestUse!$B$1:$B$876=$F$9),0),3)),"",INDEX(Lookup_PestUse!$A$1:$D$876,MATCH(1,(Lookup_PestUse!$A$1:$A$876=$F98)*(Lookup_PestUse!$B$1:$B$876=$F$9),0),3))</f>
        <v/>
      </c>
      <c r="H98" s="40" t="str">
        <f t="array" ref="H98">IF(ISERROR(INDEX(Lookup_PestUse!$A$1:$D$876,MATCH(1,(Lookup_PestUse!$A$1:$A$876=$F98)*(Lookup_PestUse!$B$1:$B$876=$F$9),0),4)),"",INDEX(Lookup_PestUse!$A$1:$D$876,MATCH(1,(Lookup_PestUse!$A$1:$A$876=$F98)*(Lookup_PestUse!$B$1:$B$876=$F$9),0),4))</f>
        <v/>
      </c>
    </row>
    <row r="99" spans="1:8" x14ac:dyDescent="0.2">
      <c r="A99" s="28" t="str">
        <f t="array" ref="A99">IF(ISERROR(INDEX('Crop Comparison'!$A$1:$B$873,SMALL(IF('Crop Comparison'!$A$1:$A$873=$A$9,ROW('Crop Comparison'!$A$1:$A$873)),ROW('Crop Comparison'!85:85)),2)),"",INDEX('Crop Comparison'!$A$1:$B$873,SMALL(IF('Crop Comparison'!$A$1:$A$873=$A$9,ROW('Crop Comparison'!$A$1:$A$873)),ROW('Crop Comparison'!85:85)),2))</f>
        <v/>
      </c>
      <c r="B99" s="39" t="str">
        <f t="array" ref="B99">IF(ISERROR(INDEX('Crop Comparison'!$A$2:$D$873,MATCH(1,('Crop Comparison'!$A$2:$A$873=$A$9)*('Crop Comparison'!$B$2:$B$873=$A99),0),3)),"",INDEX('Crop Comparison'!$A$2:$D$873,MATCH(1,('Crop Comparison'!$A$2:$A$873=$A$9)*('Crop Comparison'!$B$2:$B$873=$A99),0),3))</f>
        <v/>
      </c>
      <c r="C99" s="40" t="str">
        <f t="array" ref="C99">IF(ISERROR(INDEX('Crop Comparison'!$A$2:$D$873,MATCH(1,('Crop Comparison'!$A$2:$A$873=$A$9)*('Crop Comparison'!$B$2:$B$873=$A99),0),4)),"",INDEX('Crop Comparison'!$A$2:$D$873,MATCH(1,('Crop Comparison'!$A$2:$A$873=$A$9)*('Crop Comparison'!$B$2:$B$873=$A99),0),4))</f>
        <v/>
      </c>
      <c r="D99" s="17" t="str">
        <f t="array" ref="D99">IF(ISERROR(INDEX('Crop Comparison'!$A$2:$D$873,MATCH(1,('Crop Comparison'!$A$2:$A$873=$A$9)*('Crop Comparison'!$B$2:$B$873=$B99),0),4)),"",INDEX('Crop Comparison'!$A$2:$D$873,MATCH(1,('Crop Comparison'!$A$2:$A$873=$A$9)*('Crop Comparison'!$B$2:$B$873=$B99),0),4))</f>
        <v/>
      </c>
      <c r="E99" s="11" t="str">
        <f t="array" ref="E99">IF(ISERROR(INDEX('Crop Comparison'!$A$2:$D$873,MATCH(1,('Crop Comparison'!$A$2:$A$873=$A$9)*('Crop Comparison'!$B$2:$B$873=$C99),0),4)),"",INDEX('Crop Comparison'!$A$2:$D$873,MATCH(1,('Crop Comparison'!$A$2:$A$873=$A$9)*('Crop Comparison'!$B$2:$B$873=$C99),0),4))</f>
        <v/>
      </c>
      <c r="F99" s="28" t="str">
        <f t="array" ref="F99">IF(ISERROR(INDEX(Lookup_PestUse!$A$1:$D$876,SMALL(IF(Lookup_PestUse!$B$1:$B$876=$F$9,ROW(Lookup_PestUse!$B$1:$B$876)),ROW(Lookup_PestUse!85:85)),1)),"",INDEX(Lookup_PestUse!$A$1:$B$876,SMALL(IF(Lookup_PestUse!$B$1:$B$876=$F$9,ROW(Lookup_PestUse!$B$1:$B$876)),ROW(Lookup_PestUse!85:85)),1))</f>
        <v/>
      </c>
      <c r="G99" s="39" t="str">
        <f t="array" ref="G99">IF(ISERROR(INDEX(Lookup_PestUse!$A$1:$D$876,MATCH(1,(Lookup_PestUse!$A$1:$A$876=$F99)*(Lookup_PestUse!$B$1:$B$876=$F$9),0),3)),"",INDEX(Lookup_PestUse!$A$1:$D$876,MATCH(1,(Lookup_PestUse!$A$1:$A$876=$F99)*(Lookup_PestUse!$B$1:$B$876=$F$9),0),3))</f>
        <v/>
      </c>
      <c r="H99" s="40" t="str">
        <f t="array" ref="H99">IF(ISERROR(INDEX(Lookup_PestUse!$A$1:$D$876,MATCH(1,(Lookup_PestUse!$A$1:$A$876=$F99)*(Lookup_PestUse!$B$1:$B$876=$F$9),0),4)),"",INDEX(Lookup_PestUse!$A$1:$D$876,MATCH(1,(Lookup_PestUse!$A$1:$A$876=$F99)*(Lookup_PestUse!$B$1:$B$876=$F$9),0),4))</f>
        <v/>
      </c>
    </row>
    <row r="100" spans="1:8" x14ac:dyDescent="0.2">
      <c r="A100" s="28" t="str">
        <f t="array" ref="A100">IF(ISERROR(INDEX('Crop Comparison'!$A$1:$B$873,SMALL(IF('Crop Comparison'!$A$1:$A$873=$A$9,ROW('Crop Comparison'!$A$1:$A$873)),ROW('Crop Comparison'!86:86)),2)),"",INDEX('Crop Comparison'!$A$1:$B$873,SMALL(IF('Crop Comparison'!$A$1:$A$873=$A$9,ROW('Crop Comparison'!$A$1:$A$873)),ROW('Crop Comparison'!86:86)),2))</f>
        <v/>
      </c>
      <c r="B100" s="39" t="str">
        <f t="array" ref="B100">IF(ISERROR(INDEX('Crop Comparison'!$A$2:$D$873,MATCH(1,('Crop Comparison'!$A$2:$A$873=$A$9)*('Crop Comparison'!$B$2:$B$873=$A100),0),3)),"",INDEX('Crop Comparison'!$A$2:$D$873,MATCH(1,('Crop Comparison'!$A$2:$A$873=$A$9)*('Crop Comparison'!$B$2:$B$873=$A100),0),3))</f>
        <v/>
      </c>
      <c r="C100" s="40" t="str">
        <f t="array" ref="C100">IF(ISERROR(INDEX('Crop Comparison'!$A$2:$D$873,MATCH(1,('Crop Comparison'!$A$2:$A$873=$A$9)*('Crop Comparison'!$B$2:$B$873=$A100),0),4)),"",INDEX('Crop Comparison'!$A$2:$D$873,MATCH(1,('Crop Comparison'!$A$2:$A$873=$A$9)*('Crop Comparison'!$B$2:$B$873=$A100),0),4))</f>
        <v/>
      </c>
      <c r="D100" s="17" t="str">
        <f t="array" ref="D100">IF(ISERROR(INDEX('Crop Comparison'!$A$2:$D$873,MATCH(1,('Crop Comparison'!$A$2:$A$873=$A$9)*('Crop Comparison'!$B$2:$B$873=$B100),0),4)),"",INDEX('Crop Comparison'!$A$2:$D$873,MATCH(1,('Crop Comparison'!$A$2:$A$873=$A$9)*('Crop Comparison'!$B$2:$B$873=$B100),0),4))</f>
        <v/>
      </c>
      <c r="E100" s="11" t="str">
        <f t="array" ref="E100">IF(ISERROR(INDEX('Crop Comparison'!$A$2:$D$873,MATCH(1,('Crop Comparison'!$A$2:$A$873=$A$9)*('Crop Comparison'!$B$2:$B$873=$C100),0),4)),"",INDEX('Crop Comparison'!$A$2:$D$873,MATCH(1,('Crop Comparison'!$A$2:$A$873=$A$9)*('Crop Comparison'!$B$2:$B$873=$C100),0),4))</f>
        <v/>
      </c>
      <c r="F100" s="28" t="str">
        <f t="array" ref="F100">IF(ISERROR(INDEX(Lookup_PestUse!$A$1:$D$876,SMALL(IF(Lookup_PestUse!$B$1:$B$876=$F$9,ROW(Lookup_PestUse!$B$1:$B$876)),ROW(Lookup_PestUse!86:86)),1)),"",INDEX(Lookup_PestUse!$A$1:$B$876,SMALL(IF(Lookup_PestUse!$B$1:$B$876=$F$9,ROW(Lookup_PestUse!$B$1:$B$876)),ROW(Lookup_PestUse!86:86)),1))</f>
        <v/>
      </c>
      <c r="G100" s="39" t="str">
        <f t="array" ref="G100">IF(ISERROR(INDEX(Lookup_PestUse!$A$1:$D$876,MATCH(1,(Lookup_PestUse!$A$1:$A$876=$F100)*(Lookup_PestUse!$B$1:$B$876=$F$9),0),3)),"",INDEX(Lookup_PestUse!$A$1:$D$876,MATCH(1,(Lookup_PestUse!$A$1:$A$876=$F100)*(Lookup_PestUse!$B$1:$B$876=$F$9),0),3))</f>
        <v/>
      </c>
      <c r="H100" s="40" t="str">
        <f t="array" ref="H100">IF(ISERROR(INDEX(Lookup_PestUse!$A$1:$D$876,MATCH(1,(Lookup_PestUse!$A$1:$A$876=$F100)*(Lookup_PestUse!$B$1:$B$876=$F$9),0),4)),"",INDEX(Lookup_PestUse!$A$1:$D$876,MATCH(1,(Lookup_PestUse!$A$1:$A$876=$F100)*(Lookup_PestUse!$B$1:$B$876=$F$9),0),4))</f>
        <v/>
      </c>
    </row>
    <row r="101" spans="1:8" x14ac:dyDescent="0.2">
      <c r="A101" s="28" t="str">
        <f t="array" ref="A101">IF(ISERROR(INDEX('Crop Comparison'!$A$1:$B$873,SMALL(IF('Crop Comparison'!$A$1:$A$873=$A$9,ROW('Crop Comparison'!$A$1:$A$873)),ROW('Crop Comparison'!87:87)),2)),"",INDEX('Crop Comparison'!$A$1:$B$873,SMALL(IF('Crop Comparison'!$A$1:$A$873=$A$9,ROW('Crop Comparison'!$A$1:$A$873)),ROW('Crop Comparison'!87:87)),2))</f>
        <v/>
      </c>
      <c r="B101" s="39" t="str">
        <f t="array" ref="B101">IF(ISERROR(INDEX('Crop Comparison'!$A$2:$D$873,MATCH(1,('Crop Comparison'!$A$2:$A$873=$A$9)*('Crop Comparison'!$B$2:$B$873=$A101),0),3)),"",INDEX('Crop Comparison'!$A$2:$D$873,MATCH(1,('Crop Comparison'!$A$2:$A$873=$A$9)*('Crop Comparison'!$B$2:$B$873=$A101),0),3))</f>
        <v/>
      </c>
      <c r="C101" s="40" t="str">
        <f t="array" ref="C101">IF(ISERROR(INDEX('Crop Comparison'!$A$2:$D$873,MATCH(1,('Crop Comparison'!$A$2:$A$873=$A$9)*('Crop Comparison'!$B$2:$B$873=$A101),0),4)),"",INDEX('Crop Comparison'!$A$2:$D$873,MATCH(1,('Crop Comparison'!$A$2:$A$873=$A$9)*('Crop Comparison'!$B$2:$B$873=$A101),0),4))</f>
        <v/>
      </c>
      <c r="D101" s="17" t="str">
        <f t="array" ref="D101">IF(ISERROR(INDEX('Crop Comparison'!$A$2:$D$873,MATCH(1,('Crop Comparison'!$A$2:$A$873=$A$9)*('Crop Comparison'!$B$2:$B$873=$B101),0),4)),"",INDEX('Crop Comparison'!$A$2:$D$873,MATCH(1,('Crop Comparison'!$A$2:$A$873=$A$9)*('Crop Comparison'!$B$2:$B$873=$B101),0),4))</f>
        <v/>
      </c>
      <c r="E101" s="11" t="str">
        <f t="array" ref="E101">IF(ISERROR(INDEX('Crop Comparison'!$A$2:$D$873,MATCH(1,('Crop Comparison'!$A$2:$A$873=$A$9)*('Crop Comparison'!$B$2:$B$873=$C101),0),4)),"",INDEX('Crop Comparison'!$A$2:$D$873,MATCH(1,('Crop Comparison'!$A$2:$A$873=$A$9)*('Crop Comparison'!$B$2:$B$873=$C101),0),4))</f>
        <v/>
      </c>
      <c r="F101" s="28" t="str">
        <f t="array" ref="F101">IF(ISERROR(INDEX(Lookup_PestUse!$A$1:$D$876,SMALL(IF(Lookup_PestUse!$B$1:$B$876=$F$9,ROW(Lookup_PestUse!$B$1:$B$876)),ROW(Lookup_PestUse!87:87)),1)),"",INDEX(Lookup_PestUse!$A$1:$B$876,SMALL(IF(Lookup_PestUse!$B$1:$B$876=$F$9,ROW(Lookup_PestUse!$B$1:$B$876)),ROW(Lookup_PestUse!87:87)),1))</f>
        <v/>
      </c>
      <c r="G101" s="39" t="str">
        <f t="array" ref="G101">IF(ISERROR(INDEX(Lookup_PestUse!$A$1:$D$876,MATCH(1,(Lookup_PestUse!$A$1:$A$876=$F101)*(Lookup_PestUse!$B$1:$B$876=$F$9),0),3)),"",INDEX(Lookup_PestUse!$A$1:$D$876,MATCH(1,(Lookup_PestUse!$A$1:$A$876=$F101)*(Lookup_PestUse!$B$1:$B$876=$F$9),0),3))</f>
        <v/>
      </c>
      <c r="H101" s="40" t="str">
        <f t="array" ref="H101">IF(ISERROR(INDEX(Lookup_PestUse!$A$1:$D$876,MATCH(1,(Lookup_PestUse!$A$1:$A$876=$F101)*(Lookup_PestUse!$B$1:$B$876=$F$9),0),4)),"",INDEX(Lookup_PestUse!$A$1:$D$876,MATCH(1,(Lookup_PestUse!$A$1:$A$876=$F101)*(Lookup_PestUse!$B$1:$B$876=$F$9),0),4))</f>
        <v/>
      </c>
    </row>
    <row r="102" spans="1:8" x14ac:dyDescent="0.2">
      <c r="A102" s="28" t="str">
        <f t="array" ref="A102">IF(ISERROR(INDEX('Crop Comparison'!$A$1:$B$873,SMALL(IF('Crop Comparison'!$A$1:$A$873=$A$9,ROW('Crop Comparison'!$A$1:$A$873)),ROW('Crop Comparison'!88:88)),2)),"",INDEX('Crop Comparison'!$A$1:$B$873,SMALL(IF('Crop Comparison'!$A$1:$A$873=$A$9,ROW('Crop Comparison'!$A$1:$A$873)),ROW('Crop Comparison'!88:88)),2))</f>
        <v/>
      </c>
      <c r="B102" s="39" t="str">
        <f t="array" ref="B102">IF(ISERROR(INDEX('Crop Comparison'!$A$2:$D$873,MATCH(1,('Crop Comparison'!$A$2:$A$873=$A$9)*('Crop Comparison'!$B$2:$B$873=$A102),0),3)),"",INDEX('Crop Comparison'!$A$2:$D$873,MATCH(1,('Crop Comparison'!$A$2:$A$873=$A$9)*('Crop Comparison'!$B$2:$B$873=$A102),0),3))</f>
        <v/>
      </c>
      <c r="C102" s="40" t="str">
        <f t="array" ref="C102">IF(ISERROR(INDEX('Crop Comparison'!$A$2:$D$873,MATCH(1,('Crop Comparison'!$A$2:$A$873=$A$9)*('Crop Comparison'!$B$2:$B$873=$A102),0),4)),"",INDEX('Crop Comparison'!$A$2:$D$873,MATCH(1,('Crop Comparison'!$A$2:$A$873=$A$9)*('Crop Comparison'!$B$2:$B$873=$A102),0),4))</f>
        <v/>
      </c>
      <c r="D102" s="17" t="str">
        <f t="array" ref="D102">IF(ISERROR(INDEX('Crop Comparison'!$A$2:$D$873,MATCH(1,('Crop Comparison'!$A$2:$A$873=$A$9)*('Crop Comparison'!$B$2:$B$873=$B102),0),4)),"",INDEX('Crop Comparison'!$A$2:$D$873,MATCH(1,('Crop Comparison'!$A$2:$A$873=$A$9)*('Crop Comparison'!$B$2:$B$873=$B102),0),4))</f>
        <v/>
      </c>
      <c r="E102" s="11" t="str">
        <f t="array" ref="E102">IF(ISERROR(INDEX('Crop Comparison'!$A$2:$D$873,MATCH(1,('Crop Comparison'!$A$2:$A$873=$A$9)*('Crop Comparison'!$B$2:$B$873=$C102),0),4)),"",INDEX('Crop Comparison'!$A$2:$D$873,MATCH(1,('Crop Comparison'!$A$2:$A$873=$A$9)*('Crop Comparison'!$B$2:$B$873=$C102),0),4))</f>
        <v/>
      </c>
      <c r="F102" s="28" t="str">
        <f t="array" ref="F102">IF(ISERROR(INDEX(Lookup_PestUse!$A$1:$D$876,SMALL(IF(Lookup_PestUse!$B$1:$B$876=$F$9,ROW(Lookup_PestUse!$B$1:$B$876)),ROW(Lookup_PestUse!88:88)),1)),"",INDEX(Lookup_PestUse!$A$1:$B$876,SMALL(IF(Lookup_PestUse!$B$1:$B$876=$F$9,ROW(Lookup_PestUse!$B$1:$B$876)),ROW(Lookup_PestUse!88:88)),1))</f>
        <v/>
      </c>
      <c r="G102" s="39" t="str">
        <f t="array" ref="G102">IF(ISERROR(INDEX(Lookup_PestUse!$A$1:$D$876,MATCH(1,(Lookup_PestUse!$A$1:$A$876=$F102)*(Lookup_PestUse!$B$1:$B$876=$F$9),0),3)),"",INDEX(Lookup_PestUse!$A$1:$D$876,MATCH(1,(Lookup_PestUse!$A$1:$A$876=$F102)*(Lookup_PestUse!$B$1:$B$876=$F$9),0),3))</f>
        <v/>
      </c>
      <c r="H102" s="40" t="str">
        <f t="array" ref="H102">IF(ISERROR(INDEX(Lookup_PestUse!$A$1:$D$876,MATCH(1,(Lookup_PestUse!$A$1:$A$876=$F102)*(Lookup_PestUse!$B$1:$B$876=$F$9),0),4)),"",INDEX(Lookup_PestUse!$A$1:$D$876,MATCH(1,(Lookup_PestUse!$A$1:$A$876=$F102)*(Lookup_PestUse!$B$1:$B$876=$F$9),0),4))</f>
        <v/>
      </c>
    </row>
    <row r="103" spans="1:8" x14ac:dyDescent="0.2">
      <c r="A103" s="28" t="str">
        <f t="array" ref="A103">IF(ISERROR(INDEX('Crop Comparison'!$A$1:$B$873,SMALL(IF('Crop Comparison'!$A$1:$A$873=$A$9,ROW('Crop Comparison'!$A$1:$A$873)),ROW('Crop Comparison'!89:89)),2)),"",INDEX('Crop Comparison'!$A$1:$B$873,SMALL(IF('Crop Comparison'!$A$1:$A$873=$A$9,ROW('Crop Comparison'!$A$1:$A$873)),ROW('Crop Comparison'!89:89)),2))</f>
        <v/>
      </c>
      <c r="B103" s="39" t="str">
        <f t="array" ref="B103">IF(ISERROR(INDEX('Crop Comparison'!$A$2:$D$873,MATCH(1,('Crop Comparison'!$A$2:$A$873=$A$9)*('Crop Comparison'!$B$2:$B$873=$A103),0),3)),"",INDEX('Crop Comparison'!$A$2:$D$873,MATCH(1,('Crop Comparison'!$A$2:$A$873=$A$9)*('Crop Comparison'!$B$2:$B$873=$A103),0),3))</f>
        <v/>
      </c>
      <c r="C103" s="40" t="str">
        <f t="array" ref="C103">IF(ISERROR(INDEX('Crop Comparison'!$A$2:$D$873,MATCH(1,('Crop Comparison'!$A$2:$A$873=$A$9)*('Crop Comparison'!$B$2:$B$873=$A103),0),4)),"",INDEX('Crop Comparison'!$A$2:$D$873,MATCH(1,('Crop Comparison'!$A$2:$A$873=$A$9)*('Crop Comparison'!$B$2:$B$873=$A103),0),4))</f>
        <v/>
      </c>
      <c r="D103" s="17" t="str">
        <f t="array" ref="D103">IF(ISERROR(INDEX('Crop Comparison'!$A$2:$D$873,MATCH(1,('Crop Comparison'!$A$2:$A$873=$A$9)*('Crop Comparison'!$B$2:$B$873=$B103),0),4)),"",INDEX('Crop Comparison'!$A$2:$D$873,MATCH(1,('Crop Comparison'!$A$2:$A$873=$A$9)*('Crop Comparison'!$B$2:$B$873=$B103),0),4))</f>
        <v/>
      </c>
      <c r="E103" s="11" t="str">
        <f t="array" ref="E103">IF(ISERROR(INDEX('Crop Comparison'!$A$2:$D$873,MATCH(1,('Crop Comparison'!$A$2:$A$873=$A$9)*('Crop Comparison'!$B$2:$B$873=$C103),0),4)),"",INDEX('Crop Comparison'!$A$2:$D$873,MATCH(1,('Crop Comparison'!$A$2:$A$873=$A$9)*('Crop Comparison'!$B$2:$B$873=$C103),0),4))</f>
        <v/>
      </c>
      <c r="F103" s="28" t="str">
        <f t="array" ref="F103">IF(ISERROR(INDEX(Lookup_PestUse!$A$1:$D$876,SMALL(IF(Lookup_PestUse!$B$1:$B$876=$F$9,ROW(Lookup_PestUse!$B$1:$B$876)),ROW(Lookup_PestUse!89:89)),1)),"",INDEX(Lookup_PestUse!$A$1:$B$876,SMALL(IF(Lookup_PestUse!$B$1:$B$876=$F$9,ROW(Lookup_PestUse!$B$1:$B$876)),ROW(Lookup_PestUse!89:89)),1))</f>
        <v/>
      </c>
      <c r="G103" s="39" t="str">
        <f t="array" ref="G103">IF(ISERROR(INDEX(Lookup_PestUse!$A$1:$D$876,MATCH(1,(Lookup_PestUse!$A$1:$A$876=$F103)*(Lookup_PestUse!$B$1:$B$876=$F$9),0),3)),"",INDEX(Lookup_PestUse!$A$1:$D$876,MATCH(1,(Lookup_PestUse!$A$1:$A$876=$F103)*(Lookup_PestUse!$B$1:$B$876=$F$9),0),3))</f>
        <v/>
      </c>
      <c r="H103" s="40" t="str">
        <f t="array" ref="H103">IF(ISERROR(INDEX(Lookup_PestUse!$A$1:$D$876,MATCH(1,(Lookup_PestUse!$A$1:$A$876=$F103)*(Lookup_PestUse!$B$1:$B$876=$F$9),0),4)),"",INDEX(Lookup_PestUse!$A$1:$D$876,MATCH(1,(Lookup_PestUse!$A$1:$A$876=$F103)*(Lookup_PestUse!$B$1:$B$876=$F$9),0),4))</f>
        <v/>
      </c>
    </row>
    <row r="104" spans="1:8" x14ac:dyDescent="0.2">
      <c r="A104" s="28" t="str">
        <f t="array" ref="A104">IF(ISERROR(INDEX('Crop Comparison'!$A$1:$B$873,SMALL(IF('Crop Comparison'!$A$1:$A$873=$A$9,ROW('Crop Comparison'!$A$1:$A$873)),ROW('Crop Comparison'!90:90)),2)),"",INDEX('Crop Comparison'!$A$1:$B$873,SMALL(IF('Crop Comparison'!$A$1:$A$873=$A$9,ROW('Crop Comparison'!$A$1:$A$873)),ROW('Crop Comparison'!90:90)),2))</f>
        <v/>
      </c>
      <c r="B104" s="39" t="str">
        <f t="array" ref="B104">IF(ISERROR(INDEX('Crop Comparison'!$A$2:$D$873,MATCH(1,('Crop Comparison'!$A$2:$A$873=$A$9)*('Crop Comparison'!$B$2:$B$873=$A104),0),3)),"",INDEX('Crop Comparison'!$A$2:$D$873,MATCH(1,('Crop Comparison'!$A$2:$A$873=$A$9)*('Crop Comparison'!$B$2:$B$873=$A104),0),3))</f>
        <v/>
      </c>
      <c r="C104" s="40" t="str">
        <f t="array" ref="C104">IF(ISERROR(INDEX('Crop Comparison'!$A$2:$D$873,MATCH(1,('Crop Comparison'!$A$2:$A$873=$A$9)*('Crop Comparison'!$B$2:$B$873=$A104),0),4)),"",INDEX('Crop Comparison'!$A$2:$D$873,MATCH(1,('Crop Comparison'!$A$2:$A$873=$A$9)*('Crop Comparison'!$B$2:$B$873=$A104),0),4))</f>
        <v/>
      </c>
      <c r="D104" s="17" t="str">
        <f t="array" ref="D104">IF(ISERROR(INDEX('Crop Comparison'!$A$2:$D$873,MATCH(1,('Crop Comparison'!$A$2:$A$873=$A$9)*('Crop Comparison'!$B$2:$B$873=$B104),0),4)),"",INDEX('Crop Comparison'!$A$2:$D$873,MATCH(1,('Crop Comparison'!$A$2:$A$873=$A$9)*('Crop Comparison'!$B$2:$B$873=$B104),0),4))</f>
        <v/>
      </c>
      <c r="E104" s="11" t="str">
        <f t="array" ref="E104">IF(ISERROR(INDEX('Crop Comparison'!$A$2:$D$873,MATCH(1,('Crop Comparison'!$A$2:$A$873=$A$9)*('Crop Comparison'!$B$2:$B$873=$C104),0),4)),"",INDEX('Crop Comparison'!$A$2:$D$873,MATCH(1,('Crop Comparison'!$A$2:$A$873=$A$9)*('Crop Comparison'!$B$2:$B$873=$C104),0),4))</f>
        <v/>
      </c>
      <c r="F104" s="28" t="str">
        <f t="array" ref="F104">IF(ISERROR(INDEX(Lookup_PestUse!$A$1:$D$876,SMALL(IF(Lookup_PestUse!$B$1:$B$876=$F$9,ROW(Lookup_PestUse!$B$1:$B$876)),ROW(Lookup_PestUse!90:90)),1)),"",INDEX(Lookup_PestUse!$A$1:$B$876,SMALL(IF(Lookup_PestUse!$B$1:$B$876=$F$9,ROW(Lookup_PestUse!$B$1:$B$876)),ROW(Lookup_PestUse!90:90)),1))</f>
        <v/>
      </c>
      <c r="G104" s="39" t="str">
        <f t="array" ref="G104">IF(ISERROR(INDEX(Lookup_PestUse!$A$1:$D$876,MATCH(1,(Lookup_PestUse!$A$1:$A$876=$F104)*(Lookup_PestUse!$B$1:$B$876=$F$9),0),3)),"",INDEX(Lookup_PestUse!$A$1:$D$876,MATCH(1,(Lookup_PestUse!$A$1:$A$876=$F104)*(Lookup_PestUse!$B$1:$B$876=$F$9),0),3))</f>
        <v/>
      </c>
      <c r="H104" s="40" t="str">
        <f t="array" ref="H104">IF(ISERROR(INDEX(Lookup_PestUse!$A$1:$D$876,MATCH(1,(Lookup_PestUse!$A$1:$A$876=$F104)*(Lookup_PestUse!$B$1:$B$876=$F$9),0),4)),"",INDEX(Lookup_PestUse!$A$1:$D$876,MATCH(1,(Lookup_PestUse!$A$1:$A$876=$F104)*(Lookup_PestUse!$B$1:$B$876=$F$9),0),4))</f>
        <v/>
      </c>
    </row>
    <row r="105" spans="1:8" x14ac:dyDescent="0.2">
      <c r="A105" s="28" t="str">
        <f t="array" ref="A105">IF(ISERROR(INDEX('Crop Comparison'!$A$1:$B$873,SMALL(IF('Crop Comparison'!$A$1:$A$873=$A$9,ROW('Crop Comparison'!$A$1:$A$873)),ROW('Crop Comparison'!91:91)),2)),"",INDEX('Crop Comparison'!$A$1:$B$873,SMALL(IF('Crop Comparison'!$A$1:$A$873=$A$9,ROW('Crop Comparison'!$A$1:$A$873)),ROW('Crop Comparison'!91:91)),2))</f>
        <v/>
      </c>
      <c r="B105" s="39" t="str">
        <f t="array" ref="B105">IF(ISERROR(INDEX('Crop Comparison'!$A$2:$D$873,MATCH(1,('Crop Comparison'!$A$2:$A$873=$A$9)*('Crop Comparison'!$B$2:$B$873=$A105),0),3)),"",INDEX('Crop Comparison'!$A$2:$D$873,MATCH(1,('Crop Comparison'!$A$2:$A$873=$A$9)*('Crop Comparison'!$B$2:$B$873=$A105),0),3))</f>
        <v/>
      </c>
      <c r="C105" s="40" t="str">
        <f t="array" ref="C105">IF(ISERROR(INDEX('Crop Comparison'!$A$2:$D$873,MATCH(1,('Crop Comparison'!$A$2:$A$873=$A$9)*('Crop Comparison'!$B$2:$B$873=$A105),0),4)),"",INDEX('Crop Comparison'!$A$2:$D$873,MATCH(1,('Crop Comparison'!$A$2:$A$873=$A$9)*('Crop Comparison'!$B$2:$B$873=$A105),0),4))</f>
        <v/>
      </c>
      <c r="D105" s="17" t="str">
        <f t="array" ref="D105">IF(ISERROR(INDEX('Crop Comparison'!$A$2:$D$873,MATCH(1,('Crop Comparison'!$A$2:$A$873=$A$9)*('Crop Comparison'!$B$2:$B$873=$B105),0),4)),"",INDEX('Crop Comparison'!$A$2:$D$873,MATCH(1,('Crop Comparison'!$A$2:$A$873=$A$9)*('Crop Comparison'!$B$2:$B$873=$B105),0),4))</f>
        <v/>
      </c>
      <c r="E105" s="11" t="str">
        <f t="array" ref="E105">IF(ISERROR(INDEX('Crop Comparison'!$A$2:$D$873,MATCH(1,('Crop Comparison'!$A$2:$A$873=$A$9)*('Crop Comparison'!$B$2:$B$873=$C105),0),4)),"",INDEX('Crop Comparison'!$A$2:$D$873,MATCH(1,('Crop Comparison'!$A$2:$A$873=$A$9)*('Crop Comparison'!$B$2:$B$873=$C105),0),4))</f>
        <v/>
      </c>
      <c r="F105" s="28" t="str">
        <f t="array" ref="F105">IF(ISERROR(INDEX(Lookup_PestUse!$A$1:$D$876,SMALL(IF(Lookup_PestUse!$B$1:$B$876=$F$9,ROW(Lookup_PestUse!$B$1:$B$876)),ROW(Lookup_PestUse!91:91)),1)),"",INDEX(Lookup_PestUse!$A$1:$B$876,SMALL(IF(Lookup_PestUse!$B$1:$B$876=$F$9,ROW(Lookup_PestUse!$B$1:$B$876)),ROW(Lookup_PestUse!91:91)),1))</f>
        <v/>
      </c>
      <c r="G105" s="39" t="str">
        <f t="array" ref="G105">IF(ISERROR(INDEX(Lookup_PestUse!$A$1:$D$876,MATCH(1,(Lookup_PestUse!$A$1:$A$876=$F105)*(Lookup_PestUse!$B$1:$B$876=$F$9),0),3)),"",INDEX(Lookup_PestUse!$A$1:$D$876,MATCH(1,(Lookup_PestUse!$A$1:$A$876=$F105)*(Lookup_PestUse!$B$1:$B$876=$F$9),0),3))</f>
        <v/>
      </c>
      <c r="H105" s="40" t="str">
        <f t="array" ref="H105">IF(ISERROR(INDEX(Lookup_PestUse!$A$1:$D$876,MATCH(1,(Lookup_PestUse!$A$1:$A$876=$F105)*(Lookup_PestUse!$B$1:$B$876=$F$9),0),4)),"",INDEX(Lookup_PestUse!$A$1:$D$876,MATCH(1,(Lookup_PestUse!$A$1:$A$876=$F105)*(Lookup_PestUse!$B$1:$B$876=$F$9),0),4))</f>
        <v/>
      </c>
    </row>
    <row r="106" spans="1:8" x14ac:dyDescent="0.2">
      <c r="A106" s="28" t="str">
        <f t="array" ref="A106">IF(ISERROR(INDEX('Crop Comparison'!$A$1:$B$873,SMALL(IF('Crop Comparison'!$A$1:$A$873=$A$9,ROW('Crop Comparison'!$A$1:$A$873)),ROW('Crop Comparison'!92:92)),2)),"",INDEX('Crop Comparison'!$A$1:$B$873,SMALL(IF('Crop Comparison'!$A$1:$A$873=$A$9,ROW('Crop Comparison'!$A$1:$A$873)),ROW('Crop Comparison'!92:92)),2))</f>
        <v/>
      </c>
      <c r="B106" s="39" t="str">
        <f t="array" ref="B106">IF(ISERROR(INDEX('Crop Comparison'!$A$2:$D$873,MATCH(1,('Crop Comparison'!$A$2:$A$873=$A$9)*('Crop Comparison'!$B$2:$B$873=$A106),0),3)),"",INDEX('Crop Comparison'!$A$2:$D$873,MATCH(1,('Crop Comparison'!$A$2:$A$873=$A$9)*('Crop Comparison'!$B$2:$B$873=$A106),0),3))</f>
        <v/>
      </c>
      <c r="C106" s="40" t="str">
        <f t="array" ref="C106">IF(ISERROR(INDEX('Crop Comparison'!$A$2:$D$873,MATCH(1,('Crop Comparison'!$A$2:$A$873=$A$9)*('Crop Comparison'!$B$2:$B$873=$A106),0),4)),"",INDEX('Crop Comparison'!$A$2:$D$873,MATCH(1,('Crop Comparison'!$A$2:$A$873=$A$9)*('Crop Comparison'!$B$2:$B$873=$A106),0),4))</f>
        <v/>
      </c>
      <c r="D106" s="17" t="str">
        <f t="array" ref="D106">IF(ISERROR(INDEX('Crop Comparison'!$A$2:$D$873,MATCH(1,('Crop Comparison'!$A$2:$A$873=$A$9)*('Crop Comparison'!$B$2:$B$873=$B106),0),4)),"",INDEX('Crop Comparison'!$A$2:$D$873,MATCH(1,('Crop Comparison'!$A$2:$A$873=$A$9)*('Crop Comparison'!$B$2:$B$873=$B106),0),4))</f>
        <v/>
      </c>
      <c r="E106" s="11" t="str">
        <f t="array" ref="E106">IF(ISERROR(INDEX('Crop Comparison'!$A$2:$D$873,MATCH(1,('Crop Comparison'!$A$2:$A$873=$A$9)*('Crop Comparison'!$B$2:$B$873=$C106),0),4)),"",INDEX('Crop Comparison'!$A$2:$D$873,MATCH(1,('Crop Comparison'!$A$2:$A$873=$A$9)*('Crop Comparison'!$B$2:$B$873=$C106),0),4))</f>
        <v/>
      </c>
      <c r="F106" s="28" t="str">
        <f t="array" ref="F106">IF(ISERROR(INDEX(Lookup_PestUse!$A$1:$D$876,SMALL(IF(Lookup_PestUse!$B$1:$B$876=$F$9,ROW(Lookup_PestUse!$B$1:$B$876)),ROW(Lookup_PestUse!92:92)),1)),"",INDEX(Lookup_PestUse!$A$1:$B$876,SMALL(IF(Lookup_PestUse!$B$1:$B$876=$F$9,ROW(Lookup_PestUse!$B$1:$B$876)),ROW(Lookup_PestUse!92:92)),1))</f>
        <v/>
      </c>
      <c r="G106" s="39" t="str">
        <f t="array" ref="G106">IF(ISERROR(INDEX(Lookup_PestUse!$A$1:$D$876,MATCH(1,(Lookup_PestUse!$A$1:$A$876=$F106)*(Lookup_PestUse!$B$1:$B$876=$F$9),0),3)),"",INDEX(Lookup_PestUse!$A$1:$D$876,MATCH(1,(Lookup_PestUse!$A$1:$A$876=$F106)*(Lookup_PestUse!$B$1:$B$876=$F$9),0),3))</f>
        <v/>
      </c>
      <c r="H106" s="40" t="str">
        <f t="array" ref="H106">IF(ISERROR(INDEX(Lookup_PestUse!$A$1:$D$876,MATCH(1,(Lookup_PestUse!$A$1:$A$876=$F106)*(Lookup_PestUse!$B$1:$B$876=$F$9),0),4)),"",INDEX(Lookup_PestUse!$A$1:$D$876,MATCH(1,(Lookup_PestUse!$A$1:$A$876=$F106)*(Lookup_PestUse!$B$1:$B$876=$F$9),0),4))</f>
        <v/>
      </c>
    </row>
    <row r="107" spans="1:8" x14ac:dyDescent="0.2">
      <c r="A107" s="28" t="str">
        <f t="array" ref="A107">IF(ISERROR(INDEX('Crop Comparison'!$A$1:$B$873,SMALL(IF('Crop Comparison'!$A$1:$A$873=$A$9,ROW('Crop Comparison'!$A$1:$A$873)),ROW('Crop Comparison'!93:93)),2)),"",INDEX('Crop Comparison'!$A$1:$B$873,SMALL(IF('Crop Comparison'!$A$1:$A$873=$A$9,ROW('Crop Comparison'!$A$1:$A$873)),ROW('Crop Comparison'!93:93)),2))</f>
        <v/>
      </c>
      <c r="B107" s="39" t="str">
        <f t="array" ref="B107">IF(ISERROR(INDEX('Crop Comparison'!$A$2:$D$873,MATCH(1,('Crop Comparison'!$A$2:$A$873=$A$9)*('Crop Comparison'!$B$2:$B$873=$A107),0),3)),"",INDEX('Crop Comparison'!$A$2:$D$873,MATCH(1,('Crop Comparison'!$A$2:$A$873=$A$9)*('Crop Comparison'!$B$2:$B$873=$A107),0),3))</f>
        <v/>
      </c>
      <c r="C107" s="40" t="str">
        <f t="array" ref="C107">IF(ISERROR(INDEX('Crop Comparison'!$A$2:$D$873,MATCH(1,('Crop Comparison'!$A$2:$A$873=$A$9)*('Crop Comparison'!$B$2:$B$873=$A107),0),4)),"",INDEX('Crop Comparison'!$A$2:$D$873,MATCH(1,('Crop Comparison'!$A$2:$A$873=$A$9)*('Crop Comparison'!$B$2:$B$873=$A107),0),4))</f>
        <v/>
      </c>
      <c r="D107" s="17" t="str">
        <f t="array" ref="D107">IF(ISERROR(INDEX('Crop Comparison'!$A$2:$D$873,MATCH(1,('Crop Comparison'!$A$2:$A$873=$A$9)*('Crop Comparison'!$B$2:$B$873=$B107),0),4)),"",INDEX('Crop Comparison'!$A$2:$D$873,MATCH(1,('Crop Comparison'!$A$2:$A$873=$A$9)*('Crop Comparison'!$B$2:$B$873=$B107),0),4))</f>
        <v/>
      </c>
      <c r="E107" s="11" t="str">
        <f t="array" ref="E107">IF(ISERROR(INDEX('Crop Comparison'!$A$2:$D$873,MATCH(1,('Crop Comparison'!$A$2:$A$873=$A$9)*('Crop Comparison'!$B$2:$B$873=$C107),0),4)),"",INDEX('Crop Comparison'!$A$2:$D$873,MATCH(1,('Crop Comparison'!$A$2:$A$873=$A$9)*('Crop Comparison'!$B$2:$B$873=$C107),0),4))</f>
        <v/>
      </c>
      <c r="F107" s="28" t="str">
        <f t="array" ref="F107">IF(ISERROR(INDEX(Lookup_PestUse!$A$1:$D$876,SMALL(IF(Lookup_PestUse!$B$1:$B$876=$F$9,ROW(Lookup_PestUse!$B$1:$B$876)),ROW(Lookup_PestUse!93:93)),1)),"",INDEX(Lookup_PestUse!$A$1:$B$876,SMALL(IF(Lookup_PestUse!$B$1:$B$876=$F$9,ROW(Lookup_PestUse!$B$1:$B$876)),ROW(Lookup_PestUse!93:93)),1))</f>
        <v/>
      </c>
      <c r="G107" s="39" t="str">
        <f t="array" ref="G107">IF(ISERROR(INDEX(Lookup_PestUse!$A$1:$D$876,MATCH(1,(Lookup_PestUse!$A$1:$A$876=$F107)*(Lookup_PestUse!$B$1:$B$876=$F$9),0),3)),"",INDEX(Lookup_PestUse!$A$1:$D$876,MATCH(1,(Lookup_PestUse!$A$1:$A$876=$F107)*(Lookup_PestUse!$B$1:$B$876=$F$9),0),3))</f>
        <v/>
      </c>
      <c r="H107" s="40" t="str">
        <f t="array" ref="H107">IF(ISERROR(INDEX(Lookup_PestUse!$A$1:$D$876,MATCH(1,(Lookup_PestUse!$A$1:$A$876=$F107)*(Lookup_PestUse!$B$1:$B$876=$F$9),0),4)),"",INDEX(Lookup_PestUse!$A$1:$D$876,MATCH(1,(Lookup_PestUse!$A$1:$A$876=$F107)*(Lookup_PestUse!$B$1:$B$876=$F$9),0),4))</f>
        <v/>
      </c>
    </row>
    <row r="108" spans="1:8" x14ac:dyDescent="0.2">
      <c r="A108" s="28" t="str">
        <f t="array" ref="A108">IF(ISERROR(INDEX('Crop Comparison'!$A$1:$B$873,SMALL(IF('Crop Comparison'!$A$1:$A$873=$A$9,ROW('Crop Comparison'!$A$1:$A$873)),ROW('Crop Comparison'!94:94)),2)),"",INDEX('Crop Comparison'!$A$1:$B$873,SMALL(IF('Crop Comparison'!$A$1:$A$873=$A$9,ROW('Crop Comparison'!$A$1:$A$873)),ROW('Crop Comparison'!94:94)),2))</f>
        <v/>
      </c>
      <c r="B108" s="39" t="str">
        <f t="array" ref="B108">IF(ISERROR(INDEX('Crop Comparison'!$A$2:$D$873,MATCH(1,('Crop Comparison'!$A$2:$A$873=$A$9)*('Crop Comparison'!$B$2:$B$873=$A108),0),3)),"",INDEX('Crop Comparison'!$A$2:$D$873,MATCH(1,('Crop Comparison'!$A$2:$A$873=$A$9)*('Crop Comparison'!$B$2:$B$873=$A108),0),3))</f>
        <v/>
      </c>
      <c r="C108" s="40" t="str">
        <f t="array" ref="C108">IF(ISERROR(INDEX('Crop Comparison'!$A$2:$D$873,MATCH(1,('Crop Comparison'!$A$2:$A$873=$A$9)*('Crop Comparison'!$B$2:$B$873=$A108),0),4)),"",INDEX('Crop Comparison'!$A$2:$D$873,MATCH(1,('Crop Comparison'!$A$2:$A$873=$A$9)*('Crop Comparison'!$B$2:$B$873=$A108),0),4))</f>
        <v/>
      </c>
      <c r="D108" s="17" t="str">
        <f t="array" ref="D108">IF(ISERROR(INDEX('Crop Comparison'!$A$2:$D$873,MATCH(1,('Crop Comparison'!$A$2:$A$873=$A$9)*('Crop Comparison'!$B$2:$B$873=$B108),0),4)),"",INDEX('Crop Comparison'!$A$2:$D$873,MATCH(1,('Crop Comparison'!$A$2:$A$873=$A$9)*('Crop Comparison'!$B$2:$B$873=$B108),0),4))</f>
        <v/>
      </c>
      <c r="E108" s="11" t="str">
        <f t="array" ref="E108">IF(ISERROR(INDEX('Crop Comparison'!$A$2:$D$873,MATCH(1,('Crop Comparison'!$A$2:$A$873=$A$9)*('Crop Comparison'!$B$2:$B$873=$C108),0),4)),"",INDEX('Crop Comparison'!$A$2:$D$873,MATCH(1,('Crop Comparison'!$A$2:$A$873=$A$9)*('Crop Comparison'!$B$2:$B$873=$C108),0),4))</f>
        <v/>
      </c>
      <c r="F108" s="28" t="str">
        <f t="array" ref="F108">IF(ISERROR(INDEX(Lookup_PestUse!$A$1:$D$876,SMALL(IF(Lookup_PestUse!$B$1:$B$876=$F$9,ROW(Lookup_PestUse!$B$1:$B$876)),ROW(Lookup_PestUse!94:94)),1)),"",INDEX(Lookup_PestUse!$A$1:$B$876,SMALL(IF(Lookup_PestUse!$B$1:$B$876=$F$9,ROW(Lookup_PestUse!$B$1:$B$876)),ROW(Lookup_PestUse!94:94)),1))</f>
        <v/>
      </c>
      <c r="G108" s="39" t="str">
        <f t="array" ref="G108">IF(ISERROR(INDEX(Lookup_PestUse!$A$1:$D$876,MATCH(1,(Lookup_PestUse!$A$1:$A$876=$F108)*(Lookup_PestUse!$B$1:$B$876=$F$9),0),3)),"",INDEX(Lookup_PestUse!$A$1:$D$876,MATCH(1,(Lookup_PestUse!$A$1:$A$876=$F108)*(Lookup_PestUse!$B$1:$B$876=$F$9),0),3))</f>
        <v/>
      </c>
      <c r="H108" s="40" t="str">
        <f t="array" ref="H108">IF(ISERROR(INDEX(Lookup_PestUse!$A$1:$D$876,MATCH(1,(Lookup_PestUse!$A$1:$A$876=$F108)*(Lookup_PestUse!$B$1:$B$876=$F$9),0),4)),"",INDEX(Lookup_PestUse!$A$1:$D$876,MATCH(1,(Lookup_PestUse!$A$1:$A$876=$F108)*(Lookup_PestUse!$B$1:$B$876=$F$9),0),4))</f>
        <v/>
      </c>
    </row>
    <row r="109" spans="1:8" x14ac:dyDescent="0.2">
      <c r="A109" s="28" t="str">
        <f t="array" ref="A109">IF(ISERROR(INDEX('Crop Comparison'!$A$1:$B$873,SMALL(IF('Crop Comparison'!$A$1:$A$873=$A$9,ROW('Crop Comparison'!$A$1:$A$873)),ROW('Crop Comparison'!95:95)),2)),"",INDEX('Crop Comparison'!$A$1:$B$873,SMALL(IF('Crop Comparison'!$A$1:$A$873=$A$9,ROW('Crop Comparison'!$A$1:$A$873)),ROW('Crop Comparison'!95:95)),2))</f>
        <v/>
      </c>
      <c r="B109" s="39" t="str">
        <f t="array" ref="B109">IF(ISERROR(INDEX('Crop Comparison'!$A$2:$D$873,MATCH(1,('Crop Comparison'!$A$2:$A$873=$A$9)*('Crop Comparison'!$B$2:$B$873=$A109),0),3)),"",INDEX('Crop Comparison'!$A$2:$D$873,MATCH(1,('Crop Comparison'!$A$2:$A$873=$A$9)*('Crop Comparison'!$B$2:$B$873=$A109),0),3))</f>
        <v/>
      </c>
      <c r="C109" s="40" t="str">
        <f t="array" ref="C109">IF(ISERROR(INDEX('Crop Comparison'!$A$2:$D$873,MATCH(1,('Crop Comparison'!$A$2:$A$873=$A$9)*('Crop Comparison'!$B$2:$B$873=$A109),0),4)),"",INDEX('Crop Comparison'!$A$2:$D$873,MATCH(1,('Crop Comparison'!$A$2:$A$873=$A$9)*('Crop Comparison'!$B$2:$B$873=$A109),0),4))</f>
        <v/>
      </c>
      <c r="D109" s="17" t="str">
        <f t="array" ref="D109">IF(ISERROR(INDEX('Crop Comparison'!$A$2:$D$873,MATCH(1,('Crop Comparison'!$A$2:$A$873=$A$9)*('Crop Comparison'!$B$2:$B$873=$B109),0),4)),"",INDEX('Crop Comparison'!$A$2:$D$873,MATCH(1,('Crop Comparison'!$A$2:$A$873=$A$9)*('Crop Comparison'!$B$2:$B$873=$B109),0),4))</f>
        <v/>
      </c>
      <c r="E109" s="11" t="str">
        <f t="array" ref="E109">IF(ISERROR(INDEX('Crop Comparison'!$A$2:$D$873,MATCH(1,('Crop Comparison'!$A$2:$A$873=$A$9)*('Crop Comparison'!$B$2:$B$873=$C109),0),4)),"",INDEX('Crop Comparison'!$A$2:$D$873,MATCH(1,('Crop Comparison'!$A$2:$A$873=$A$9)*('Crop Comparison'!$B$2:$B$873=$C109),0),4))</f>
        <v/>
      </c>
      <c r="F109" s="28" t="str">
        <f t="array" ref="F109">IF(ISERROR(INDEX(Lookup_PestUse!$A$1:$D$876,SMALL(IF(Lookup_PestUse!$B$1:$B$876=$F$9,ROW(Lookup_PestUse!$B$1:$B$876)),ROW(Lookup_PestUse!95:95)),1)),"",INDEX(Lookup_PestUse!$A$1:$B$876,SMALL(IF(Lookup_PestUse!$B$1:$B$876=$F$9,ROW(Lookup_PestUse!$B$1:$B$876)),ROW(Lookup_PestUse!95:95)),1))</f>
        <v/>
      </c>
      <c r="G109" s="39" t="str">
        <f t="array" ref="G109">IF(ISERROR(INDEX(Lookup_PestUse!$A$1:$D$876,MATCH(1,(Lookup_PestUse!$A$1:$A$876=$F109)*(Lookup_PestUse!$B$1:$B$876=$F$9),0),3)),"",INDEX(Lookup_PestUse!$A$1:$D$876,MATCH(1,(Lookup_PestUse!$A$1:$A$876=$F109)*(Lookup_PestUse!$B$1:$B$876=$F$9),0),3))</f>
        <v/>
      </c>
      <c r="H109" s="40" t="str">
        <f t="array" ref="H109">IF(ISERROR(INDEX(Lookup_PestUse!$A$1:$D$876,MATCH(1,(Lookup_PestUse!$A$1:$A$876=$F109)*(Lookup_PestUse!$B$1:$B$876=$F$9),0),4)),"",INDEX(Lookup_PestUse!$A$1:$D$876,MATCH(1,(Lookup_PestUse!$A$1:$A$876=$F109)*(Lookup_PestUse!$B$1:$B$876=$F$9),0),4))</f>
        <v/>
      </c>
    </row>
    <row r="110" spans="1:8" x14ac:dyDescent="0.2">
      <c r="A110" s="28" t="str">
        <f t="array" ref="A110">IF(ISERROR(INDEX('Crop Comparison'!$A$1:$B$873,SMALL(IF('Crop Comparison'!$A$1:$A$873=$A$9,ROW('Crop Comparison'!$A$1:$A$873)),ROW('Crop Comparison'!96:96)),2)),"",INDEX('Crop Comparison'!$A$1:$B$873,SMALL(IF('Crop Comparison'!$A$1:$A$873=$A$9,ROW('Crop Comparison'!$A$1:$A$873)),ROW('Crop Comparison'!96:96)),2))</f>
        <v/>
      </c>
      <c r="B110" s="39" t="str">
        <f t="array" ref="B110">IF(ISERROR(INDEX('Crop Comparison'!$A$2:$D$873,MATCH(1,('Crop Comparison'!$A$2:$A$873=$A$9)*('Crop Comparison'!$B$2:$B$873=$A110),0),3)),"",INDEX('Crop Comparison'!$A$2:$D$873,MATCH(1,('Crop Comparison'!$A$2:$A$873=$A$9)*('Crop Comparison'!$B$2:$B$873=$A110),0),3))</f>
        <v/>
      </c>
      <c r="C110" s="40" t="str">
        <f t="array" ref="C110">IF(ISERROR(INDEX('Crop Comparison'!$A$2:$D$873,MATCH(1,('Crop Comparison'!$A$2:$A$873=$A$9)*('Crop Comparison'!$B$2:$B$873=$A110),0),4)),"",INDEX('Crop Comparison'!$A$2:$D$873,MATCH(1,('Crop Comparison'!$A$2:$A$873=$A$9)*('Crop Comparison'!$B$2:$B$873=$A110),0),4))</f>
        <v/>
      </c>
      <c r="D110" s="17" t="str">
        <f t="array" ref="D110">IF(ISERROR(INDEX('Crop Comparison'!$A$2:$D$873,MATCH(1,('Crop Comparison'!$A$2:$A$873=$A$9)*('Crop Comparison'!$B$2:$B$873=$B110),0),4)),"",INDEX('Crop Comparison'!$A$2:$D$873,MATCH(1,('Crop Comparison'!$A$2:$A$873=$A$9)*('Crop Comparison'!$B$2:$B$873=$B110),0),4))</f>
        <v/>
      </c>
      <c r="E110" s="11" t="str">
        <f t="array" ref="E110">IF(ISERROR(INDEX('Crop Comparison'!$A$2:$D$873,MATCH(1,('Crop Comparison'!$A$2:$A$873=$A$9)*('Crop Comparison'!$B$2:$B$873=$C110),0),4)),"",INDEX('Crop Comparison'!$A$2:$D$873,MATCH(1,('Crop Comparison'!$A$2:$A$873=$A$9)*('Crop Comparison'!$B$2:$B$873=$C110),0),4))</f>
        <v/>
      </c>
      <c r="F110" s="28" t="str">
        <f t="array" ref="F110">IF(ISERROR(INDEX(Lookup_PestUse!$A$1:$D$876,SMALL(IF(Lookup_PestUse!$B$1:$B$876=$F$9,ROW(Lookup_PestUse!$B$1:$B$876)),ROW(Lookup_PestUse!96:96)),1)),"",INDEX(Lookup_PestUse!$A$1:$B$876,SMALL(IF(Lookup_PestUse!$B$1:$B$876=$F$9,ROW(Lookup_PestUse!$B$1:$B$876)),ROW(Lookup_PestUse!96:96)),1))</f>
        <v/>
      </c>
      <c r="G110" s="39" t="str">
        <f t="array" ref="G110">IF(ISERROR(INDEX(Lookup_PestUse!$A$1:$D$876,MATCH(1,(Lookup_PestUse!$A$1:$A$876=$F110)*(Lookup_PestUse!$B$1:$B$876=$F$9),0),3)),"",INDEX(Lookup_PestUse!$A$1:$D$876,MATCH(1,(Lookup_PestUse!$A$1:$A$876=$F110)*(Lookup_PestUse!$B$1:$B$876=$F$9),0),3))</f>
        <v/>
      </c>
      <c r="H110" s="40" t="str">
        <f t="array" ref="H110">IF(ISERROR(INDEX(Lookup_PestUse!$A$1:$D$876,MATCH(1,(Lookup_PestUse!$A$1:$A$876=$F110)*(Lookup_PestUse!$B$1:$B$876=$F$9),0),4)),"",INDEX(Lookup_PestUse!$A$1:$D$876,MATCH(1,(Lookup_PestUse!$A$1:$A$876=$F110)*(Lookup_PestUse!$B$1:$B$876=$F$9),0),4))</f>
        <v/>
      </c>
    </row>
    <row r="111" spans="1:8" x14ac:dyDescent="0.2">
      <c r="A111" s="28" t="str">
        <f t="array" ref="A111">IF(ISERROR(INDEX('Crop Comparison'!$A$1:$B$873,SMALL(IF('Crop Comparison'!$A$1:$A$873=$A$9,ROW('Crop Comparison'!$A$1:$A$873)),ROW('Crop Comparison'!97:97)),2)),"",INDEX('Crop Comparison'!$A$1:$B$873,SMALL(IF('Crop Comparison'!$A$1:$A$873=$A$9,ROW('Crop Comparison'!$A$1:$A$873)),ROW('Crop Comparison'!97:97)),2))</f>
        <v/>
      </c>
      <c r="B111" s="39" t="str">
        <f t="array" ref="B111">IF(ISERROR(INDEX('Crop Comparison'!$A$2:$D$873,MATCH(1,('Crop Comparison'!$A$2:$A$873=$A$9)*('Crop Comparison'!$B$2:$B$873=$A111),0),3)),"",INDEX('Crop Comparison'!$A$2:$D$873,MATCH(1,('Crop Comparison'!$A$2:$A$873=$A$9)*('Crop Comparison'!$B$2:$B$873=$A111),0),3))</f>
        <v/>
      </c>
      <c r="C111" s="40" t="str">
        <f t="array" ref="C111">IF(ISERROR(INDEX('Crop Comparison'!$A$2:$D$873,MATCH(1,('Crop Comparison'!$A$2:$A$873=$A$9)*('Crop Comparison'!$B$2:$B$873=$A111),0),4)),"",INDEX('Crop Comparison'!$A$2:$D$873,MATCH(1,('Crop Comparison'!$A$2:$A$873=$A$9)*('Crop Comparison'!$B$2:$B$873=$A111),0),4))</f>
        <v/>
      </c>
      <c r="D111" s="17" t="str">
        <f t="array" ref="D111">IF(ISERROR(INDEX('Crop Comparison'!$A$2:$D$873,MATCH(1,('Crop Comparison'!$A$2:$A$873=$A$9)*('Crop Comparison'!$B$2:$B$873=$B111),0),4)),"",INDEX('Crop Comparison'!$A$2:$D$873,MATCH(1,('Crop Comparison'!$A$2:$A$873=$A$9)*('Crop Comparison'!$B$2:$B$873=$B111),0),4))</f>
        <v/>
      </c>
      <c r="E111" s="11" t="str">
        <f t="array" ref="E111">IF(ISERROR(INDEX('Crop Comparison'!$A$2:$D$873,MATCH(1,('Crop Comparison'!$A$2:$A$873=$A$9)*('Crop Comparison'!$B$2:$B$873=$C111),0),4)),"",INDEX('Crop Comparison'!$A$2:$D$873,MATCH(1,('Crop Comparison'!$A$2:$A$873=$A$9)*('Crop Comparison'!$B$2:$B$873=$C111),0),4))</f>
        <v/>
      </c>
      <c r="F111" s="28" t="str">
        <f t="array" ref="F111">IF(ISERROR(INDEX(Lookup_PestUse!$A$1:$D$876,SMALL(IF(Lookup_PestUse!$B$1:$B$876=$F$9,ROW(Lookup_PestUse!$B$1:$B$876)),ROW(Lookup_PestUse!97:97)),1)),"",INDEX(Lookup_PestUse!$A$1:$B$876,SMALL(IF(Lookup_PestUse!$B$1:$B$876=$F$9,ROW(Lookup_PestUse!$B$1:$B$876)),ROW(Lookup_PestUse!97:97)),1))</f>
        <v/>
      </c>
      <c r="G111" s="39" t="str">
        <f t="array" ref="G111">IF(ISERROR(INDEX(Lookup_PestUse!$A$1:$D$876,MATCH(1,(Lookup_PestUse!$A$1:$A$876=$F111)*(Lookup_PestUse!$B$1:$B$876=$F$9),0),3)),"",INDEX(Lookup_PestUse!$A$1:$D$876,MATCH(1,(Lookup_PestUse!$A$1:$A$876=$F111)*(Lookup_PestUse!$B$1:$B$876=$F$9),0),3))</f>
        <v/>
      </c>
      <c r="H111" s="40" t="str">
        <f t="array" ref="H111">IF(ISERROR(INDEX(Lookup_PestUse!$A$1:$D$876,MATCH(1,(Lookup_PestUse!$A$1:$A$876=$F111)*(Lookup_PestUse!$B$1:$B$876=$F$9),0),4)),"",INDEX(Lookup_PestUse!$A$1:$D$876,MATCH(1,(Lookup_PestUse!$A$1:$A$876=$F111)*(Lookup_PestUse!$B$1:$B$876=$F$9),0),4))</f>
        <v/>
      </c>
    </row>
    <row r="112" spans="1:8" x14ac:dyDescent="0.2">
      <c r="A112" s="28" t="str">
        <f t="array" ref="A112">IF(ISERROR(INDEX('Crop Comparison'!$A$1:$B$873,SMALL(IF('Crop Comparison'!$A$1:$A$873=$A$9,ROW('Crop Comparison'!$A$1:$A$873)),ROW('Crop Comparison'!98:98)),2)),"",INDEX('Crop Comparison'!$A$1:$B$873,SMALL(IF('Crop Comparison'!$A$1:$A$873=$A$9,ROW('Crop Comparison'!$A$1:$A$873)),ROW('Crop Comparison'!98:98)),2))</f>
        <v/>
      </c>
      <c r="B112" s="39" t="str">
        <f t="array" ref="B112">IF(ISERROR(INDEX('Crop Comparison'!$A$2:$D$873,MATCH(1,('Crop Comparison'!$A$2:$A$873=$A$9)*('Crop Comparison'!$B$2:$B$873=$A112),0),3)),"",INDEX('Crop Comparison'!$A$2:$D$873,MATCH(1,('Crop Comparison'!$A$2:$A$873=$A$9)*('Crop Comparison'!$B$2:$B$873=$A112),0),3))</f>
        <v/>
      </c>
      <c r="C112" s="40" t="str">
        <f t="array" ref="C112">IF(ISERROR(INDEX('Crop Comparison'!$A$2:$D$873,MATCH(1,('Crop Comparison'!$A$2:$A$873=$A$9)*('Crop Comparison'!$B$2:$B$873=$A112),0),4)),"",INDEX('Crop Comparison'!$A$2:$D$873,MATCH(1,('Crop Comparison'!$A$2:$A$873=$A$9)*('Crop Comparison'!$B$2:$B$873=$A112),0),4))</f>
        <v/>
      </c>
      <c r="D112" s="17" t="str">
        <f t="array" ref="D112">IF(ISERROR(INDEX('Crop Comparison'!$A$2:$D$873,MATCH(1,('Crop Comparison'!$A$2:$A$873=$A$9)*('Crop Comparison'!$B$2:$B$873=$B112),0),4)),"",INDEX('Crop Comparison'!$A$2:$D$873,MATCH(1,('Crop Comparison'!$A$2:$A$873=$A$9)*('Crop Comparison'!$B$2:$B$873=$B112),0),4))</f>
        <v/>
      </c>
      <c r="E112" s="11" t="str">
        <f t="array" ref="E112">IF(ISERROR(INDEX('Crop Comparison'!$A$2:$D$873,MATCH(1,('Crop Comparison'!$A$2:$A$873=$A$9)*('Crop Comparison'!$B$2:$B$873=$C112),0),4)),"",INDEX('Crop Comparison'!$A$2:$D$873,MATCH(1,('Crop Comparison'!$A$2:$A$873=$A$9)*('Crop Comparison'!$B$2:$B$873=$C112),0),4))</f>
        <v/>
      </c>
      <c r="F112" s="28" t="str">
        <f t="array" ref="F112">IF(ISERROR(INDEX(Lookup_PestUse!$A$1:$D$876,SMALL(IF(Lookup_PestUse!$B$1:$B$876=$F$9,ROW(Lookup_PestUse!$B$1:$B$876)),ROW(Lookup_PestUse!98:98)),1)),"",INDEX(Lookup_PestUse!$A$1:$B$876,SMALL(IF(Lookup_PestUse!$B$1:$B$876=$F$9,ROW(Lookup_PestUse!$B$1:$B$876)),ROW(Lookup_PestUse!98:98)),1))</f>
        <v/>
      </c>
      <c r="G112" s="39" t="str">
        <f t="array" ref="G112">IF(ISERROR(INDEX(Lookup_PestUse!$A$1:$D$876,MATCH(1,(Lookup_PestUse!$A$1:$A$876=$F112)*(Lookup_PestUse!$B$1:$B$876=$F$9),0),3)),"",INDEX(Lookup_PestUse!$A$1:$D$876,MATCH(1,(Lookup_PestUse!$A$1:$A$876=$F112)*(Lookup_PestUse!$B$1:$B$876=$F$9),0),3))</f>
        <v/>
      </c>
      <c r="H112" s="40" t="str">
        <f t="array" ref="H112">IF(ISERROR(INDEX(Lookup_PestUse!$A$1:$D$876,MATCH(1,(Lookup_PestUse!$A$1:$A$876=$F112)*(Lookup_PestUse!$B$1:$B$876=$F$9),0),4)),"",INDEX(Lookup_PestUse!$A$1:$D$876,MATCH(1,(Lookup_PestUse!$A$1:$A$876=$F112)*(Lookup_PestUse!$B$1:$B$876=$F$9),0),4))</f>
        <v/>
      </c>
    </row>
    <row r="113" spans="1:8" x14ac:dyDescent="0.2">
      <c r="A113" s="28" t="str">
        <f t="array" ref="A113">IF(ISERROR(INDEX('Crop Comparison'!$A$1:$B$873,SMALL(IF('Crop Comparison'!$A$1:$A$873=$A$9,ROW('Crop Comparison'!$A$1:$A$873)),ROW('Crop Comparison'!99:99)),2)),"",INDEX('Crop Comparison'!$A$1:$B$873,SMALL(IF('Crop Comparison'!$A$1:$A$873=$A$9,ROW('Crop Comparison'!$A$1:$A$873)),ROW('Crop Comparison'!99:99)),2))</f>
        <v/>
      </c>
      <c r="B113" s="39" t="str">
        <f t="array" ref="B113">IF(ISERROR(INDEX('Crop Comparison'!$A$2:$D$873,MATCH(1,('Crop Comparison'!$A$2:$A$873=$A$9)*('Crop Comparison'!$B$2:$B$873=$A113),0),3)),"",INDEX('Crop Comparison'!$A$2:$D$873,MATCH(1,('Crop Comparison'!$A$2:$A$873=$A$9)*('Crop Comparison'!$B$2:$B$873=$A113),0),3))</f>
        <v/>
      </c>
      <c r="C113" s="40" t="str">
        <f t="array" ref="C113">IF(ISERROR(INDEX('Crop Comparison'!$A$2:$D$873,MATCH(1,('Crop Comparison'!$A$2:$A$873=$A$9)*('Crop Comparison'!$B$2:$B$873=$A113),0),4)),"",INDEX('Crop Comparison'!$A$2:$D$873,MATCH(1,('Crop Comparison'!$A$2:$A$873=$A$9)*('Crop Comparison'!$B$2:$B$873=$A113),0),4))</f>
        <v/>
      </c>
      <c r="D113" s="17" t="str">
        <f t="array" ref="D113">IF(ISERROR(INDEX('Crop Comparison'!$A$2:$D$873,MATCH(1,('Crop Comparison'!$A$2:$A$873=$A$9)*('Crop Comparison'!$B$2:$B$873=$B113),0),4)),"",INDEX('Crop Comparison'!$A$2:$D$873,MATCH(1,('Crop Comparison'!$A$2:$A$873=$A$9)*('Crop Comparison'!$B$2:$B$873=$B113),0),4))</f>
        <v/>
      </c>
      <c r="E113" s="11" t="str">
        <f t="array" ref="E113">IF(ISERROR(INDEX('Crop Comparison'!$A$2:$D$873,MATCH(1,('Crop Comparison'!$A$2:$A$873=$A$9)*('Crop Comparison'!$B$2:$B$873=$C113),0),4)),"",INDEX('Crop Comparison'!$A$2:$D$873,MATCH(1,('Crop Comparison'!$A$2:$A$873=$A$9)*('Crop Comparison'!$B$2:$B$873=$C113),0),4))</f>
        <v/>
      </c>
      <c r="F113" s="28" t="str">
        <f t="array" ref="F113">IF(ISERROR(INDEX(Lookup_PestUse!$A$1:$D$876,SMALL(IF(Lookup_PestUse!$B$1:$B$876=$F$9,ROW(Lookup_PestUse!$B$1:$B$876)),ROW(Lookup_PestUse!99:99)),1)),"",INDEX(Lookup_PestUse!$A$1:$B$876,SMALL(IF(Lookup_PestUse!$B$1:$B$876=$F$9,ROW(Lookup_PestUse!$B$1:$B$876)),ROW(Lookup_PestUse!99:99)),1))</f>
        <v/>
      </c>
      <c r="G113" s="39" t="str">
        <f t="array" ref="G113">IF(ISERROR(INDEX(Lookup_PestUse!$A$1:$D$876,MATCH(1,(Lookup_PestUse!$A$1:$A$876=$F113)*(Lookup_PestUse!$B$1:$B$876=$F$9),0),3)),"",INDEX(Lookup_PestUse!$A$1:$D$876,MATCH(1,(Lookup_PestUse!$A$1:$A$876=$F113)*(Lookup_PestUse!$B$1:$B$876=$F$9),0),3))</f>
        <v/>
      </c>
      <c r="H113" s="40" t="str">
        <f t="array" ref="H113">IF(ISERROR(INDEX(Lookup_PestUse!$A$1:$D$876,MATCH(1,(Lookup_PestUse!$A$1:$A$876=$F113)*(Lookup_PestUse!$B$1:$B$876=$F$9),0),4)),"",INDEX(Lookup_PestUse!$A$1:$D$876,MATCH(1,(Lookup_PestUse!$A$1:$A$876=$F113)*(Lookup_PestUse!$B$1:$B$876=$F$9),0),4))</f>
        <v/>
      </c>
    </row>
    <row r="114" spans="1:8" x14ac:dyDescent="0.2">
      <c r="A114" s="28" t="str">
        <f t="array" ref="A114">IF(ISERROR(INDEX('Crop Comparison'!$A$1:$B$873,SMALL(IF('Crop Comparison'!$A$1:$A$873=$A$9,ROW('Crop Comparison'!$A$1:$A$873)),ROW('Crop Comparison'!100:100)),2)),"",INDEX('Crop Comparison'!$A$1:$B$873,SMALL(IF('Crop Comparison'!$A$1:$A$873=$A$9,ROW('Crop Comparison'!$A$1:$A$873)),ROW('Crop Comparison'!100:100)),2))</f>
        <v/>
      </c>
      <c r="B114" s="39" t="str">
        <f t="array" ref="B114">IF(ISERROR(INDEX('Crop Comparison'!$A$2:$D$873,MATCH(1,('Crop Comparison'!$A$2:$A$873=$A$9)*('Crop Comparison'!$B$2:$B$873=$A114),0),3)),"",INDEX('Crop Comparison'!$A$2:$D$873,MATCH(1,('Crop Comparison'!$A$2:$A$873=$A$9)*('Crop Comparison'!$B$2:$B$873=$A114),0),3))</f>
        <v/>
      </c>
      <c r="C114" s="40" t="str">
        <f t="array" ref="C114">IF(ISERROR(INDEX('Crop Comparison'!$A$2:$D$873,MATCH(1,('Crop Comparison'!$A$2:$A$873=$A$9)*('Crop Comparison'!$B$2:$B$873=$A114),0),4)),"",INDEX('Crop Comparison'!$A$2:$D$873,MATCH(1,('Crop Comparison'!$A$2:$A$873=$A$9)*('Crop Comparison'!$B$2:$B$873=$A114),0),4))</f>
        <v/>
      </c>
      <c r="D114" s="17" t="str">
        <f t="array" ref="D114">IF(ISERROR(INDEX('Crop Comparison'!$A$2:$D$873,MATCH(1,('Crop Comparison'!$A$2:$A$873=$A$9)*('Crop Comparison'!$B$2:$B$873=$B114),0),4)),"",INDEX('Crop Comparison'!$A$2:$D$873,MATCH(1,('Crop Comparison'!$A$2:$A$873=$A$9)*('Crop Comparison'!$B$2:$B$873=$B114),0),4))</f>
        <v/>
      </c>
      <c r="E114" s="11" t="str">
        <f t="array" ref="E114">IF(ISERROR(INDEX('Crop Comparison'!$A$2:$D$873,MATCH(1,('Crop Comparison'!$A$2:$A$873=$A$9)*('Crop Comparison'!$B$2:$B$873=$C114),0),4)),"",INDEX('Crop Comparison'!$A$2:$D$873,MATCH(1,('Crop Comparison'!$A$2:$A$873=$A$9)*('Crop Comparison'!$B$2:$B$873=$C114),0),4))</f>
        <v/>
      </c>
      <c r="F114" s="28" t="str">
        <f t="array" ref="F114">IF(ISERROR(INDEX(Lookup_PestUse!$A$1:$D$876,SMALL(IF(Lookup_PestUse!$B$1:$B$876=$F$9,ROW(Lookup_PestUse!$B$1:$B$876)),ROW(Lookup_PestUse!100:100)),1)),"",INDEX(Lookup_PestUse!$A$1:$B$876,SMALL(IF(Lookup_PestUse!$B$1:$B$876=$F$9,ROW(Lookup_PestUse!$B$1:$B$876)),ROW(Lookup_PestUse!100:100)),1))</f>
        <v/>
      </c>
      <c r="G114" s="39" t="str">
        <f t="array" ref="G114">IF(ISERROR(INDEX(Lookup_PestUse!$A$1:$D$876,MATCH(1,(Lookup_PestUse!$A$1:$A$876=$F114)*(Lookup_PestUse!$B$1:$B$876=$F$9),0),3)),"",INDEX(Lookup_PestUse!$A$1:$D$876,MATCH(1,(Lookup_PestUse!$A$1:$A$876=$F114)*(Lookup_PestUse!$B$1:$B$876=$F$9),0),3))</f>
        <v/>
      </c>
      <c r="H114" s="40" t="str">
        <f t="array" ref="H114">IF(ISERROR(INDEX(Lookup_PestUse!$A$1:$D$876,MATCH(1,(Lookup_PestUse!$A$1:$A$876=$F114)*(Lookup_PestUse!$B$1:$B$876=$F$9),0),4)),"",INDEX(Lookup_PestUse!$A$1:$D$876,MATCH(1,(Lookup_PestUse!$A$1:$A$876=$F114)*(Lookup_PestUse!$B$1:$B$876=$F$9),0),4))</f>
        <v/>
      </c>
    </row>
    <row r="115" spans="1:8" x14ac:dyDescent="0.2">
      <c r="A115" s="28" t="str">
        <f t="array" ref="A115">IF(ISERROR(INDEX('Crop Comparison'!$A$1:$B$873,SMALL(IF('Crop Comparison'!$A$1:$A$873=$A$9,ROW('Crop Comparison'!$A$1:$A$873)),ROW('Crop Comparison'!101:101)),2)),"",INDEX('Crop Comparison'!$A$1:$B$873,SMALL(IF('Crop Comparison'!$A$1:$A$873=$A$9,ROW('Crop Comparison'!$A$1:$A$873)),ROW('Crop Comparison'!101:101)),2))</f>
        <v/>
      </c>
      <c r="B115" s="39" t="str">
        <f t="array" ref="B115">IF(ISERROR(INDEX('Crop Comparison'!$A$2:$D$873,MATCH(1,('Crop Comparison'!$A$2:$A$873=$A$9)*('Crop Comparison'!$B$2:$B$873=$A115),0),3)),"",INDEX('Crop Comparison'!$A$2:$D$873,MATCH(1,('Crop Comparison'!$A$2:$A$873=$A$9)*('Crop Comparison'!$B$2:$B$873=$A115),0),3))</f>
        <v/>
      </c>
      <c r="C115" s="40" t="str">
        <f t="array" ref="C115">IF(ISERROR(INDEX('Crop Comparison'!$A$2:$D$873,MATCH(1,('Crop Comparison'!$A$2:$A$873=$A$9)*('Crop Comparison'!$B$2:$B$873=$A115),0),4)),"",INDEX('Crop Comparison'!$A$2:$D$873,MATCH(1,('Crop Comparison'!$A$2:$A$873=$A$9)*('Crop Comparison'!$B$2:$B$873=$A115),0),4))</f>
        <v/>
      </c>
      <c r="D115" s="17" t="str">
        <f t="array" ref="D115">IF(ISERROR(INDEX('Crop Comparison'!$A$2:$D$873,MATCH(1,('Crop Comparison'!$A$2:$A$873=$A$9)*('Crop Comparison'!$B$2:$B$873=$B115),0),4)),"",INDEX('Crop Comparison'!$A$2:$D$873,MATCH(1,('Crop Comparison'!$A$2:$A$873=$A$9)*('Crop Comparison'!$B$2:$B$873=$B115),0),4))</f>
        <v/>
      </c>
      <c r="E115" s="11" t="str">
        <f t="array" ref="E115">IF(ISERROR(INDEX('Crop Comparison'!$A$2:$D$873,MATCH(1,('Crop Comparison'!$A$2:$A$873=$A$9)*('Crop Comparison'!$B$2:$B$873=$C115),0),4)),"",INDEX('Crop Comparison'!$A$2:$D$873,MATCH(1,('Crop Comparison'!$A$2:$A$873=$A$9)*('Crop Comparison'!$B$2:$B$873=$C115),0),4))</f>
        <v/>
      </c>
      <c r="F115" s="28" t="str">
        <f t="array" ref="F115">IF(ISERROR(INDEX(Lookup_PestUse!$A$1:$D$876,SMALL(IF(Lookup_PestUse!$B$1:$B$876=$F$9,ROW(Lookup_PestUse!$B$1:$B$876)),ROW(Lookup_PestUse!101:101)),1)),"",INDEX(Lookup_PestUse!$A$1:$B$876,SMALL(IF(Lookup_PestUse!$B$1:$B$876=$F$9,ROW(Lookup_PestUse!$B$1:$B$876)),ROW(Lookup_PestUse!101:101)),1))</f>
        <v/>
      </c>
      <c r="G115" s="39" t="str">
        <f t="array" ref="G115">IF(ISERROR(INDEX(Lookup_PestUse!$A$1:$D$876,MATCH(1,(Lookup_PestUse!$A$1:$A$876=$F115)*(Lookup_PestUse!$B$1:$B$876=$F$9),0),3)),"",INDEX(Lookup_PestUse!$A$1:$D$876,MATCH(1,(Lookup_PestUse!$A$1:$A$876=$F115)*(Lookup_PestUse!$B$1:$B$876=$F$9),0),3))</f>
        <v/>
      </c>
      <c r="H115" s="40" t="str">
        <f t="array" ref="H115">IF(ISERROR(INDEX(Lookup_PestUse!$A$1:$D$876,MATCH(1,(Lookup_PestUse!$A$1:$A$876=$F115)*(Lookup_PestUse!$B$1:$B$876=$F$9),0),4)),"",INDEX(Lookup_PestUse!$A$1:$D$876,MATCH(1,(Lookup_PestUse!$A$1:$A$876=$F115)*(Lookup_PestUse!$B$1:$B$876=$F$9),0),4))</f>
        <v/>
      </c>
    </row>
    <row r="116" spans="1:8" x14ac:dyDescent="0.2">
      <c r="A116" s="28" t="str">
        <f t="array" ref="A116">IF(ISERROR(INDEX('Crop Comparison'!$A$1:$B$873,SMALL(IF('Crop Comparison'!$A$1:$A$873=$A$9,ROW('Crop Comparison'!$A$1:$A$873)),ROW('Crop Comparison'!102:102)),2)),"",INDEX('Crop Comparison'!$A$1:$B$873,SMALL(IF('Crop Comparison'!$A$1:$A$873=$A$9,ROW('Crop Comparison'!$A$1:$A$873)),ROW('Crop Comparison'!102:102)),2))</f>
        <v/>
      </c>
      <c r="B116" s="39" t="str">
        <f t="array" ref="B116">IF(ISERROR(INDEX('Crop Comparison'!$A$2:$D$873,MATCH(1,('Crop Comparison'!$A$2:$A$873=$A$9)*('Crop Comparison'!$B$2:$B$873=$A116),0),3)),"",INDEX('Crop Comparison'!$A$2:$D$873,MATCH(1,('Crop Comparison'!$A$2:$A$873=$A$9)*('Crop Comparison'!$B$2:$B$873=$A116),0),3))</f>
        <v/>
      </c>
      <c r="C116" s="40" t="str">
        <f t="array" ref="C116">IF(ISERROR(INDEX('Crop Comparison'!$A$2:$D$873,MATCH(1,('Crop Comparison'!$A$2:$A$873=$A$9)*('Crop Comparison'!$B$2:$B$873=$A116),0),4)),"",INDEX('Crop Comparison'!$A$2:$D$873,MATCH(1,('Crop Comparison'!$A$2:$A$873=$A$9)*('Crop Comparison'!$B$2:$B$873=$A116),0),4))</f>
        <v/>
      </c>
      <c r="D116" s="17" t="str">
        <f t="array" ref="D116">IF(ISERROR(INDEX('Crop Comparison'!$A$2:$D$873,MATCH(1,('Crop Comparison'!$A$2:$A$873=$A$9)*('Crop Comparison'!$B$2:$B$873=$B116),0),4)),"",INDEX('Crop Comparison'!$A$2:$D$873,MATCH(1,('Crop Comparison'!$A$2:$A$873=$A$9)*('Crop Comparison'!$B$2:$B$873=$B116),0),4))</f>
        <v/>
      </c>
      <c r="E116" s="11" t="str">
        <f t="array" ref="E116">IF(ISERROR(INDEX('Crop Comparison'!$A$2:$D$873,MATCH(1,('Crop Comparison'!$A$2:$A$873=$A$9)*('Crop Comparison'!$B$2:$B$873=$C116),0),4)),"",INDEX('Crop Comparison'!$A$2:$D$873,MATCH(1,('Crop Comparison'!$A$2:$A$873=$A$9)*('Crop Comparison'!$B$2:$B$873=$C116),0),4))</f>
        <v/>
      </c>
      <c r="F116" s="28" t="str">
        <f t="array" ref="F116">IF(ISERROR(INDEX(Lookup_PestUse!$A$1:$D$876,SMALL(IF(Lookup_PestUse!$B$1:$B$876=$F$9,ROW(Lookup_PestUse!$B$1:$B$876)),ROW(Lookup_PestUse!102:102)),1)),"",INDEX(Lookup_PestUse!$A$1:$B$876,SMALL(IF(Lookup_PestUse!$B$1:$B$876=$F$9,ROW(Lookup_PestUse!$B$1:$B$876)),ROW(Lookup_PestUse!102:102)),1))</f>
        <v/>
      </c>
      <c r="G116" s="39" t="str">
        <f t="array" ref="G116">IF(ISERROR(INDEX(Lookup_PestUse!$A$1:$D$876,MATCH(1,(Lookup_PestUse!$A$1:$A$876=$F116)*(Lookup_PestUse!$B$1:$B$876=$F$9),0),3)),"",INDEX(Lookup_PestUse!$A$1:$D$876,MATCH(1,(Lookup_PestUse!$A$1:$A$876=$F116)*(Lookup_PestUse!$B$1:$B$876=$F$9),0),3))</f>
        <v/>
      </c>
      <c r="H116" s="40" t="str">
        <f t="array" ref="H116">IF(ISERROR(INDEX(Lookup_PestUse!$A$1:$D$876,MATCH(1,(Lookup_PestUse!$A$1:$A$876=$F116)*(Lookup_PestUse!$B$1:$B$876=$F$9),0),4)),"",INDEX(Lookup_PestUse!$A$1:$D$876,MATCH(1,(Lookup_PestUse!$A$1:$A$876=$F116)*(Lookup_PestUse!$B$1:$B$876=$F$9),0),4))</f>
        <v/>
      </c>
    </row>
    <row r="117" spans="1:8" x14ac:dyDescent="0.2">
      <c r="A117" s="28" t="str">
        <f t="array" ref="A117">IF(ISERROR(INDEX('Crop Comparison'!$A$1:$B$873,SMALL(IF('Crop Comparison'!$A$1:$A$873=$A$9,ROW('Crop Comparison'!$A$1:$A$873)),ROW('Crop Comparison'!103:103)),2)),"",INDEX('Crop Comparison'!$A$1:$B$873,SMALL(IF('Crop Comparison'!$A$1:$A$873=$A$9,ROW('Crop Comparison'!$A$1:$A$873)),ROW('Crop Comparison'!103:103)),2))</f>
        <v/>
      </c>
      <c r="B117" s="39" t="str">
        <f t="array" ref="B117">IF(ISERROR(INDEX('Crop Comparison'!$A$2:$D$873,MATCH(1,('Crop Comparison'!$A$2:$A$873=$A$9)*('Crop Comparison'!$B$2:$B$873=$A117),0),3)),"",INDEX('Crop Comparison'!$A$2:$D$873,MATCH(1,('Crop Comparison'!$A$2:$A$873=$A$9)*('Crop Comparison'!$B$2:$B$873=$A117),0),3))</f>
        <v/>
      </c>
      <c r="C117" s="40" t="str">
        <f t="array" ref="C117">IF(ISERROR(INDEX('Crop Comparison'!$A$2:$D$873,MATCH(1,('Crop Comparison'!$A$2:$A$873=$A$9)*('Crop Comparison'!$B$2:$B$873=$A117),0),4)),"",INDEX('Crop Comparison'!$A$2:$D$873,MATCH(1,('Crop Comparison'!$A$2:$A$873=$A$9)*('Crop Comparison'!$B$2:$B$873=$A117),0),4))</f>
        <v/>
      </c>
      <c r="D117" s="17" t="str">
        <f t="array" ref="D117">IF(ISERROR(INDEX('Crop Comparison'!$A$2:$D$873,MATCH(1,('Crop Comparison'!$A$2:$A$873=$A$9)*('Crop Comparison'!$B$2:$B$873=$B117),0),4)),"",INDEX('Crop Comparison'!$A$2:$D$873,MATCH(1,('Crop Comparison'!$A$2:$A$873=$A$9)*('Crop Comparison'!$B$2:$B$873=$B117),0),4))</f>
        <v/>
      </c>
      <c r="E117" s="11" t="str">
        <f t="array" ref="E117">IF(ISERROR(INDEX('Crop Comparison'!$A$2:$D$873,MATCH(1,('Crop Comparison'!$A$2:$A$873=$A$9)*('Crop Comparison'!$B$2:$B$873=$C117),0),4)),"",INDEX('Crop Comparison'!$A$2:$D$873,MATCH(1,('Crop Comparison'!$A$2:$A$873=$A$9)*('Crop Comparison'!$B$2:$B$873=$C117),0),4))</f>
        <v/>
      </c>
      <c r="F117" s="28" t="str">
        <f t="array" ref="F117">IF(ISERROR(INDEX(Lookup_PestUse!$A$1:$D$876,SMALL(IF(Lookup_PestUse!$B$1:$B$876=$F$9,ROW(Lookup_PestUse!$B$1:$B$876)),ROW(Lookup_PestUse!103:103)),1)),"",INDEX(Lookup_PestUse!$A$1:$B$876,SMALL(IF(Lookup_PestUse!$B$1:$B$876=$F$9,ROW(Lookup_PestUse!$B$1:$B$876)),ROW(Lookup_PestUse!103:103)),1))</f>
        <v/>
      </c>
      <c r="G117" s="39" t="str">
        <f t="array" ref="G117">IF(ISERROR(INDEX(Lookup_PestUse!$A$1:$D$876,MATCH(1,(Lookup_PestUse!$A$1:$A$876=$F117)*(Lookup_PestUse!$B$1:$B$876=$F$9),0),3)),"",INDEX(Lookup_PestUse!$A$1:$D$876,MATCH(1,(Lookup_PestUse!$A$1:$A$876=$F117)*(Lookup_PestUse!$B$1:$B$876=$F$9),0),3))</f>
        <v/>
      </c>
      <c r="H117" s="40" t="str">
        <f t="array" ref="H117">IF(ISERROR(INDEX(Lookup_PestUse!$A$1:$D$876,MATCH(1,(Lookup_PestUse!$A$1:$A$876=$F117)*(Lookup_PestUse!$B$1:$B$876=$F$9),0),4)),"",INDEX(Lookup_PestUse!$A$1:$D$876,MATCH(1,(Lookup_PestUse!$A$1:$A$876=$F117)*(Lookup_PestUse!$B$1:$B$876=$F$9),0),4))</f>
        <v/>
      </c>
    </row>
    <row r="118" spans="1:8" x14ac:dyDescent="0.2">
      <c r="A118" s="28" t="str">
        <f t="array" ref="A118">IF(ISERROR(INDEX('Crop Comparison'!$A$1:$B$873,SMALL(IF('Crop Comparison'!$A$1:$A$873=$A$9,ROW('Crop Comparison'!$A$1:$A$873)),ROW('Crop Comparison'!104:104)),2)),"",INDEX('Crop Comparison'!$A$1:$B$873,SMALL(IF('Crop Comparison'!$A$1:$A$873=$A$9,ROW('Crop Comparison'!$A$1:$A$873)),ROW('Crop Comparison'!104:104)),2))</f>
        <v/>
      </c>
      <c r="B118" s="39" t="str">
        <f t="array" ref="B118">IF(ISERROR(INDEX('Crop Comparison'!$A$2:$D$873,MATCH(1,('Crop Comparison'!$A$2:$A$873=$A$9)*('Crop Comparison'!$B$2:$B$873=$A118),0),3)),"",INDEX('Crop Comparison'!$A$2:$D$873,MATCH(1,('Crop Comparison'!$A$2:$A$873=$A$9)*('Crop Comparison'!$B$2:$B$873=$A118),0),3))</f>
        <v/>
      </c>
      <c r="C118" s="40" t="str">
        <f t="array" ref="C118">IF(ISERROR(INDEX('Crop Comparison'!$A$2:$D$873,MATCH(1,('Crop Comparison'!$A$2:$A$873=$A$9)*('Crop Comparison'!$B$2:$B$873=$A118),0),4)),"",INDEX('Crop Comparison'!$A$2:$D$873,MATCH(1,('Crop Comparison'!$A$2:$A$873=$A$9)*('Crop Comparison'!$B$2:$B$873=$A118),0),4))</f>
        <v/>
      </c>
      <c r="D118" s="17" t="str">
        <f t="array" ref="D118">IF(ISERROR(INDEX('Crop Comparison'!$A$2:$D$873,MATCH(1,('Crop Comparison'!$A$2:$A$873=$A$9)*('Crop Comparison'!$B$2:$B$873=$B118),0),4)),"",INDEX('Crop Comparison'!$A$2:$D$873,MATCH(1,('Crop Comparison'!$A$2:$A$873=$A$9)*('Crop Comparison'!$B$2:$B$873=$B118),0),4))</f>
        <v/>
      </c>
      <c r="E118" s="11" t="str">
        <f t="array" ref="E118">IF(ISERROR(INDEX('Crop Comparison'!$A$2:$D$873,MATCH(1,('Crop Comparison'!$A$2:$A$873=$A$9)*('Crop Comparison'!$B$2:$B$873=$C118),0),4)),"",INDEX('Crop Comparison'!$A$2:$D$873,MATCH(1,('Crop Comparison'!$A$2:$A$873=$A$9)*('Crop Comparison'!$B$2:$B$873=$C118),0),4))</f>
        <v/>
      </c>
      <c r="F118" s="28" t="str">
        <f t="array" ref="F118">IF(ISERROR(INDEX(Lookup_PestUse!$A$1:$D$876,SMALL(IF(Lookup_PestUse!$B$1:$B$876=$F$9,ROW(Lookup_PestUse!$B$1:$B$876)),ROW(Lookup_PestUse!104:104)),1)),"",INDEX(Lookup_PestUse!$A$1:$B$876,SMALL(IF(Lookup_PestUse!$B$1:$B$876=$F$9,ROW(Lookup_PestUse!$B$1:$B$876)),ROW(Lookup_PestUse!104:104)),1))</f>
        <v/>
      </c>
      <c r="G118" s="39" t="str">
        <f t="array" ref="G118">IF(ISERROR(INDEX(Lookup_PestUse!$A$1:$D$876,MATCH(1,(Lookup_PestUse!$A$1:$A$876=$F118)*(Lookup_PestUse!$B$1:$B$876=$F$9),0),3)),"",INDEX(Lookup_PestUse!$A$1:$D$876,MATCH(1,(Lookup_PestUse!$A$1:$A$876=$F118)*(Lookup_PestUse!$B$1:$B$876=$F$9),0),3))</f>
        <v/>
      </c>
      <c r="H118" s="40" t="str">
        <f t="array" ref="H118">IF(ISERROR(INDEX(Lookup_PestUse!$A$1:$D$876,MATCH(1,(Lookup_PestUse!$A$1:$A$876=$F118)*(Lookup_PestUse!$B$1:$B$876=$F$9),0),4)),"",INDEX(Lookup_PestUse!$A$1:$D$876,MATCH(1,(Lookup_PestUse!$A$1:$A$876=$F118)*(Lookup_PestUse!$B$1:$B$876=$F$9),0),4))</f>
        <v/>
      </c>
    </row>
    <row r="119" spans="1:8" x14ac:dyDescent="0.2">
      <c r="A119" s="28" t="str">
        <f t="array" ref="A119">IF(ISERROR(INDEX('Crop Comparison'!$A$1:$B$873,SMALL(IF('Crop Comparison'!$A$1:$A$873=$A$9,ROW('Crop Comparison'!$A$1:$A$873)),ROW('Crop Comparison'!105:105)),2)),"",INDEX('Crop Comparison'!$A$1:$B$873,SMALL(IF('Crop Comparison'!$A$1:$A$873=$A$9,ROW('Crop Comparison'!$A$1:$A$873)),ROW('Crop Comparison'!105:105)),2))</f>
        <v/>
      </c>
      <c r="B119" s="39" t="str">
        <f t="array" ref="B119">IF(ISERROR(INDEX('Crop Comparison'!$A$2:$D$873,MATCH(1,('Crop Comparison'!$A$2:$A$873=$A$9)*('Crop Comparison'!$B$2:$B$873=$A119),0),3)),"",INDEX('Crop Comparison'!$A$2:$D$873,MATCH(1,('Crop Comparison'!$A$2:$A$873=$A$9)*('Crop Comparison'!$B$2:$B$873=$A119),0),3))</f>
        <v/>
      </c>
      <c r="C119" s="40" t="str">
        <f t="array" ref="C119">IF(ISERROR(INDEX('Crop Comparison'!$A$2:$D$873,MATCH(1,('Crop Comparison'!$A$2:$A$873=$A$9)*('Crop Comparison'!$B$2:$B$873=$A119),0),4)),"",INDEX('Crop Comparison'!$A$2:$D$873,MATCH(1,('Crop Comparison'!$A$2:$A$873=$A$9)*('Crop Comparison'!$B$2:$B$873=$A119),0),4))</f>
        <v/>
      </c>
      <c r="D119" s="17" t="str">
        <f t="array" ref="D119">IF(ISERROR(INDEX('Crop Comparison'!$A$2:$D$873,MATCH(1,('Crop Comparison'!$A$2:$A$873=$A$9)*('Crop Comparison'!$B$2:$B$873=$B119),0),4)),"",INDEX('Crop Comparison'!$A$2:$D$873,MATCH(1,('Crop Comparison'!$A$2:$A$873=$A$9)*('Crop Comparison'!$B$2:$B$873=$B119),0),4))</f>
        <v/>
      </c>
      <c r="E119" s="11" t="str">
        <f t="array" ref="E119">IF(ISERROR(INDEX('Crop Comparison'!$A$2:$D$873,MATCH(1,('Crop Comparison'!$A$2:$A$873=$A$9)*('Crop Comparison'!$B$2:$B$873=$C119),0),4)),"",INDEX('Crop Comparison'!$A$2:$D$873,MATCH(1,('Crop Comparison'!$A$2:$A$873=$A$9)*('Crop Comparison'!$B$2:$B$873=$C119),0),4))</f>
        <v/>
      </c>
      <c r="F119" s="28" t="str">
        <f t="array" ref="F119">IF(ISERROR(INDEX(Lookup_PestUse!$A$1:$D$876,SMALL(IF(Lookup_PestUse!$B$1:$B$876=$F$9,ROW(Lookup_PestUse!$B$1:$B$876)),ROW(Lookup_PestUse!105:105)),1)),"",INDEX(Lookup_PestUse!$A$1:$B$876,SMALL(IF(Lookup_PestUse!$B$1:$B$876=$F$9,ROW(Lookup_PestUse!$B$1:$B$876)),ROW(Lookup_PestUse!105:105)),1))</f>
        <v/>
      </c>
      <c r="G119" s="39" t="str">
        <f t="array" ref="G119">IF(ISERROR(INDEX(Lookup_PestUse!$A$1:$D$876,MATCH(1,(Lookup_PestUse!$A$1:$A$876=$F119)*(Lookup_PestUse!$B$1:$B$876=$F$9),0),3)),"",INDEX(Lookup_PestUse!$A$1:$D$876,MATCH(1,(Lookup_PestUse!$A$1:$A$876=$F119)*(Lookup_PestUse!$B$1:$B$876=$F$9),0),3))</f>
        <v/>
      </c>
      <c r="H119" s="40" t="str">
        <f t="array" ref="H119">IF(ISERROR(INDEX(Lookup_PestUse!$A$1:$D$876,MATCH(1,(Lookup_PestUse!$A$1:$A$876=$F119)*(Lookup_PestUse!$B$1:$B$876=$F$9),0),4)),"",INDEX(Lookup_PestUse!$A$1:$D$876,MATCH(1,(Lookup_PestUse!$A$1:$A$876=$F119)*(Lookup_PestUse!$B$1:$B$876=$F$9),0),4))</f>
        <v/>
      </c>
    </row>
    <row r="120" spans="1:8" x14ac:dyDescent="0.2">
      <c r="A120" s="28" t="str">
        <f t="array" ref="A120">IF(ISERROR(INDEX('Crop Comparison'!$A$1:$B$873,SMALL(IF('Crop Comparison'!$A$1:$A$873=$A$9,ROW('Crop Comparison'!$A$1:$A$873)),ROW('Crop Comparison'!106:106)),2)),"",INDEX('Crop Comparison'!$A$1:$B$873,SMALL(IF('Crop Comparison'!$A$1:$A$873=$A$9,ROW('Crop Comparison'!$A$1:$A$873)),ROW('Crop Comparison'!106:106)),2))</f>
        <v/>
      </c>
      <c r="B120" s="39" t="str">
        <f t="array" ref="B120">IF(ISERROR(INDEX('Crop Comparison'!$A$2:$D$873,MATCH(1,('Crop Comparison'!$A$2:$A$873=$A$9)*('Crop Comparison'!$B$2:$B$873=$A120),0),3)),"",INDEX('Crop Comparison'!$A$2:$D$873,MATCH(1,('Crop Comparison'!$A$2:$A$873=$A$9)*('Crop Comparison'!$B$2:$B$873=$A120),0),3))</f>
        <v/>
      </c>
      <c r="C120" s="40" t="str">
        <f t="array" ref="C120">IF(ISERROR(INDEX('Crop Comparison'!$A$2:$D$873,MATCH(1,('Crop Comparison'!$A$2:$A$873=$A$9)*('Crop Comparison'!$B$2:$B$873=$A120),0),4)),"",INDEX('Crop Comparison'!$A$2:$D$873,MATCH(1,('Crop Comparison'!$A$2:$A$873=$A$9)*('Crop Comparison'!$B$2:$B$873=$A120),0),4))</f>
        <v/>
      </c>
      <c r="D120" s="17" t="str">
        <f t="array" ref="D120">IF(ISERROR(INDEX('Crop Comparison'!$A$2:$D$873,MATCH(1,('Crop Comparison'!$A$2:$A$873=$A$9)*('Crop Comparison'!$B$2:$B$873=$B120),0),4)),"",INDEX('Crop Comparison'!$A$2:$D$873,MATCH(1,('Crop Comparison'!$A$2:$A$873=$A$9)*('Crop Comparison'!$B$2:$B$873=$B120),0),4))</f>
        <v/>
      </c>
      <c r="E120" s="11" t="str">
        <f t="array" ref="E120">IF(ISERROR(INDEX('Crop Comparison'!$A$2:$D$873,MATCH(1,('Crop Comparison'!$A$2:$A$873=$A$9)*('Crop Comparison'!$B$2:$B$873=$C120),0),4)),"",INDEX('Crop Comparison'!$A$2:$D$873,MATCH(1,('Crop Comparison'!$A$2:$A$873=$A$9)*('Crop Comparison'!$B$2:$B$873=$C120),0),4))</f>
        <v/>
      </c>
      <c r="F120" s="28" t="str">
        <f t="array" ref="F120">IF(ISERROR(INDEX(Lookup_PestUse!$A$1:$D$876,SMALL(IF(Lookup_PestUse!$B$1:$B$876=$F$9,ROW(Lookup_PestUse!$B$1:$B$876)),ROW(Lookup_PestUse!106:106)),1)),"",INDEX(Lookup_PestUse!$A$1:$B$876,SMALL(IF(Lookup_PestUse!$B$1:$B$876=$F$9,ROW(Lookup_PestUse!$B$1:$B$876)),ROW(Lookup_PestUse!106:106)),1))</f>
        <v/>
      </c>
      <c r="G120" s="39" t="str">
        <f t="array" ref="G120">IF(ISERROR(INDEX(Lookup_PestUse!$A$1:$D$876,MATCH(1,(Lookup_PestUse!$A$1:$A$876=$F120)*(Lookup_PestUse!$B$1:$B$876=$F$9),0),3)),"",INDEX(Lookup_PestUse!$A$1:$D$876,MATCH(1,(Lookup_PestUse!$A$1:$A$876=$F120)*(Lookup_PestUse!$B$1:$B$876=$F$9),0),3))</f>
        <v/>
      </c>
      <c r="H120" s="40" t="str">
        <f t="array" ref="H120">IF(ISERROR(INDEX(Lookup_PestUse!$A$1:$D$876,MATCH(1,(Lookup_PestUse!$A$1:$A$876=$F120)*(Lookup_PestUse!$B$1:$B$876=$F$9),0),4)),"",INDEX(Lookup_PestUse!$A$1:$D$876,MATCH(1,(Lookup_PestUse!$A$1:$A$876=$F120)*(Lookup_PestUse!$B$1:$B$876=$F$9),0),4))</f>
        <v/>
      </c>
    </row>
    <row r="121" spans="1:8" x14ac:dyDescent="0.2">
      <c r="A121" s="28" t="str">
        <f t="array" ref="A121">IF(ISERROR(INDEX('Crop Comparison'!$A$1:$B$873,SMALL(IF('Crop Comparison'!$A$1:$A$873=$A$9,ROW('Crop Comparison'!$A$1:$A$873)),ROW('Crop Comparison'!107:107)),2)),"",INDEX('Crop Comparison'!$A$1:$B$873,SMALL(IF('Crop Comparison'!$A$1:$A$873=$A$9,ROW('Crop Comparison'!$A$1:$A$873)),ROW('Crop Comparison'!107:107)),2))</f>
        <v/>
      </c>
      <c r="B121" s="39" t="str">
        <f t="array" ref="B121">IF(ISERROR(INDEX('Crop Comparison'!$A$2:$D$873,MATCH(1,('Crop Comparison'!$A$2:$A$873=$A$9)*('Crop Comparison'!$B$2:$B$873=$A121),0),3)),"",INDEX('Crop Comparison'!$A$2:$D$873,MATCH(1,('Crop Comparison'!$A$2:$A$873=$A$9)*('Crop Comparison'!$B$2:$B$873=$A121),0),3))</f>
        <v/>
      </c>
      <c r="C121" s="40" t="str">
        <f t="array" ref="C121">IF(ISERROR(INDEX('Crop Comparison'!$A$2:$D$873,MATCH(1,('Crop Comparison'!$A$2:$A$873=$A$9)*('Crop Comparison'!$B$2:$B$873=$A121),0),4)),"",INDEX('Crop Comparison'!$A$2:$D$873,MATCH(1,('Crop Comparison'!$A$2:$A$873=$A$9)*('Crop Comparison'!$B$2:$B$873=$A121),0),4))</f>
        <v/>
      </c>
      <c r="D121" s="17" t="str">
        <f t="array" ref="D121">IF(ISERROR(INDEX('Crop Comparison'!$A$2:$D$873,MATCH(1,('Crop Comparison'!$A$2:$A$873=$A$9)*('Crop Comparison'!$B$2:$B$873=$B121),0),4)),"",INDEX('Crop Comparison'!$A$2:$D$873,MATCH(1,('Crop Comparison'!$A$2:$A$873=$A$9)*('Crop Comparison'!$B$2:$B$873=$B121),0),4))</f>
        <v/>
      </c>
      <c r="E121" s="11" t="str">
        <f t="array" ref="E121">IF(ISERROR(INDEX('Crop Comparison'!$A$2:$D$873,MATCH(1,('Crop Comparison'!$A$2:$A$873=$A$9)*('Crop Comparison'!$B$2:$B$873=$C121),0),4)),"",INDEX('Crop Comparison'!$A$2:$D$873,MATCH(1,('Crop Comparison'!$A$2:$A$873=$A$9)*('Crop Comparison'!$B$2:$B$873=$C121),0),4))</f>
        <v/>
      </c>
      <c r="F121" s="28" t="str">
        <f t="array" ref="F121">IF(ISERROR(INDEX(Lookup_PestUse!$A$1:$D$876,SMALL(IF(Lookup_PestUse!$B$1:$B$876=$F$9,ROW(Lookup_PestUse!$B$1:$B$876)),ROW(Lookup_PestUse!107:107)),1)),"",INDEX(Lookup_PestUse!$A$1:$B$876,SMALL(IF(Lookup_PestUse!$B$1:$B$876=$F$9,ROW(Lookup_PestUse!$B$1:$B$876)),ROW(Lookup_PestUse!107:107)),1))</f>
        <v/>
      </c>
      <c r="G121" s="39" t="str">
        <f t="array" ref="G121">IF(ISERROR(INDEX(Lookup_PestUse!$A$1:$D$876,MATCH(1,(Lookup_PestUse!$A$1:$A$876=$F121)*(Lookup_PestUse!$B$1:$B$876=$F$9),0),3)),"",INDEX(Lookup_PestUse!$A$1:$D$876,MATCH(1,(Lookup_PestUse!$A$1:$A$876=$F121)*(Lookup_PestUse!$B$1:$B$876=$F$9),0),3))</f>
        <v/>
      </c>
      <c r="H121" s="40" t="str">
        <f t="array" ref="H121">IF(ISERROR(INDEX(Lookup_PestUse!$A$1:$D$876,MATCH(1,(Lookup_PestUse!$A$1:$A$876=$F121)*(Lookup_PestUse!$B$1:$B$876=$F$9),0),4)),"",INDEX(Lookup_PestUse!$A$1:$D$876,MATCH(1,(Lookup_PestUse!$A$1:$A$876=$F121)*(Lookup_PestUse!$B$1:$B$876=$F$9),0),4))</f>
        <v/>
      </c>
    </row>
    <row r="122" spans="1:8" x14ac:dyDescent="0.2">
      <c r="A122" s="28" t="str">
        <f t="array" ref="A122">IF(ISERROR(INDEX('Crop Comparison'!$A$1:$B$873,SMALL(IF('Crop Comparison'!$A$1:$A$873=$A$9,ROW('Crop Comparison'!$A$1:$A$873)),ROW('Crop Comparison'!108:108)),2)),"",INDEX('Crop Comparison'!$A$1:$B$873,SMALL(IF('Crop Comparison'!$A$1:$A$873=$A$9,ROW('Crop Comparison'!$A$1:$A$873)),ROW('Crop Comparison'!108:108)),2))</f>
        <v/>
      </c>
      <c r="B122" s="39" t="str">
        <f t="array" ref="B122">IF(ISERROR(INDEX('Crop Comparison'!$A$2:$D$873,MATCH(1,('Crop Comparison'!$A$2:$A$873=$A$9)*('Crop Comparison'!$B$2:$B$873=$A122),0),3)),"",INDEX('Crop Comparison'!$A$2:$D$873,MATCH(1,('Crop Comparison'!$A$2:$A$873=$A$9)*('Crop Comparison'!$B$2:$B$873=$A122),0),3))</f>
        <v/>
      </c>
      <c r="C122" s="40" t="str">
        <f t="array" ref="C122">IF(ISERROR(INDEX('Crop Comparison'!$A$2:$D$873,MATCH(1,('Crop Comparison'!$A$2:$A$873=$A$9)*('Crop Comparison'!$B$2:$B$873=$A122),0),4)),"",INDEX('Crop Comparison'!$A$2:$D$873,MATCH(1,('Crop Comparison'!$A$2:$A$873=$A$9)*('Crop Comparison'!$B$2:$B$873=$A122),0),4))</f>
        <v/>
      </c>
      <c r="D122" s="17" t="str">
        <f t="array" ref="D122">IF(ISERROR(INDEX('Crop Comparison'!$A$2:$D$873,MATCH(1,('Crop Comparison'!$A$2:$A$873=$A$9)*('Crop Comparison'!$B$2:$B$873=$B122),0),4)),"",INDEX('Crop Comparison'!$A$2:$D$873,MATCH(1,('Crop Comparison'!$A$2:$A$873=$A$9)*('Crop Comparison'!$B$2:$B$873=$B122),0),4))</f>
        <v/>
      </c>
      <c r="E122" s="11" t="str">
        <f t="array" ref="E122">IF(ISERROR(INDEX('Crop Comparison'!$A$2:$D$873,MATCH(1,('Crop Comparison'!$A$2:$A$873=$A$9)*('Crop Comparison'!$B$2:$B$873=$C122),0),4)),"",INDEX('Crop Comparison'!$A$2:$D$873,MATCH(1,('Crop Comparison'!$A$2:$A$873=$A$9)*('Crop Comparison'!$B$2:$B$873=$C122),0),4))</f>
        <v/>
      </c>
      <c r="F122" s="28" t="str">
        <f t="array" ref="F122">IF(ISERROR(INDEX(Lookup_PestUse!$A$1:$D$876,SMALL(IF(Lookup_PestUse!$B$1:$B$876=$F$9,ROW(Lookup_PestUse!$B$1:$B$876)),ROW(Lookup_PestUse!108:108)),1)),"",INDEX(Lookup_PestUse!$A$1:$B$876,SMALL(IF(Lookup_PestUse!$B$1:$B$876=$F$9,ROW(Lookup_PestUse!$B$1:$B$876)),ROW(Lookup_PestUse!108:108)),1))</f>
        <v/>
      </c>
      <c r="G122" s="39" t="str">
        <f t="array" ref="G122">IF(ISERROR(INDEX(Lookup_PestUse!$A$1:$D$876,MATCH(1,(Lookup_PestUse!$A$1:$A$876=$F122)*(Lookup_PestUse!$B$1:$B$876=$F$9),0),3)),"",INDEX(Lookup_PestUse!$A$1:$D$876,MATCH(1,(Lookup_PestUse!$A$1:$A$876=$F122)*(Lookup_PestUse!$B$1:$B$876=$F$9),0),3))</f>
        <v/>
      </c>
      <c r="H122" s="40" t="str">
        <f t="array" ref="H122">IF(ISERROR(INDEX(Lookup_PestUse!$A$1:$D$876,MATCH(1,(Lookup_PestUse!$A$1:$A$876=$F122)*(Lookup_PestUse!$B$1:$B$876=$F$9),0),4)),"",INDEX(Lookup_PestUse!$A$1:$D$876,MATCH(1,(Lookup_PestUse!$A$1:$A$876=$F122)*(Lookup_PestUse!$B$1:$B$876=$F$9),0),4))</f>
        <v/>
      </c>
    </row>
    <row r="123" spans="1:8" x14ac:dyDescent="0.2">
      <c r="A123" s="28" t="str">
        <f t="array" ref="A123">IF(ISERROR(INDEX('Crop Comparison'!$A$1:$B$873,SMALL(IF('Crop Comparison'!$A$1:$A$873=$A$9,ROW('Crop Comparison'!$A$1:$A$873)),ROW('Crop Comparison'!109:109)),2)),"",INDEX('Crop Comparison'!$A$1:$B$873,SMALL(IF('Crop Comparison'!$A$1:$A$873=$A$9,ROW('Crop Comparison'!$A$1:$A$873)),ROW('Crop Comparison'!109:109)),2))</f>
        <v/>
      </c>
      <c r="B123" s="39" t="str">
        <f t="array" ref="B123">IF(ISERROR(INDEX('Crop Comparison'!$A$2:$D$873,MATCH(1,('Crop Comparison'!$A$2:$A$873=$A$9)*('Crop Comparison'!$B$2:$B$873=$A123),0),3)),"",INDEX('Crop Comparison'!$A$2:$D$873,MATCH(1,('Crop Comparison'!$A$2:$A$873=$A$9)*('Crop Comparison'!$B$2:$B$873=$A123),0),3))</f>
        <v/>
      </c>
      <c r="C123" s="40" t="str">
        <f t="array" ref="C123">IF(ISERROR(INDEX('Crop Comparison'!$A$2:$D$873,MATCH(1,('Crop Comparison'!$A$2:$A$873=$A$9)*('Crop Comparison'!$B$2:$B$873=$A123),0),4)),"",INDEX('Crop Comparison'!$A$2:$D$873,MATCH(1,('Crop Comparison'!$A$2:$A$873=$A$9)*('Crop Comparison'!$B$2:$B$873=$A123),0),4))</f>
        <v/>
      </c>
      <c r="D123" s="17" t="str">
        <f t="array" ref="D123">IF(ISERROR(INDEX('Crop Comparison'!$A$2:$D$873,MATCH(1,('Crop Comparison'!$A$2:$A$873=$A$9)*('Crop Comparison'!$B$2:$B$873=$B123),0),4)),"",INDEX('Crop Comparison'!$A$2:$D$873,MATCH(1,('Crop Comparison'!$A$2:$A$873=$A$9)*('Crop Comparison'!$B$2:$B$873=$B123),0),4))</f>
        <v/>
      </c>
      <c r="E123" s="11" t="str">
        <f t="array" ref="E123">IF(ISERROR(INDEX('Crop Comparison'!$A$2:$D$873,MATCH(1,('Crop Comparison'!$A$2:$A$873=$A$9)*('Crop Comparison'!$B$2:$B$873=$C123),0),4)),"",INDEX('Crop Comparison'!$A$2:$D$873,MATCH(1,('Crop Comparison'!$A$2:$A$873=$A$9)*('Crop Comparison'!$B$2:$B$873=$C123),0),4))</f>
        <v/>
      </c>
      <c r="F123" s="28" t="str">
        <f t="array" ref="F123">IF(ISERROR(INDEX(Lookup_PestUse!$A$1:$D$876,SMALL(IF(Lookup_PestUse!$B$1:$B$876=$F$9,ROW(Lookup_PestUse!$B$1:$B$876)),ROW(Lookup_PestUse!109:109)),1)),"",INDEX(Lookup_PestUse!$A$1:$B$876,SMALL(IF(Lookup_PestUse!$B$1:$B$876=$F$9,ROW(Lookup_PestUse!$B$1:$B$876)),ROW(Lookup_PestUse!109:109)),1))</f>
        <v/>
      </c>
      <c r="G123" s="39" t="str">
        <f t="array" ref="G123">IF(ISERROR(INDEX(Lookup_PestUse!$A$1:$D$876,MATCH(1,(Lookup_PestUse!$A$1:$A$876=$F123)*(Lookup_PestUse!$B$1:$B$876=$F$9),0),3)),"",INDEX(Lookup_PestUse!$A$1:$D$876,MATCH(1,(Lookup_PestUse!$A$1:$A$876=$F123)*(Lookup_PestUse!$B$1:$B$876=$F$9),0),3))</f>
        <v/>
      </c>
      <c r="H123" s="40" t="str">
        <f t="array" ref="H123">IF(ISERROR(INDEX(Lookup_PestUse!$A$1:$D$876,MATCH(1,(Lookup_PestUse!$A$1:$A$876=$F123)*(Lookup_PestUse!$B$1:$B$876=$F$9),0),4)),"",INDEX(Lookup_PestUse!$A$1:$D$876,MATCH(1,(Lookup_PestUse!$A$1:$A$876=$F123)*(Lookup_PestUse!$B$1:$B$876=$F$9),0),4))</f>
        <v/>
      </c>
    </row>
    <row r="124" spans="1:8" x14ac:dyDescent="0.2">
      <c r="A124" s="28" t="str">
        <f t="array" ref="A124">IF(ISERROR(INDEX('Crop Comparison'!$A$1:$B$873,SMALL(IF('Crop Comparison'!$A$1:$A$873=$A$9,ROW('Crop Comparison'!$A$1:$A$873)),ROW('Crop Comparison'!110:110)),2)),"",INDEX('Crop Comparison'!$A$1:$B$873,SMALL(IF('Crop Comparison'!$A$1:$A$873=$A$9,ROW('Crop Comparison'!$A$1:$A$873)),ROW('Crop Comparison'!110:110)),2))</f>
        <v/>
      </c>
      <c r="B124" s="39" t="str">
        <f t="array" ref="B124">IF(ISERROR(INDEX('Crop Comparison'!$A$2:$D$873,MATCH(1,('Crop Comparison'!$A$2:$A$873=$A$9)*('Crop Comparison'!$B$2:$B$873=$A124),0),3)),"",INDEX('Crop Comparison'!$A$2:$D$873,MATCH(1,('Crop Comparison'!$A$2:$A$873=$A$9)*('Crop Comparison'!$B$2:$B$873=$A124),0),3))</f>
        <v/>
      </c>
      <c r="C124" s="40" t="str">
        <f t="array" ref="C124">IF(ISERROR(INDEX('Crop Comparison'!$A$2:$D$873,MATCH(1,('Crop Comparison'!$A$2:$A$873=$A$9)*('Crop Comparison'!$B$2:$B$873=$A124),0),4)),"",INDEX('Crop Comparison'!$A$2:$D$873,MATCH(1,('Crop Comparison'!$A$2:$A$873=$A$9)*('Crop Comparison'!$B$2:$B$873=$A124),0),4))</f>
        <v/>
      </c>
      <c r="D124" s="17" t="str">
        <f t="array" ref="D124">IF(ISERROR(INDEX('Crop Comparison'!$A$2:$D$873,MATCH(1,('Crop Comparison'!$A$2:$A$873=$A$9)*('Crop Comparison'!$B$2:$B$873=$B124),0),4)),"",INDEX('Crop Comparison'!$A$2:$D$873,MATCH(1,('Crop Comparison'!$A$2:$A$873=$A$9)*('Crop Comparison'!$B$2:$B$873=$B124),0),4))</f>
        <v/>
      </c>
      <c r="E124" s="11" t="str">
        <f t="array" ref="E124">IF(ISERROR(INDEX('Crop Comparison'!$A$2:$D$873,MATCH(1,('Crop Comparison'!$A$2:$A$873=$A$9)*('Crop Comparison'!$B$2:$B$873=$C124),0),4)),"",INDEX('Crop Comparison'!$A$2:$D$873,MATCH(1,('Crop Comparison'!$A$2:$A$873=$A$9)*('Crop Comparison'!$B$2:$B$873=$C124),0),4))</f>
        <v/>
      </c>
      <c r="F124" s="28" t="str">
        <f t="array" ref="F124">IF(ISERROR(INDEX(Lookup_PestUse!$A$1:$D$876,SMALL(IF(Lookup_PestUse!$B$1:$B$876=$F$9,ROW(Lookup_PestUse!$B$1:$B$876)),ROW(Lookup_PestUse!110:110)),1)),"",INDEX(Lookup_PestUse!$A$1:$B$876,SMALL(IF(Lookup_PestUse!$B$1:$B$876=$F$9,ROW(Lookup_PestUse!$B$1:$B$876)),ROW(Lookup_PestUse!110:110)),1))</f>
        <v/>
      </c>
      <c r="G124" s="39" t="str">
        <f t="array" ref="G124">IF(ISERROR(INDEX(Lookup_PestUse!$A$1:$D$876,MATCH(1,(Lookup_PestUse!$A$1:$A$876=$F124)*(Lookup_PestUse!$B$1:$B$876=$F$9),0),3)),"",INDEX(Lookup_PestUse!$A$1:$D$876,MATCH(1,(Lookup_PestUse!$A$1:$A$876=$F124)*(Lookup_PestUse!$B$1:$B$876=$F$9),0),3))</f>
        <v/>
      </c>
      <c r="H124" s="40" t="str">
        <f t="array" ref="H124">IF(ISERROR(INDEX(Lookup_PestUse!$A$1:$D$876,MATCH(1,(Lookup_PestUse!$A$1:$A$876=$F124)*(Lookup_PestUse!$B$1:$B$876=$F$9),0),4)),"",INDEX(Lookup_PestUse!$A$1:$D$876,MATCH(1,(Lookup_PestUse!$A$1:$A$876=$F124)*(Lookup_PestUse!$B$1:$B$876=$F$9),0),4))</f>
        <v/>
      </c>
    </row>
    <row r="125" spans="1:8" x14ac:dyDescent="0.2">
      <c r="A125" s="28" t="str">
        <f t="array" ref="A125">IF(ISERROR(INDEX('Crop Comparison'!$A$1:$B$873,SMALL(IF('Crop Comparison'!$A$1:$A$873=$A$9,ROW('Crop Comparison'!$A$1:$A$873)),ROW('Crop Comparison'!111:111)),2)),"",INDEX('Crop Comparison'!$A$1:$B$873,SMALL(IF('Crop Comparison'!$A$1:$A$873=$A$9,ROW('Crop Comparison'!$A$1:$A$873)),ROW('Crop Comparison'!111:111)),2))</f>
        <v/>
      </c>
      <c r="B125" s="39" t="str">
        <f t="array" ref="B125">IF(ISERROR(INDEX('Crop Comparison'!$A$2:$D$873,MATCH(1,('Crop Comparison'!$A$2:$A$873=$A$9)*('Crop Comparison'!$B$2:$B$873=$A125),0),3)),"",INDEX('Crop Comparison'!$A$2:$D$873,MATCH(1,('Crop Comparison'!$A$2:$A$873=$A$9)*('Crop Comparison'!$B$2:$B$873=$A125),0),3))</f>
        <v/>
      </c>
      <c r="C125" s="40" t="str">
        <f t="array" ref="C125">IF(ISERROR(INDEX('Crop Comparison'!$A$2:$D$873,MATCH(1,('Crop Comparison'!$A$2:$A$873=$A$9)*('Crop Comparison'!$B$2:$B$873=$A125),0),4)),"",INDEX('Crop Comparison'!$A$2:$D$873,MATCH(1,('Crop Comparison'!$A$2:$A$873=$A$9)*('Crop Comparison'!$B$2:$B$873=$A125),0),4))</f>
        <v/>
      </c>
      <c r="D125" s="17" t="str">
        <f t="array" ref="D125">IF(ISERROR(INDEX('Crop Comparison'!$A$2:$D$873,MATCH(1,('Crop Comparison'!$A$2:$A$873=$A$9)*('Crop Comparison'!$B$2:$B$873=$B125),0),4)),"",INDEX('Crop Comparison'!$A$2:$D$873,MATCH(1,('Crop Comparison'!$A$2:$A$873=$A$9)*('Crop Comparison'!$B$2:$B$873=$B125),0),4))</f>
        <v/>
      </c>
      <c r="E125" s="11" t="str">
        <f t="array" ref="E125">IF(ISERROR(INDEX('Crop Comparison'!$A$2:$D$873,MATCH(1,('Crop Comparison'!$A$2:$A$873=$A$9)*('Crop Comparison'!$B$2:$B$873=$C125),0),4)),"",INDEX('Crop Comparison'!$A$2:$D$873,MATCH(1,('Crop Comparison'!$A$2:$A$873=$A$9)*('Crop Comparison'!$B$2:$B$873=$C125),0),4))</f>
        <v/>
      </c>
      <c r="F125" s="28" t="str">
        <f t="array" ref="F125">IF(ISERROR(INDEX(Lookup_PestUse!$A$1:$D$876,SMALL(IF(Lookup_PestUse!$B$1:$B$876=$F$9,ROW(Lookup_PestUse!$B$1:$B$876)),ROW(Lookup_PestUse!111:111)),1)),"",INDEX(Lookup_PestUse!$A$1:$B$876,SMALL(IF(Lookup_PestUse!$B$1:$B$876=$F$9,ROW(Lookup_PestUse!$B$1:$B$876)),ROW(Lookup_PestUse!111:111)),1))</f>
        <v/>
      </c>
      <c r="G125" s="39" t="str">
        <f t="array" ref="G125">IF(ISERROR(INDEX(Lookup_PestUse!$A$1:$D$876,MATCH(1,(Lookup_PestUse!$A$1:$A$876=$F125)*(Lookup_PestUse!$B$1:$B$876=$F$9),0),3)),"",INDEX(Lookup_PestUse!$A$1:$D$876,MATCH(1,(Lookup_PestUse!$A$1:$A$876=$F125)*(Lookup_PestUse!$B$1:$B$876=$F$9),0),3))</f>
        <v/>
      </c>
      <c r="H125" s="40" t="str">
        <f t="array" ref="H125">IF(ISERROR(INDEX(Lookup_PestUse!$A$1:$D$876,MATCH(1,(Lookup_PestUse!$A$1:$A$876=$F125)*(Lookup_PestUse!$B$1:$B$876=$F$9),0),4)),"",INDEX(Lookup_PestUse!$A$1:$D$876,MATCH(1,(Lookup_PestUse!$A$1:$A$876=$F125)*(Lookup_PestUse!$B$1:$B$876=$F$9),0),4))</f>
        <v/>
      </c>
    </row>
    <row r="126" spans="1:8" x14ac:dyDescent="0.2">
      <c r="A126" s="28" t="str">
        <f t="array" ref="A126">IF(ISERROR(INDEX('Crop Comparison'!$A$1:$B$873,SMALL(IF('Crop Comparison'!$A$1:$A$873=$A$9,ROW('Crop Comparison'!$A$1:$A$873)),ROW('Crop Comparison'!112:112)),2)),"",INDEX('Crop Comparison'!$A$1:$B$873,SMALL(IF('Crop Comparison'!$A$1:$A$873=$A$9,ROW('Crop Comparison'!$A$1:$A$873)),ROW('Crop Comparison'!112:112)),2))</f>
        <v/>
      </c>
      <c r="B126" s="39" t="str">
        <f t="array" ref="B126">IF(ISERROR(INDEX('Crop Comparison'!$A$2:$D$873,MATCH(1,('Crop Comparison'!$A$2:$A$873=$A$9)*('Crop Comparison'!$B$2:$B$873=$A126),0),3)),"",INDEX('Crop Comparison'!$A$2:$D$873,MATCH(1,('Crop Comparison'!$A$2:$A$873=$A$9)*('Crop Comparison'!$B$2:$B$873=$A126),0),3))</f>
        <v/>
      </c>
      <c r="C126" s="40" t="str">
        <f t="array" ref="C126">IF(ISERROR(INDEX('Crop Comparison'!$A$2:$D$873,MATCH(1,('Crop Comparison'!$A$2:$A$873=$A$9)*('Crop Comparison'!$B$2:$B$873=$A126),0),4)),"",INDEX('Crop Comparison'!$A$2:$D$873,MATCH(1,('Crop Comparison'!$A$2:$A$873=$A$9)*('Crop Comparison'!$B$2:$B$873=$A126),0),4))</f>
        <v/>
      </c>
      <c r="D126" s="17" t="str">
        <f t="array" ref="D126">IF(ISERROR(INDEX('Crop Comparison'!$A$2:$D$873,MATCH(1,('Crop Comparison'!$A$2:$A$873=$A$9)*('Crop Comparison'!$B$2:$B$873=$B126),0),4)),"",INDEX('Crop Comparison'!$A$2:$D$873,MATCH(1,('Crop Comparison'!$A$2:$A$873=$A$9)*('Crop Comparison'!$B$2:$B$873=$B126),0),4))</f>
        <v/>
      </c>
      <c r="E126" s="11" t="str">
        <f t="array" ref="E126">IF(ISERROR(INDEX('Crop Comparison'!$A$2:$D$873,MATCH(1,('Crop Comparison'!$A$2:$A$873=$A$9)*('Crop Comparison'!$B$2:$B$873=$C126),0),4)),"",INDEX('Crop Comparison'!$A$2:$D$873,MATCH(1,('Crop Comparison'!$A$2:$A$873=$A$9)*('Crop Comparison'!$B$2:$B$873=$C126),0),4))</f>
        <v/>
      </c>
      <c r="F126" s="28" t="str">
        <f t="array" ref="F126">IF(ISERROR(INDEX(Lookup_PestUse!$A$1:$D$876,SMALL(IF(Lookup_PestUse!$B$1:$B$876=$F$9,ROW(Lookup_PestUse!$B$1:$B$876)),ROW(Lookup_PestUse!112:112)),1)),"",INDEX(Lookup_PestUse!$A$1:$B$876,SMALL(IF(Lookup_PestUse!$B$1:$B$876=$F$9,ROW(Lookup_PestUse!$B$1:$B$876)),ROW(Lookup_PestUse!112:112)),1))</f>
        <v/>
      </c>
      <c r="G126" s="39" t="str">
        <f t="array" ref="G126">IF(ISERROR(INDEX(Lookup_PestUse!$A$1:$D$876,MATCH(1,(Lookup_PestUse!$A$1:$A$876=$F126)*(Lookup_PestUse!$B$1:$B$876=$F$9),0),3)),"",INDEX(Lookup_PestUse!$A$1:$D$876,MATCH(1,(Lookup_PestUse!$A$1:$A$876=$F126)*(Lookup_PestUse!$B$1:$B$876=$F$9),0),3))</f>
        <v/>
      </c>
      <c r="H126" s="40" t="str">
        <f t="array" ref="H126">IF(ISERROR(INDEX(Lookup_PestUse!$A$1:$D$876,MATCH(1,(Lookup_PestUse!$A$1:$A$876=$F126)*(Lookup_PestUse!$B$1:$B$876=$F$9),0),4)),"",INDEX(Lookup_PestUse!$A$1:$D$876,MATCH(1,(Lookup_PestUse!$A$1:$A$876=$F126)*(Lookup_PestUse!$B$1:$B$876=$F$9),0),4))</f>
        <v/>
      </c>
    </row>
    <row r="127" spans="1:8" x14ac:dyDescent="0.2">
      <c r="A127" s="28" t="str">
        <f t="array" ref="A127">IF(ISERROR(INDEX('Crop Comparison'!$A$1:$B$873,SMALL(IF('Crop Comparison'!$A$1:$A$873=$A$9,ROW('Crop Comparison'!$A$1:$A$873)),ROW('Crop Comparison'!113:113)),2)),"",INDEX('Crop Comparison'!$A$1:$B$873,SMALL(IF('Crop Comparison'!$A$1:$A$873=$A$9,ROW('Crop Comparison'!$A$1:$A$873)),ROW('Crop Comparison'!113:113)),2))</f>
        <v/>
      </c>
      <c r="B127" s="39" t="str">
        <f t="array" ref="B127">IF(ISERROR(INDEX('Crop Comparison'!$A$2:$D$873,MATCH(1,('Crop Comparison'!$A$2:$A$873=$A$9)*('Crop Comparison'!$B$2:$B$873=$A127),0),3)),"",INDEX('Crop Comparison'!$A$2:$D$873,MATCH(1,('Crop Comparison'!$A$2:$A$873=$A$9)*('Crop Comparison'!$B$2:$B$873=$A127),0),3))</f>
        <v/>
      </c>
      <c r="C127" s="40" t="str">
        <f t="array" ref="C127">IF(ISERROR(INDEX('Crop Comparison'!$A$2:$D$873,MATCH(1,('Crop Comparison'!$A$2:$A$873=$A$9)*('Crop Comparison'!$B$2:$B$873=$A127),0),4)),"",INDEX('Crop Comparison'!$A$2:$D$873,MATCH(1,('Crop Comparison'!$A$2:$A$873=$A$9)*('Crop Comparison'!$B$2:$B$873=$A127),0),4))</f>
        <v/>
      </c>
      <c r="D127" s="17" t="str">
        <f t="array" ref="D127">IF(ISERROR(INDEX('Crop Comparison'!$A$2:$D$873,MATCH(1,('Crop Comparison'!$A$2:$A$873=$A$9)*('Crop Comparison'!$B$2:$B$873=$B127),0),4)),"",INDEX('Crop Comparison'!$A$2:$D$873,MATCH(1,('Crop Comparison'!$A$2:$A$873=$A$9)*('Crop Comparison'!$B$2:$B$873=$B127),0),4))</f>
        <v/>
      </c>
      <c r="E127" s="11" t="str">
        <f t="array" ref="E127">IF(ISERROR(INDEX('Crop Comparison'!$A$2:$D$873,MATCH(1,('Crop Comparison'!$A$2:$A$873=$A$9)*('Crop Comparison'!$B$2:$B$873=$C127),0),4)),"",INDEX('Crop Comparison'!$A$2:$D$873,MATCH(1,('Crop Comparison'!$A$2:$A$873=$A$9)*('Crop Comparison'!$B$2:$B$873=$C127),0),4))</f>
        <v/>
      </c>
      <c r="F127" s="28" t="str">
        <f t="array" ref="F127">IF(ISERROR(INDEX(Lookup_PestUse!$A$1:$D$876,SMALL(IF(Lookup_PestUse!$B$1:$B$876=$F$9,ROW(Lookup_PestUse!$B$1:$B$876)),ROW(Lookup_PestUse!113:113)),1)),"",INDEX(Lookup_PestUse!$A$1:$B$876,SMALL(IF(Lookup_PestUse!$B$1:$B$876=$F$9,ROW(Lookup_PestUse!$B$1:$B$876)),ROW(Lookup_PestUse!113:113)),1))</f>
        <v/>
      </c>
      <c r="G127" s="39" t="str">
        <f t="array" ref="G127">IF(ISERROR(INDEX(Lookup_PestUse!$A$1:$D$876,MATCH(1,(Lookup_PestUse!$A$1:$A$876=$F127)*(Lookup_PestUse!$B$1:$B$876=$F$9),0),3)),"",INDEX(Lookup_PestUse!$A$1:$D$876,MATCH(1,(Lookup_PestUse!$A$1:$A$876=$F127)*(Lookup_PestUse!$B$1:$B$876=$F$9),0),3))</f>
        <v/>
      </c>
      <c r="H127" s="40" t="str">
        <f t="array" ref="H127">IF(ISERROR(INDEX(Lookup_PestUse!$A$1:$D$876,MATCH(1,(Lookup_PestUse!$A$1:$A$876=$F127)*(Lookup_PestUse!$B$1:$B$876=$F$9),0),4)),"",INDEX(Lookup_PestUse!$A$1:$D$876,MATCH(1,(Lookup_PestUse!$A$1:$A$876=$F127)*(Lookup_PestUse!$B$1:$B$876=$F$9),0),4))</f>
        <v/>
      </c>
    </row>
    <row r="128" spans="1:8" x14ac:dyDescent="0.2">
      <c r="A128" s="28" t="str">
        <f t="array" ref="A128">IF(ISERROR(INDEX('Crop Comparison'!$A$1:$B$873,SMALL(IF('Crop Comparison'!$A$1:$A$873=$A$9,ROW('Crop Comparison'!$A$1:$A$873)),ROW('Crop Comparison'!114:114)),2)),"",INDEX('Crop Comparison'!$A$1:$B$873,SMALL(IF('Crop Comparison'!$A$1:$A$873=$A$9,ROW('Crop Comparison'!$A$1:$A$873)),ROW('Crop Comparison'!114:114)),2))</f>
        <v/>
      </c>
      <c r="B128" s="39" t="str">
        <f t="array" ref="B128">IF(ISERROR(INDEX('Crop Comparison'!$A$2:$D$873,MATCH(1,('Crop Comparison'!$A$2:$A$873=$A$9)*('Crop Comparison'!$B$2:$B$873=$A128),0),3)),"",INDEX('Crop Comparison'!$A$2:$D$873,MATCH(1,('Crop Comparison'!$A$2:$A$873=$A$9)*('Crop Comparison'!$B$2:$B$873=$A128),0),3))</f>
        <v/>
      </c>
      <c r="C128" s="40" t="str">
        <f t="array" ref="C128">IF(ISERROR(INDEX('Crop Comparison'!$A$2:$D$873,MATCH(1,('Crop Comparison'!$A$2:$A$873=$A$9)*('Crop Comparison'!$B$2:$B$873=$A128),0),4)),"",INDEX('Crop Comparison'!$A$2:$D$873,MATCH(1,('Crop Comparison'!$A$2:$A$873=$A$9)*('Crop Comparison'!$B$2:$B$873=$A128),0),4))</f>
        <v/>
      </c>
      <c r="D128" s="17" t="str">
        <f t="array" ref="D128">IF(ISERROR(INDEX('Crop Comparison'!$A$2:$D$873,MATCH(1,('Crop Comparison'!$A$2:$A$873=$A$9)*('Crop Comparison'!$B$2:$B$873=$B128),0),4)),"",INDEX('Crop Comparison'!$A$2:$D$873,MATCH(1,('Crop Comparison'!$A$2:$A$873=$A$9)*('Crop Comparison'!$B$2:$B$873=$B128),0),4))</f>
        <v/>
      </c>
      <c r="E128" s="11" t="str">
        <f t="array" ref="E128">IF(ISERROR(INDEX('Crop Comparison'!$A$2:$D$873,MATCH(1,('Crop Comparison'!$A$2:$A$873=$A$9)*('Crop Comparison'!$B$2:$B$873=$C128),0),4)),"",INDEX('Crop Comparison'!$A$2:$D$873,MATCH(1,('Crop Comparison'!$A$2:$A$873=$A$9)*('Crop Comparison'!$B$2:$B$873=$C128),0),4))</f>
        <v/>
      </c>
      <c r="F128" s="28" t="str">
        <f t="array" ref="F128">IF(ISERROR(INDEX(Lookup_PestUse!$A$1:$D$876,SMALL(IF(Lookup_PestUse!$B$1:$B$876=$F$9,ROW(Lookup_PestUse!$B$1:$B$876)),ROW(Lookup_PestUse!114:114)),1)),"",INDEX(Lookup_PestUse!$A$1:$B$876,SMALL(IF(Lookup_PestUse!$B$1:$B$876=$F$9,ROW(Lookup_PestUse!$B$1:$B$876)),ROW(Lookup_PestUse!114:114)),1))</f>
        <v/>
      </c>
      <c r="G128" s="39" t="str">
        <f t="array" ref="G128">IF(ISERROR(INDEX(Lookup_PestUse!$A$1:$D$876,MATCH(1,(Lookup_PestUse!$A$1:$A$876=$F128)*(Lookup_PestUse!$B$1:$B$876=$F$9),0),3)),"",INDEX(Lookup_PestUse!$A$1:$D$876,MATCH(1,(Lookup_PestUse!$A$1:$A$876=$F128)*(Lookup_PestUse!$B$1:$B$876=$F$9),0),3))</f>
        <v/>
      </c>
      <c r="H128" s="40" t="str">
        <f t="array" ref="H128">IF(ISERROR(INDEX(Lookup_PestUse!$A$1:$D$876,MATCH(1,(Lookup_PestUse!$A$1:$A$876=$F128)*(Lookup_PestUse!$B$1:$B$876=$F$9),0),4)),"",INDEX(Lookup_PestUse!$A$1:$D$876,MATCH(1,(Lookup_PestUse!$A$1:$A$876=$F128)*(Lookup_PestUse!$B$1:$B$876=$F$9),0),4))</f>
        <v/>
      </c>
    </row>
    <row r="129" spans="1:8" x14ac:dyDescent="0.2">
      <c r="A129" s="28" t="str">
        <f t="array" ref="A129">IF(ISERROR(INDEX('Crop Comparison'!$A$1:$B$873,SMALL(IF('Crop Comparison'!$A$1:$A$873=$A$9,ROW('Crop Comparison'!$A$1:$A$873)),ROW('Crop Comparison'!115:115)),2)),"",INDEX('Crop Comparison'!$A$1:$B$873,SMALL(IF('Crop Comparison'!$A$1:$A$873=$A$9,ROW('Crop Comparison'!$A$1:$A$873)),ROW('Crop Comparison'!115:115)),2))</f>
        <v/>
      </c>
      <c r="B129" s="39" t="str">
        <f t="array" ref="B129">IF(ISERROR(INDEX('Crop Comparison'!$A$2:$D$873,MATCH(1,('Crop Comparison'!$A$2:$A$873=$A$9)*('Crop Comparison'!$B$2:$B$873=$A129),0),3)),"",INDEX('Crop Comparison'!$A$2:$D$873,MATCH(1,('Crop Comparison'!$A$2:$A$873=$A$9)*('Crop Comparison'!$B$2:$B$873=$A129),0),3))</f>
        <v/>
      </c>
      <c r="C129" s="40" t="str">
        <f t="array" ref="C129">IF(ISERROR(INDEX('Crop Comparison'!$A$2:$D$873,MATCH(1,('Crop Comparison'!$A$2:$A$873=$A$9)*('Crop Comparison'!$B$2:$B$873=$A129),0),4)),"",INDEX('Crop Comparison'!$A$2:$D$873,MATCH(1,('Crop Comparison'!$A$2:$A$873=$A$9)*('Crop Comparison'!$B$2:$B$873=$A129),0),4))</f>
        <v/>
      </c>
      <c r="D129" s="17" t="str">
        <f t="array" ref="D129">IF(ISERROR(INDEX('Crop Comparison'!$A$2:$D$873,MATCH(1,('Crop Comparison'!$A$2:$A$873=$A$9)*('Crop Comparison'!$B$2:$B$873=$B129),0),4)),"",INDEX('Crop Comparison'!$A$2:$D$873,MATCH(1,('Crop Comparison'!$A$2:$A$873=$A$9)*('Crop Comparison'!$B$2:$B$873=$B129),0),4))</f>
        <v/>
      </c>
      <c r="E129" s="11" t="str">
        <f t="array" ref="E129">IF(ISERROR(INDEX('Crop Comparison'!$A$2:$D$873,MATCH(1,('Crop Comparison'!$A$2:$A$873=$A$9)*('Crop Comparison'!$B$2:$B$873=$C129),0),4)),"",INDEX('Crop Comparison'!$A$2:$D$873,MATCH(1,('Crop Comparison'!$A$2:$A$873=$A$9)*('Crop Comparison'!$B$2:$B$873=$C129),0),4))</f>
        <v/>
      </c>
      <c r="F129" s="28" t="str">
        <f t="array" ref="F129">IF(ISERROR(INDEX(Lookup_PestUse!$A$1:$D$876,SMALL(IF(Lookup_PestUse!$B$1:$B$876=$F$9,ROW(Lookup_PestUse!$B$1:$B$876)),ROW(Lookup_PestUse!115:115)),1)),"",INDEX(Lookup_PestUse!$A$1:$B$876,SMALL(IF(Lookup_PestUse!$B$1:$B$876=$F$9,ROW(Lookup_PestUse!$B$1:$B$876)),ROW(Lookup_PestUse!115:115)),1))</f>
        <v/>
      </c>
      <c r="G129" s="39" t="str">
        <f t="array" ref="G129">IF(ISERROR(INDEX(Lookup_PestUse!$A$1:$D$876,MATCH(1,(Lookup_PestUse!$A$1:$A$876=$F129)*(Lookup_PestUse!$B$1:$B$876=$F$9),0),3)),"",INDEX(Lookup_PestUse!$A$1:$D$876,MATCH(1,(Lookup_PestUse!$A$1:$A$876=$F129)*(Lookup_PestUse!$B$1:$B$876=$F$9),0),3))</f>
        <v/>
      </c>
      <c r="H129" s="40" t="str">
        <f t="array" ref="H129">IF(ISERROR(INDEX(Lookup_PestUse!$A$1:$D$876,MATCH(1,(Lookup_PestUse!$A$1:$A$876=$F129)*(Lookup_PestUse!$B$1:$B$876=$F$9),0),4)),"",INDEX(Lookup_PestUse!$A$1:$D$876,MATCH(1,(Lookup_PestUse!$A$1:$A$876=$F129)*(Lookup_PestUse!$B$1:$B$876=$F$9),0),4))</f>
        <v/>
      </c>
    </row>
    <row r="130" spans="1:8" x14ac:dyDescent="0.2">
      <c r="A130" s="28" t="str">
        <f t="array" ref="A130">IF(ISERROR(INDEX('Crop Comparison'!$A$1:$B$873,SMALL(IF('Crop Comparison'!$A$1:$A$873=$A$9,ROW('Crop Comparison'!$A$1:$A$873)),ROW('Crop Comparison'!116:116)),2)),"",INDEX('Crop Comparison'!$A$1:$B$873,SMALL(IF('Crop Comparison'!$A$1:$A$873=$A$9,ROW('Crop Comparison'!$A$1:$A$873)),ROW('Crop Comparison'!116:116)),2))</f>
        <v/>
      </c>
      <c r="B130" s="39" t="str">
        <f t="array" ref="B130">IF(ISERROR(INDEX('Crop Comparison'!$A$2:$D$873,MATCH(1,('Crop Comparison'!$A$2:$A$873=$A$9)*('Crop Comparison'!$B$2:$B$873=$A130),0),3)),"",INDEX('Crop Comparison'!$A$2:$D$873,MATCH(1,('Crop Comparison'!$A$2:$A$873=$A$9)*('Crop Comparison'!$B$2:$B$873=$A130),0),3))</f>
        <v/>
      </c>
      <c r="C130" s="40" t="str">
        <f t="array" ref="C130">IF(ISERROR(INDEX('Crop Comparison'!$A$2:$D$873,MATCH(1,('Crop Comparison'!$A$2:$A$873=$A$9)*('Crop Comparison'!$B$2:$B$873=$A130),0),4)),"",INDEX('Crop Comparison'!$A$2:$D$873,MATCH(1,('Crop Comparison'!$A$2:$A$873=$A$9)*('Crop Comparison'!$B$2:$B$873=$A130),0),4))</f>
        <v/>
      </c>
      <c r="D130" s="17" t="str">
        <f t="array" ref="D130">IF(ISERROR(INDEX('Crop Comparison'!$A$2:$D$873,MATCH(1,('Crop Comparison'!$A$2:$A$873=$A$9)*('Crop Comparison'!$B$2:$B$873=$B130),0),4)),"",INDEX('Crop Comparison'!$A$2:$D$873,MATCH(1,('Crop Comparison'!$A$2:$A$873=$A$9)*('Crop Comparison'!$B$2:$B$873=$B130),0),4))</f>
        <v/>
      </c>
      <c r="E130" s="11" t="str">
        <f t="array" ref="E130">IF(ISERROR(INDEX('Crop Comparison'!$A$2:$D$873,MATCH(1,('Crop Comparison'!$A$2:$A$873=$A$9)*('Crop Comparison'!$B$2:$B$873=$C130),0),4)),"",INDEX('Crop Comparison'!$A$2:$D$873,MATCH(1,('Crop Comparison'!$A$2:$A$873=$A$9)*('Crop Comparison'!$B$2:$B$873=$C130),0),4))</f>
        <v/>
      </c>
      <c r="F130" s="28" t="str">
        <f t="array" ref="F130">IF(ISERROR(INDEX(Lookup_PestUse!$A$1:$D$876,SMALL(IF(Lookup_PestUse!$B$1:$B$876=$F$9,ROW(Lookup_PestUse!$B$1:$B$876)),ROW(Lookup_PestUse!116:116)),1)),"",INDEX(Lookup_PestUse!$A$1:$B$876,SMALL(IF(Lookup_PestUse!$B$1:$B$876=$F$9,ROW(Lookup_PestUse!$B$1:$B$876)),ROW(Lookup_PestUse!116:116)),1))</f>
        <v/>
      </c>
      <c r="G130" s="39" t="str">
        <f t="array" ref="G130">IF(ISERROR(INDEX(Lookup_PestUse!$A$1:$D$876,MATCH(1,(Lookup_PestUse!$A$1:$A$876=$F130)*(Lookup_PestUse!$B$1:$B$876=$F$9),0),3)),"",INDEX(Lookup_PestUse!$A$1:$D$876,MATCH(1,(Lookup_PestUse!$A$1:$A$876=$F130)*(Lookup_PestUse!$B$1:$B$876=$F$9),0),3))</f>
        <v/>
      </c>
      <c r="H130" s="40" t="str">
        <f t="array" ref="H130">IF(ISERROR(INDEX(Lookup_PestUse!$A$1:$D$876,MATCH(1,(Lookup_PestUse!$A$1:$A$876=$F130)*(Lookup_PestUse!$B$1:$B$876=$F$9),0),4)),"",INDEX(Lookup_PestUse!$A$1:$D$876,MATCH(1,(Lookup_PestUse!$A$1:$A$876=$F130)*(Lookup_PestUse!$B$1:$B$876=$F$9),0),4))</f>
        <v/>
      </c>
    </row>
    <row r="131" spans="1:8" x14ac:dyDescent="0.2">
      <c r="A131" s="28" t="str">
        <f t="array" ref="A131">IF(ISERROR(INDEX('Crop Comparison'!$A$1:$B$873,SMALL(IF('Crop Comparison'!$A$1:$A$873=$A$9,ROW('Crop Comparison'!$A$1:$A$873)),ROW('Crop Comparison'!117:117)),2)),"",INDEX('Crop Comparison'!$A$1:$B$873,SMALL(IF('Crop Comparison'!$A$1:$A$873=$A$9,ROW('Crop Comparison'!$A$1:$A$873)),ROW('Crop Comparison'!117:117)),2))</f>
        <v/>
      </c>
      <c r="B131" s="39" t="str">
        <f t="array" ref="B131">IF(ISERROR(INDEX('Crop Comparison'!$A$2:$D$873,MATCH(1,('Crop Comparison'!$A$2:$A$873=$A$9)*('Crop Comparison'!$B$2:$B$873=$A131),0),3)),"",INDEX('Crop Comparison'!$A$2:$D$873,MATCH(1,('Crop Comparison'!$A$2:$A$873=$A$9)*('Crop Comparison'!$B$2:$B$873=$A131),0),3))</f>
        <v/>
      </c>
      <c r="C131" s="40" t="str">
        <f t="array" ref="C131">IF(ISERROR(INDEX('Crop Comparison'!$A$2:$D$873,MATCH(1,('Crop Comparison'!$A$2:$A$873=$A$9)*('Crop Comparison'!$B$2:$B$873=$A131),0),4)),"",INDEX('Crop Comparison'!$A$2:$D$873,MATCH(1,('Crop Comparison'!$A$2:$A$873=$A$9)*('Crop Comparison'!$B$2:$B$873=$A131),0),4))</f>
        <v/>
      </c>
      <c r="D131" s="17" t="str">
        <f t="array" ref="D131">IF(ISERROR(INDEX('Crop Comparison'!$A$2:$D$873,MATCH(1,('Crop Comparison'!$A$2:$A$873=$A$9)*('Crop Comparison'!$B$2:$B$873=$B131),0),4)),"",INDEX('Crop Comparison'!$A$2:$D$873,MATCH(1,('Crop Comparison'!$A$2:$A$873=$A$9)*('Crop Comparison'!$B$2:$B$873=$B131),0),4))</f>
        <v/>
      </c>
      <c r="E131" s="11" t="str">
        <f t="array" ref="E131">IF(ISERROR(INDEX('Crop Comparison'!$A$2:$D$873,MATCH(1,('Crop Comparison'!$A$2:$A$873=$A$9)*('Crop Comparison'!$B$2:$B$873=$C131),0),4)),"",INDEX('Crop Comparison'!$A$2:$D$873,MATCH(1,('Crop Comparison'!$A$2:$A$873=$A$9)*('Crop Comparison'!$B$2:$B$873=$C131),0),4))</f>
        <v/>
      </c>
      <c r="F131" s="28" t="str">
        <f t="array" ref="F131">IF(ISERROR(INDEX(Lookup_PestUse!$A$1:$D$876,SMALL(IF(Lookup_PestUse!$B$1:$B$876=$F$9,ROW(Lookup_PestUse!$B$1:$B$876)),ROW(Lookup_PestUse!117:117)),1)),"",INDEX(Lookup_PestUse!$A$1:$B$876,SMALL(IF(Lookup_PestUse!$B$1:$B$876=$F$9,ROW(Lookup_PestUse!$B$1:$B$876)),ROW(Lookup_PestUse!117:117)),1))</f>
        <v/>
      </c>
      <c r="G131" s="39" t="str">
        <f t="array" ref="G131">IF(ISERROR(INDEX(Lookup_PestUse!$A$1:$D$876,MATCH(1,(Lookup_PestUse!$A$1:$A$876=$F131)*(Lookup_PestUse!$B$1:$B$876=$F$9),0),3)),"",INDEX(Lookup_PestUse!$A$1:$D$876,MATCH(1,(Lookup_PestUse!$A$1:$A$876=$F131)*(Lookup_PestUse!$B$1:$B$876=$F$9),0),3))</f>
        <v/>
      </c>
      <c r="H131" s="40" t="str">
        <f t="array" ref="H131">IF(ISERROR(INDEX(Lookup_PestUse!$A$1:$D$876,MATCH(1,(Lookup_PestUse!$A$1:$A$876=$F131)*(Lookup_PestUse!$B$1:$B$876=$F$9),0),4)),"",INDEX(Lookup_PestUse!$A$1:$D$876,MATCH(1,(Lookup_PestUse!$A$1:$A$876=$F131)*(Lookup_PestUse!$B$1:$B$876=$F$9),0),4))</f>
        <v/>
      </c>
    </row>
    <row r="132" spans="1:8" x14ac:dyDescent="0.2">
      <c r="A132" s="28" t="str">
        <f t="array" ref="A132">IF(ISERROR(INDEX('Crop Comparison'!$A$1:$B$873,SMALL(IF('Crop Comparison'!$A$1:$A$873=$A$9,ROW('Crop Comparison'!$A$1:$A$873)),ROW('Crop Comparison'!118:118)),2)),"",INDEX('Crop Comparison'!$A$1:$B$873,SMALL(IF('Crop Comparison'!$A$1:$A$873=$A$9,ROW('Crop Comparison'!$A$1:$A$873)),ROW('Crop Comparison'!118:118)),2))</f>
        <v/>
      </c>
      <c r="B132" s="39" t="str">
        <f t="array" ref="B132">IF(ISERROR(INDEX('Crop Comparison'!$A$2:$D$873,MATCH(1,('Crop Comparison'!$A$2:$A$873=$A$9)*('Crop Comparison'!$B$2:$B$873=$A132),0),3)),"",INDEX('Crop Comparison'!$A$2:$D$873,MATCH(1,('Crop Comparison'!$A$2:$A$873=$A$9)*('Crop Comparison'!$B$2:$B$873=$A132),0),3))</f>
        <v/>
      </c>
      <c r="C132" s="40" t="str">
        <f t="array" ref="C132">IF(ISERROR(INDEX('Crop Comparison'!$A$2:$D$873,MATCH(1,('Crop Comparison'!$A$2:$A$873=$A$9)*('Crop Comparison'!$B$2:$B$873=$A132),0),4)),"",INDEX('Crop Comparison'!$A$2:$D$873,MATCH(1,('Crop Comparison'!$A$2:$A$873=$A$9)*('Crop Comparison'!$B$2:$B$873=$A132),0),4))</f>
        <v/>
      </c>
      <c r="D132" s="17" t="str">
        <f t="array" ref="D132">IF(ISERROR(INDEX('Crop Comparison'!$A$2:$D$873,MATCH(1,('Crop Comparison'!$A$2:$A$873=$A$9)*('Crop Comparison'!$B$2:$B$873=$B132),0),4)),"",INDEX('Crop Comparison'!$A$2:$D$873,MATCH(1,('Crop Comparison'!$A$2:$A$873=$A$9)*('Crop Comparison'!$B$2:$B$873=$B132),0),4))</f>
        <v/>
      </c>
      <c r="E132" s="11" t="str">
        <f t="array" ref="E132">IF(ISERROR(INDEX('Crop Comparison'!$A$2:$D$873,MATCH(1,('Crop Comparison'!$A$2:$A$873=$A$9)*('Crop Comparison'!$B$2:$B$873=$C132),0),4)),"",INDEX('Crop Comparison'!$A$2:$D$873,MATCH(1,('Crop Comparison'!$A$2:$A$873=$A$9)*('Crop Comparison'!$B$2:$B$873=$C132),0),4))</f>
        <v/>
      </c>
      <c r="F132" s="28" t="str">
        <f t="array" ref="F132">IF(ISERROR(INDEX(Lookup_PestUse!$A$1:$D$876,SMALL(IF(Lookup_PestUse!$B$1:$B$876=$F$9,ROW(Lookup_PestUse!$B$1:$B$876)),ROW(Lookup_PestUse!118:118)),1)),"",INDEX(Lookup_PestUse!$A$1:$B$876,SMALL(IF(Lookup_PestUse!$B$1:$B$876=$F$9,ROW(Lookup_PestUse!$B$1:$B$876)),ROW(Lookup_PestUse!118:118)),1))</f>
        <v/>
      </c>
      <c r="G132" s="39" t="str">
        <f t="array" ref="G132">IF(ISERROR(INDEX(Lookup_PestUse!$A$1:$D$876,MATCH(1,(Lookup_PestUse!$A$1:$A$876=$F132)*(Lookup_PestUse!$B$1:$B$876=$F$9),0),3)),"",INDEX(Lookup_PestUse!$A$1:$D$876,MATCH(1,(Lookup_PestUse!$A$1:$A$876=$F132)*(Lookup_PestUse!$B$1:$B$876=$F$9),0),3))</f>
        <v/>
      </c>
      <c r="H132" s="40" t="str">
        <f t="array" ref="H132">IF(ISERROR(INDEX(Lookup_PestUse!$A$1:$D$876,MATCH(1,(Lookup_PestUse!$A$1:$A$876=$F132)*(Lookup_PestUse!$B$1:$B$876=$F$9),0),4)),"",INDEX(Lookup_PestUse!$A$1:$D$876,MATCH(1,(Lookup_PestUse!$A$1:$A$876=$F132)*(Lookup_PestUse!$B$1:$B$876=$F$9),0),4))</f>
        <v/>
      </c>
    </row>
    <row r="133" spans="1:8" x14ac:dyDescent="0.2">
      <c r="A133" s="28" t="str">
        <f t="array" ref="A133">IF(ISERROR(INDEX('Crop Comparison'!$A$1:$B$873,SMALL(IF('Crop Comparison'!$A$1:$A$873=$A$9,ROW('Crop Comparison'!$A$1:$A$873)),ROW('Crop Comparison'!119:119)),2)),"",INDEX('Crop Comparison'!$A$1:$B$873,SMALL(IF('Crop Comparison'!$A$1:$A$873=$A$9,ROW('Crop Comparison'!$A$1:$A$873)),ROW('Crop Comparison'!119:119)),2))</f>
        <v/>
      </c>
      <c r="B133" s="39" t="str">
        <f t="array" ref="B133">IF(ISERROR(INDEX('Crop Comparison'!$A$2:$D$873,MATCH(1,('Crop Comparison'!$A$2:$A$873=$A$9)*('Crop Comparison'!$B$2:$B$873=$A133),0),3)),"",INDEX('Crop Comparison'!$A$2:$D$873,MATCH(1,('Crop Comparison'!$A$2:$A$873=$A$9)*('Crop Comparison'!$B$2:$B$873=$A133),0),3))</f>
        <v/>
      </c>
      <c r="C133" s="40" t="str">
        <f t="array" ref="C133">IF(ISERROR(INDEX('Crop Comparison'!$A$2:$D$873,MATCH(1,('Crop Comparison'!$A$2:$A$873=$A$9)*('Crop Comparison'!$B$2:$B$873=$A133),0),4)),"",INDEX('Crop Comparison'!$A$2:$D$873,MATCH(1,('Crop Comparison'!$A$2:$A$873=$A$9)*('Crop Comparison'!$B$2:$B$873=$A133),0),4))</f>
        <v/>
      </c>
      <c r="D133" s="17" t="str">
        <f t="array" ref="D133">IF(ISERROR(INDEX('Crop Comparison'!$A$2:$D$873,MATCH(1,('Crop Comparison'!$A$2:$A$873=$A$9)*('Crop Comparison'!$B$2:$B$873=$B133),0),4)),"",INDEX('Crop Comparison'!$A$2:$D$873,MATCH(1,('Crop Comparison'!$A$2:$A$873=$A$9)*('Crop Comparison'!$B$2:$B$873=$B133),0),4))</f>
        <v/>
      </c>
      <c r="E133" s="11" t="str">
        <f t="array" ref="E133">IF(ISERROR(INDEX('Crop Comparison'!$A$2:$D$873,MATCH(1,('Crop Comparison'!$A$2:$A$873=$A$9)*('Crop Comparison'!$B$2:$B$873=$C133),0),4)),"",INDEX('Crop Comparison'!$A$2:$D$873,MATCH(1,('Crop Comparison'!$A$2:$A$873=$A$9)*('Crop Comparison'!$B$2:$B$873=$C133),0),4))</f>
        <v/>
      </c>
      <c r="F133" s="28" t="str">
        <f t="array" ref="F133">IF(ISERROR(INDEX(Lookup_PestUse!$A$1:$D$876,SMALL(IF(Lookup_PestUse!$B$1:$B$876=$F$9,ROW(Lookup_PestUse!$B$1:$B$876)),ROW(Lookup_PestUse!119:119)),1)),"",INDEX(Lookup_PestUse!$A$1:$B$876,SMALL(IF(Lookup_PestUse!$B$1:$B$876=$F$9,ROW(Lookup_PestUse!$B$1:$B$876)),ROW(Lookup_PestUse!119:119)),1))</f>
        <v/>
      </c>
      <c r="G133" s="39" t="str">
        <f t="array" ref="G133">IF(ISERROR(INDEX(Lookup_PestUse!$A$1:$D$876,MATCH(1,(Lookup_PestUse!$A$1:$A$876=$F133)*(Lookup_PestUse!$B$1:$B$876=$F$9),0),3)),"",INDEX(Lookup_PestUse!$A$1:$D$876,MATCH(1,(Lookup_PestUse!$A$1:$A$876=$F133)*(Lookup_PestUse!$B$1:$B$876=$F$9),0),3))</f>
        <v/>
      </c>
      <c r="H133" s="40" t="str">
        <f t="array" ref="H133">IF(ISERROR(INDEX(Lookup_PestUse!$A$1:$D$876,MATCH(1,(Lookup_PestUse!$A$1:$A$876=$F133)*(Lookup_PestUse!$B$1:$B$876=$F$9),0),4)),"",INDEX(Lookup_PestUse!$A$1:$D$876,MATCH(1,(Lookup_PestUse!$A$1:$A$876=$F133)*(Lookup_PestUse!$B$1:$B$876=$F$9),0),4))</f>
        <v/>
      </c>
    </row>
    <row r="134" spans="1:8" x14ac:dyDescent="0.2">
      <c r="A134" s="28" t="str">
        <f t="array" ref="A134">IF(ISERROR(INDEX('Crop Comparison'!$A$1:$B$873,SMALL(IF('Crop Comparison'!$A$1:$A$873=$A$9,ROW('Crop Comparison'!$A$1:$A$873)),ROW('Crop Comparison'!120:120)),2)),"",INDEX('Crop Comparison'!$A$1:$B$873,SMALL(IF('Crop Comparison'!$A$1:$A$873=$A$9,ROW('Crop Comparison'!$A$1:$A$873)),ROW('Crop Comparison'!120:120)),2))</f>
        <v/>
      </c>
      <c r="B134" s="39" t="str">
        <f t="array" ref="B134">IF(ISERROR(INDEX('Crop Comparison'!$A$2:$D$873,MATCH(1,('Crop Comparison'!$A$2:$A$873=$A$9)*('Crop Comparison'!$B$2:$B$873=$A134),0),3)),"",INDEX('Crop Comparison'!$A$2:$D$873,MATCH(1,('Crop Comparison'!$A$2:$A$873=$A$9)*('Crop Comparison'!$B$2:$B$873=$A134),0),3))</f>
        <v/>
      </c>
      <c r="C134" s="40" t="str">
        <f t="array" ref="C134">IF(ISERROR(INDEX('Crop Comparison'!$A$2:$D$873,MATCH(1,('Crop Comparison'!$A$2:$A$873=$A$9)*('Crop Comparison'!$B$2:$B$873=$A134),0),4)),"",INDEX('Crop Comparison'!$A$2:$D$873,MATCH(1,('Crop Comparison'!$A$2:$A$873=$A$9)*('Crop Comparison'!$B$2:$B$873=$A134),0),4))</f>
        <v/>
      </c>
      <c r="D134" s="17" t="str">
        <f t="array" ref="D134">IF(ISERROR(INDEX('Crop Comparison'!$A$2:$D$873,MATCH(1,('Crop Comparison'!$A$2:$A$873=$A$9)*('Crop Comparison'!$B$2:$B$873=$B134),0),4)),"",INDEX('Crop Comparison'!$A$2:$D$873,MATCH(1,('Crop Comparison'!$A$2:$A$873=$A$9)*('Crop Comparison'!$B$2:$B$873=$B134),0),4))</f>
        <v/>
      </c>
      <c r="E134" s="11" t="str">
        <f t="array" ref="E134">IF(ISERROR(INDEX('Crop Comparison'!$A$2:$D$873,MATCH(1,('Crop Comparison'!$A$2:$A$873=$A$9)*('Crop Comparison'!$B$2:$B$873=$C134),0),4)),"",INDEX('Crop Comparison'!$A$2:$D$873,MATCH(1,('Crop Comparison'!$A$2:$A$873=$A$9)*('Crop Comparison'!$B$2:$B$873=$C134),0),4))</f>
        <v/>
      </c>
      <c r="F134" s="28" t="str">
        <f t="array" ref="F134">IF(ISERROR(INDEX(Lookup_PestUse!$A$1:$D$876,SMALL(IF(Lookup_PestUse!$B$1:$B$876=$F$9,ROW(Lookup_PestUse!$B$1:$B$876)),ROW(Lookup_PestUse!120:120)),1)),"",INDEX(Lookup_PestUse!$A$1:$B$876,SMALL(IF(Lookup_PestUse!$B$1:$B$876=$F$9,ROW(Lookup_PestUse!$B$1:$B$876)),ROW(Lookup_PestUse!120:120)),1))</f>
        <v/>
      </c>
      <c r="G134" s="39" t="str">
        <f t="array" ref="G134">IF(ISERROR(INDEX(Lookup_PestUse!$A$1:$D$876,MATCH(1,(Lookup_PestUse!$A$1:$A$876=$F134)*(Lookup_PestUse!$B$1:$B$876=$F$9),0),3)),"",INDEX(Lookup_PestUse!$A$1:$D$876,MATCH(1,(Lookup_PestUse!$A$1:$A$876=$F134)*(Lookup_PestUse!$B$1:$B$876=$F$9),0),3))</f>
        <v/>
      </c>
      <c r="H134" s="40" t="str">
        <f t="array" ref="H134">IF(ISERROR(INDEX(Lookup_PestUse!$A$1:$D$876,MATCH(1,(Lookup_PestUse!$A$1:$A$876=$F134)*(Lookup_PestUse!$B$1:$B$876=$F$9),0),4)),"",INDEX(Lookup_PestUse!$A$1:$D$876,MATCH(1,(Lookup_PestUse!$A$1:$A$876=$F134)*(Lookup_PestUse!$B$1:$B$876=$F$9),0),4))</f>
        <v/>
      </c>
    </row>
    <row r="135" spans="1:8" x14ac:dyDescent="0.2">
      <c r="A135" s="28" t="str">
        <f t="array" ref="A135">IF(ISERROR(INDEX('Crop Comparison'!$A$1:$B$873,SMALL(IF('Crop Comparison'!$A$1:$A$873=$A$9,ROW('Crop Comparison'!$A$1:$A$873)),ROW('Crop Comparison'!121:121)),2)),"",INDEX('Crop Comparison'!$A$1:$B$873,SMALL(IF('Crop Comparison'!$A$1:$A$873=$A$9,ROW('Crop Comparison'!$A$1:$A$873)),ROW('Crop Comparison'!121:121)),2))</f>
        <v/>
      </c>
      <c r="B135" s="39" t="str">
        <f t="array" ref="B135">IF(ISERROR(INDEX('Crop Comparison'!$A$2:$D$873,MATCH(1,('Crop Comparison'!$A$2:$A$873=$A$9)*('Crop Comparison'!$B$2:$B$873=$A135),0),3)),"",INDEX('Crop Comparison'!$A$2:$D$873,MATCH(1,('Crop Comparison'!$A$2:$A$873=$A$9)*('Crop Comparison'!$B$2:$B$873=$A135),0),3))</f>
        <v/>
      </c>
      <c r="C135" s="40" t="str">
        <f t="array" ref="C135">IF(ISERROR(INDEX('Crop Comparison'!$A$2:$D$873,MATCH(1,('Crop Comparison'!$A$2:$A$873=$A$9)*('Crop Comparison'!$B$2:$B$873=$A135),0),4)),"",INDEX('Crop Comparison'!$A$2:$D$873,MATCH(1,('Crop Comparison'!$A$2:$A$873=$A$9)*('Crop Comparison'!$B$2:$B$873=$A135),0),4))</f>
        <v/>
      </c>
      <c r="D135" s="17" t="str">
        <f t="array" ref="D135">IF(ISERROR(INDEX('Crop Comparison'!$A$2:$D$873,MATCH(1,('Crop Comparison'!$A$2:$A$873=$A$9)*('Crop Comparison'!$B$2:$B$873=$B135),0),4)),"",INDEX('Crop Comparison'!$A$2:$D$873,MATCH(1,('Crop Comparison'!$A$2:$A$873=$A$9)*('Crop Comparison'!$B$2:$B$873=$B135),0),4))</f>
        <v/>
      </c>
      <c r="E135" s="11" t="str">
        <f t="array" ref="E135">IF(ISERROR(INDEX('Crop Comparison'!$A$2:$D$873,MATCH(1,('Crop Comparison'!$A$2:$A$873=$A$9)*('Crop Comparison'!$B$2:$B$873=$C135),0),4)),"",INDEX('Crop Comparison'!$A$2:$D$873,MATCH(1,('Crop Comparison'!$A$2:$A$873=$A$9)*('Crop Comparison'!$B$2:$B$873=$C135),0),4))</f>
        <v/>
      </c>
      <c r="F135" s="28" t="str">
        <f t="array" ref="F135">IF(ISERROR(INDEX(Lookup_PestUse!$A$1:$D$876,SMALL(IF(Lookup_PestUse!$B$1:$B$876=$F$9,ROW(Lookup_PestUse!$B$1:$B$876)),ROW(Lookup_PestUse!121:121)),1)),"",INDEX(Lookup_PestUse!$A$1:$B$876,SMALL(IF(Lookup_PestUse!$B$1:$B$876=$F$9,ROW(Lookup_PestUse!$B$1:$B$876)),ROW(Lookup_PestUse!121:121)),1))</f>
        <v/>
      </c>
      <c r="G135" s="39" t="str">
        <f t="array" ref="G135">IF(ISERROR(INDEX(Lookup_PestUse!$A$1:$D$876,MATCH(1,(Lookup_PestUse!$A$1:$A$876=$F135)*(Lookup_PestUse!$B$1:$B$876=$F$9),0),3)),"",INDEX(Lookup_PestUse!$A$1:$D$876,MATCH(1,(Lookup_PestUse!$A$1:$A$876=$F135)*(Lookup_PestUse!$B$1:$B$876=$F$9),0),3))</f>
        <v/>
      </c>
      <c r="H135" s="40" t="str">
        <f t="array" ref="H135">IF(ISERROR(INDEX(Lookup_PestUse!$A$1:$D$876,MATCH(1,(Lookup_PestUse!$A$1:$A$876=$F135)*(Lookup_PestUse!$B$1:$B$876=$F$9),0),4)),"",INDEX(Lookup_PestUse!$A$1:$D$876,MATCH(1,(Lookup_PestUse!$A$1:$A$876=$F135)*(Lookup_PestUse!$B$1:$B$876=$F$9),0),4))</f>
        <v/>
      </c>
    </row>
    <row r="136" spans="1:8" x14ac:dyDescent="0.2">
      <c r="A136" s="28" t="str">
        <f t="array" ref="A136">IF(ISERROR(INDEX('Crop Comparison'!$A$1:$B$873,SMALL(IF('Crop Comparison'!$A$1:$A$873=$A$9,ROW('Crop Comparison'!$A$1:$A$873)),ROW('Crop Comparison'!122:122)),2)),"",INDEX('Crop Comparison'!$A$1:$B$873,SMALL(IF('Crop Comparison'!$A$1:$A$873=$A$9,ROW('Crop Comparison'!$A$1:$A$873)),ROW('Crop Comparison'!122:122)),2))</f>
        <v/>
      </c>
      <c r="B136" s="39" t="str">
        <f t="array" ref="B136">IF(ISERROR(INDEX('Crop Comparison'!$A$2:$D$873,MATCH(1,('Crop Comparison'!$A$2:$A$873=$A$9)*('Crop Comparison'!$B$2:$B$873=$A136),0),3)),"",INDEX('Crop Comparison'!$A$2:$D$873,MATCH(1,('Crop Comparison'!$A$2:$A$873=$A$9)*('Crop Comparison'!$B$2:$B$873=$A136),0),3))</f>
        <v/>
      </c>
      <c r="C136" s="40" t="str">
        <f t="array" ref="C136">IF(ISERROR(INDEX('Crop Comparison'!$A$2:$D$873,MATCH(1,('Crop Comparison'!$A$2:$A$873=$A$9)*('Crop Comparison'!$B$2:$B$873=$A136),0),4)),"",INDEX('Crop Comparison'!$A$2:$D$873,MATCH(1,('Crop Comparison'!$A$2:$A$873=$A$9)*('Crop Comparison'!$B$2:$B$873=$A136),0),4))</f>
        <v/>
      </c>
      <c r="D136" s="17" t="str">
        <f t="array" ref="D136">IF(ISERROR(INDEX('Crop Comparison'!$A$2:$D$873,MATCH(1,('Crop Comparison'!$A$2:$A$873=$A$9)*('Crop Comparison'!$B$2:$B$873=$B136),0),4)),"",INDEX('Crop Comparison'!$A$2:$D$873,MATCH(1,('Crop Comparison'!$A$2:$A$873=$A$9)*('Crop Comparison'!$B$2:$B$873=$B136),0),4))</f>
        <v/>
      </c>
      <c r="E136" s="11" t="str">
        <f t="array" ref="E136">IF(ISERROR(INDEX('Crop Comparison'!$A$2:$D$873,MATCH(1,('Crop Comparison'!$A$2:$A$873=$A$9)*('Crop Comparison'!$B$2:$B$873=$C136),0),4)),"",INDEX('Crop Comparison'!$A$2:$D$873,MATCH(1,('Crop Comparison'!$A$2:$A$873=$A$9)*('Crop Comparison'!$B$2:$B$873=$C136),0),4))</f>
        <v/>
      </c>
      <c r="F136" s="28" t="str">
        <f t="array" ref="F136">IF(ISERROR(INDEX(Lookup_PestUse!$A$1:$D$876,SMALL(IF(Lookup_PestUse!$B$1:$B$876=$F$9,ROW(Lookup_PestUse!$B$1:$B$876)),ROW(Lookup_PestUse!122:122)),1)),"",INDEX(Lookup_PestUse!$A$1:$B$876,SMALL(IF(Lookup_PestUse!$B$1:$B$876=$F$9,ROW(Lookup_PestUse!$B$1:$B$876)),ROW(Lookup_PestUse!122:122)),1))</f>
        <v/>
      </c>
      <c r="G136" s="39" t="str">
        <f t="array" ref="G136">IF(ISERROR(INDEX(Lookup_PestUse!$A$1:$D$876,MATCH(1,(Lookup_PestUse!$A$1:$A$876=$F136)*(Lookup_PestUse!$B$1:$B$876=$F$9),0),3)),"",INDEX(Lookup_PestUse!$A$1:$D$876,MATCH(1,(Lookup_PestUse!$A$1:$A$876=$F136)*(Lookup_PestUse!$B$1:$B$876=$F$9),0),3))</f>
        <v/>
      </c>
      <c r="H136" s="40" t="str">
        <f t="array" ref="H136">IF(ISERROR(INDEX(Lookup_PestUse!$A$1:$D$876,MATCH(1,(Lookup_PestUse!$A$1:$A$876=$F136)*(Lookup_PestUse!$B$1:$B$876=$F$9),0),4)),"",INDEX(Lookup_PestUse!$A$1:$D$876,MATCH(1,(Lookup_PestUse!$A$1:$A$876=$F136)*(Lookup_PestUse!$B$1:$B$876=$F$9),0),4))</f>
        <v/>
      </c>
    </row>
    <row r="137" spans="1:8" x14ac:dyDescent="0.2">
      <c r="A137" s="28" t="str">
        <f t="array" ref="A137">IF(ISERROR(INDEX('Crop Comparison'!$A$1:$B$873,SMALL(IF('Crop Comparison'!$A$1:$A$873=$A$9,ROW('Crop Comparison'!$A$1:$A$873)),ROW('Crop Comparison'!123:123)),2)),"",INDEX('Crop Comparison'!$A$1:$B$873,SMALL(IF('Crop Comparison'!$A$1:$A$873=$A$9,ROW('Crop Comparison'!$A$1:$A$873)),ROW('Crop Comparison'!123:123)),2))</f>
        <v/>
      </c>
      <c r="B137" s="39" t="str">
        <f t="array" ref="B137">IF(ISERROR(INDEX('Crop Comparison'!$A$2:$D$873,MATCH(1,('Crop Comparison'!$A$2:$A$873=$A$9)*('Crop Comparison'!$B$2:$B$873=$A137),0),3)),"",INDEX('Crop Comparison'!$A$2:$D$873,MATCH(1,('Crop Comparison'!$A$2:$A$873=$A$9)*('Crop Comparison'!$B$2:$B$873=$A137),0),3))</f>
        <v/>
      </c>
      <c r="C137" s="40" t="str">
        <f t="array" ref="C137">IF(ISERROR(INDEX('Crop Comparison'!$A$2:$D$873,MATCH(1,('Crop Comparison'!$A$2:$A$873=$A$9)*('Crop Comparison'!$B$2:$B$873=$A137),0),4)),"",INDEX('Crop Comparison'!$A$2:$D$873,MATCH(1,('Crop Comparison'!$A$2:$A$873=$A$9)*('Crop Comparison'!$B$2:$B$873=$A137),0),4))</f>
        <v/>
      </c>
      <c r="D137" s="17" t="str">
        <f t="array" ref="D137">IF(ISERROR(INDEX('Crop Comparison'!$A$2:$D$873,MATCH(1,('Crop Comparison'!$A$2:$A$873=$A$9)*('Crop Comparison'!$B$2:$B$873=$B137),0),4)),"",INDEX('Crop Comparison'!$A$2:$D$873,MATCH(1,('Crop Comparison'!$A$2:$A$873=$A$9)*('Crop Comparison'!$B$2:$B$873=$B137),0),4))</f>
        <v/>
      </c>
      <c r="E137" s="11" t="str">
        <f t="array" ref="E137">IF(ISERROR(INDEX('Crop Comparison'!$A$2:$D$873,MATCH(1,('Crop Comparison'!$A$2:$A$873=$A$9)*('Crop Comparison'!$B$2:$B$873=$C137),0),4)),"",INDEX('Crop Comparison'!$A$2:$D$873,MATCH(1,('Crop Comparison'!$A$2:$A$873=$A$9)*('Crop Comparison'!$B$2:$B$873=$C137),0),4))</f>
        <v/>
      </c>
      <c r="F137" s="28" t="str">
        <f t="array" ref="F137">IF(ISERROR(INDEX(Lookup_PestUse!$A$1:$D$876,SMALL(IF(Lookup_PestUse!$B$1:$B$876=$F$9,ROW(Lookup_PestUse!$B$1:$B$876)),ROW(Lookup_PestUse!123:123)),1)),"",INDEX(Lookup_PestUse!$A$1:$B$876,SMALL(IF(Lookup_PestUse!$B$1:$B$876=$F$9,ROW(Lookup_PestUse!$B$1:$B$876)),ROW(Lookup_PestUse!123:123)),1))</f>
        <v/>
      </c>
      <c r="G137" s="39" t="str">
        <f t="array" ref="G137">IF(ISERROR(INDEX(Lookup_PestUse!$A$1:$D$876,MATCH(1,(Lookup_PestUse!$A$1:$A$876=$F137)*(Lookup_PestUse!$B$1:$B$876=$F$9),0),3)),"",INDEX(Lookup_PestUse!$A$1:$D$876,MATCH(1,(Lookup_PestUse!$A$1:$A$876=$F137)*(Lookup_PestUse!$B$1:$B$876=$F$9),0),3))</f>
        <v/>
      </c>
      <c r="H137" s="40" t="str">
        <f t="array" ref="H137">IF(ISERROR(INDEX(Lookup_PestUse!$A$1:$D$876,MATCH(1,(Lookup_PestUse!$A$1:$A$876=$F137)*(Lookup_PestUse!$B$1:$B$876=$F$9),0),4)),"",INDEX(Lookup_PestUse!$A$1:$D$876,MATCH(1,(Lookup_PestUse!$A$1:$A$876=$F137)*(Lookup_PestUse!$B$1:$B$876=$F$9),0),4))</f>
        <v/>
      </c>
    </row>
    <row r="138" spans="1:8" x14ac:dyDescent="0.2">
      <c r="A138" s="28" t="str">
        <f t="array" ref="A138">IF(ISERROR(INDEX('Crop Comparison'!$A$1:$B$873,SMALL(IF('Crop Comparison'!$A$1:$A$873=$A$9,ROW('Crop Comparison'!$A$1:$A$873)),ROW('Crop Comparison'!124:124)),2)),"",INDEX('Crop Comparison'!$A$1:$B$873,SMALL(IF('Crop Comparison'!$A$1:$A$873=$A$9,ROW('Crop Comparison'!$A$1:$A$873)),ROW('Crop Comparison'!124:124)),2))</f>
        <v/>
      </c>
      <c r="B138" s="39" t="str">
        <f t="array" ref="B138">IF(ISERROR(INDEX('Crop Comparison'!$A$2:$D$873,MATCH(1,('Crop Comparison'!$A$2:$A$873=$A$9)*('Crop Comparison'!$B$2:$B$873=$A138),0),3)),"",INDEX('Crop Comparison'!$A$2:$D$873,MATCH(1,('Crop Comparison'!$A$2:$A$873=$A$9)*('Crop Comparison'!$B$2:$B$873=$A138),0),3))</f>
        <v/>
      </c>
      <c r="C138" s="40" t="str">
        <f t="array" ref="C138">IF(ISERROR(INDEX('Crop Comparison'!$A$2:$D$873,MATCH(1,('Crop Comparison'!$A$2:$A$873=$A$9)*('Crop Comparison'!$B$2:$B$873=$A138),0),4)),"",INDEX('Crop Comparison'!$A$2:$D$873,MATCH(1,('Crop Comparison'!$A$2:$A$873=$A$9)*('Crop Comparison'!$B$2:$B$873=$A138),0),4))</f>
        <v/>
      </c>
      <c r="D138" s="17" t="str">
        <f t="array" ref="D138">IF(ISERROR(INDEX('Crop Comparison'!$A$2:$D$873,MATCH(1,('Crop Comparison'!$A$2:$A$873=$A$9)*('Crop Comparison'!$B$2:$B$873=$B138),0),4)),"",INDEX('Crop Comparison'!$A$2:$D$873,MATCH(1,('Crop Comparison'!$A$2:$A$873=$A$9)*('Crop Comparison'!$B$2:$B$873=$B138),0),4))</f>
        <v/>
      </c>
      <c r="E138" s="11" t="str">
        <f t="array" ref="E138">IF(ISERROR(INDEX('Crop Comparison'!$A$2:$D$873,MATCH(1,('Crop Comparison'!$A$2:$A$873=$A$9)*('Crop Comparison'!$B$2:$B$873=$C138),0),4)),"",INDEX('Crop Comparison'!$A$2:$D$873,MATCH(1,('Crop Comparison'!$A$2:$A$873=$A$9)*('Crop Comparison'!$B$2:$B$873=$C138),0),4))</f>
        <v/>
      </c>
      <c r="F138" s="28" t="str">
        <f t="array" ref="F138">IF(ISERROR(INDEX(Lookup_PestUse!$A$1:$D$876,SMALL(IF(Lookup_PestUse!$B$1:$B$876=$F$9,ROW(Lookup_PestUse!$B$1:$B$876)),ROW(Lookup_PestUse!124:124)),1)),"",INDEX(Lookup_PestUse!$A$1:$B$876,SMALL(IF(Lookup_PestUse!$B$1:$B$876=$F$9,ROW(Lookup_PestUse!$B$1:$B$876)),ROW(Lookup_PestUse!124:124)),1))</f>
        <v/>
      </c>
      <c r="G138" s="39" t="str">
        <f t="array" ref="G138">IF(ISERROR(INDEX(Lookup_PestUse!$A$1:$D$876,MATCH(1,(Lookup_PestUse!$A$1:$A$876=$F138)*(Lookup_PestUse!$B$1:$B$876=$F$9),0),3)),"",INDEX(Lookup_PestUse!$A$1:$D$876,MATCH(1,(Lookup_PestUse!$A$1:$A$876=$F138)*(Lookup_PestUse!$B$1:$B$876=$F$9),0),3))</f>
        <v/>
      </c>
      <c r="H138" s="40" t="str">
        <f t="array" ref="H138">IF(ISERROR(INDEX(Lookup_PestUse!$A$1:$D$876,MATCH(1,(Lookup_PestUse!$A$1:$A$876=$F138)*(Lookup_PestUse!$B$1:$B$876=$F$9),0),4)),"",INDEX(Lookup_PestUse!$A$1:$D$876,MATCH(1,(Lookup_PestUse!$A$1:$A$876=$F138)*(Lookup_PestUse!$B$1:$B$876=$F$9),0),4))</f>
        <v/>
      </c>
    </row>
    <row r="139" spans="1:8" x14ac:dyDescent="0.2">
      <c r="A139" s="28" t="str">
        <f t="array" ref="A139">IF(ISERROR(INDEX('Crop Comparison'!$A$1:$B$873,SMALL(IF('Crop Comparison'!$A$1:$A$873=$A$9,ROW('Crop Comparison'!$A$1:$A$873)),ROW('Crop Comparison'!125:125)),2)),"",INDEX('Crop Comparison'!$A$1:$B$873,SMALL(IF('Crop Comparison'!$A$1:$A$873=$A$9,ROW('Crop Comparison'!$A$1:$A$873)),ROW('Crop Comparison'!125:125)),2))</f>
        <v/>
      </c>
      <c r="B139" s="39" t="str">
        <f t="array" ref="B139">IF(ISERROR(INDEX('Crop Comparison'!$A$2:$D$873,MATCH(1,('Crop Comparison'!$A$2:$A$873=$A$9)*('Crop Comparison'!$B$2:$B$873=$A139),0),3)),"",INDEX('Crop Comparison'!$A$2:$D$873,MATCH(1,('Crop Comparison'!$A$2:$A$873=$A$9)*('Crop Comparison'!$B$2:$B$873=$A139),0),3))</f>
        <v/>
      </c>
      <c r="C139" s="40" t="str">
        <f t="array" ref="C139">IF(ISERROR(INDEX('Crop Comparison'!$A$2:$D$873,MATCH(1,('Crop Comparison'!$A$2:$A$873=$A$9)*('Crop Comparison'!$B$2:$B$873=$A139),0),4)),"",INDEX('Crop Comparison'!$A$2:$D$873,MATCH(1,('Crop Comparison'!$A$2:$A$873=$A$9)*('Crop Comparison'!$B$2:$B$873=$A139),0),4))</f>
        <v/>
      </c>
      <c r="D139" s="17" t="str">
        <f t="array" ref="D139">IF(ISERROR(INDEX('Crop Comparison'!$A$2:$D$873,MATCH(1,('Crop Comparison'!$A$2:$A$873=$A$9)*('Crop Comparison'!$B$2:$B$873=$B139),0),4)),"",INDEX('Crop Comparison'!$A$2:$D$873,MATCH(1,('Crop Comparison'!$A$2:$A$873=$A$9)*('Crop Comparison'!$B$2:$B$873=$B139),0),4))</f>
        <v/>
      </c>
      <c r="E139" s="11" t="str">
        <f t="array" ref="E139">IF(ISERROR(INDEX('Crop Comparison'!$A$2:$D$873,MATCH(1,('Crop Comparison'!$A$2:$A$873=$A$9)*('Crop Comparison'!$B$2:$B$873=$C139),0),4)),"",INDEX('Crop Comparison'!$A$2:$D$873,MATCH(1,('Crop Comparison'!$A$2:$A$873=$A$9)*('Crop Comparison'!$B$2:$B$873=$C139),0),4))</f>
        <v/>
      </c>
      <c r="F139" s="28" t="str">
        <f t="array" ref="F139">IF(ISERROR(INDEX(Lookup_PestUse!$A$1:$D$876,SMALL(IF(Lookup_PestUse!$B$1:$B$876=$F$9,ROW(Lookup_PestUse!$B$1:$B$876)),ROW(Lookup_PestUse!125:125)),1)),"",INDEX(Lookup_PestUse!$A$1:$B$876,SMALL(IF(Lookup_PestUse!$B$1:$B$876=$F$9,ROW(Lookup_PestUse!$B$1:$B$876)),ROW(Lookup_PestUse!125:125)),1))</f>
        <v/>
      </c>
      <c r="G139" s="39" t="str">
        <f t="array" ref="G139">IF(ISERROR(INDEX(Lookup_PestUse!$A$1:$D$876,MATCH(1,(Lookup_PestUse!$A$1:$A$876=$F139)*(Lookup_PestUse!$B$1:$B$876=$F$9),0),3)),"",INDEX(Lookup_PestUse!$A$1:$D$876,MATCH(1,(Lookup_PestUse!$A$1:$A$876=$F139)*(Lookup_PestUse!$B$1:$B$876=$F$9),0),3))</f>
        <v/>
      </c>
      <c r="H139" s="40" t="str">
        <f t="array" ref="H139">IF(ISERROR(INDEX(Lookup_PestUse!$A$1:$D$876,MATCH(1,(Lookup_PestUse!$A$1:$A$876=$F139)*(Lookup_PestUse!$B$1:$B$876=$F$9),0),4)),"",INDEX(Lookup_PestUse!$A$1:$D$876,MATCH(1,(Lookup_PestUse!$A$1:$A$876=$F139)*(Lookup_PestUse!$B$1:$B$876=$F$9),0),4))</f>
        <v/>
      </c>
    </row>
    <row r="140" spans="1:8" x14ac:dyDescent="0.2">
      <c r="A140" s="28" t="str">
        <f t="array" ref="A140">IF(ISERROR(INDEX('Crop Comparison'!$A$1:$B$873,SMALL(IF('Crop Comparison'!$A$1:$A$873=$A$9,ROW('Crop Comparison'!$A$1:$A$873)),ROW('Crop Comparison'!126:126)),2)),"",INDEX('Crop Comparison'!$A$1:$B$873,SMALL(IF('Crop Comparison'!$A$1:$A$873=$A$9,ROW('Crop Comparison'!$A$1:$A$873)),ROW('Crop Comparison'!126:126)),2))</f>
        <v/>
      </c>
      <c r="B140" s="39" t="str">
        <f t="array" ref="B140">IF(ISERROR(INDEX('Crop Comparison'!$A$2:$D$873,MATCH(1,('Crop Comparison'!$A$2:$A$873=$A$9)*('Crop Comparison'!$B$2:$B$873=$A140),0),3)),"",INDEX('Crop Comparison'!$A$2:$D$873,MATCH(1,('Crop Comparison'!$A$2:$A$873=$A$9)*('Crop Comparison'!$B$2:$B$873=$A140),0),3))</f>
        <v/>
      </c>
      <c r="C140" s="40" t="str">
        <f t="array" ref="C140">IF(ISERROR(INDEX('Crop Comparison'!$A$2:$D$873,MATCH(1,('Crop Comparison'!$A$2:$A$873=$A$9)*('Crop Comparison'!$B$2:$B$873=$A140),0),4)),"",INDEX('Crop Comparison'!$A$2:$D$873,MATCH(1,('Crop Comparison'!$A$2:$A$873=$A$9)*('Crop Comparison'!$B$2:$B$873=$A140),0),4))</f>
        <v/>
      </c>
      <c r="D140" s="17" t="str">
        <f t="array" ref="D140">IF(ISERROR(INDEX('Crop Comparison'!$A$2:$D$873,MATCH(1,('Crop Comparison'!$A$2:$A$873=$A$9)*('Crop Comparison'!$B$2:$B$873=$B140),0),4)),"",INDEX('Crop Comparison'!$A$2:$D$873,MATCH(1,('Crop Comparison'!$A$2:$A$873=$A$9)*('Crop Comparison'!$B$2:$B$873=$B140),0),4))</f>
        <v/>
      </c>
      <c r="E140" s="11" t="str">
        <f t="array" ref="E140">IF(ISERROR(INDEX('Crop Comparison'!$A$2:$D$873,MATCH(1,('Crop Comparison'!$A$2:$A$873=$A$9)*('Crop Comparison'!$B$2:$B$873=$C140),0),4)),"",INDEX('Crop Comparison'!$A$2:$D$873,MATCH(1,('Crop Comparison'!$A$2:$A$873=$A$9)*('Crop Comparison'!$B$2:$B$873=$C140),0),4))</f>
        <v/>
      </c>
      <c r="F140" s="28" t="str">
        <f t="array" ref="F140">IF(ISERROR(INDEX(Lookup_PestUse!$A$1:$D$876,SMALL(IF(Lookup_PestUse!$B$1:$B$876=$F$9,ROW(Lookup_PestUse!$B$1:$B$876)),ROW(Lookup_PestUse!126:126)),1)),"",INDEX(Lookup_PestUse!$A$1:$B$876,SMALL(IF(Lookup_PestUse!$B$1:$B$876=$F$9,ROW(Lookup_PestUse!$B$1:$B$876)),ROW(Lookup_PestUse!126:126)),1))</f>
        <v/>
      </c>
      <c r="G140" s="39" t="str">
        <f t="array" ref="G140">IF(ISERROR(INDEX(Lookup_PestUse!$A$1:$D$876,MATCH(1,(Lookup_PestUse!$A$1:$A$876=$F140)*(Lookup_PestUse!$B$1:$B$876=$F$9),0),3)),"",INDEX(Lookup_PestUse!$A$1:$D$876,MATCH(1,(Lookup_PestUse!$A$1:$A$876=$F140)*(Lookup_PestUse!$B$1:$B$876=$F$9),0),3))</f>
        <v/>
      </c>
      <c r="H140" s="40" t="str">
        <f t="array" ref="H140">IF(ISERROR(INDEX(Lookup_PestUse!$A$1:$D$876,MATCH(1,(Lookup_PestUse!$A$1:$A$876=$F140)*(Lookup_PestUse!$B$1:$B$876=$F$9),0),4)),"",INDEX(Lookup_PestUse!$A$1:$D$876,MATCH(1,(Lookup_PestUse!$A$1:$A$876=$F140)*(Lookup_PestUse!$B$1:$B$876=$F$9),0),4))</f>
        <v/>
      </c>
    </row>
    <row r="141" spans="1:8" x14ac:dyDescent="0.2">
      <c r="A141" s="28" t="str">
        <f t="array" ref="A141">IF(ISERROR(INDEX('Crop Comparison'!$A$1:$B$873,SMALL(IF('Crop Comparison'!$A$1:$A$873=$A$9,ROW('Crop Comparison'!$A$1:$A$873)),ROW('Crop Comparison'!127:127)),2)),"",INDEX('Crop Comparison'!$A$1:$B$873,SMALL(IF('Crop Comparison'!$A$1:$A$873=$A$9,ROW('Crop Comparison'!$A$1:$A$873)),ROW('Crop Comparison'!127:127)),2))</f>
        <v/>
      </c>
      <c r="B141" s="39" t="str">
        <f t="array" ref="B141">IF(ISERROR(INDEX('Crop Comparison'!$A$2:$D$873,MATCH(1,('Crop Comparison'!$A$2:$A$873=$A$9)*('Crop Comparison'!$B$2:$B$873=$A141),0),3)),"",INDEX('Crop Comparison'!$A$2:$D$873,MATCH(1,('Crop Comparison'!$A$2:$A$873=$A$9)*('Crop Comparison'!$B$2:$B$873=$A141),0),3))</f>
        <v/>
      </c>
      <c r="C141" s="40" t="str">
        <f t="array" ref="C141">IF(ISERROR(INDEX('Crop Comparison'!$A$2:$D$873,MATCH(1,('Crop Comparison'!$A$2:$A$873=$A$9)*('Crop Comparison'!$B$2:$B$873=$A141),0),4)),"",INDEX('Crop Comparison'!$A$2:$D$873,MATCH(1,('Crop Comparison'!$A$2:$A$873=$A$9)*('Crop Comparison'!$B$2:$B$873=$A141),0),4))</f>
        <v/>
      </c>
      <c r="D141" s="17" t="str">
        <f t="array" ref="D141">IF(ISERROR(INDEX('Crop Comparison'!$A$2:$D$873,MATCH(1,('Crop Comparison'!$A$2:$A$873=$A$9)*('Crop Comparison'!$B$2:$B$873=$B141),0),4)),"",INDEX('Crop Comparison'!$A$2:$D$873,MATCH(1,('Crop Comparison'!$A$2:$A$873=$A$9)*('Crop Comparison'!$B$2:$B$873=$B141),0),4))</f>
        <v/>
      </c>
      <c r="E141" s="11" t="str">
        <f t="array" ref="E141">IF(ISERROR(INDEX('Crop Comparison'!$A$2:$D$873,MATCH(1,('Crop Comparison'!$A$2:$A$873=$A$9)*('Crop Comparison'!$B$2:$B$873=$C141),0),4)),"",INDEX('Crop Comparison'!$A$2:$D$873,MATCH(1,('Crop Comparison'!$A$2:$A$873=$A$9)*('Crop Comparison'!$B$2:$B$873=$C141),0),4))</f>
        <v/>
      </c>
      <c r="F141" s="28" t="str">
        <f t="array" ref="F141">IF(ISERROR(INDEX(Lookup_PestUse!$A$1:$D$876,SMALL(IF(Lookup_PestUse!$B$1:$B$876=$F$9,ROW(Lookup_PestUse!$B$1:$B$876)),ROW(Lookup_PestUse!127:127)),1)),"",INDEX(Lookup_PestUse!$A$1:$B$876,SMALL(IF(Lookup_PestUse!$B$1:$B$876=$F$9,ROW(Lookup_PestUse!$B$1:$B$876)),ROW(Lookup_PestUse!127:127)),1))</f>
        <v/>
      </c>
      <c r="G141" s="39" t="str">
        <f t="array" ref="G141">IF(ISERROR(INDEX(Lookup_PestUse!$A$1:$D$876,MATCH(1,(Lookup_PestUse!$A$1:$A$876=$F141)*(Lookup_PestUse!$B$1:$B$876=$F$9),0),3)),"",INDEX(Lookup_PestUse!$A$1:$D$876,MATCH(1,(Lookup_PestUse!$A$1:$A$876=$F141)*(Lookup_PestUse!$B$1:$B$876=$F$9),0),3))</f>
        <v/>
      </c>
      <c r="H141" s="40" t="str">
        <f t="array" ref="H141">IF(ISERROR(INDEX(Lookup_PestUse!$A$1:$D$876,MATCH(1,(Lookup_PestUse!$A$1:$A$876=$F141)*(Lookup_PestUse!$B$1:$B$876=$F$9),0),4)),"",INDEX(Lookup_PestUse!$A$1:$D$876,MATCH(1,(Lookup_PestUse!$A$1:$A$876=$F141)*(Lookup_PestUse!$B$1:$B$876=$F$9),0),4))</f>
        <v/>
      </c>
    </row>
    <row r="142" spans="1:8" x14ac:dyDescent="0.2">
      <c r="A142" s="28" t="str">
        <f t="array" ref="A142">IF(ISERROR(INDEX('Crop Comparison'!$A$1:$B$873,SMALL(IF('Crop Comparison'!$A$1:$A$873=$A$9,ROW('Crop Comparison'!$A$1:$A$873)),ROW('Crop Comparison'!128:128)),2)),"",INDEX('Crop Comparison'!$A$1:$B$873,SMALL(IF('Crop Comparison'!$A$1:$A$873=$A$9,ROW('Crop Comparison'!$A$1:$A$873)),ROW('Crop Comparison'!128:128)),2))</f>
        <v/>
      </c>
      <c r="B142" s="39" t="str">
        <f t="array" ref="B142">IF(ISERROR(INDEX('Crop Comparison'!$A$2:$D$873,MATCH(1,('Crop Comparison'!$A$2:$A$873=$A$9)*('Crop Comparison'!$B$2:$B$873=$A142),0),3)),"",INDEX('Crop Comparison'!$A$2:$D$873,MATCH(1,('Crop Comparison'!$A$2:$A$873=$A$9)*('Crop Comparison'!$B$2:$B$873=$A142),0),3))</f>
        <v/>
      </c>
      <c r="C142" s="40" t="str">
        <f t="array" ref="C142">IF(ISERROR(INDEX('Crop Comparison'!$A$2:$D$873,MATCH(1,('Crop Comparison'!$A$2:$A$873=$A$9)*('Crop Comparison'!$B$2:$B$873=$A142),0),4)),"",INDEX('Crop Comparison'!$A$2:$D$873,MATCH(1,('Crop Comparison'!$A$2:$A$873=$A$9)*('Crop Comparison'!$B$2:$B$873=$A142),0),4))</f>
        <v/>
      </c>
      <c r="D142" s="17" t="str">
        <f t="array" ref="D142">IF(ISERROR(INDEX('Crop Comparison'!$A$2:$D$873,MATCH(1,('Crop Comparison'!$A$2:$A$873=$A$9)*('Crop Comparison'!$B$2:$B$873=$B142),0),4)),"",INDEX('Crop Comparison'!$A$2:$D$873,MATCH(1,('Crop Comparison'!$A$2:$A$873=$A$9)*('Crop Comparison'!$B$2:$B$873=$B142),0),4))</f>
        <v/>
      </c>
      <c r="E142" s="11" t="str">
        <f t="array" ref="E142">IF(ISERROR(INDEX('Crop Comparison'!$A$2:$D$873,MATCH(1,('Crop Comparison'!$A$2:$A$873=$A$9)*('Crop Comparison'!$B$2:$B$873=$C142),0),4)),"",INDEX('Crop Comparison'!$A$2:$D$873,MATCH(1,('Crop Comparison'!$A$2:$A$873=$A$9)*('Crop Comparison'!$B$2:$B$873=$C142),0),4))</f>
        <v/>
      </c>
      <c r="F142" s="28" t="str">
        <f t="array" ref="F142">IF(ISERROR(INDEX(Lookup_PestUse!$A$1:$D$876,SMALL(IF(Lookup_PestUse!$B$1:$B$876=$F$9,ROW(Lookup_PestUse!$B$1:$B$876)),ROW(Lookup_PestUse!128:128)),1)),"",INDEX(Lookup_PestUse!$A$1:$B$876,SMALL(IF(Lookup_PestUse!$B$1:$B$876=$F$9,ROW(Lookup_PestUse!$B$1:$B$876)),ROW(Lookup_PestUse!128:128)),1))</f>
        <v/>
      </c>
      <c r="G142" s="39" t="str">
        <f t="array" ref="G142">IF(ISERROR(INDEX(Lookup_PestUse!$A$1:$D$876,MATCH(1,(Lookup_PestUse!$A$1:$A$876=$F142)*(Lookup_PestUse!$B$1:$B$876=$F$9),0),3)),"",INDEX(Lookup_PestUse!$A$1:$D$876,MATCH(1,(Lookup_PestUse!$A$1:$A$876=$F142)*(Lookup_PestUse!$B$1:$B$876=$F$9),0),3))</f>
        <v/>
      </c>
      <c r="H142" s="40" t="str">
        <f t="array" ref="H142">IF(ISERROR(INDEX(Lookup_PestUse!$A$1:$D$876,MATCH(1,(Lookup_PestUse!$A$1:$A$876=$F142)*(Lookup_PestUse!$B$1:$B$876=$F$9),0),4)),"",INDEX(Lookup_PestUse!$A$1:$D$876,MATCH(1,(Lookup_PestUse!$A$1:$A$876=$F142)*(Lookup_PestUse!$B$1:$B$876=$F$9),0),4))</f>
        <v/>
      </c>
    </row>
    <row r="143" spans="1:8" x14ac:dyDescent="0.2">
      <c r="A143" s="28" t="str">
        <f t="array" ref="A143">IF(ISERROR(INDEX('Crop Comparison'!$A$1:$B$873,SMALL(IF('Crop Comparison'!$A$1:$A$873=$A$9,ROW('Crop Comparison'!$A$1:$A$873)),ROW('Crop Comparison'!129:129)),2)),"",INDEX('Crop Comparison'!$A$1:$B$873,SMALL(IF('Crop Comparison'!$A$1:$A$873=$A$9,ROW('Crop Comparison'!$A$1:$A$873)),ROW('Crop Comparison'!129:129)),2))</f>
        <v/>
      </c>
      <c r="B143" s="39" t="str">
        <f t="array" ref="B143">IF(ISERROR(INDEX('Crop Comparison'!$A$2:$D$873,MATCH(1,('Crop Comparison'!$A$2:$A$873=$A$9)*('Crop Comparison'!$B$2:$B$873=$A143),0),3)),"",INDEX('Crop Comparison'!$A$2:$D$873,MATCH(1,('Crop Comparison'!$A$2:$A$873=$A$9)*('Crop Comparison'!$B$2:$B$873=$A143),0),3))</f>
        <v/>
      </c>
      <c r="C143" s="40" t="str">
        <f t="array" ref="C143">IF(ISERROR(INDEX('Crop Comparison'!$A$2:$D$873,MATCH(1,('Crop Comparison'!$A$2:$A$873=$A$9)*('Crop Comparison'!$B$2:$B$873=$A143),0),4)),"",INDEX('Crop Comparison'!$A$2:$D$873,MATCH(1,('Crop Comparison'!$A$2:$A$873=$A$9)*('Crop Comparison'!$B$2:$B$873=$A143),0),4))</f>
        <v/>
      </c>
      <c r="D143" s="17" t="str">
        <f t="array" ref="D143">IF(ISERROR(INDEX('Crop Comparison'!$A$2:$D$873,MATCH(1,('Crop Comparison'!$A$2:$A$873=$A$9)*('Crop Comparison'!$B$2:$B$873=$B143),0),4)),"",INDEX('Crop Comparison'!$A$2:$D$873,MATCH(1,('Crop Comparison'!$A$2:$A$873=$A$9)*('Crop Comparison'!$B$2:$B$873=$B143),0),4))</f>
        <v/>
      </c>
      <c r="E143" s="11" t="str">
        <f t="array" ref="E143">IF(ISERROR(INDEX('Crop Comparison'!$A$2:$D$873,MATCH(1,('Crop Comparison'!$A$2:$A$873=$A$9)*('Crop Comparison'!$B$2:$B$873=$C143),0),4)),"",INDEX('Crop Comparison'!$A$2:$D$873,MATCH(1,('Crop Comparison'!$A$2:$A$873=$A$9)*('Crop Comparison'!$B$2:$B$873=$C143),0),4))</f>
        <v/>
      </c>
      <c r="F143" s="28" t="str">
        <f t="array" ref="F143">IF(ISERROR(INDEX(Lookup_PestUse!$A$1:$D$876,SMALL(IF(Lookup_PestUse!$B$1:$B$876=$F$9,ROW(Lookup_PestUse!$B$1:$B$876)),ROW(Lookup_PestUse!129:129)),1)),"",INDEX(Lookup_PestUse!$A$1:$B$876,SMALL(IF(Lookup_PestUse!$B$1:$B$876=$F$9,ROW(Lookup_PestUse!$B$1:$B$876)),ROW(Lookup_PestUse!129:129)),1))</f>
        <v/>
      </c>
      <c r="G143" s="39" t="str">
        <f t="array" ref="G143">IF(ISERROR(INDEX(Lookup_PestUse!$A$1:$D$876,MATCH(1,(Lookup_PestUse!$A$1:$A$876=$F143)*(Lookup_PestUse!$B$1:$B$876=$F$9),0),3)),"",INDEX(Lookup_PestUse!$A$1:$D$876,MATCH(1,(Lookup_PestUse!$A$1:$A$876=$F143)*(Lookup_PestUse!$B$1:$B$876=$F$9),0),3))</f>
        <v/>
      </c>
      <c r="H143" s="40" t="str">
        <f t="array" ref="H143">IF(ISERROR(INDEX(Lookup_PestUse!$A$1:$D$876,MATCH(1,(Lookup_PestUse!$A$1:$A$876=$F143)*(Lookup_PestUse!$B$1:$B$876=$F$9),0),4)),"",INDEX(Lookup_PestUse!$A$1:$D$876,MATCH(1,(Lookup_PestUse!$A$1:$A$876=$F143)*(Lookup_PestUse!$B$1:$B$876=$F$9),0),4))</f>
        <v/>
      </c>
    </row>
    <row r="144" spans="1:8" x14ac:dyDescent="0.2">
      <c r="A144" s="28" t="str">
        <f t="array" ref="A144">IF(ISERROR(INDEX('Crop Comparison'!$A$1:$B$873,SMALL(IF('Crop Comparison'!$A$1:$A$873=$A$9,ROW('Crop Comparison'!$A$1:$A$873)),ROW('Crop Comparison'!130:130)),2)),"",INDEX('Crop Comparison'!$A$1:$B$873,SMALL(IF('Crop Comparison'!$A$1:$A$873=$A$9,ROW('Crop Comparison'!$A$1:$A$873)),ROW('Crop Comparison'!130:130)),2))</f>
        <v/>
      </c>
      <c r="B144" s="39" t="str">
        <f t="array" ref="B144">IF(ISERROR(INDEX('Crop Comparison'!$A$2:$D$873,MATCH(1,('Crop Comparison'!$A$2:$A$873=$A$9)*('Crop Comparison'!$B$2:$B$873=$A144),0),3)),"",INDEX('Crop Comparison'!$A$2:$D$873,MATCH(1,('Crop Comparison'!$A$2:$A$873=$A$9)*('Crop Comparison'!$B$2:$B$873=$A144),0),3))</f>
        <v/>
      </c>
      <c r="C144" s="40" t="str">
        <f t="array" ref="C144">IF(ISERROR(INDEX('Crop Comparison'!$A$2:$D$873,MATCH(1,('Crop Comparison'!$A$2:$A$873=$A$9)*('Crop Comparison'!$B$2:$B$873=$A144),0),4)),"",INDEX('Crop Comparison'!$A$2:$D$873,MATCH(1,('Crop Comparison'!$A$2:$A$873=$A$9)*('Crop Comparison'!$B$2:$B$873=$A144),0),4))</f>
        <v/>
      </c>
      <c r="D144" s="17" t="str">
        <f t="array" ref="D144">IF(ISERROR(INDEX('Crop Comparison'!$A$2:$D$873,MATCH(1,('Crop Comparison'!$A$2:$A$873=$A$9)*('Crop Comparison'!$B$2:$B$873=$B144),0),4)),"",INDEX('Crop Comparison'!$A$2:$D$873,MATCH(1,('Crop Comparison'!$A$2:$A$873=$A$9)*('Crop Comparison'!$B$2:$B$873=$B144),0),4))</f>
        <v/>
      </c>
      <c r="E144" s="11" t="str">
        <f t="array" ref="E144">IF(ISERROR(INDEX('Crop Comparison'!$A$2:$D$873,MATCH(1,('Crop Comparison'!$A$2:$A$873=$A$9)*('Crop Comparison'!$B$2:$B$873=$C144),0),4)),"",INDEX('Crop Comparison'!$A$2:$D$873,MATCH(1,('Crop Comparison'!$A$2:$A$873=$A$9)*('Crop Comparison'!$B$2:$B$873=$C144),0),4))</f>
        <v/>
      </c>
      <c r="F144" s="28" t="str">
        <f t="array" ref="F144">IF(ISERROR(INDEX(Lookup_PestUse!$A$1:$D$876,SMALL(IF(Lookup_PestUse!$B$1:$B$876=$F$9,ROW(Lookup_PestUse!$B$1:$B$876)),ROW(Lookup_PestUse!130:130)),1)),"",INDEX(Lookup_PestUse!$A$1:$B$876,SMALL(IF(Lookup_PestUse!$B$1:$B$876=$F$9,ROW(Lookup_PestUse!$B$1:$B$876)),ROW(Lookup_PestUse!130:130)),1))</f>
        <v/>
      </c>
      <c r="G144" s="39" t="str">
        <f t="array" ref="G144">IF(ISERROR(INDEX(Lookup_PestUse!$A$1:$D$876,MATCH(1,(Lookup_PestUse!$A$1:$A$876=$F144)*(Lookup_PestUse!$B$1:$B$876=$F$9),0),3)),"",INDEX(Lookup_PestUse!$A$1:$D$876,MATCH(1,(Lookup_PestUse!$A$1:$A$876=$F144)*(Lookup_PestUse!$B$1:$B$876=$F$9),0),3))</f>
        <v/>
      </c>
      <c r="H144" s="40" t="str">
        <f t="array" ref="H144">IF(ISERROR(INDEX(Lookup_PestUse!$A$1:$D$876,MATCH(1,(Lookup_PestUse!$A$1:$A$876=$F144)*(Lookup_PestUse!$B$1:$B$876=$F$9),0),4)),"",INDEX(Lookup_PestUse!$A$1:$D$876,MATCH(1,(Lookup_PestUse!$A$1:$A$876=$F144)*(Lookup_PestUse!$B$1:$B$876=$F$9),0),4))</f>
        <v/>
      </c>
    </row>
    <row r="145" spans="1:8" x14ac:dyDescent="0.2">
      <c r="A145" s="28" t="str">
        <f t="array" ref="A145">IF(ISERROR(INDEX('Crop Comparison'!$A$1:$B$873,SMALL(IF('Crop Comparison'!$A$1:$A$873=$A$9,ROW('Crop Comparison'!$A$1:$A$873)),ROW('Crop Comparison'!131:131)),2)),"",INDEX('Crop Comparison'!$A$1:$B$873,SMALL(IF('Crop Comparison'!$A$1:$A$873=$A$9,ROW('Crop Comparison'!$A$1:$A$873)),ROW('Crop Comparison'!131:131)),2))</f>
        <v/>
      </c>
      <c r="B145" s="39" t="str">
        <f t="array" ref="B145">IF(ISERROR(INDEX('Crop Comparison'!$A$2:$D$873,MATCH(1,('Crop Comparison'!$A$2:$A$873=$A$9)*('Crop Comparison'!$B$2:$B$873=$A145),0),3)),"",INDEX('Crop Comparison'!$A$2:$D$873,MATCH(1,('Crop Comparison'!$A$2:$A$873=$A$9)*('Crop Comparison'!$B$2:$B$873=$A145),0),3))</f>
        <v/>
      </c>
      <c r="C145" s="40" t="str">
        <f t="array" ref="C145">IF(ISERROR(INDEX('Crop Comparison'!$A$2:$D$873,MATCH(1,('Crop Comparison'!$A$2:$A$873=$A$9)*('Crop Comparison'!$B$2:$B$873=$A145),0),4)),"",INDEX('Crop Comparison'!$A$2:$D$873,MATCH(1,('Crop Comparison'!$A$2:$A$873=$A$9)*('Crop Comparison'!$B$2:$B$873=$A145),0),4))</f>
        <v/>
      </c>
      <c r="D145" s="17" t="str">
        <f t="array" ref="D145">IF(ISERROR(INDEX('Crop Comparison'!$A$2:$D$873,MATCH(1,('Crop Comparison'!$A$2:$A$873=$A$9)*('Crop Comparison'!$B$2:$B$873=$B145),0),4)),"",INDEX('Crop Comparison'!$A$2:$D$873,MATCH(1,('Crop Comparison'!$A$2:$A$873=$A$9)*('Crop Comparison'!$B$2:$B$873=$B145),0),4))</f>
        <v/>
      </c>
      <c r="E145" s="11" t="str">
        <f t="array" ref="E145">IF(ISERROR(INDEX('Crop Comparison'!$A$2:$D$873,MATCH(1,('Crop Comparison'!$A$2:$A$873=$A$9)*('Crop Comparison'!$B$2:$B$873=$C145),0),4)),"",INDEX('Crop Comparison'!$A$2:$D$873,MATCH(1,('Crop Comparison'!$A$2:$A$873=$A$9)*('Crop Comparison'!$B$2:$B$873=$C145),0),4))</f>
        <v/>
      </c>
      <c r="F145" s="28" t="str">
        <f t="array" ref="F145">IF(ISERROR(INDEX(Lookup_PestUse!$A$1:$D$876,SMALL(IF(Lookup_PestUse!$B$1:$B$876=$F$9,ROW(Lookup_PestUse!$B$1:$B$876)),ROW(Lookup_PestUse!131:131)),1)),"",INDEX(Lookup_PestUse!$A$1:$B$876,SMALL(IF(Lookup_PestUse!$B$1:$B$876=$F$9,ROW(Lookup_PestUse!$B$1:$B$876)),ROW(Lookup_PestUse!131:131)),1))</f>
        <v/>
      </c>
      <c r="G145" s="39" t="str">
        <f t="array" ref="G145">IF(ISERROR(INDEX(Lookup_PestUse!$A$1:$D$876,MATCH(1,(Lookup_PestUse!$A$1:$A$876=$F145)*(Lookup_PestUse!$B$1:$B$876=$F$9),0),3)),"",INDEX(Lookup_PestUse!$A$1:$D$876,MATCH(1,(Lookup_PestUse!$A$1:$A$876=$F145)*(Lookup_PestUse!$B$1:$B$876=$F$9),0),3))</f>
        <v/>
      </c>
      <c r="H145" s="40" t="str">
        <f t="array" ref="H145">IF(ISERROR(INDEX(Lookup_PestUse!$A$1:$D$876,MATCH(1,(Lookup_PestUse!$A$1:$A$876=$F145)*(Lookup_PestUse!$B$1:$B$876=$F$9),0),4)),"",INDEX(Lookup_PestUse!$A$1:$D$876,MATCH(1,(Lookup_PestUse!$A$1:$A$876=$F145)*(Lookup_PestUse!$B$1:$B$876=$F$9),0),4))</f>
        <v/>
      </c>
    </row>
    <row r="146" spans="1:8" x14ac:dyDescent="0.2">
      <c r="A146" s="28" t="str">
        <f t="array" ref="A146">IF(ISERROR(INDEX('Crop Comparison'!$A$1:$B$873,SMALL(IF('Crop Comparison'!$A$1:$A$873=$A$9,ROW('Crop Comparison'!$A$1:$A$873)),ROW('Crop Comparison'!132:132)),2)),"",INDEX('Crop Comparison'!$A$1:$B$873,SMALL(IF('Crop Comparison'!$A$1:$A$873=$A$9,ROW('Crop Comparison'!$A$1:$A$873)),ROW('Crop Comparison'!132:132)),2))</f>
        <v/>
      </c>
      <c r="B146" s="39" t="str">
        <f t="array" ref="B146">IF(ISERROR(INDEX('Crop Comparison'!$A$2:$D$873,MATCH(1,('Crop Comparison'!$A$2:$A$873=$A$9)*('Crop Comparison'!$B$2:$B$873=$A146),0),3)),"",INDEX('Crop Comparison'!$A$2:$D$873,MATCH(1,('Crop Comparison'!$A$2:$A$873=$A$9)*('Crop Comparison'!$B$2:$B$873=$A146),0),3))</f>
        <v/>
      </c>
      <c r="C146" s="40" t="str">
        <f t="array" ref="C146">IF(ISERROR(INDEX('Crop Comparison'!$A$2:$D$873,MATCH(1,('Crop Comparison'!$A$2:$A$873=$A$9)*('Crop Comparison'!$B$2:$B$873=$A146),0),4)),"",INDEX('Crop Comparison'!$A$2:$D$873,MATCH(1,('Crop Comparison'!$A$2:$A$873=$A$9)*('Crop Comparison'!$B$2:$B$873=$A146),0),4))</f>
        <v/>
      </c>
      <c r="D146" s="17" t="str">
        <f t="array" ref="D146">IF(ISERROR(INDEX('Crop Comparison'!$A$2:$D$873,MATCH(1,('Crop Comparison'!$A$2:$A$873=$A$9)*('Crop Comparison'!$B$2:$B$873=$B146),0),4)),"",INDEX('Crop Comparison'!$A$2:$D$873,MATCH(1,('Crop Comparison'!$A$2:$A$873=$A$9)*('Crop Comparison'!$B$2:$B$873=$B146),0),4))</f>
        <v/>
      </c>
      <c r="E146" s="11" t="str">
        <f t="array" ref="E146">IF(ISERROR(INDEX('Crop Comparison'!$A$2:$D$873,MATCH(1,('Crop Comparison'!$A$2:$A$873=$A$9)*('Crop Comparison'!$B$2:$B$873=$C146),0),4)),"",INDEX('Crop Comparison'!$A$2:$D$873,MATCH(1,('Crop Comparison'!$A$2:$A$873=$A$9)*('Crop Comparison'!$B$2:$B$873=$C146),0),4))</f>
        <v/>
      </c>
      <c r="F146" s="28" t="str">
        <f t="array" ref="F146">IF(ISERROR(INDEX(Lookup_PestUse!$A$1:$D$876,SMALL(IF(Lookup_PestUse!$B$1:$B$876=$F$9,ROW(Lookup_PestUse!$B$1:$B$876)),ROW(Lookup_PestUse!132:132)),1)),"",INDEX(Lookup_PestUse!$A$1:$B$876,SMALL(IF(Lookup_PestUse!$B$1:$B$876=$F$9,ROW(Lookup_PestUse!$B$1:$B$876)),ROW(Lookup_PestUse!132:132)),1))</f>
        <v/>
      </c>
      <c r="G146" s="39" t="str">
        <f t="array" ref="G146">IF(ISERROR(INDEX(Lookup_PestUse!$A$1:$D$876,MATCH(1,(Lookup_PestUse!$A$1:$A$876=$F146)*(Lookup_PestUse!$B$1:$B$876=$F$9),0),3)),"",INDEX(Lookup_PestUse!$A$1:$D$876,MATCH(1,(Lookup_PestUse!$A$1:$A$876=$F146)*(Lookup_PestUse!$B$1:$B$876=$F$9),0),3))</f>
        <v/>
      </c>
      <c r="H146" s="40" t="str">
        <f t="array" ref="H146">IF(ISERROR(INDEX(Lookup_PestUse!$A$1:$D$876,MATCH(1,(Lookup_PestUse!$A$1:$A$876=$F146)*(Lookup_PestUse!$B$1:$B$876=$F$9),0),4)),"",INDEX(Lookup_PestUse!$A$1:$D$876,MATCH(1,(Lookup_PestUse!$A$1:$A$876=$F146)*(Lookup_PestUse!$B$1:$B$876=$F$9),0),4))</f>
        <v/>
      </c>
    </row>
    <row r="147" spans="1:8" x14ac:dyDescent="0.2">
      <c r="A147" s="28" t="str">
        <f t="array" ref="A147">IF(ISERROR(INDEX('Crop Comparison'!$A$1:$B$873,SMALL(IF('Crop Comparison'!$A$1:$A$873=$A$9,ROW('Crop Comparison'!$A$1:$A$873)),ROW('Crop Comparison'!133:133)),2)),"",INDEX('Crop Comparison'!$A$1:$B$873,SMALL(IF('Crop Comparison'!$A$1:$A$873=$A$9,ROW('Crop Comparison'!$A$1:$A$873)),ROW('Crop Comparison'!133:133)),2))</f>
        <v/>
      </c>
      <c r="B147" s="39" t="str">
        <f t="array" ref="B147">IF(ISERROR(INDEX('Crop Comparison'!$A$2:$D$873,MATCH(1,('Crop Comparison'!$A$2:$A$873=$A$9)*('Crop Comparison'!$B$2:$B$873=$A147),0),3)),"",INDEX('Crop Comparison'!$A$2:$D$873,MATCH(1,('Crop Comparison'!$A$2:$A$873=$A$9)*('Crop Comparison'!$B$2:$B$873=$A147),0),3))</f>
        <v/>
      </c>
      <c r="C147" s="40" t="str">
        <f t="array" ref="C147">IF(ISERROR(INDEX('Crop Comparison'!$A$2:$D$873,MATCH(1,('Crop Comparison'!$A$2:$A$873=$A$9)*('Crop Comparison'!$B$2:$B$873=$A147),0),4)),"",INDEX('Crop Comparison'!$A$2:$D$873,MATCH(1,('Crop Comparison'!$A$2:$A$873=$A$9)*('Crop Comparison'!$B$2:$B$873=$A147),0),4))</f>
        <v/>
      </c>
      <c r="D147" s="17" t="str">
        <f t="array" ref="D147">IF(ISERROR(INDEX('Crop Comparison'!$A$2:$D$873,MATCH(1,('Crop Comparison'!$A$2:$A$873=$A$9)*('Crop Comparison'!$B$2:$B$873=$B147),0),4)),"",INDEX('Crop Comparison'!$A$2:$D$873,MATCH(1,('Crop Comparison'!$A$2:$A$873=$A$9)*('Crop Comparison'!$B$2:$B$873=$B147),0),4))</f>
        <v/>
      </c>
      <c r="E147" s="11" t="str">
        <f t="array" ref="E147">IF(ISERROR(INDEX('Crop Comparison'!$A$2:$D$873,MATCH(1,('Crop Comparison'!$A$2:$A$873=$A$9)*('Crop Comparison'!$B$2:$B$873=$C147),0),4)),"",INDEX('Crop Comparison'!$A$2:$D$873,MATCH(1,('Crop Comparison'!$A$2:$A$873=$A$9)*('Crop Comparison'!$B$2:$B$873=$C147),0),4))</f>
        <v/>
      </c>
      <c r="F147" s="28" t="str">
        <f t="array" ref="F147">IF(ISERROR(INDEX(Lookup_PestUse!$A$1:$D$876,SMALL(IF(Lookup_PestUse!$B$1:$B$876=$F$9,ROW(Lookup_PestUse!$B$1:$B$876)),ROW(Lookup_PestUse!133:133)),1)),"",INDEX(Lookup_PestUse!$A$1:$B$876,SMALL(IF(Lookup_PestUse!$B$1:$B$876=$F$9,ROW(Lookup_PestUse!$B$1:$B$876)),ROW(Lookup_PestUse!133:133)),1))</f>
        <v/>
      </c>
      <c r="G147" s="39" t="str">
        <f t="array" ref="G147">IF(ISERROR(INDEX(Lookup_PestUse!$A$1:$D$876,MATCH(1,(Lookup_PestUse!$A$1:$A$876=$F147)*(Lookup_PestUse!$B$1:$B$876=$F$9),0),3)),"",INDEX(Lookup_PestUse!$A$1:$D$876,MATCH(1,(Lookup_PestUse!$A$1:$A$876=$F147)*(Lookup_PestUse!$B$1:$B$876=$F$9),0),3))</f>
        <v/>
      </c>
      <c r="H147" s="40" t="str">
        <f t="array" ref="H147">IF(ISERROR(INDEX(Lookup_PestUse!$A$1:$D$876,MATCH(1,(Lookup_PestUse!$A$1:$A$876=$F147)*(Lookup_PestUse!$B$1:$B$876=$F$9),0),4)),"",INDEX(Lookup_PestUse!$A$1:$D$876,MATCH(1,(Lookup_PestUse!$A$1:$A$876=$F147)*(Lookup_PestUse!$B$1:$B$876=$F$9),0),4))</f>
        <v/>
      </c>
    </row>
    <row r="148" spans="1:8" x14ac:dyDescent="0.2">
      <c r="A148" s="28" t="str">
        <f t="array" ref="A148">IF(ISERROR(INDEX('Crop Comparison'!$A$1:$B$873,SMALL(IF('Crop Comparison'!$A$1:$A$873=$A$9,ROW('Crop Comparison'!$A$1:$A$873)),ROW('Crop Comparison'!134:134)),2)),"",INDEX('Crop Comparison'!$A$1:$B$873,SMALL(IF('Crop Comparison'!$A$1:$A$873=$A$9,ROW('Crop Comparison'!$A$1:$A$873)),ROW('Crop Comparison'!134:134)),2))</f>
        <v/>
      </c>
      <c r="B148" s="39" t="str">
        <f t="array" ref="B148">IF(ISERROR(INDEX('Crop Comparison'!$A$2:$D$873,MATCH(1,('Crop Comparison'!$A$2:$A$873=$A$9)*('Crop Comparison'!$B$2:$B$873=$A148),0),3)),"",INDEX('Crop Comparison'!$A$2:$D$873,MATCH(1,('Crop Comparison'!$A$2:$A$873=$A$9)*('Crop Comparison'!$B$2:$B$873=$A148),0),3))</f>
        <v/>
      </c>
      <c r="C148" s="40" t="str">
        <f t="array" ref="C148">IF(ISERROR(INDEX('Crop Comparison'!$A$2:$D$873,MATCH(1,('Crop Comparison'!$A$2:$A$873=$A$9)*('Crop Comparison'!$B$2:$B$873=$A148),0),4)),"",INDEX('Crop Comparison'!$A$2:$D$873,MATCH(1,('Crop Comparison'!$A$2:$A$873=$A$9)*('Crop Comparison'!$B$2:$B$873=$A148),0),4))</f>
        <v/>
      </c>
      <c r="D148" s="17" t="str">
        <f t="array" ref="D148">IF(ISERROR(INDEX('Crop Comparison'!$A$2:$D$873,MATCH(1,('Crop Comparison'!$A$2:$A$873=$A$9)*('Crop Comparison'!$B$2:$B$873=$B148),0),4)),"",INDEX('Crop Comparison'!$A$2:$D$873,MATCH(1,('Crop Comparison'!$A$2:$A$873=$A$9)*('Crop Comparison'!$B$2:$B$873=$B148),0),4))</f>
        <v/>
      </c>
      <c r="E148" s="11" t="str">
        <f t="array" ref="E148">IF(ISERROR(INDEX('Crop Comparison'!$A$2:$D$873,MATCH(1,('Crop Comparison'!$A$2:$A$873=$A$9)*('Crop Comparison'!$B$2:$B$873=$C148),0),4)),"",INDEX('Crop Comparison'!$A$2:$D$873,MATCH(1,('Crop Comparison'!$A$2:$A$873=$A$9)*('Crop Comparison'!$B$2:$B$873=$C148),0),4))</f>
        <v/>
      </c>
      <c r="F148" s="28" t="str">
        <f t="array" ref="F148">IF(ISERROR(INDEX(Lookup_PestUse!$A$1:$D$876,SMALL(IF(Lookup_PestUse!$B$1:$B$876=$F$9,ROW(Lookup_PestUse!$B$1:$B$876)),ROW(Lookup_PestUse!134:134)),1)),"",INDEX(Lookup_PestUse!$A$1:$B$876,SMALL(IF(Lookup_PestUse!$B$1:$B$876=$F$9,ROW(Lookup_PestUse!$B$1:$B$876)),ROW(Lookup_PestUse!134:134)),1))</f>
        <v/>
      </c>
      <c r="G148" s="39" t="str">
        <f t="array" ref="G148">IF(ISERROR(INDEX(Lookup_PestUse!$A$1:$D$876,MATCH(1,(Lookup_PestUse!$A$1:$A$876=$F148)*(Lookup_PestUse!$B$1:$B$876=$F$9),0),3)),"",INDEX(Lookup_PestUse!$A$1:$D$876,MATCH(1,(Lookup_PestUse!$A$1:$A$876=$F148)*(Lookup_PestUse!$B$1:$B$876=$F$9),0),3))</f>
        <v/>
      </c>
      <c r="H148" s="40" t="str">
        <f t="array" ref="H148">IF(ISERROR(INDEX(Lookup_PestUse!$A$1:$D$876,MATCH(1,(Lookup_PestUse!$A$1:$A$876=$F148)*(Lookup_PestUse!$B$1:$B$876=$F$9),0),4)),"",INDEX(Lookup_PestUse!$A$1:$D$876,MATCH(1,(Lookup_PestUse!$A$1:$A$876=$F148)*(Lookup_PestUse!$B$1:$B$876=$F$9),0),4))</f>
        <v/>
      </c>
    </row>
    <row r="149" spans="1:8" x14ac:dyDescent="0.2">
      <c r="A149" s="28" t="str">
        <f t="array" ref="A149">IF(ISERROR(INDEX('Crop Comparison'!$A$1:$B$873,SMALL(IF('Crop Comparison'!$A$1:$A$873=$A$9,ROW('Crop Comparison'!$A$1:$A$873)),ROW('Crop Comparison'!135:135)),2)),"",INDEX('Crop Comparison'!$A$1:$B$873,SMALL(IF('Crop Comparison'!$A$1:$A$873=$A$9,ROW('Crop Comparison'!$A$1:$A$873)),ROW('Crop Comparison'!135:135)),2))</f>
        <v/>
      </c>
      <c r="B149" s="39" t="str">
        <f t="array" ref="B149">IF(ISERROR(INDEX('Crop Comparison'!$A$2:$D$873,MATCH(1,('Crop Comparison'!$A$2:$A$873=$A$9)*('Crop Comparison'!$B$2:$B$873=$A149),0),3)),"",INDEX('Crop Comparison'!$A$2:$D$873,MATCH(1,('Crop Comparison'!$A$2:$A$873=$A$9)*('Crop Comparison'!$B$2:$B$873=$A149),0),3))</f>
        <v/>
      </c>
      <c r="C149" s="40" t="str">
        <f t="array" ref="C149">IF(ISERROR(INDEX('Crop Comparison'!$A$2:$D$873,MATCH(1,('Crop Comparison'!$A$2:$A$873=$A$9)*('Crop Comparison'!$B$2:$B$873=$A149),0),4)),"",INDEX('Crop Comparison'!$A$2:$D$873,MATCH(1,('Crop Comparison'!$A$2:$A$873=$A$9)*('Crop Comparison'!$B$2:$B$873=$A149),0),4))</f>
        <v/>
      </c>
      <c r="D149" s="17" t="str">
        <f t="array" ref="D149">IF(ISERROR(INDEX('Crop Comparison'!$A$2:$D$873,MATCH(1,('Crop Comparison'!$A$2:$A$873=$A$9)*('Crop Comparison'!$B$2:$B$873=$B149),0),4)),"",INDEX('Crop Comparison'!$A$2:$D$873,MATCH(1,('Crop Comparison'!$A$2:$A$873=$A$9)*('Crop Comparison'!$B$2:$B$873=$B149),0),4))</f>
        <v/>
      </c>
      <c r="E149" s="11" t="str">
        <f t="array" ref="E149">IF(ISERROR(INDEX('Crop Comparison'!$A$2:$D$873,MATCH(1,('Crop Comparison'!$A$2:$A$873=$A$9)*('Crop Comparison'!$B$2:$B$873=$C149),0),4)),"",INDEX('Crop Comparison'!$A$2:$D$873,MATCH(1,('Crop Comparison'!$A$2:$A$873=$A$9)*('Crop Comparison'!$B$2:$B$873=$C149),0),4))</f>
        <v/>
      </c>
      <c r="F149" s="28" t="str">
        <f t="array" ref="F149">IF(ISERROR(INDEX(Lookup_PestUse!$A$1:$D$876,SMALL(IF(Lookup_PestUse!$B$1:$B$876=$F$9,ROW(Lookup_PestUse!$B$1:$B$876)),ROW(Lookup_PestUse!135:135)),1)),"",INDEX(Lookup_PestUse!$A$1:$B$876,SMALL(IF(Lookup_PestUse!$B$1:$B$876=$F$9,ROW(Lookup_PestUse!$B$1:$B$876)),ROW(Lookup_PestUse!135:135)),1))</f>
        <v/>
      </c>
      <c r="G149" s="39" t="str">
        <f t="array" ref="G149">IF(ISERROR(INDEX(Lookup_PestUse!$A$1:$D$876,MATCH(1,(Lookup_PestUse!$A$1:$A$876=$F149)*(Lookup_PestUse!$B$1:$B$876=$F$9),0),3)),"",INDEX(Lookup_PestUse!$A$1:$D$876,MATCH(1,(Lookup_PestUse!$A$1:$A$876=$F149)*(Lookup_PestUse!$B$1:$B$876=$F$9),0),3))</f>
        <v/>
      </c>
      <c r="H149" s="40" t="str">
        <f t="array" ref="H149">IF(ISERROR(INDEX(Lookup_PestUse!$A$1:$D$876,MATCH(1,(Lookup_PestUse!$A$1:$A$876=$F149)*(Lookup_PestUse!$B$1:$B$876=$F$9),0),4)),"",INDEX(Lookup_PestUse!$A$1:$D$876,MATCH(1,(Lookup_PestUse!$A$1:$A$876=$F149)*(Lookup_PestUse!$B$1:$B$876=$F$9),0),4))</f>
        <v/>
      </c>
    </row>
    <row r="150" spans="1:8" x14ac:dyDescent="0.2">
      <c r="A150" s="28" t="str">
        <f t="array" ref="A150">IF(ISERROR(INDEX('Crop Comparison'!$A$1:$B$873,SMALL(IF('Crop Comparison'!$A$1:$A$873=$A$9,ROW('Crop Comparison'!$A$1:$A$873)),ROW('Crop Comparison'!136:136)),2)),"",INDEX('Crop Comparison'!$A$1:$B$873,SMALL(IF('Crop Comparison'!$A$1:$A$873=$A$9,ROW('Crop Comparison'!$A$1:$A$873)),ROW('Crop Comparison'!136:136)),2))</f>
        <v/>
      </c>
      <c r="B150" s="39" t="str">
        <f t="array" ref="B150">IF(ISERROR(INDEX('Crop Comparison'!$A$2:$D$873,MATCH(1,('Crop Comparison'!$A$2:$A$873=$A$9)*('Crop Comparison'!$B$2:$B$873=$A150),0),3)),"",INDEX('Crop Comparison'!$A$2:$D$873,MATCH(1,('Crop Comparison'!$A$2:$A$873=$A$9)*('Crop Comparison'!$B$2:$B$873=$A150),0),3))</f>
        <v/>
      </c>
      <c r="C150" s="40" t="str">
        <f t="array" ref="C150">IF(ISERROR(INDEX('Crop Comparison'!$A$2:$D$873,MATCH(1,('Crop Comparison'!$A$2:$A$873=$A$9)*('Crop Comparison'!$B$2:$B$873=$A150),0),4)),"",INDEX('Crop Comparison'!$A$2:$D$873,MATCH(1,('Crop Comparison'!$A$2:$A$873=$A$9)*('Crop Comparison'!$B$2:$B$873=$A150),0),4))</f>
        <v/>
      </c>
      <c r="D150" s="17" t="str">
        <f t="array" ref="D150">IF(ISERROR(INDEX('Crop Comparison'!$A$2:$D$873,MATCH(1,('Crop Comparison'!$A$2:$A$873=$A$9)*('Crop Comparison'!$B$2:$B$873=$B150),0),4)),"",INDEX('Crop Comparison'!$A$2:$D$873,MATCH(1,('Crop Comparison'!$A$2:$A$873=$A$9)*('Crop Comparison'!$B$2:$B$873=$B150),0),4))</f>
        <v/>
      </c>
      <c r="E150" s="11" t="str">
        <f t="array" ref="E150">IF(ISERROR(INDEX('Crop Comparison'!$A$2:$D$873,MATCH(1,('Crop Comparison'!$A$2:$A$873=$A$9)*('Crop Comparison'!$B$2:$B$873=$C150),0),4)),"",INDEX('Crop Comparison'!$A$2:$D$873,MATCH(1,('Crop Comparison'!$A$2:$A$873=$A$9)*('Crop Comparison'!$B$2:$B$873=$C150),0),4))</f>
        <v/>
      </c>
      <c r="F150" s="28" t="str">
        <f t="array" ref="F150">IF(ISERROR(INDEX(Lookup_PestUse!$A$1:$D$876,SMALL(IF(Lookup_PestUse!$B$1:$B$876=$F$9,ROW(Lookup_PestUse!$B$1:$B$876)),ROW(Lookup_PestUse!136:136)),1)),"",INDEX(Lookup_PestUse!$A$1:$B$876,SMALL(IF(Lookup_PestUse!$B$1:$B$876=$F$9,ROW(Lookup_PestUse!$B$1:$B$876)),ROW(Lookup_PestUse!136:136)),1))</f>
        <v/>
      </c>
      <c r="G150" s="39" t="str">
        <f t="array" ref="G150">IF(ISERROR(INDEX(Lookup_PestUse!$A$1:$D$876,MATCH(1,(Lookup_PestUse!$A$1:$A$876=$F150)*(Lookup_PestUse!$B$1:$B$876=$F$9),0),3)),"",INDEX(Lookup_PestUse!$A$1:$D$876,MATCH(1,(Lookup_PestUse!$A$1:$A$876=$F150)*(Lookup_PestUse!$B$1:$B$876=$F$9),0),3))</f>
        <v/>
      </c>
      <c r="H150" s="40" t="str">
        <f t="array" ref="H150">IF(ISERROR(INDEX(Lookup_PestUse!$A$1:$D$876,MATCH(1,(Lookup_PestUse!$A$1:$A$876=$F150)*(Lookup_PestUse!$B$1:$B$876=$F$9),0),4)),"",INDEX(Lookup_PestUse!$A$1:$D$876,MATCH(1,(Lookup_PestUse!$A$1:$A$876=$F150)*(Lookup_PestUse!$B$1:$B$876=$F$9),0),4))</f>
        <v/>
      </c>
    </row>
    <row r="151" spans="1:8" x14ac:dyDescent="0.2">
      <c r="A151" s="28" t="str">
        <f t="array" ref="A151">IF(ISERROR(INDEX('Crop Comparison'!$A$1:$B$873,SMALL(IF('Crop Comparison'!$A$1:$A$873=$A$9,ROW('Crop Comparison'!$A$1:$A$873)),ROW('Crop Comparison'!137:137)),2)),"",INDEX('Crop Comparison'!$A$1:$B$873,SMALL(IF('Crop Comparison'!$A$1:$A$873=$A$9,ROW('Crop Comparison'!$A$1:$A$873)),ROW('Crop Comparison'!137:137)),2))</f>
        <v/>
      </c>
      <c r="B151" s="39" t="str">
        <f t="array" ref="B151">IF(ISERROR(INDEX('Crop Comparison'!$A$2:$D$873,MATCH(1,('Crop Comparison'!$A$2:$A$873=$A$9)*('Crop Comparison'!$B$2:$B$873=$A151),0),3)),"",INDEX('Crop Comparison'!$A$2:$D$873,MATCH(1,('Crop Comparison'!$A$2:$A$873=$A$9)*('Crop Comparison'!$B$2:$B$873=$A151),0),3))</f>
        <v/>
      </c>
      <c r="C151" s="40" t="str">
        <f t="array" ref="C151">IF(ISERROR(INDEX('Crop Comparison'!$A$2:$D$873,MATCH(1,('Crop Comparison'!$A$2:$A$873=$A$9)*('Crop Comparison'!$B$2:$B$873=$A151),0),4)),"",INDEX('Crop Comparison'!$A$2:$D$873,MATCH(1,('Crop Comparison'!$A$2:$A$873=$A$9)*('Crop Comparison'!$B$2:$B$873=$A151),0),4))</f>
        <v/>
      </c>
      <c r="D151" s="17" t="str">
        <f t="array" ref="D151">IF(ISERROR(INDEX('Crop Comparison'!$A$2:$D$873,MATCH(1,('Crop Comparison'!$A$2:$A$873=$A$9)*('Crop Comparison'!$B$2:$B$873=$B151),0),4)),"",INDEX('Crop Comparison'!$A$2:$D$873,MATCH(1,('Crop Comparison'!$A$2:$A$873=$A$9)*('Crop Comparison'!$B$2:$B$873=$B151),0),4))</f>
        <v/>
      </c>
      <c r="E151" s="11" t="str">
        <f t="array" ref="E151">IF(ISERROR(INDEX('Crop Comparison'!$A$2:$D$873,MATCH(1,('Crop Comparison'!$A$2:$A$873=$A$9)*('Crop Comparison'!$B$2:$B$873=$C151),0),4)),"",INDEX('Crop Comparison'!$A$2:$D$873,MATCH(1,('Crop Comparison'!$A$2:$A$873=$A$9)*('Crop Comparison'!$B$2:$B$873=$C151),0),4))</f>
        <v/>
      </c>
      <c r="F151" s="28" t="str">
        <f t="array" ref="F151">IF(ISERROR(INDEX(Lookup_PestUse!$A$1:$D$876,SMALL(IF(Lookup_PestUse!$B$1:$B$876=$F$9,ROW(Lookup_PestUse!$B$1:$B$876)),ROW(Lookup_PestUse!137:137)),1)),"",INDEX(Lookup_PestUse!$A$1:$B$876,SMALL(IF(Lookup_PestUse!$B$1:$B$876=$F$9,ROW(Lookup_PestUse!$B$1:$B$876)),ROW(Lookup_PestUse!137:137)),1))</f>
        <v/>
      </c>
      <c r="G151" s="39" t="str">
        <f t="array" ref="G151">IF(ISERROR(INDEX(Lookup_PestUse!$A$1:$D$876,MATCH(1,(Lookup_PestUse!$A$1:$A$876=$F151)*(Lookup_PestUse!$B$1:$B$876=$F$9),0),3)),"",INDEX(Lookup_PestUse!$A$1:$D$876,MATCH(1,(Lookup_PestUse!$A$1:$A$876=$F151)*(Lookup_PestUse!$B$1:$B$876=$F$9),0),3))</f>
        <v/>
      </c>
      <c r="H151" s="40" t="str">
        <f t="array" ref="H151">IF(ISERROR(INDEX(Lookup_PestUse!$A$1:$D$876,MATCH(1,(Lookup_PestUse!$A$1:$A$876=$F151)*(Lookup_PestUse!$B$1:$B$876=$F$9),0),4)),"",INDEX(Lookup_PestUse!$A$1:$D$876,MATCH(1,(Lookup_PestUse!$A$1:$A$876=$F151)*(Lookup_PestUse!$B$1:$B$876=$F$9),0),4))</f>
        <v/>
      </c>
    </row>
    <row r="152" spans="1:8" x14ac:dyDescent="0.2">
      <c r="A152" s="28" t="str">
        <f t="array" ref="A152">IF(ISERROR(INDEX('Crop Comparison'!$A$1:$B$873,SMALL(IF('Crop Comparison'!$A$1:$A$873=$A$9,ROW('Crop Comparison'!$A$1:$A$873)),ROW('Crop Comparison'!138:138)),2)),"",INDEX('Crop Comparison'!$A$1:$B$873,SMALL(IF('Crop Comparison'!$A$1:$A$873=$A$9,ROW('Crop Comparison'!$A$1:$A$873)),ROW('Crop Comparison'!138:138)),2))</f>
        <v/>
      </c>
      <c r="B152" s="39" t="str">
        <f t="array" ref="B152">IF(ISERROR(INDEX('Crop Comparison'!$A$2:$D$873,MATCH(1,('Crop Comparison'!$A$2:$A$873=$A$9)*('Crop Comparison'!$B$2:$B$873=$A152),0),3)),"",INDEX('Crop Comparison'!$A$2:$D$873,MATCH(1,('Crop Comparison'!$A$2:$A$873=$A$9)*('Crop Comparison'!$B$2:$B$873=$A152),0),3))</f>
        <v/>
      </c>
      <c r="C152" s="40" t="str">
        <f t="array" ref="C152">IF(ISERROR(INDEX('Crop Comparison'!$A$2:$D$873,MATCH(1,('Crop Comparison'!$A$2:$A$873=$A$9)*('Crop Comparison'!$B$2:$B$873=$A152),0),4)),"",INDEX('Crop Comparison'!$A$2:$D$873,MATCH(1,('Crop Comparison'!$A$2:$A$873=$A$9)*('Crop Comparison'!$B$2:$B$873=$A152),0),4))</f>
        <v/>
      </c>
      <c r="D152" s="17" t="str">
        <f t="array" ref="D152">IF(ISERROR(INDEX('Crop Comparison'!$A$2:$D$873,MATCH(1,('Crop Comparison'!$A$2:$A$873=$A$9)*('Crop Comparison'!$B$2:$B$873=$B152),0),4)),"",INDEX('Crop Comparison'!$A$2:$D$873,MATCH(1,('Crop Comparison'!$A$2:$A$873=$A$9)*('Crop Comparison'!$B$2:$B$873=$B152),0),4))</f>
        <v/>
      </c>
      <c r="E152" s="11" t="str">
        <f t="array" ref="E152">IF(ISERROR(INDEX('Crop Comparison'!$A$2:$D$873,MATCH(1,('Crop Comparison'!$A$2:$A$873=$A$9)*('Crop Comparison'!$B$2:$B$873=$C152),0),4)),"",INDEX('Crop Comparison'!$A$2:$D$873,MATCH(1,('Crop Comparison'!$A$2:$A$873=$A$9)*('Crop Comparison'!$B$2:$B$873=$C152),0),4))</f>
        <v/>
      </c>
      <c r="F152" s="28" t="str">
        <f t="array" ref="F152">IF(ISERROR(INDEX(Lookup_PestUse!$A$1:$D$876,SMALL(IF(Lookup_PestUse!$B$1:$B$876=$F$9,ROW(Lookup_PestUse!$B$1:$B$876)),ROW(Lookup_PestUse!138:138)),1)),"",INDEX(Lookup_PestUse!$A$1:$B$876,SMALL(IF(Lookup_PestUse!$B$1:$B$876=$F$9,ROW(Lookup_PestUse!$B$1:$B$876)),ROW(Lookup_PestUse!138:138)),1))</f>
        <v/>
      </c>
      <c r="G152" s="39" t="str">
        <f t="array" ref="G152">IF(ISERROR(INDEX(Lookup_PestUse!$A$1:$D$876,MATCH(1,(Lookup_PestUse!$A$1:$A$876=$F152)*(Lookup_PestUse!$B$1:$B$876=$F$9),0),3)),"",INDEX(Lookup_PestUse!$A$1:$D$876,MATCH(1,(Lookup_PestUse!$A$1:$A$876=$F152)*(Lookup_PestUse!$B$1:$B$876=$F$9),0),3))</f>
        <v/>
      </c>
      <c r="H152" s="40" t="str">
        <f t="array" ref="H152">IF(ISERROR(INDEX(Lookup_PestUse!$A$1:$D$876,MATCH(1,(Lookup_PestUse!$A$1:$A$876=$F152)*(Lookup_PestUse!$B$1:$B$876=$F$9),0),4)),"",INDEX(Lookup_PestUse!$A$1:$D$876,MATCH(1,(Lookup_PestUse!$A$1:$A$876=$F152)*(Lookup_PestUse!$B$1:$B$876=$F$9),0),4))</f>
        <v/>
      </c>
    </row>
    <row r="153" spans="1:8" x14ac:dyDescent="0.2">
      <c r="A153" s="28" t="str">
        <f t="array" ref="A153">IF(ISERROR(INDEX('Crop Comparison'!$A$1:$B$873,SMALL(IF('Crop Comparison'!$A$1:$A$873=$A$9,ROW('Crop Comparison'!$A$1:$A$873)),ROW('Crop Comparison'!139:139)),2)),"",INDEX('Crop Comparison'!$A$1:$B$873,SMALL(IF('Crop Comparison'!$A$1:$A$873=$A$9,ROW('Crop Comparison'!$A$1:$A$873)),ROW('Crop Comparison'!139:139)),2))</f>
        <v/>
      </c>
      <c r="B153" s="39" t="str">
        <f t="array" ref="B153">IF(ISERROR(INDEX('Crop Comparison'!$A$2:$D$873,MATCH(1,('Crop Comparison'!$A$2:$A$873=$A$9)*('Crop Comparison'!$B$2:$B$873=$A153),0),3)),"",INDEX('Crop Comparison'!$A$2:$D$873,MATCH(1,('Crop Comparison'!$A$2:$A$873=$A$9)*('Crop Comparison'!$B$2:$B$873=$A153),0),3))</f>
        <v/>
      </c>
      <c r="C153" s="40" t="str">
        <f t="array" ref="C153">IF(ISERROR(INDEX('Crop Comparison'!$A$2:$D$873,MATCH(1,('Crop Comparison'!$A$2:$A$873=$A$9)*('Crop Comparison'!$B$2:$B$873=$A153),0),4)),"",INDEX('Crop Comparison'!$A$2:$D$873,MATCH(1,('Crop Comparison'!$A$2:$A$873=$A$9)*('Crop Comparison'!$B$2:$B$873=$A153),0),4))</f>
        <v/>
      </c>
      <c r="D153" s="17" t="str">
        <f t="array" ref="D153">IF(ISERROR(INDEX('Crop Comparison'!$A$2:$D$873,MATCH(1,('Crop Comparison'!$A$2:$A$873=$A$9)*('Crop Comparison'!$B$2:$B$873=$B153),0),4)),"",INDEX('Crop Comparison'!$A$2:$D$873,MATCH(1,('Crop Comparison'!$A$2:$A$873=$A$9)*('Crop Comparison'!$B$2:$B$873=$B153),0),4))</f>
        <v/>
      </c>
      <c r="E153" s="11" t="str">
        <f t="array" ref="E153">IF(ISERROR(INDEX('Crop Comparison'!$A$2:$D$873,MATCH(1,('Crop Comparison'!$A$2:$A$873=$A$9)*('Crop Comparison'!$B$2:$B$873=$C153),0),4)),"",INDEX('Crop Comparison'!$A$2:$D$873,MATCH(1,('Crop Comparison'!$A$2:$A$873=$A$9)*('Crop Comparison'!$B$2:$B$873=$C153),0),4))</f>
        <v/>
      </c>
      <c r="F153" s="28" t="str">
        <f t="array" ref="F153">IF(ISERROR(INDEX(Lookup_PestUse!$A$1:$D$876,SMALL(IF(Lookup_PestUse!$B$1:$B$876=$F$9,ROW(Lookup_PestUse!$B$1:$B$876)),ROW(Lookup_PestUse!139:139)),1)),"",INDEX(Lookup_PestUse!$A$1:$B$876,SMALL(IF(Lookup_PestUse!$B$1:$B$876=$F$9,ROW(Lookup_PestUse!$B$1:$B$876)),ROW(Lookup_PestUse!139:139)),1))</f>
        <v/>
      </c>
      <c r="G153" s="39" t="str">
        <f t="array" ref="G153">IF(ISERROR(INDEX(Lookup_PestUse!$A$1:$D$876,MATCH(1,(Lookup_PestUse!$A$1:$A$876=$F153)*(Lookup_PestUse!$B$1:$B$876=$F$9),0),3)),"",INDEX(Lookup_PestUse!$A$1:$D$876,MATCH(1,(Lookup_PestUse!$A$1:$A$876=$F153)*(Lookup_PestUse!$B$1:$B$876=$F$9),0),3))</f>
        <v/>
      </c>
      <c r="H153" s="40" t="str">
        <f t="array" ref="H153">IF(ISERROR(INDEX(Lookup_PestUse!$A$1:$D$876,MATCH(1,(Lookup_PestUse!$A$1:$A$876=$F153)*(Lookup_PestUse!$B$1:$B$876=$F$9),0),4)),"",INDEX(Lookup_PestUse!$A$1:$D$876,MATCH(1,(Lookup_PestUse!$A$1:$A$876=$F153)*(Lookup_PestUse!$B$1:$B$876=$F$9),0),4))</f>
        <v/>
      </c>
    </row>
    <row r="154" spans="1:8" x14ac:dyDescent="0.2">
      <c r="A154" s="28" t="str">
        <f t="array" ref="A154">IF(ISERROR(INDEX('Crop Comparison'!$A$1:$B$873,SMALL(IF('Crop Comparison'!$A$1:$A$873=$A$9,ROW('Crop Comparison'!$A$1:$A$873)),ROW('Crop Comparison'!140:140)),2)),"",INDEX('Crop Comparison'!$A$1:$B$873,SMALL(IF('Crop Comparison'!$A$1:$A$873=$A$9,ROW('Crop Comparison'!$A$1:$A$873)),ROW('Crop Comparison'!140:140)),2))</f>
        <v/>
      </c>
      <c r="B154" s="39" t="str">
        <f t="array" ref="B154">IF(ISERROR(INDEX('Crop Comparison'!$A$2:$D$873,MATCH(1,('Crop Comparison'!$A$2:$A$873=$A$9)*('Crop Comparison'!$B$2:$B$873=$A154),0),3)),"",INDEX('Crop Comparison'!$A$2:$D$873,MATCH(1,('Crop Comparison'!$A$2:$A$873=$A$9)*('Crop Comparison'!$B$2:$B$873=$A154),0),3))</f>
        <v/>
      </c>
      <c r="C154" s="40" t="str">
        <f t="array" ref="C154">IF(ISERROR(INDEX('Crop Comparison'!$A$2:$D$873,MATCH(1,('Crop Comparison'!$A$2:$A$873=$A$9)*('Crop Comparison'!$B$2:$B$873=$A154),0),4)),"",INDEX('Crop Comparison'!$A$2:$D$873,MATCH(1,('Crop Comparison'!$A$2:$A$873=$A$9)*('Crop Comparison'!$B$2:$B$873=$A154),0),4))</f>
        <v/>
      </c>
      <c r="D154" s="17" t="str">
        <f t="array" ref="D154">IF(ISERROR(INDEX('Crop Comparison'!$A$2:$D$873,MATCH(1,('Crop Comparison'!$A$2:$A$873=$A$9)*('Crop Comparison'!$B$2:$B$873=$B154),0),4)),"",INDEX('Crop Comparison'!$A$2:$D$873,MATCH(1,('Crop Comparison'!$A$2:$A$873=$A$9)*('Crop Comparison'!$B$2:$B$873=$B154),0),4))</f>
        <v/>
      </c>
      <c r="E154" s="11" t="str">
        <f t="array" ref="E154">IF(ISERROR(INDEX('Crop Comparison'!$A$2:$D$873,MATCH(1,('Crop Comparison'!$A$2:$A$873=$A$9)*('Crop Comparison'!$B$2:$B$873=$C154),0),4)),"",INDEX('Crop Comparison'!$A$2:$D$873,MATCH(1,('Crop Comparison'!$A$2:$A$873=$A$9)*('Crop Comparison'!$B$2:$B$873=$C154),0),4))</f>
        <v/>
      </c>
      <c r="F154" s="28" t="str">
        <f t="array" ref="F154">IF(ISERROR(INDEX(Lookup_PestUse!$A$1:$D$876,SMALL(IF(Lookup_PestUse!$B$1:$B$876=$F$9,ROW(Lookup_PestUse!$B$1:$B$876)),ROW(Lookup_PestUse!140:140)),1)),"",INDEX(Lookup_PestUse!$A$1:$B$876,SMALL(IF(Lookup_PestUse!$B$1:$B$876=$F$9,ROW(Lookup_PestUse!$B$1:$B$876)),ROW(Lookup_PestUse!140:140)),1))</f>
        <v/>
      </c>
      <c r="G154" s="39" t="str">
        <f t="array" ref="G154">IF(ISERROR(INDEX(Lookup_PestUse!$A$1:$D$876,MATCH(1,(Lookup_PestUse!$A$1:$A$876=$F154)*(Lookup_PestUse!$B$1:$B$876=$F$9),0),3)),"",INDEX(Lookup_PestUse!$A$1:$D$876,MATCH(1,(Lookup_PestUse!$A$1:$A$876=$F154)*(Lookup_PestUse!$B$1:$B$876=$F$9),0),3))</f>
        <v/>
      </c>
      <c r="H154" s="40" t="str">
        <f t="array" ref="H154">IF(ISERROR(INDEX(Lookup_PestUse!$A$1:$D$876,MATCH(1,(Lookup_PestUse!$A$1:$A$876=$F154)*(Lookup_PestUse!$B$1:$B$876=$F$9),0),4)),"",INDEX(Lookup_PestUse!$A$1:$D$876,MATCH(1,(Lookup_PestUse!$A$1:$A$876=$F154)*(Lookup_PestUse!$B$1:$B$876=$F$9),0),4))</f>
        <v/>
      </c>
    </row>
    <row r="155" spans="1:8" x14ac:dyDescent="0.2">
      <c r="A155" s="28" t="str">
        <f t="array" ref="A155">IF(ISERROR(INDEX('Crop Comparison'!$A$1:$B$873,SMALL(IF('Crop Comparison'!$A$1:$A$873=$A$9,ROW('Crop Comparison'!$A$1:$A$873)),ROW('Crop Comparison'!141:141)),2)),"",INDEX('Crop Comparison'!$A$1:$B$873,SMALL(IF('Crop Comparison'!$A$1:$A$873=$A$9,ROW('Crop Comparison'!$A$1:$A$873)),ROW('Crop Comparison'!141:141)),2))</f>
        <v/>
      </c>
      <c r="B155" s="39" t="str">
        <f t="array" ref="B155">IF(ISERROR(INDEX('Crop Comparison'!$A$2:$D$873,MATCH(1,('Crop Comparison'!$A$2:$A$873=$A$9)*('Crop Comparison'!$B$2:$B$873=$A155),0),3)),"",INDEX('Crop Comparison'!$A$2:$D$873,MATCH(1,('Crop Comparison'!$A$2:$A$873=$A$9)*('Crop Comparison'!$B$2:$B$873=$A155),0),3))</f>
        <v/>
      </c>
      <c r="C155" s="40" t="str">
        <f t="array" ref="C155">IF(ISERROR(INDEX('Crop Comparison'!$A$2:$D$873,MATCH(1,('Crop Comparison'!$A$2:$A$873=$A$9)*('Crop Comparison'!$B$2:$B$873=$A155),0),4)),"",INDEX('Crop Comparison'!$A$2:$D$873,MATCH(1,('Crop Comparison'!$A$2:$A$873=$A$9)*('Crop Comparison'!$B$2:$B$873=$A155),0),4))</f>
        <v/>
      </c>
      <c r="D155" s="17" t="str">
        <f t="array" ref="D155">IF(ISERROR(INDEX('Crop Comparison'!$A$2:$D$873,MATCH(1,('Crop Comparison'!$A$2:$A$873=$A$9)*('Crop Comparison'!$B$2:$B$873=$B155),0),4)),"",INDEX('Crop Comparison'!$A$2:$D$873,MATCH(1,('Crop Comparison'!$A$2:$A$873=$A$9)*('Crop Comparison'!$B$2:$B$873=$B155),0),4))</f>
        <v/>
      </c>
      <c r="E155" s="11" t="str">
        <f t="array" ref="E155">IF(ISERROR(INDEX('Crop Comparison'!$A$2:$D$873,MATCH(1,('Crop Comparison'!$A$2:$A$873=$A$9)*('Crop Comparison'!$B$2:$B$873=$C155),0),4)),"",INDEX('Crop Comparison'!$A$2:$D$873,MATCH(1,('Crop Comparison'!$A$2:$A$873=$A$9)*('Crop Comparison'!$B$2:$B$873=$C155),0),4))</f>
        <v/>
      </c>
      <c r="F155" s="28" t="str">
        <f t="array" ref="F155">IF(ISERROR(INDEX(Lookup_PestUse!$A$1:$D$876,SMALL(IF(Lookup_PestUse!$B$1:$B$876=$F$9,ROW(Lookup_PestUse!$B$1:$B$876)),ROW(Lookup_PestUse!141:141)),1)),"",INDEX(Lookup_PestUse!$A$1:$B$876,SMALL(IF(Lookup_PestUse!$B$1:$B$876=$F$9,ROW(Lookup_PestUse!$B$1:$B$876)),ROW(Lookup_PestUse!141:141)),1))</f>
        <v/>
      </c>
      <c r="G155" s="39" t="str">
        <f t="array" ref="G155">IF(ISERROR(INDEX(Lookup_PestUse!$A$1:$D$876,MATCH(1,(Lookup_PestUse!$A$1:$A$876=$F155)*(Lookup_PestUse!$B$1:$B$876=$F$9),0),3)),"",INDEX(Lookup_PestUse!$A$1:$D$876,MATCH(1,(Lookup_PestUse!$A$1:$A$876=$F155)*(Lookup_PestUse!$B$1:$B$876=$F$9),0),3))</f>
        <v/>
      </c>
      <c r="H155" s="40" t="str">
        <f t="array" ref="H155">IF(ISERROR(INDEX(Lookup_PestUse!$A$1:$D$876,MATCH(1,(Lookup_PestUse!$A$1:$A$876=$F155)*(Lookup_PestUse!$B$1:$B$876=$F$9),0),4)),"",INDEX(Lookup_PestUse!$A$1:$D$876,MATCH(1,(Lookup_PestUse!$A$1:$A$876=$F155)*(Lookup_PestUse!$B$1:$B$876=$F$9),0),4))</f>
        <v/>
      </c>
    </row>
    <row r="156" spans="1:8" x14ac:dyDescent="0.2">
      <c r="A156" s="28" t="str">
        <f t="array" ref="A156">IF(ISERROR(INDEX('Crop Comparison'!$A$1:$B$873,SMALL(IF('Crop Comparison'!$A$1:$A$873=$A$9,ROW('Crop Comparison'!$A$1:$A$873)),ROW('Crop Comparison'!142:142)),2)),"",INDEX('Crop Comparison'!$A$1:$B$873,SMALL(IF('Crop Comparison'!$A$1:$A$873=$A$9,ROW('Crop Comparison'!$A$1:$A$873)),ROW('Crop Comparison'!142:142)),2))</f>
        <v/>
      </c>
      <c r="B156" s="39" t="str">
        <f t="array" ref="B156">IF(ISERROR(INDEX('Crop Comparison'!$A$2:$D$873,MATCH(1,('Crop Comparison'!$A$2:$A$873=$A$9)*('Crop Comparison'!$B$2:$B$873=$A156),0),3)),"",INDEX('Crop Comparison'!$A$2:$D$873,MATCH(1,('Crop Comparison'!$A$2:$A$873=$A$9)*('Crop Comparison'!$B$2:$B$873=$A156),0),3))</f>
        <v/>
      </c>
      <c r="C156" s="40" t="str">
        <f t="array" ref="C156">IF(ISERROR(INDEX('Crop Comparison'!$A$2:$D$873,MATCH(1,('Crop Comparison'!$A$2:$A$873=$A$9)*('Crop Comparison'!$B$2:$B$873=$A156),0),4)),"",INDEX('Crop Comparison'!$A$2:$D$873,MATCH(1,('Crop Comparison'!$A$2:$A$873=$A$9)*('Crop Comparison'!$B$2:$B$873=$A156),0),4))</f>
        <v/>
      </c>
      <c r="D156" s="17" t="str">
        <f t="array" ref="D156">IF(ISERROR(INDEX('Crop Comparison'!$A$2:$D$873,MATCH(1,('Crop Comparison'!$A$2:$A$873=$A$9)*('Crop Comparison'!$B$2:$B$873=$B156),0),4)),"",INDEX('Crop Comparison'!$A$2:$D$873,MATCH(1,('Crop Comparison'!$A$2:$A$873=$A$9)*('Crop Comparison'!$B$2:$B$873=$B156),0),4))</f>
        <v/>
      </c>
      <c r="E156" s="11" t="str">
        <f t="array" ref="E156">IF(ISERROR(INDEX('Crop Comparison'!$A$2:$D$873,MATCH(1,('Crop Comparison'!$A$2:$A$873=$A$9)*('Crop Comparison'!$B$2:$B$873=$C156),0),4)),"",INDEX('Crop Comparison'!$A$2:$D$873,MATCH(1,('Crop Comparison'!$A$2:$A$873=$A$9)*('Crop Comparison'!$B$2:$B$873=$C156),0),4))</f>
        <v/>
      </c>
      <c r="F156" s="28" t="str">
        <f t="array" ref="F156">IF(ISERROR(INDEX(Lookup_PestUse!$A$1:$D$876,SMALL(IF(Lookup_PestUse!$B$1:$B$876=$F$9,ROW(Lookup_PestUse!$B$1:$B$876)),ROW(Lookup_PestUse!142:142)),1)),"",INDEX(Lookup_PestUse!$A$1:$B$876,SMALL(IF(Lookup_PestUse!$B$1:$B$876=$F$9,ROW(Lookup_PestUse!$B$1:$B$876)),ROW(Lookup_PestUse!142:142)),1))</f>
        <v/>
      </c>
      <c r="G156" s="39" t="str">
        <f t="array" ref="G156">IF(ISERROR(INDEX(Lookup_PestUse!$A$1:$D$876,MATCH(1,(Lookup_PestUse!$A$1:$A$876=$F156)*(Lookup_PestUse!$B$1:$B$876=$F$9),0),3)),"",INDEX(Lookup_PestUse!$A$1:$D$876,MATCH(1,(Lookup_PestUse!$A$1:$A$876=$F156)*(Lookup_PestUse!$B$1:$B$876=$F$9),0),3))</f>
        <v/>
      </c>
      <c r="H156" s="40" t="str">
        <f t="array" ref="H156">IF(ISERROR(INDEX(Lookup_PestUse!$A$1:$D$876,MATCH(1,(Lookup_PestUse!$A$1:$A$876=$F156)*(Lookup_PestUse!$B$1:$B$876=$F$9),0),4)),"",INDEX(Lookup_PestUse!$A$1:$D$876,MATCH(1,(Lookup_PestUse!$A$1:$A$876=$F156)*(Lookup_PestUse!$B$1:$B$876=$F$9),0),4))</f>
        <v/>
      </c>
    </row>
    <row r="157" spans="1:8" x14ac:dyDescent="0.2">
      <c r="A157" s="28" t="str">
        <f t="array" ref="A157">IF(ISERROR(INDEX('Crop Comparison'!$A$1:$B$873,SMALL(IF('Crop Comparison'!$A$1:$A$873=$A$9,ROW('Crop Comparison'!$A$1:$A$873)),ROW('Crop Comparison'!143:143)),2)),"",INDEX('Crop Comparison'!$A$1:$B$873,SMALL(IF('Crop Comparison'!$A$1:$A$873=$A$9,ROW('Crop Comparison'!$A$1:$A$873)),ROW('Crop Comparison'!143:143)),2))</f>
        <v/>
      </c>
      <c r="B157" s="39" t="str">
        <f t="array" ref="B157">IF(ISERROR(INDEX('Crop Comparison'!$A$2:$D$873,MATCH(1,('Crop Comparison'!$A$2:$A$873=$A$9)*('Crop Comparison'!$B$2:$B$873=$A157),0),3)),"",INDEX('Crop Comparison'!$A$2:$D$873,MATCH(1,('Crop Comparison'!$A$2:$A$873=$A$9)*('Crop Comparison'!$B$2:$B$873=$A157),0),3))</f>
        <v/>
      </c>
      <c r="C157" s="40" t="str">
        <f t="array" ref="C157">IF(ISERROR(INDEX('Crop Comparison'!$A$2:$D$873,MATCH(1,('Crop Comparison'!$A$2:$A$873=$A$9)*('Crop Comparison'!$B$2:$B$873=$A157),0),4)),"",INDEX('Crop Comparison'!$A$2:$D$873,MATCH(1,('Crop Comparison'!$A$2:$A$873=$A$9)*('Crop Comparison'!$B$2:$B$873=$A157),0),4))</f>
        <v/>
      </c>
      <c r="D157" s="17" t="str">
        <f t="array" ref="D157">IF(ISERROR(INDEX('Crop Comparison'!$A$2:$D$873,MATCH(1,('Crop Comparison'!$A$2:$A$873=$A$9)*('Crop Comparison'!$B$2:$B$873=$B157),0),4)),"",INDEX('Crop Comparison'!$A$2:$D$873,MATCH(1,('Crop Comparison'!$A$2:$A$873=$A$9)*('Crop Comparison'!$B$2:$B$873=$B157),0),4))</f>
        <v/>
      </c>
      <c r="E157" s="11" t="str">
        <f t="array" ref="E157">IF(ISERROR(INDEX('Crop Comparison'!$A$2:$D$873,MATCH(1,('Crop Comparison'!$A$2:$A$873=$A$9)*('Crop Comparison'!$B$2:$B$873=$C157),0),4)),"",INDEX('Crop Comparison'!$A$2:$D$873,MATCH(1,('Crop Comparison'!$A$2:$A$873=$A$9)*('Crop Comparison'!$B$2:$B$873=$C157),0),4))</f>
        <v/>
      </c>
      <c r="F157" s="28" t="str">
        <f t="array" ref="F157">IF(ISERROR(INDEX(Lookup_PestUse!$A$1:$D$876,SMALL(IF(Lookup_PestUse!$B$1:$B$876=$F$9,ROW(Lookup_PestUse!$B$1:$B$876)),ROW(Lookup_PestUse!143:143)),1)),"",INDEX(Lookup_PestUse!$A$1:$B$876,SMALL(IF(Lookup_PestUse!$B$1:$B$876=$F$9,ROW(Lookup_PestUse!$B$1:$B$876)),ROW(Lookup_PestUse!143:143)),1))</f>
        <v/>
      </c>
      <c r="G157" s="39" t="str">
        <f t="array" ref="G157">IF(ISERROR(INDEX(Lookup_PestUse!$A$1:$D$876,MATCH(1,(Lookup_PestUse!$A$1:$A$876=$F157)*(Lookup_PestUse!$B$1:$B$876=$F$9),0),3)),"",INDEX(Lookup_PestUse!$A$1:$D$876,MATCH(1,(Lookup_PestUse!$A$1:$A$876=$F157)*(Lookup_PestUse!$B$1:$B$876=$F$9),0),3))</f>
        <v/>
      </c>
      <c r="H157" s="40" t="str">
        <f t="array" ref="H157">IF(ISERROR(INDEX(Lookup_PestUse!$A$1:$D$876,MATCH(1,(Lookup_PestUse!$A$1:$A$876=$F157)*(Lookup_PestUse!$B$1:$B$876=$F$9),0),4)),"",INDEX(Lookup_PestUse!$A$1:$D$876,MATCH(1,(Lookup_PestUse!$A$1:$A$876=$F157)*(Lookup_PestUse!$B$1:$B$876=$F$9),0),4))</f>
        <v/>
      </c>
    </row>
    <row r="158" spans="1:8" x14ac:dyDescent="0.2">
      <c r="A158" s="28" t="str">
        <f t="array" ref="A158">IF(ISERROR(INDEX('Crop Comparison'!$A$1:$B$873,SMALL(IF('Crop Comparison'!$A$1:$A$873=$A$9,ROW('Crop Comparison'!$A$1:$A$873)),ROW('Crop Comparison'!144:144)),2)),"",INDEX('Crop Comparison'!$A$1:$B$873,SMALL(IF('Crop Comparison'!$A$1:$A$873=$A$9,ROW('Crop Comparison'!$A$1:$A$873)),ROW('Crop Comparison'!144:144)),2))</f>
        <v/>
      </c>
      <c r="B158" s="39" t="str">
        <f t="array" ref="B158">IF(ISERROR(INDEX('Crop Comparison'!$A$2:$D$873,MATCH(1,('Crop Comparison'!$A$2:$A$873=$A$9)*('Crop Comparison'!$B$2:$B$873=$A158),0),3)),"",INDEX('Crop Comparison'!$A$2:$D$873,MATCH(1,('Crop Comparison'!$A$2:$A$873=$A$9)*('Crop Comparison'!$B$2:$B$873=$A158),0),3))</f>
        <v/>
      </c>
      <c r="C158" s="40" t="str">
        <f t="array" ref="C158">IF(ISERROR(INDEX('Crop Comparison'!$A$2:$D$873,MATCH(1,('Crop Comparison'!$A$2:$A$873=$A$9)*('Crop Comparison'!$B$2:$B$873=$A158),0),4)),"",INDEX('Crop Comparison'!$A$2:$D$873,MATCH(1,('Crop Comparison'!$A$2:$A$873=$A$9)*('Crop Comparison'!$B$2:$B$873=$A158),0),4))</f>
        <v/>
      </c>
      <c r="D158" s="17" t="str">
        <f t="array" ref="D158">IF(ISERROR(INDEX('Crop Comparison'!$A$2:$D$873,MATCH(1,('Crop Comparison'!$A$2:$A$873=$A$9)*('Crop Comparison'!$B$2:$B$873=$B158),0),4)),"",INDEX('Crop Comparison'!$A$2:$D$873,MATCH(1,('Crop Comparison'!$A$2:$A$873=$A$9)*('Crop Comparison'!$B$2:$B$873=$B158),0),4))</f>
        <v/>
      </c>
      <c r="E158" s="11" t="str">
        <f t="array" ref="E158">IF(ISERROR(INDEX('Crop Comparison'!$A$2:$D$873,MATCH(1,('Crop Comparison'!$A$2:$A$873=$A$9)*('Crop Comparison'!$B$2:$B$873=$C158),0),4)),"",INDEX('Crop Comparison'!$A$2:$D$873,MATCH(1,('Crop Comparison'!$A$2:$A$873=$A$9)*('Crop Comparison'!$B$2:$B$873=$C158),0),4))</f>
        <v/>
      </c>
      <c r="F158" s="28" t="str">
        <f t="array" ref="F158">IF(ISERROR(INDEX(Lookup_PestUse!$A$1:$D$876,SMALL(IF(Lookup_PestUse!$B$1:$B$876=$F$9,ROW(Lookup_PestUse!$B$1:$B$876)),ROW(Lookup_PestUse!144:144)),1)),"",INDEX(Lookup_PestUse!$A$1:$B$876,SMALL(IF(Lookup_PestUse!$B$1:$B$876=$F$9,ROW(Lookup_PestUse!$B$1:$B$876)),ROW(Lookup_PestUse!144:144)),1))</f>
        <v/>
      </c>
      <c r="G158" s="39" t="str">
        <f t="array" ref="G158">IF(ISERROR(INDEX(Lookup_PestUse!$A$1:$D$876,MATCH(1,(Lookup_PestUse!$A$1:$A$876=$F158)*(Lookup_PestUse!$B$1:$B$876=$F$9),0),3)),"",INDEX(Lookup_PestUse!$A$1:$D$876,MATCH(1,(Lookup_PestUse!$A$1:$A$876=$F158)*(Lookup_PestUse!$B$1:$B$876=$F$9),0),3))</f>
        <v/>
      </c>
      <c r="H158" s="40" t="str">
        <f t="array" ref="H158">IF(ISERROR(INDEX(Lookup_PestUse!$A$1:$D$876,MATCH(1,(Lookup_PestUse!$A$1:$A$876=$F158)*(Lookup_PestUse!$B$1:$B$876=$F$9),0),4)),"",INDEX(Lookup_PestUse!$A$1:$D$876,MATCH(1,(Lookup_PestUse!$A$1:$A$876=$F158)*(Lookup_PestUse!$B$1:$B$876=$F$9),0),4))</f>
        <v/>
      </c>
    </row>
    <row r="159" spans="1:8" x14ac:dyDescent="0.2">
      <c r="A159" s="28" t="str">
        <f t="array" ref="A159">IF(ISERROR(INDEX('Crop Comparison'!$A$1:$B$873,SMALL(IF('Crop Comparison'!$A$1:$A$873=$A$9,ROW('Crop Comparison'!$A$1:$A$873)),ROW('Crop Comparison'!#REF!)),2)),"",INDEX('Crop Comparison'!$A$1:$B$873,SMALL(IF('Crop Comparison'!$A$1:$A$873=$A$9,ROW('Crop Comparison'!$A$1:$A$873)),ROW('Crop Comparison'!#REF!)),2))</f>
        <v/>
      </c>
      <c r="B159" s="39" t="str">
        <f t="array" ref="B159">IF(ISERROR(INDEX('Crop Comparison'!$A$2:$D$873,MATCH(1,('Crop Comparison'!$A$2:$A$873=$A$9)*('Crop Comparison'!$B$2:$B$873=$A159),0),3)),"",INDEX('Crop Comparison'!$A$2:$D$873,MATCH(1,('Crop Comparison'!$A$2:$A$873=$A$9)*('Crop Comparison'!$B$2:$B$873=$A159),0),3))</f>
        <v/>
      </c>
      <c r="C159" s="40" t="str">
        <f t="array" ref="C159">IF(ISERROR(INDEX('Crop Comparison'!$A$2:$D$873,MATCH(1,('Crop Comparison'!$A$2:$A$873=$A$9)*('Crop Comparison'!$B$2:$B$873=$A159),0),4)),"",INDEX('Crop Comparison'!$A$2:$D$873,MATCH(1,('Crop Comparison'!$A$2:$A$873=$A$9)*('Crop Comparison'!$B$2:$B$873=$A159),0),4))</f>
        <v/>
      </c>
      <c r="D159" s="17" t="str">
        <f t="array" ref="D159">IF(ISERROR(INDEX('Crop Comparison'!$A$2:$D$873,MATCH(1,('Crop Comparison'!$A$2:$A$873=$A$9)*('Crop Comparison'!$B$2:$B$873=$B159),0),4)),"",INDEX('Crop Comparison'!$A$2:$D$873,MATCH(1,('Crop Comparison'!$A$2:$A$873=$A$9)*('Crop Comparison'!$B$2:$B$873=$B159),0),4))</f>
        <v/>
      </c>
      <c r="E159" s="11" t="str">
        <f t="array" ref="E159">IF(ISERROR(INDEX('Crop Comparison'!$A$2:$D$873,MATCH(1,('Crop Comparison'!$A$2:$A$873=$A$9)*('Crop Comparison'!$B$2:$B$873=$C159),0),4)),"",INDEX('Crop Comparison'!$A$2:$D$873,MATCH(1,('Crop Comparison'!$A$2:$A$873=$A$9)*('Crop Comparison'!$B$2:$B$873=$C159),0),4))</f>
        <v/>
      </c>
      <c r="F159" s="28" t="str">
        <f t="array" ref="F159">IF(ISERROR(INDEX(Lookup_PestUse!$A$1:$D$876,SMALL(IF(Lookup_PestUse!$B$1:$B$876=$F$9,ROW(Lookup_PestUse!$B$1:$B$876)),ROW(Lookup_PestUse!145:145)),1)),"",INDEX(Lookup_PestUse!$A$1:$B$876,SMALL(IF(Lookup_PestUse!$B$1:$B$876=$F$9,ROW(Lookup_PestUse!$B$1:$B$876)),ROW(Lookup_PestUse!145:145)),1))</f>
        <v/>
      </c>
      <c r="G159" s="39" t="str">
        <f t="array" ref="G159">IF(ISERROR(INDEX(Lookup_PestUse!$A$1:$D$876,MATCH(1,(Lookup_PestUse!$A$1:$A$876=$F159)*(Lookup_PestUse!$B$1:$B$876=$F$9),0),3)),"",INDEX(Lookup_PestUse!$A$1:$D$876,MATCH(1,(Lookup_PestUse!$A$1:$A$876=$F159)*(Lookup_PestUse!$B$1:$B$876=$F$9),0),3))</f>
        <v/>
      </c>
      <c r="H159" s="40" t="str">
        <f t="array" ref="H159">IF(ISERROR(INDEX(Lookup_PestUse!$A$1:$D$876,MATCH(1,(Lookup_PestUse!$A$1:$A$876=$F159)*(Lookup_PestUse!$B$1:$B$876=$F$9),0),4)),"",INDEX(Lookup_PestUse!$A$1:$D$876,MATCH(1,(Lookup_PestUse!$A$1:$A$876=$F159)*(Lookup_PestUse!$B$1:$B$876=$F$9),0),4))</f>
        <v/>
      </c>
    </row>
    <row r="160" spans="1:8" x14ac:dyDescent="0.2">
      <c r="A160" s="28" t="str">
        <f t="array" ref="A160">IF(ISERROR(INDEX('Crop Comparison'!$A$1:$B$873,SMALL(IF('Crop Comparison'!$A$1:$A$873=$A$9,ROW('Crop Comparison'!$A$1:$A$873)),ROW('Crop Comparison'!145:145)),2)),"",INDEX('Crop Comparison'!$A$1:$B$873,SMALL(IF('Crop Comparison'!$A$1:$A$873=$A$9,ROW('Crop Comparison'!$A$1:$A$873)),ROW('Crop Comparison'!145:145)),2))</f>
        <v/>
      </c>
      <c r="B160" s="39" t="str">
        <f t="array" ref="B160">IF(ISERROR(INDEX('Crop Comparison'!$A$2:$D$873,MATCH(1,('Crop Comparison'!$A$2:$A$873=$A$9)*('Crop Comparison'!$B$2:$B$873=$A160),0),3)),"",INDEX('Crop Comparison'!$A$2:$D$873,MATCH(1,('Crop Comparison'!$A$2:$A$873=$A$9)*('Crop Comparison'!$B$2:$B$873=$A160),0),3))</f>
        <v/>
      </c>
      <c r="C160" s="40" t="str">
        <f t="array" ref="C160">IF(ISERROR(INDEX('Crop Comparison'!$A$2:$D$873,MATCH(1,('Crop Comparison'!$A$2:$A$873=$A$9)*('Crop Comparison'!$B$2:$B$873=$A160),0),4)),"",INDEX('Crop Comparison'!$A$2:$D$873,MATCH(1,('Crop Comparison'!$A$2:$A$873=$A$9)*('Crop Comparison'!$B$2:$B$873=$A160),0),4))</f>
        <v/>
      </c>
      <c r="D160" s="17" t="str">
        <f t="array" ref="D160">IF(ISERROR(INDEX('Crop Comparison'!$A$2:$D$873,MATCH(1,('Crop Comparison'!$A$2:$A$873=$A$9)*('Crop Comparison'!$B$2:$B$873=$B160),0),4)),"",INDEX('Crop Comparison'!$A$2:$D$873,MATCH(1,('Crop Comparison'!$A$2:$A$873=$A$9)*('Crop Comparison'!$B$2:$B$873=$B160),0),4))</f>
        <v/>
      </c>
      <c r="E160" s="11" t="str">
        <f t="array" ref="E160">IF(ISERROR(INDEX('Crop Comparison'!$A$2:$D$873,MATCH(1,('Crop Comparison'!$A$2:$A$873=$A$9)*('Crop Comparison'!$B$2:$B$873=$C160),0),4)),"",INDEX('Crop Comparison'!$A$2:$D$873,MATCH(1,('Crop Comparison'!$A$2:$A$873=$A$9)*('Crop Comparison'!$B$2:$B$873=$C160),0),4))</f>
        <v/>
      </c>
      <c r="F160" s="28" t="str">
        <f t="array" ref="F160">IF(ISERROR(INDEX(Lookup_PestUse!$A$1:$D$876,SMALL(IF(Lookup_PestUse!$B$1:$B$876=$F$9,ROW(Lookup_PestUse!$B$1:$B$876)),ROW(Lookup_PestUse!146:146)),1)),"",INDEX(Lookup_PestUse!$A$1:$B$876,SMALL(IF(Lookup_PestUse!$B$1:$B$876=$F$9,ROW(Lookup_PestUse!$B$1:$B$876)),ROW(Lookup_PestUse!146:146)),1))</f>
        <v/>
      </c>
      <c r="G160" s="39" t="str">
        <f t="array" ref="G160">IF(ISERROR(INDEX(Lookup_PestUse!$A$1:$D$876,MATCH(1,(Lookup_PestUse!$A$1:$A$876=$F160)*(Lookup_PestUse!$B$1:$B$876=$F$9),0),3)),"",INDEX(Lookup_PestUse!$A$1:$D$876,MATCH(1,(Lookup_PestUse!$A$1:$A$876=$F160)*(Lookup_PestUse!$B$1:$B$876=$F$9),0),3))</f>
        <v/>
      </c>
      <c r="H160" s="40" t="str">
        <f t="array" ref="H160">IF(ISERROR(INDEX(Lookup_PestUse!$A$1:$D$876,MATCH(1,(Lookup_PestUse!$A$1:$A$876=$F160)*(Lookup_PestUse!$B$1:$B$876=$F$9),0),4)),"",INDEX(Lookup_PestUse!$A$1:$D$876,MATCH(1,(Lookup_PestUse!$A$1:$A$876=$F160)*(Lookup_PestUse!$B$1:$B$876=$F$9),0),4))</f>
        <v/>
      </c>
    </row>
    <row r="161" spans="1:8" x14ac:dyDescent="0.2">
      <c r="A161" s="28" t="str">
        <f t="array" ref="A161">IF(ISERROR(INDEX('Crop Comparison'!$A$1:$B$873,SMALL(IF('Crop Comparison'!$A$1:$A$873=$A$9,ROW('Crop Comparison'!$A$1:$A$873)),ROW('Crop Comparison'!146:146)),2)),"",INDEX('Crop Comparison'!$A$1:$B$873,SMALL(IF('Crop Comparison'!$A$1:$A$873=$A$9,ROW('Crop Comparison'!$A$1:$A$873)),ROW('Crop Comparison'!146:146)),2))</f>
        <v/>
      </c>
      <c r="B161" s="39" t="str">
        <f t="array" ref="B161">IF(ISERROR(INDEX('Crop Comparison'!$A$2:$D$873,MATCH(1,('Crop Comparison'!$A$2:$A$873=$A$9)*('Crop Comparison'!$B$2:$B$873=$A161),0),3)),"",INDEX('Crop Comparison'!$A$2:$D$873,MATCH(1,('Crop Comparison'!$A$2:$A$873=$A$9)*('Crop Comparison'!$B$2:$B$873=$A161),0),3))</f>
        <v/>
      </c>
      <c r="C161" s="40" t="str">
        <f t="array" ref="C161">IF(ISERROR(INDEX('Crop Comparison'!$A$2:$D$873,MATCH(1,('Crop Comparison'!$A$2:$A$873=$A$9)*('Crop Comparison'!$B$2:$B$873=$A161),0),4)),"",INDEX('Crop Comparison'!$A$2:$D$873,MATCH(1,('Crop Comparison'!$A$2:$A$873=$A$9)*('Crop Comparison'!$B$2:$B$873=$A161),0),4))</f>
        <v/>
      </c>
      <c r="D161" s="17" t="str">
        <f t="array" ref="D161">IF(ISERROR(INDEX('Crop Comparison'!$A$2:$D$873,MATCH(1,('Crop Comparison'!$A$2:$A$873=$A$9)*('Crop Comparison'!$B$2:$B$873=$B161),0),4)),"",INDEX('Crop Comparison'!$A$2:$D$873,MATCH(1,('Crop Comparison'!$A$2:$A$873=$A$9)*('Crop Comparison'!$B$2:$B$873=$B161),0),4))</f>
        <v/>
      </c>
      <c r="E161" s="11" t="str">
        <f t="array" ref="E161">IF(ISERROR(INDEX('Crop Comparison'!$A$2:$D$873,MATCH(1,('Crop Comparison'!$A$2:$A$873=$A$9)*('Crop Comparison'!$B$2:$B$873=$C161),0),4)),"",INDEX('Crop Comparison'!$A$2:$D$873,MATCH(1,('Crop Comparison'!$A$2:$A$873=$A$9)*('Crop Comparison'!$B$2:$B$873=$C161),0),4))</f>
        <v/>
      </c>
      <c r="F161" s="28" t="str">
        <f t="array" ref="F161">IF(ISERROR(INDEX(Lookup_PestUse!$A$1:$D$876,SMALL(IF(Lookup_PestUse!$B$1:$B$876=$F$9,ROW(Lookup_PestUse!$B$1:$B$876)),ROW(Lookup_PestUse!147:147)),1)),"",INDEX(Lookup_PestUse!$A$1:$B$876,SMALL(IF(Lookup_PestUse!$B$1:$B$876=$F$9,ROW(Lookup_PestUse!$B$1:$B$876)),ROW(Lookup_PestUse!147:147)),1))</f>
        <v/>
      </c>
      <c r="G161" s="39" t="str">
        <f t="array" ref="G161">IF(ISERROR(INDEX(Lookup_PestUse!$A$1:$D$876,MATCH(1,(Lookup_PestUse!$A$1:$A$876=$F161)*(Lookup_PestUse!$B$1:$B$876=$F$9),0),3)),"",INDEX(Lookup_PestUse!$A$1:$D$876,MATCH(1,(Lookup_PestUse!$A$1:$A$876=$F161)*(Lookup_PestUse!$B$1:$B$876=$F$9),0),3))</f>
        <v/>
      </c>
      <c r="H161" s="40" t="str">
        <f t="array" ref="H161">IF(ISERROR(INDEX(Lookup_PestUse!$A$1:$D$876,MATCH(1,(Lookup_PestUse!$A$1:$A$876=$F161)*(Lookup_PestUse!$B$1:$B$876=$F$9),0),4)),"",INDEX(Lookup_PestUse!$A$1:$D$876,MATCH(1,(Lookup_PestUse!$A$1:$A$876=$F161)*(Lookup_PestUse!$B$1:$B$876=$F$9),0),4))</f>
        <v/>
      </c>
    </row>
    <row r="162" spans="1:8" x14ac:dyDescent="0.2">
      <c r="A162" s="28" t="str">
        <f t="array" ref="A162">IF(ISERROR(INDEX('Crop Comparison'!$A$1:$B$873,SMALL(IF('Crop Comparison'!$A$1:$A$873=$A$9,ROW('Crop Comparison'!$A$1:$A$873)),ROW('Crop Comparison'!147:147)),2)),"",INDEX('Crop Comparison'!$A$1:$B$873,SMALL(IF('Crop Comparison'!$A$1:$A$873=$A$9,ROW('Crop Comparison'!$A$1:$A$873)),ROW('Crop Comparison'!147:147)),2))</f>
        <v/>
      </c>
      <c r="B162" s="39" t="str">
        <f t="array" ref="B162">IF(ISERROR(INDEX('Crop Comparison'!$A$2:$D$873,MATCH(1,('Crop Comparison'!$A$2:$A$873=$A$9)*('Crop Comparison'!$B$2:$B$873=$A162),0),3)),"",INDEX('Crop Comparison'!$A$2:$D$873,MATCH(1,('Crop Comparison'!$A$2:$A$873=$A$9)*('Crop Comparison'!$B$2:$B$873=$A162),0),3))</f>
        <v/>
      </c>
      <c r="C162" s="40" t="str">
        <f t="array" ref="C162">IF(ISERROR(INDEX('Crop Comparison'!$A$2:$D$873,MATCH(1,('Crop Comparison'!$A$2:$A$873=$A$9)*('Crop Comparison'!$B$2:$B$873=$A162),0),4)),"",INDEX('Crop Comparison'!$A$2:$D$873,MATCH(1,('Crop Comparison'!$A$2:$A$873=$A$9)*('Crop Comparison'!$B$2:$B$873=$A162),0),4))</f>
        <v/>
      </c>
      <c r="D162" s="17" t="str">
        <f t="array" ref="D162">IF(ISERROR(INDEX('Crop Comparison'!$A$2:$D$873,MATCH(1,('Crop Comparison'!$A$2:$A$873=$A$9)*('Crop Comparison'!$B$2:$B$873=$B162),0),4)),"",INDEX('Crop Comparison'!$A$2:$D$873,MATCH(1,('Crop Comparison'!$A$2:$A$873=$A$9)*('Crop Comparison'!$B$2:$B$873=$B162),0),4))</f>
        <v/>
      </c>
      <c r="E162" s="11" t="str">
        <f t="array" ref="E162">IF(ISERROR(INDEX('Crop Comparison'!$A$2:$D$873,MATCH(1,('Crop Comparison'!$A$2:$A$873=$A$9)*('Crop Comparison'!$B$2:$B$873=$C162),0),4)),"",INDEX('Crop Comparison'!$A$2:$D$873,MATCH(1,('Crop Comparison'!$A$2:$A$873=$A$9)*('Crop Comparison'!$B$2:$B$873=$C162),0),4))</f>
        <v/>
      </c>
      <c r="F162" s="28" t="str">
        <f t="array" ref="F162">IF(ISERROR(INDEX(Lookup_PestUse!$A$1:$D$876,SMALL(IF(Lookup_PestUse!$B$1:$B$876=$F$9,ROW(Lookup_PestUse!$B$1:$B$876)),ROW(Lookup_PestUse!148:148)),1)),"",INDEX(Lookup_PestUse!$A$1:$B$876,SMALL(IF(Lookup_PestUse!$B$1:$B$876=$F$9,ROW(Lookup_PestUse!$B$1:$B$876)),ROW(Lookup_PestUse!148:148)),1))</f>
        <v/>
      </c>
      <c r="G162" s="39" t="str">
        <f t="array" ref="G162">IF(ISERROR(INDEX(Lookup_PestUse!$A$1:$D$876,MATCH(1,(Lookup_PestUse!$A$1:$A$876=$F162)*(Lookup_PestUse!$B$1:$B$876=$F$9),0),3)),"",INDEX(Lookup_PestUse!$A$1:$D$876,MATCH(1,(Lookup_PestUse!$A$1:$A$876=$F162)*(Lookup_PestUse!$B$1:$B$876=$F$9),0),3))</f>
        <v/>
      </c>
      <c r="H162" s="40" t="str">
        <f t="array" ref="H162">IF(ISERROR(INDEX(Lookup_PestUse!$A$1:$D$876,MATCH(1,(Lookup_PestUse!$A$1:$A$876=$F162)*(Lookup_PestUse!$B$1:$B$876=$F$9),0),4)),"",INDEX(Lookup_PestUse!$A$1:$D$876,MATCH(1,(Lookup_PestUse!$A$1:$A$876=$F162)*(Lookup_PestUse!$B$1:$B$876=$F$9),0),4))</f>
        <v/>
      </c>
    </row>
    <row r="163" spans="1:8" x14ac:dyDescent="0.2">
      <c r="A163" s="28" t="str">
        <f t="array" ref="A163">IF(ISERROR(INDEX('Crop Comparison'!$A$1:$B$873,SMALL(IF('Crop Comparison'!$A$1:$A$873=$A$9,ROW('Crop Comparison'!$A$1:$A$873)),ROW('Crop Comparison'!148:148)),2)),"",INDEX('Crop Comparison'!$A$1:$B$873,SMALL(IF('Crop Comparison'!$A$1:$A$873=$A$9,ROW('Crop Comparison'!$A$1:$A$873)),ROW('Crop Comparison'!148:148)),2))</f>
        <v/>
      </c>
      <c r="B163" s="39" t="str">
        <f t="array" ref="B163">IF(ISERROR(INDEX('Crop Comparison'!$A$2:$D$873,MATCH(1,('Crop Comparison'!$A$2:$A$873=$A$9)*('Crop Comparison'!$B$2:$B$873=$A163),0),3)),"",INDEX('Crop Comparison'!$A$2:$D$873,MATCH(1,('Crop Comparison'!$A$2:$A$873=$A$9)*('Crop Comparison'!$B$2:$B$873=$A163),0),3))</f>
        <v/>
      </c>
      <c r="C163" s="40" t="str">
        <f t="array" ref="C163">IF(ISERROR(INDEX('Crop Comparison'!$A$2:$D$873,MATCH(1,('Crop Comparison'!$A$2:$A$873=$A$9)*('Crop Comparison'!$B$2:$B$873=$A163),0),4)),"",INDEX('Crop Comparison'!$A$2:$D$873,MATCH(1,('Crop Comparison'!$A$2:$A$873=$A$9)*('Crop Comparison'!$B$2:$B$873=$A163),0),4))</f>
        <v/>
      </c>
      <c r="D163" s="17" t="str">
        <f t="array" ref="D163">IF(ISERROR(INDEX('Crop Comparison'!$A$2:$D$873,MATCH(1,('Crop Comparison'!$A$2:$A$873=$A$9)*('Crop Comparison'!$B$2:$B$873=$B163),0),4)),"",INDEX('Crop Comparison'!$A$2:$D$873,MATCH(1,('Crop Comparison'!$A$2:$A$873=$A$9)*('Crop Comparison'!$B$2:$B$873=$B163),0),4))</f>
        <v/>
      </c>
      <c r="E163" s="11" t="str">
        <f t="array" ref="E163">IF(ISERROR(INDEX('Crop Comparison'!$A$2:$D$873,MATCH(1,('Crop Comparison'!$A$2:$A$873=$A$9)*('Crop Comparison'!$B$2:$B$873=$C163),0),4)),"",INDEX('Crop Comparison'!$A$2:$D$873,MATCH(1,('Crop Comparison'!$A$2:$A$873=$A$9)*('Crop Comparison'!$B$2:$B$873=$C163),0),4))</f>
        <v/>
      </c>
      <c r="F163" s="28" t="str">
        <f t="array" ref="F163">IF(ISERROR(INDEX(Lookup_PestUse!$A$1:$D$876,SMALL(IF(Lookup_PestUse!$B$1:$B$876=$F$9,ROW(Lookup_PestUse!$B$1:$B$876)),ROW(Lookup_PestUse!149:149)),1)),"",INDEX(Lookup_PestUse!$A$1:$B$876,SMALL(IF(Lookup_PestUse!$B$1:$B$876=$F$9,ROW(Lookup_PestUse!$B$1:$B$876)),ROW(Lookup_PestUse!149:149)),1))</f>
        <v/>
      </c>
      <c r="G163" s="39" t="str">
        <f t="array" ref="G163">IF(ISERROR(INDEX(Lookup_PestUse!$A$1:$D$876,MATCH(1,(Lookup_PestUse!$A$1:$A$876=$F163)*(Lookup_PestUse!$B$1:$B$876=$F$9),0),3)),"",INDEX(Lookup_PestUse!$A$1:$D$876,MATCH(1,(Lookup_PestUse!$A$1:$A$876=$F163)*(Lookup_PestUse!$B$1:$B$876=$F$9),0),3))</f>
        <v/>
      </c>
      <c r="H163" s="40" t="str">
        <f t="array" ref="H163">IF(ISERROR(INDEX(Lookup_PestUse!$A$1:$D$876,MATCH(1,(Lookup_PestUse!$A$1:$A$876=$F163)*(Lookup_PestUse!$B$1:$B$876=$F$9),0),4)),"",INDEX(Lookup_PestUse!$A$1:$D$876,MATCH(1,(Lookup_PestUse!$A$1:$A$876=$F163)*(Lookup_PestUse!$B$1:$B$876=$F$9),0),4))</f>
        <v/>
      </c>
    </row>
    <row r="164" spans="1:8" x14ac:dyDescent="0.2">
      <c r="A164" s="28" t="str">
        <f t="array" ref="A164">IF(ISERROR(INDEX('Crop Comparison'!$A$1:$B$873,SMALL(IF('Crop Comparison'!$A$1:$A$873=$A$9,ROW('Crop Comparison'!$A$1:$A$873)),ROW('Crop Comparison'!149:149)),2)),"",INDEX('Crop Comparison'!$A$1:$B$873,SMALL(IF('Crop Comparison'!$A$1:$A$873=$A$9,ROW('Crop Comparison'!$A$1:$A$873)),ROW('Crop Comparison'!149:149)),2))</f>
        <v/>
      </c>
      <c r="B164" s="39" t="str">
        <f t="array" ref="B164">IF(ISERROR(INDEX('Crop Comparison'!$A$2:$D$873,MATCH(1,('Crop Comparison'!$A$2:$A$873=$A$9)*('Crop Comparison'!$B$2:$B$873=$A164),0),3)),"",INDEX('Crop Comparison'!$A$2:$D$873,MATCH(1,('Crop Comparison'!$A$2:$A$873=$A$9)*('Crop Comparison'!$B$2:$B$873=$A164),0),3))</f>
        <v/>
      </c>
      <c r="C164" s="40" t="str">
        <f t="array" ref="C164">IF(ISERROR(INDEX('Crop Comparison'!$A$2:$D$873,MATCH(1,('Crop Comparison'!$A$2:$A$873=$A$9)*('Crop Comparison'!$B$2:$B$873=$A164),0),4)),"",INDEX('Crop Comparison'!$A$2:$D$873,MATCH(1,('Crop Comparison'!$A$2:$A$873=$A$9)*('Crop Comparison'!$B$2:$B$873=$A164),0),4))</f>
        <v/>
      </c>
      <c r="D164" s="17" t="str">
        <f t="array" ref="D164">IF(ISERROR(INDEX('Crop Comparison'!$A$2:$D$873,MATCH(1,('Crop Comparison'!$A$2:$A$873=$A$9)*('Crop Comparison'!$B$2:$B$873=$B164),0),4)),"",INDEX('Crop Comparison'!$A$2:$D$873,MATCH(1,('Crop Comparison'!$A$2:$A$873=$A$9)*('Crop Comparison'!$B$2:$B$873=$B164),0),4))</f>
        <v/>
      </c>
      <c r="E164" s="11" t="str">
        <f t="array" ref="E164">IF(ISERROR(INDEX('Crop Comparison'!$A$2:$D$873,MATCH(1,('Crop Comparison'!$A$2:$A$873=$A$9)*('Crop Comparison'!$B$2:$B$873=$C164),0),4)),"",INDEX('Crop Comparison'!$A$2:$D$873,MATCH(1,('Crop Comparison'!$A$2:$A$873=$A$9)*('Crop Comparison'!$B$2:$B$873=$C164),0),4))</f>
        <v/>
      </c>
      <c r="F164" s="28" t="str">
        <f t="array" ref="F164">IF(ISERROR(INDEX(Lookup_PestUse!$A$1:$D$876,SMALL(IF(Lookup_PestUse!$B$1:$B$876=$F$9,ROW(Lookup_PestUse!$B$1:$B$876)),ROW(Lookup_PestUse!150:150)),1)),"",INDEX(Lookup_PestUse!$A$1:$B$876,SMALL(IF(Lookup_PestUse!$B$1:$B$876=$F$9,ROW(Lookup_PestUse!$B$1:$B$876)),ROW(Lookup_PestUse!150:150)),1))</f>
        <v/>
      </c>
      <c r="G164" s="39" t="str">
        <f t="array" ref="G164">IF(ISERROR(INDEX(Lookup_PestUse!$A$1:$D$876,MATCH(1,(Lookup_PestUse!$A$1:$A$876=$F164)*(Lookup_PestUse!$B$1:$B$876=$F$9),0),3)),"",INDEX(Lookup_PestUse!$A$1:$D$876,MATCH(1,(Lookup_PestUse!$A$1:$A$876=$F164)*(Lookup_PestUse!$B$1:$B$876=$F$9),0),3))</f>
        <v/>
      </c>
      <c r="H164" s="40" t="str">
        <f t="array" ref="H164">IF(ISERROR(INDEX(Lookup_PestUse!$A$1:$D$876,MATCH(1,(Lookup_PestUse!$A$1:$A$876=$F164)*(Lookup_PestUse!$B$1:$B$876=$F$9),0),4)),"",INDEX(Lookup_PestUse!$A$1:$D$876,MATCH(1,(Lookup_PestUse!$A$1:$A$876=$F164)*(Lookup_PestUse!$B$1:$B$876=$F$9),0),4))</f>
        <v/>
      </c>
    </row>
    <row r="165" spans="1:8" x14ac:dyDescent="0.2">
      <c r="A165" s="28" t="str">
        <f t="array" ref="A165">IF(ISERROR(INDEX('Crop Comparison'!$A$1:$B$873,SMALL(IF('Crop Comparison'!$A$1:$A$873=$A$9,ROW('Crop Comparison'!$A$1:$A$873)),ROW('Crop Comparison'!150:150)),2)),"",INDEX('Crop Comparison'!$A$1:$B$873,SMALL(IF('Crop Comparison'!$A$1:$A$873=$A$9,ROW('Crop Comparison'!$A$1:$A$873)),ROW('Crop Comparison'!150:150)),2))</f>
        <v/>
      </c>
      <c r="B165" s="39" t="str">
        <f t="array" ref="B165">IF(ISERROR(INDEX('Crop Comparison'!$A$2:$D$873,MATCH(1,('Crop Comparison'!$A$2:$A$873=$A$9)*('Crop Comparison'!$B$2:$B$873=$A165),0),3)),"",INDEX('Crop Comparison'!$A$2:$D$873,MATCH(1,('Crop Comparison'!$A$2:$A$873=$A$9)*('Crop Comparison'!$B$2:$B$873=$A165),0),3))</f>
        <v/>
      </c>
      <c r="C165" s="40" t="str">
        <f t="array" ref="C165">IF(ISERROR(INDEX('Crop Comparison'!$A$2:$D$873,MATCH(1,('Crop Comparison'!$A$2:$A$873=$A$9)*('Crop Comparison'!$B$2:$B$873=$A165),0),4)),"",INDEX('Crop Comparison'!$A$2:$D$873,MATCH(1,('Crop Comparison'!$A$2:$A$873=$A$9)*('Crop Comparison'!$B$2:$B$873=$A165),0),4))</f>
        <v/>
      </c>
      <c r="D165" s="17" t="str">
        <f t="array" ref="D165">IF(ISERROR(INDEX('Crop Comparison'!$A$2:$D$873,MATCH(1,('Crop Comparison'!$A$2:$A$873=$A$9)*('Crop Comparison'!$B$2:$B$873=$B165),0),4)),"",INDEX('Crop Comparison'!$A$2:$D$873,MATCH(1,('Crop Comparison'!$A$2:$A$873=$A$9)*('Crop Comparison'!$B$2:$B$873=$B165),0),4))</f>
        <v/>
      </c>
      <c r="E165" s="11" t="str">
        <f t="array" ref="E165">IF(ISERROR(INDEX('Crop Comparison'!$A$2:$D$873,MATCH(1,('Crop Comparison'!$A$2:$A$873=$A$9)*('Crop Comparison'!$B$2:$B$873=$C165),0),4)),"",INDEX('Crop Comparison'!$A$2:$D$873,MATCH(1,('Crop Comparison'!$A$2:$A$873=$A$9)*('Crop Comparison'!$B$2:$B$873=$C165),0),4))</f>
        <v/>
      </c>
      <c r="F165" s="28" t="str">
        <f t="array" ref="F165">IF(ISERROR(INDEX(Lookup_PestUse!$A$1:$D$876,SMALL(IF(Lookup_PestUse!$B$1:$B$876=$F$9,ROW(Lookup_PestUse!$B$1:$B$876)),ROW(Lookup_PestUse!151:151)),1)),"",INDEX(Lookup_PestUse!$A$1:$B$876,SMALL(IF(Lookup_PestUse!$B$1:$B$876=$F$9,ROW(Lookup_PestUse!$B$1:$B$876)),ROW(Lookup_PestUse!151:151)),1))</f>
        <v/>
      </c>
      <c r="G165" s="39" t="str">
        <f t="array" ref="G165">IF(ISERROR(INDEX(Lookup_PestUse!$A$1:$D$876,MATCH(1,(Lookup_PestUse!$A$1:$A$876=$F165)*(Lookup_PestUse!$B$1:$B$876=$F$9),0),3)),"",INDEX(Lookup_PestUse!$A$1:$D$876,MATCH(1,(Lookup_PestUse!$A$1:$A$876=$F165)*(Lookup_PestUse!$B$1:$B$876=$F$9),0),3))</f>
        <v/>
      </c>
      <c r="H165" s="40" t="str">
        <f t="array" ref="H165">IF(ISERROR(INDEX(Lookup_PestUse!$A$1:$D$876,MATCH(1,(Lookup_PestUse!$A$1:$A$876=$F165)*(Lookup_PestUse!$B$1:$B$876=$F$9),0),4)),"",INDEX(Lookup_PestUse!$A$1:$D$876,MATCH(1,(Lookup_PestUse!$A$1:$A$876=$F165)*(Lookup_PestUse!$B$1:$B$876=$F$9),0),4))</f>
        <v/>
      </c>
    </row>
    <row r="166" spans="1:8" x14ac:dyDescent="0.2">
      <c r="A166" s="28" t="str">
        <f t="array" ref="A166">IF(ISERROR(INDEX('Crop Comparison'!$A$1:$B$873,SMALL(IF('Crop Comparison'!$A$1:$A$873=$A$9,ROW('Crop Comparison'!$A$1:$A$873)),ROW('Crop Comparison'!151:151)),2)),"",INDEX('Crop Comparison'!$A$1:$B$873,SMALL(IF('Crop Comparison'!$A$1:$A$873=$A$9,ROW('Crop Comparison'!$A$1:$A$873)),ROW('Crop Comparison'!151:151)),2))</f>
        <v/>
      </c>
      <c r="B166" s="39" t="str">
        <f t="array" ref="B166">IF(ISERROR(INDEX('Crop Comparison'!$A$2:$D$873,MATCH(1,('Crop Comparison'!$A$2:$A$873=$A$9)*('Crop Comparison'!$B$2:$B$873=$A166),0),3)),"",INDEX('Crop Comparison'!$A$2:$D$873,MATCH(1,('Crop Comparison'!$A$2:$A$873=$A$9)*('Crop Comparison'!$B$2:$B$873=$A166),0),3))</f>
        <v/>
      </c>
      <c r="C166" s="40" t="str">
        <f t="array" ref="C166">IF(ISERROR(INDEX('Crop Comparison'!$A$2:$D$873,MATCH(1,('Crop Comparison'!$A$2:$A$873=$A$9)*('Crop Comparison'!$B$2:$B$873=$A166),0),4)),"",INDEX('Crop Comparison'!$A$2:$D$873,MATCH(1,('Crop Comparison'!$A$2:$A$873=$A$9)*('Crop Comparison'!$B$2:$B$873=$A166),0),4))</f>
        <v/>
      </c>
      <c r="D166" s="17" t="str">
        <f t="array" ref="D166">IF(ISERROR(INDEX('Crop Comparison'!$A$2:$D$873,MATCH(1,('Crop Comparison'!$A$2:$A$873=$A$9)*('Crop Comparison'!$B$2:$B$873=$B166),0),4)),"",INDEX('Crop Comparison'!$A$2:$D$873,MATCH(1,('Crop Comparison'!$A$2:$A$873=$A$9)*('Crop Comparison'!$B$2:$B$873=$B166),0),4))</f>
        <v/>
      </c>
      <c r="E166" s="11" t="str">
        <f t="array" ref="E166">IF(ISERROR(INDEX('Crop Comparison'!$A$2:$D$873,MATCH(1,('Crop Comparison'!$A$2:$A$873=$A$9)*('Crop Comparison'!$B$2:$B$873=$C166),0),4)),"",INDEX('Crop Comparison'!$A$2:$D$873,MATCH(1,('Crop Comparison'!$A$2:$A$873=$A$9)*('Crop Comparison'!$B$2:$B$873=$C166),0),4))</f>
        <v/>
      </c>
      <c r="F166" s="28" t="str">
        <f t="array" ref="F166">IF(ISERROR(INDEX(Lookup_PestUse!$A$1:$D$876,SMALL(IF(Lookup_PestUse!$B$1:$B$876=$F$9,ROW(Lookup_PestUse!$B$1:$B$876)),ROW(Lookup_PestUse!152:152)),1)),"",INDEX(Lookup_PestUse!$A$1:$B$876,SMALL(IF(Lookup_PestUse!$B$1:$B$876=$F$9,ROW(Lookup_PestUse!$B$1:$B$876)),ROW(Lookup_PestUse!152:152)),1))</f>
        <v/>
      </c>
      <c r="G166" s="29" t="str">
        <f t="array" ref="G166">IF(ISERROR(INDEX(Lookup_PestUse!$A$1:$D$876,MATCH(1,(Lookup_PestUse!$A$1:$A$876=$F166)*(Lookup_PestUse!$B$1:$B$876=$F$9),0),3)),"",INDEX(Lookup_PestUse!$A$1:$D$876,MATCH(1,(Lookup_PestUse!$A$1:$A$876=$F166)*(Lookup_PestUse!$B$1:$B$876=$F$9),0),3))</f>
        <v/>
      </c>
      <c r="H166" s="30" t="str">
        <f t="array" ref="H166">IF(ISERROR(INDEX(Lookup_PestUse!$A$1:$D$876,MATCH(1,(Lookup_PestUse!$A$1:$A$876=$F166)*(Lookup_PestUse!$B$1:$B$876=$F$9),0),4)),"",INDEX(Lookup_PestUse!$A$1:$D$876,MATCH(1,(Lookup_PestUse!$A$1:$A$876=$F166)*(Lookup_PestUse!$B$1:$B$876=$F$9),0),4))</f>
        <v/>
      </c>
    </row>
    <row r="167" spans="1:8" x14ac:dyDescent="0.2">
      <c r="A167" s="28" t="str">
        <f t="array" ref="A167">IF(ISERROR(INDEX('Crop Comparison'!$A$1:$B$873,SMALL(IF('Crop Comparison'!$A$1:$A$873=$A$9,ROW('Crop Comparison'!$A$1:$A$873)),ROW('Crop Comparison'!152:152)),2)),"",INDEX('Crop Comparison'!$A$1:$B$873,SMALL(IF('Crop Comparison'!$A$1:$A$873=$A$9,ROW('Crop Comparison'!$A$1:$A$873)),ROW('Crop Comparison'!152:152)),2))</f>
        <v/>
      </c>
      <c r="B167" s="39" t="str">
        <f t="array" ref="B167">IF(ISERROR(INDEX('Crop Comparison'!$A$2:$D$873,MATCH(1,('Crop Comparison'!$A$2:$A$873=$A$9)*('Crop Comparison'!$B$2:$B$873=$A167),0),3)),"",INDEX('Crop Comparison'!$A$2:$D$873,MATCH(1,('Crop Comparison'!$A$2:$A$873=$A$9)*('Crop Comparison'!$B$2:$B$873=$A167),0),3))</f>
        <v/>
      </c>
      <c r="C167" s="40" t="str">
        <f t="array" ref="C167">IF(ISERROR(INDEX('Crop Comparison'!$A$2:$D$873,MATCH(1,('Crop Comparison'!$A$2:$A$873=$A$9)*('Crop Comparison'!$B$2:$B$873=$A167),0),4)),"",INDEX('Crop Comparison'!$A$2:$D$873,MATCH(1,('Crop Comparison'!$A$2:$A$873=$A$9)*('Crop Comparison'!$B$2:$B$873=$A167),0),4))</f>
        <v/>
      </c>
      <c r="D167" s="17" t="str">
        <f t="array" ref="D167">IF(ISERROR(INDEX('Crop Comparison'!$A$2:$D$873,MATCH(1,('Crop Comparison'!$A$2:$A$873=$A$9)*('Crop Comparison'!$B$2:$B$873=$B167),0),4)),"",INDEX('Crop Comparison'!$A$2:$D$873,MATCH(1,('Crop Comparison'!$A$2:$A$873=$A$9)*('Crop Comparison'!$B$2:$B$873=$B167),0),4))</f>
        <v/>
      </c>
      <c r="E167" s="11" t="str">
        <f t="array" ref="E167">IF(ISERROR(INDEX('Crop Comparison'!$A$2:$D$873,MATCH(1,('Crop Comparison'!$A$2:$A$873=$A$9)*('Crop Comparison'!$B$2:$B$873=$C167),0),4)),"",INDEX('Crop Comparison'!$A$2:$D$873,MATCH(1,('Crop Comparison'!$A$2:$A$873=$A$9)*('Crop Comparison'!$B$2:$B$873=$C167),0),4))</f>
        <v/>
      </c>
      <c r="F167" s="28" t="str">
        <f t="array" ref="F167">IF(ISERROR(INDEX(Lookup_PestUse!$A$1:$D$876,SMALL(IF(Lookup_PestUse!$B$1:$B$876=$F$9,ROW(Lookup_PestUse!$B$1:$B$876)),ROW(Lookup_PestUse!153:153)),1)),"",INDEX(Lookup_PestUse!$A$1:$B$876,SMALL(IF(Lookup_PestUse!$B$1:$B$876=$F$9,ROW(Lookup_PestUse!$B$1:$B$876)),ROW(Lookup_PestUse!153:153)),1))</f>
        <v/>
      </c>
      <c r="G167" s="29" t="str">
        <f t="array" ref="G167">IF(ISERROR(INDEX(Lookup_PestUse!$A$1:$D$876,MATCH(1,(Lookup_PestUse!$A$1:$A$876=$F167)*(Lookup_PestUse!$B$1:$B$876=$F$9),0),3)),"",INDEX(Lookup_PestUse!$A$1:$D$876,MATCH(1,(Lookup_PestUse!$A$1:$A$876=$F167)*(Lookup_PestUse!$B$1:$B$876=$F$9),0),3))</f>
        <v/>
      </c>
      <c r="H167" s="30" t="str">
        <f t="array" ref="H167">IF(ISERROR(INDEX(Lookup_PestUse!$A$1:$D$876,MATCH(1,(Lookup_PestUse!$A$1:$A$876=$F167)*(Lookup_PestUse!$B$1:$B$876=$F$9),0),4)),"",INDEX(Lookup_PestUse!$A$1:$D$876,MATCH(1,(Lookup_PestUse!$A$1:$A$876=$F167)*(Lookup_PestUse!$B$1:$B$876=$F$9),0),4))</f>
        <v/>
      </c>
    </row>
    <row r="168" spans="1:8" x14ac:dyDescent="0.2">
      <c r="A168" s="28" t="str">
        <f t="array" ref="A168">IF(ISERROR(INDEX('Crop Comparison'!$A$1:$B$873,SMALL(IF('Crop Comparison'!$A$1:$A$873=$A$9,ROW('Crop Comparison'!$A$1:$A$873)),ROW('Crop Comparison'!153:153)),2)),"",INDEX('Crop Comparison'!$A$1:$B$873,SMALL(IF('Crop Comparison'!$A$1:$A$873=$A$9,ROW('Crop Comparison'!$A$1:$A$873)),ROW('Crop Comparison'!153:153)),2))</f>
        <v/>
      </c>
      <c r="B168" s="39" t="str">
        <f t="array" ref="B168">IF(ISERROR(INDEX('Crop Comparison'!$A$2:$D$873,MATCH(1,('Crop Comparison'!$A$2:$A$873=$A$9)*('Crop Comparison'!$B$2:$B$873=$A168),0),3)),"",INDEX('Crop Comparison'!$A$2:$D$873,MATCH(1,('Crop Comparison'!$A$2:$A$873=$A$9)*('Crop Comparison'!$B$2:$B$873=$A168),0),3))</f>
        <v/>
      </c>
      <c r="C168" s="40" t="str">
        <f t="array" ref="C168">IF(ISERROR(INDEX('Crop Comparison'!$A$2:$D$873,MATCH(1,('Crop Comparison'!$A$2:$A$873=$A$9)*('Crop Comparison'!$B$2:$B$873=$A168),0),4)),"",INDEX('Crop Comparison'!$A$2:$D$873,MATCH(1,('Crop Comparison'!$A$2:$A$873=$A$9)*('Crop Comparison'!$B$2:$B$873=$A168),0),4))</f>
        <v/>
      </c>
      <c r="D168" s="17" t="str">
        <f t="array" ref="D168">IF(ISERROR(INDEX('Crop Comparison'!$A$2:$D$873,MATCH(1,('Crop Comparison'!$A$2:$A$873=$A$9)*('Crop Comparison'!$B$2:$B$873=$B168),0),4)),"",INDEX('Crop Comparison'!$A$2:$D$873,MATCH(1,('Crop Comparison'!$A$2:$A$873=$A$9)*('Crop Comparison'!$B$2:$B$873=$B168),0),4))</f>
        <v/>
      </c>
      <c r="E168" s="11" t="str">
        <f t="array" ref="E168">IF(ISERROR(INDEX('Crop Comparison'!$A$2:$D$873,MATCH(1,('Crop Comparison'!$A$2:$A$873=$A$9)*('Crop Comparison'!$B$2:$B$873=$C168),0),4)),"",INDEX('Crop Comparison'!$A$2:$D$873,MATCH(1,('Crop Comparison'!$A$2:$A$873=$A$9)*('Crop Comparison'!$B$2:$B$873=$C168),0),4))</f>
        <v/>
      </c>
      <c r="F168" s="28" t="str">
        <f t="array" ref="F168">IF(ISERROR(INDEX(Lookup_PestUse!$A$1:$D$876,SMALL(IF(Lookup_PestUse!$B$1:$B$876=$F$9,ROW(Lookup_PestUse!$B$1:$B$876)),ROW(Lookup_PestUse!154:154)),1)),"",INDEX(Lookup_PestUse!$A$1:$B$876,SMALL(IF(Lookup_PestUse!$B$1:$B$876=$F$9,ROW(Lookup_PestUse!$B$1:$B$876)),ROW(Lookup_PestUse!154:154)),1))</f>
        <v/>
      </c>
      <c r="G168" s="29" t="str">
        <f t="array" ref="G168">IF(ISERROR(INDEX(Lookup_PestUse!$A$1:$D$876,MATCH(1,(Lookup_PestUse!$A$1:$A$876=$F168)*(Lookup_PestUse!$B$1:$B$876=$F$9),0),3)),"",INDEX(Lookup_PestUse!$A$1:$D$876,MATCH(1,(Lookup_PestUse!$A$1:$A$876=$F168)*(Lookup_PestUse!$B$1:$B$876=$F$9),0),3))</f>
        <v/>
      </c>
      <c r="H168" s="30" t="str">
        <f t="array" ref="H168">IF(ISERROR(INDEX(Lookup_PestUse!$A$1:$D$876,MATCH(1,(Lookup_PestUse!$A$1:$A$876=$F168)*(Lookup_PestUse!$B$1:$B$876=$F$9),0),4)),"",INDEX(Lookup_PestUse!$A$1:$D$876,MATCH(1,(Lookup_PestUse!$A$1:$A$876=$F168)*(Lookup_PestUse!$B$1:$B$876=$F$9),0),4))</f>
        <v/>
      </c>
    </row>
    <row r="169" spans="1:8" x14ac:dyDescent="0.2">
      <c r="A169" s="28" t="str">
        <f t="array" ref="A169">IF(ISERROR(INDEX('Crop Comparison'!$A$1:$B$873,SMALL(IF('Crop Comparison'!$A$1:$A$873=$A$9,ROW('Crop Comparison'!$A$1:$A$873)),ROW('Crop Comparison'!154:154)),2)),"",INDEX('Crop Comparison'!$A$1:$B$873,SMALL(IF('Crop Comparison'!$A$1:$A$873=$A$9,ROW('Crop Comparison'!$A$1:$A$873)),ROW('Crop Comparison'!154:154)),2))</f>
        <v/>
      </c>
      <c r="B169" s="39" t="str">
        <f t="array" ref="B169">IF(ISERROR(INDEX('Crop Comparison'!$A$2:$D$873,MATCH(1,('Crop Comparison'!$A$2:$A$873=$A$9)*('Crop Comparison'!$B$2:$B$873=$A169),0),3)),"",INDEX('Crop Comparison'!$A$2:$D$873,MATCH(1,('Crop Comparison'!$A$2:$A$873=$A$9)*('Crop Comparison'!$B$2:$B$873=$A169),0),3))</f>
        <v/>
      </c>
      <c r="C169" s="40" t="str">
        <f t="array" ref="C169">IF(ISERROR(INDEX('Crop Comparison'!$A$2:$D$873,MATCH(1,('Crop Comparison'!$A$2:$A$873=$A$9)*('Crop Comparison'!$B$2:$B$873=$A169),0),4)),"",INDEX('Crop Comparison'!$A$2:$D$873,MATCH(1,('Crop Comparison'!$A$2:$A$873=$A$9)*('Crop Comparison'!$B$2:$B$873=$A169),0),4))</f>
        <v/>
      </c>
      <c r="D169" s="17" t="str">
        <f t="array" ref="D169">IF(ISERROR(INDEX('Crop Comparison'!$A$2:$D$873,MATCH(1,('Crop Comparison'!$A$2:$A$873=$A$9)*('Crop Comparison'!$B$2:$B$873=$B169),0),4)),"",INDEX('Crop Comparison'!$A$2:$D$873,MATCH(1,('Crop Comparison'!$A$2:$A$873=$A$9)*('Crop Comparison'!$B$2:$B$873=$B169),0),4))</f>
        <v/>
      </c>
      <c r="E169" s="11" t="str">
        <f t="array" ref="E169">IF(ISERROR(INDEX('Crop Comparison'!$A$2:$D$873,MATCH(1,('Crop Comparison'!$A$2:$A$873=$A$9)*('Crop Comparison'!$B$2:$B$873=$C169),0),4)),"",INDEX('Crop Comparison'!$A$2:$D$873,MATCH(1,('Crop Comparison'!$A$2:$A$873=$A$9)*('Crop Comparison'!$B$2:$B$873=$C169),0),4))</f>
        <v/>
      </c>
      <c r="F169" s="28" t="str">
        <f t="array" ref="F169">IF(ISERROR(INDEX(Lookup_PestUse!$A$1:$D$876,SMALL(IF(Lookup_PestUse!$B$1:$B$876=$F$9,ROW(Lookup_PestUse!$B$1:$B$876)),ROW(Lookup_PestUse!155:155)),1)),"",INDEX(Lookup_PestUse!$A$1:$B$876,SMALL(IF(Lookup_PestUse!$B$1:$B$876=$F$9,ROW(Lookup_PestUse!$B$1:$B$876)),ROW(Lookup_PestUse!155:155)),1))</f>
        <v/>
      </c>
      <c r="G169" s="29" t="str">
        <f t="array" ref="G169">IF(ISERROR(INDEX(Lookup_PestUse!$A$1:$D$876,MATCH(1,(Lookup_PestUse!$A$1:$A$876=$F169)*(Lookup_PestUse!$B$1:$B$876=$F$9),0),3)),"",INDEX(Lookup_PestUse!$A$1:$D$876,MATCH(1,(Lookup_PestUse!$A$1:$A$876=$F169)*(Lookup_PestUse!$B$1:$B$876=$F$9),0),3))</f>
        <v/>
      </c>
      <c r="H169" s="30" t="str">
        <f t="array" ref="H169">IF(ISERROR(INDEX(Lookup_PestUse!$A$1:$D$876,MATCH(1,(Lookup_PestUse!$A$1:$A$876=$F169)*(Lookup_PestUse!$B$1:$B$876=$F$9),0),4)),"",INDEX(Lookup_PestUse!$A$1:$D$876,MATCH(1,(Lookup_PestUse!$A$1:$A$876=$F169)*(Lookup_PestUse!$B$1:$B$876=$F$9),0),4))</f>
        <v/>
      </c>
    </row>
    <row r="170" spans="1:8" x14ac:dyDescent="0.2">
      <c r="A170" s="28" t="str">
        <f t="array" ref="A170">IF(ISERROR(INDEX('Crop Comparison'!$A$1:$B$873,SMALL(IF('Crop Comparison'!$A$1:$A$873=$A$9,ROW('Crop Comparison'!$A$1:$A$873)),ROW('Crop Comparison'!155:155)),2)),"",INDEX('Crop Comparison'!$A$1:$B$873,SMALL(IF('Crop Comparison'!$A$1:$A$873=$A$9,ROW('Crop Comparison'!$A$1:$A$873)),ROW('Crop Comparison'!155:155)),2))</f>
        <v/>
      </c>
      <c r="B170" s="39" t="str">
        <f t="array" ref="B170">IF(ISERROR(INDEX('Crop Comparison'!$A$2:$D$873,MATCH(1,('Crop Comparison'!$A$2:$A$873=$A$9)*('Crop Comparison'!$B$2:$B$873=$A170),0),3)),"",INDEX('Crop Comparison'!$A$2:$D$873,MATCH(1,('Crop Comparison'!$A$2:$A$873=$A$9)*('Crop Comparison'!$B$2:$B$873=$A170),0),3))</f>
        <v/>
      </c>
      <c r="C170" s="40" t="str">
        <f t="array" ref="C170">IF(ISERROR(INDEX('Crop Comparison'!$A$2:$D$873,MATCH(1,('Crop Comparison'!$A$2:$A$873=$A$9)*('Crop Comparison'!$B$2:$B$873=$A170),0),4)),"",INDEX('Crop Comparison'!$A$2:$D$873,MATCH(1,('Crop Comparison'!$A$2:$A$873=$A$9)*('Crop Comparison'!$B$2:$B$873=$A170),0),4))</f>
        <v/>
      </c>
      <c r="D170" s="17" t="str">
        <f t="array" ref="D170">IF(ISERROR(INDEX('Crop Comparison'!$A$2:$D$873,MATCH(1,('Crop Comparison'!$A$2:$A$873=$A$9)*('Crop Comparison'!$B$2:$B$873=$B170),0),4)),"",INDEX('Crop Comparison'!$A$2:$D$873,MATCH(1,('Crop Comparison'!$A$2:$A$873=$A$9)*('Crop Comparison'!$B$2:$B$873=$B170),0),4))</f>
        <v/>
      </c>
      <c r="E170" s="11" t="str">
        <f t="array" ref="E170">IF(ISERROR(INDEX('Crop Comparison'!$A$2:$D$873,MATCH(1,('Crop Comparison'!$A$2:$A$873=$A$9)*('Crop Comparison'!$B$2:$B$873=$C170),0),4)),"",INDEX('Crop Comparison'!$A$2:$D$873,MATCH(1,('Crop Comparison'!$A$2:$A$873=$A$9)*('Crop Comparison'!$B$2:$B$873=$C170),0),4))</f>
        <v/>
      </c>
      <c r="F170" s="28" t="str">
        <f t="array" ref="F170">IF(ISERROR(INDEX(Lookup_PestUse!$A$1:$D$876,SMALL(IF(Lookup_PestUse!$B$1:$B$876=$F$9,ROW(Lookup_PestUse!$B$1:$B$876)),ROW(Lookup_PestUse!156:156)),1)),"",INDEX(Lookup_PestUse!$A$1:$B$876,SMALL(IF(Lookup_PestUse!$B$1:$B$876=$F$9,ROW(Lookup_PestUse!$B$1:$B$876)),ROW(Lookup_PestUse!156:156)),1))</f>
        <v/>
      </c>
      <c r="G170" s="29" t="str">
        <f t="array" ref="G170">IF(ISERROR(INDEX(Lookup_PestUse!$A$1:$D$876,MATCH(1,(Lookup_PestUse!$A$1:$A$876=$F170)*(Lookup_PestUse!$B$1:$B$876=$F$9),0),3)),"",INDEX(Lookup_PestUse!$A$1:$D$876,MATCH(1,(Lookup_PestUse!$A$1:$A$876=$F170)*(Lookup_PestUse!$B$1:$B$876=$F$9),0),3))</f>
        <v/>
      </c>
      <c r="H170" s="30" t="str">
        <f t="array" ref="H170">IF(ISERROR(INDEX(Lookup_PestUse!$A$1:$D$876,MATCH(1,(Lookup_PestUse!$A$1:$A$876=$F170)*(Lookup_PestUse!$B$1:$B$876=$F$9),0),4)),"",INDEX(Lookup_PestUse!$A$1:$D$876,MATCH(1,(Lookup_PestUse!$A$1:$A$876=$F170)*(Lookup_PestUse!$B$1:$B$876=$F$9),0),4))</f>
        <v/>
      </c>
    </row>
    <row r="171" spans="1:8" x14ac:dyDescent="0.2">
      <c r="A171" s="28" t="str">
        <f t="array" ref="A171">IF(ISERROR(INDEX('Crop Comparison'!$A$1:$B$873,SMALL(IF('Crop Comparison'!$A$1:$A$873=$A$9,ROW('Crop Comparison'!$A$1:$A$873)),ROW('Crop Comparison'!156:156)),2)),"",INDEX('Crop Comparison'!$A$1:$B$873,SMALL(IF('Crop Comparison'!$A$1:$A$873=$A$9,ROW('Crop Comparison'!$A$1:$A$873)),ROW('Crop Comparison'!156:156)),2))</f>
        <v/>
      </c>
      <c r="B171" s="39" t="str">
        <f t="array" ref="B171">IF(ISERROR(INDEX('Crop Comparison'!$A$2:$D$873,MATCH(1,('Crop Comparison'!$A$2:$A$873=$A$9)*('Crop Comparison'!$B$2:$B$873=$A171),0),3)),"",INDEX('Crop Comparison'!$A$2:$D$873,MATCH(1,('Crop Comparison'!$A$2:$A$873=$A$9)*('Crop Comparison'!$B$2:$B$873=$A171),0),3))</f>
        <v/>
      </c>
      <c r="C171" s="40" t="str">
        <f t="array" ref="C171">IF(ISERROR(INDEX('Crop Comparison'!$A$2:$D$873,MATCH(1,('Crop Comparison'!$A$2:$A$873=$A$9)*('Crop Comparison'!$B$2:$B$873=$A171),0),4)),"",INDEX('Crop Comparison'!$A$2:$D$873,MATCH(1,('Crop Comparison'!$A$2:$A$873=$A$9)*('Crop Comparison'!$B$2:$B$873=$A171),0),4))</f>
        <v/>
      </c>
      <c r="D171" s="17" t="str">
        <f t="array" ref="D171">IF(ISERROR(INDEX('Crop Comparison'!$A$2:$D$873,MATCH(1,('Crop Comparison'!$A$2:$A$873=$A$9)*('Crop Comparison'!$B$2:$B$873=$B171),0),4)),"",INDEX('Crop Comparison'!$A$2:$D$873,MATCH(1,('Crop Comparison'!$A$2:$A$873=$A$9)*('Crop Comparison'!$B$2:$B$873=$B171),0),4))</f>
        <v/>
      </c>
      <c r="E171" s="11" t="str">
        <f t="array" ref="E171">IF(ISERROR(INDEX('Crop Comparison'!$A$2:$D$873,MATCH(1,('Crop Comparison'!$A$2:$A$873=$A$9)*('Crop Comparison'!$B$2:$B$873=$C171),0),4)),"",INDEX('Crop Comparison'!$A$2:$D$873,MATCH(1,('Crop Comparison'!$A$2:$A$873=$A$9)*('Crop Comparison'!$B$2:$B$873=$C171),0),4))</f>
        <v/>
      </c>
      <c r="F171" s="28" t="str">
        <f t="array" ref="F171">IF(ISERROR(INDEX(Lookup_PestUse!$A$1:$D$876,SMALL(IF(Lookup_PestUse!$B$1:$B$876=$F$9,ROW(Lookup_PestUse!$B$1:$B$876)),ROW(Lookup_PestUse!157:157)),1)),"",INDEX(Lookup_PestUse!$A$1:$B$876,SMALL(IF(Lookup_PestUse!$B$1:$B$876=$F$9,ROW(Lookup_PestUse!$B$1:$B$876)),ROW(Lookup_PestUse!157:157)),1))</f>
        <v/>
      </c>
      <c r="G171" s="29" t="str">
        <f t="array" ref="G171">IF(ISERROR(INDEX(Lookup_PestUse!$A$1:$D$876,MATCH(1,(Lookup_PestUse!$A$1:$A$876=$F171)*(Lookup_PestUse!$B$1:$B$876=$F$9),0),3)),"",INDEX(Lookup_PestUse!$A$1:$D$876,MATCH(1,(Lookup_PestUse!$A$1:$A$876=$F171)*(Lookup_PestUse!$B$1:$B$876=$F$9),0),3))</f>
        <v/>
      </c>
      <c r="H171" s="30" t="str">
        <f t="array" ref="H171">IF(ISERROR(INDEX(Lookup_PestUse!$A$1:$D$876,MATCH(1,(Lookup_PestUse!$A$1:$A$876=$F171)*(Lookup_PestUse!$B$1:$B$876=$F$9),0),4)),"",INDEX(Lookup_PestUse!$A$1:$D$876,MATCH(1,(Lookup_PestUse!$A$1:$A$876=$F171)*(Lookup_PestUse!$B$1:$B$876=$F$9),0),4))</f>
        <v/>
      </c>
    </row>
    <row r="172" spans="1:8" x14ac:dyDescent="0.2">
      <c r="A172" s="28" t="str">
        <f t="array" ref="A172">IF(ISERROR(INDEX('Crop Comparison'!$A$1:$B$873,SMALL(IF('Crop Comparison'!$A$1:$A$873=$A$9,ROW('Crop Comparison'!$A$1:$A$873)),ROW('Crop Comparison'!157:157)),2)),"",INDEX('Crop Comparison'!$A$1:$B$873,SMALL(IF('Crop Comparison'!$A$1:$A$873=$A$9,ROW('Crop Comparison'!$A$1:$A$873)),ROW('Crop Comparison'!157:157)),2))</f>
        <v/>
      </c>
      <c r="B172" s="39" t="str">
        <f t="array" ref="B172">IF(ISERROR(INDEX('Crop Comparison'!$A$2:$D$873,MATCH(1,('Crop Comparison'!$A$2:$A$873=$A$9)*('Crop Comparison'!$B$2:$B$873=$A172),0),3)),"",INDEX('Crop Comparison'!$A$2:$D$873,MATCH(1,('Crop Comparison'!$A$2:$A$873=$A$9)*('Crop Comparison'!$B$2:$B$873=$A172),0),3))</f>
        <v/>
      </c>
      <c r="C172" s="40" t="str">
        <f t="array" ref="C172">IF(ISERROR(INDEX('Crop Comparison'!$A$2:$D$873,MATCH(1,('Crop Comparison'!$A$2:$A$873=$A$9)*('Crop Comparison'!$B$2:$B$873=$A172),0),4)),"",INDEX('Crop Comparison'!$A$2:$D$873,MATCH(1,('Crop Comparison'!$A$2:$A$873=$A$9)*('Crop Comparison'!$B$2:$B$873=$A172),0),4))</f>
        <v/>
      </c>
      <c r="D172" s="17" t="str">
        <f t="array" ref="D172">IF(ISERROR(INDEX('Crop Comparison'!$A$2:$D$873,MATCH(1,('Crop Comparison'!$A$2:$A$873=$A$9)*('Crop Comparison'!$B$2:$B$873=$B172),0),4)),"",INDEX('Crop Comparison'!$A$2:$D$873,MATCH(1,('Crop Comparison'!$A$2:$A$873=$A$9)*('Crop Comparison'!$B$2:$B$873=$B172),0),4))</f>
        <v/>
      </c>
      <c r="E172" s="11" t="str">
        <f t="array" ref="E172">IF(ISERROR(INDEX('Crop Comparison'!$A$2:$D$873,MATCH(1,('Crop Comparison'!$A$2:$A$873=$A$9)*('Crop Comparison'!$B$2:$B$873=$C172),0),4)),"",INDEX('Crop Comparison'!$A$2:$D$873,MATCH(1,('Crop Comparison'!$A$2:$A$873=$A$9)*('Crop Comparison'!$B$2:$B$873=$C172),0),4))</f>
        <v/>
      </c>
      <c r="F172" s="28" t="str">
        <f t="array" ref="F172">IF(ISERROR(INDEX(Lookup_PestUse!$A$1:$D$876,SMALL(IF(Lookup_PestUse!$B$1:$B$876=$F$9,ROW(Lookup_PestUse!$B$1:$B$876)),ROW(Lookup_PestUse!158:158)),1)),"",INDEX(Lookup_PestUse!$A$1:$B$876,SMALL(IF(Lookup_PestUse!$B$1:$B$876=$F$9,ROW(Lookup_PestUse!$B$1:$B$876)),ROW(Lookup_PestUse!158:158)),1))</f>
        <v/>
      </c>
      <c r="G172" s="29" t="str">
        <f t="array" ref="G172">IF(ISERROR(INDEX(Lookup_PestUse!$A$1:$D$876,MATCH(1,(Lookup_PestUse!$A$1:$A$876=$F172)*(Lookup_PestUse!$B$1:$B$876=$F$9),0),3)),"",INDEX(Lookup_PestUse!$A$1:$D$876,MATCH(1,(Lookup_PestUse!$A$1:$A$876=$F172)*(Lookup_PestUse!$B$1:$B$876=$F$9),0),3))</f>
        <v/>
      </c>
      <c r="H172" s="30" t="str">
        <f t="array" ref="H172">IF(ISERROR(INDEX(Lookup_PestUse!$A$1:$D$876,MATCH(1,(Lookup_PestUse!$A$1:$A$876=$F172)*(Lookup_PestUse!$B$1:$B$876=$F$9),0),4)),"",INDEX(Lookup_PestUse!$A$1:$D$876,MATCH(1,(Lookup_PestUse!$A$1:$A$876=$F172)*(Lookup_PestUse!$B$1:$B$876=$F$9),0),4))</f>
        <v/>
      </c>
    </row>
    <row r="173" spans="1:8" x14ac:dyDescent="0.2">
      <c r="A173" s="28" t="str">
        <f t="array" ref="A173">IF(ISERROR(INDEX('Crop Comparison'!$A$1:$B$873,SMALL(IF('Crop Comparison'!$A$1:$A$873=$A$9,ROW('Crop Comparison'!$A$1:$A$873)),ROW('Crop Comparison'!158:158)),2)),"",INDEX('Crop Comparison'!$A$1:$B$873,SMALL(IF('Crop Comparison'!$A$1:$A$873=$A$9,ROW('Crop Comparison'!$A$1:$A$873)),ROW('Crop Comparison'!158:158)),2))</f>
        <v/>
      </c>
      <c r="B173" s="39" t="str">
        <f t="array" ref="B173">IF(ISERROR(INDEX('Crop Comparison'!$A$2:$D$873,MATCH(1,('Crop Comparison'!$A$2:$A$873=$A$9)*('Crop Comparison'!$B$2:$B$873=$A173),0),3)),"",INDEX('Crop Comparison'!$A$2:$D$873,MATCH(1,('Crop Comparison'!$A$2:$A$873=$A$9)*('Crop Comparison'!$B$2:$B$873=$A173),0),3))</f>
        <v/>
      </c>
      <c r="C173" s="40" t="str">
        <f t="array" ref="C173">IF(ISERROR(INDEX('Crop Comparison'!$A$2:$D$873,MATCH(1,('Crop Comparison'!$A$2:$A$873=$A$9)*('Crop Comparison'!$B$2:$B$873=$A173),0),4)),"",INDEX('Crop Comparison'!$A$2:$D$873,MATCH(1,('Crop Comparison'!$A$2:$A$873=$A$9)*('Crop Comparison'!$B$2:$B$873=$A173),0),4))</f>
        <v/>
      </c>
      <c r="D173" s="17" t="str">
        <f t="array" ref="D173">IF(ISERROR(INDEX('Crop Comparison'!$A$2:$D$873,MATCH(1,('Crop Comparison'!$A$2:$A$873=$A$9)*('Crop Comparison'!$B$2:$B$873=$B173),0),4)),"",INDEX('Crop Comparison'!$A$2:$D$873,MATCH(1,('Crop Comparison'!$A$2:$A$873=$A$9)*('Crop Comparison'!$B$2:$B$873=$B173),0),4))</f>
        <v/>
      </c>
      <c r="E173" s="11" t="str">
        <f t="array" ref="E173">IF(ISERROR(INDEX('Crop Comparison'!$A$2:$D$873,MATCH(1,('Crop Comparison'!$A$2:$A$873=$A$9)*('Crop Comparison'!$B$2:$B$873=$C173),0),4)),"",INDEX('Crop Comparison'!$A$2:$D$873,MATCH(1,('Crop Comparison'!$A$2:$A$873=$A$9)*('Crop Comparison'!$B$2:$B$873=$C173),0),4))</f>
        <v/>
      </c>
      <c r="F173" s="28" t="str">
        <f t="array" ref="F173">IF(ISERROR(INDEX(Lookup_PestUse!$A$1:$D$876,SMALL(IF(Lookup_PestUse!$B$1:$B$876=$F$9,ROW(Lookup_PestUse!$B$1:$B$876)),ROW(Lookup_PestUse!159:159)),1)),"",INDEX(Lookup_PestUse!$A$1:$B$876,SMALL(IF(Lookup_PestUse!$B$1:$B$876=$F$9,ROW(Lookup_PestUse!$B$1:$B$876)),ROW(Lookup_PestUse!159:159)),1))</f>
        <v/>
      </c>
      <c r="G173" s="29" t="str">
        <f t="array" ref="G173">IF(ISERROR(INDEX(Lookup_PestUse!$A$1:$D$876,MATCH(1,(Lookup_PestUse!$A$1:$A$876=$F173)*(Lookup_PestUse!$B$1:$B$876=$F$9),0),3)),"",INDEX(Lookup_PestUse!$A$1:$D$876,MATCH(1,(Lookup_PestUse!$A$1:$A$876=$F173)*(Lookup_PestUse!$B$1:$B$876=$F$9),0),3))</f>
        <v/>
      </c>
      <c r="H173" s="30" t="str">
        <f t="array" ref="H173">IF(ISERROR(INDEX(Lookup_PestUse!$A$1:$D$876,MATCH(1,(Lookup_PestUse!$A$1:$A$876=$F173)*(Lookup_PestUse!$B$1:$B$876=$F$9),0),4)),"",INDEX(Lookup_PestUse!$A$1:$D$876,MATCH(1,(Lookup_PestUse!$A$1:$A$876=$F173)*(Lookup_PestUse!$B$1:$B$876=$F$9),0),4))</f>
        <v/>
      </c>
    </row>
    <row r="174" spans="1:8" x14ac:dyDescent="0.2">
      <c r="A174" s="28" t="str">
        <f t="array" ref="A174">IF(ISERROR(INDEX('Crop Comparison'!$A$1:$B$873,SMALL(IF('Crop Comparison'!$A$1:$A$873=$A$9,ROW('Crop Comparison'!$A$1:$A$873)),ROW('Crop Comparison'!159:159)),2)),"",INDEX('Crop Comparison'!$A$1:$B$873,SMALL(IF('Crop Comparison'!$A$1:$A$873=$A$9,ROW('Crop Comparison'!$A$1:$A$873)),ROW('Crop Comparison'!159:159)),2))</f>
        <v/>
      </c>
      <c r="B174" s="39" t="str">
        <f t="array" ref="B174">IF(ISERROR(INDEX('Crop Comparison'!$A$2:$D$873,MATCH(1,('Crop Comparison'!$A$2:$A$873=$A$9)*('Crop Comparison'!$B$2:$B$873=$A174),0),3)),"",INDEX('Crop Comparison'!$A$2:$D$873,MATCH(1,('Crop Comparison'!$A$2:$A$873=$A$9)*('Crop Comparison'!$B$2:$B$873=$A174),0),3))</f>
        <v/>
      </c>
      <c r="C174" s="40" t="str">
        <f t="array" ref="C174">IF(ISERROR(INDEX('Crop Comparison'!$A$2:$D$873,MATCH(1,('Crop Comparison'!$A$2:$A$873=$A$9)*('Crop Comparison'!$B$2:$B$873=$A174),0),4)),"",INDEX('Crop Comparison'!$A$2:$D$873,MATCH(1,('Crop Comparison'!$A$2:$A$873=$A$9)*('Crop Comparison'!$B$2:$B$873=$A174),0),4))</f>
        <v/>
      </c>
      <c r="D174" s="17" t="str">
        <f t="array" ref="D174">IF(ISERROR(INDEX('Crop Comparison'!$A$2:$D$873,MATCH(1,('Crop Comparison'!$A$2:$A$873=$A$9)*('Crop Comparison'!$B$2:$B$873=$B174),0),4)),"",INDEX('Crop Comparison'!$A$2:$D$873,MATCH(1,('Crop Comparison'!$A$2:$A$873=$A$9)*('Crop Comparison'!$B$2:$B$873=$B174),0),4))</f>
        <v/>
      </c>
      <c r="E174" s="11" t="str">
        <f t="array" ref="E174">IF(ISERROR(INDEX('Crop Comparison'!$A$2:$D$873,MATCH(1,('Crop Comparison'!$A$2:$A$873=$A$9)*('Crop Comparison'!$B$2:$B$873=$C174),0),4)),"",INDEX('Crop Comparison'!$A$2:$D$873,MATCH(1,('Crop Comparison'!$A$2:$A$873=$A$9)*('Crop Comparison'!$B$2:$B$873=$C174),0),4))</f>
        <v/>
      </c>
      <c r="F174" s="28" t="str">
        <f t="array" ref="F174">IF(ISERROR(INDEX(Lookup_PestUse!$A$1:$D$876,SMALL(IF(Lookup_PestUse!$B$1:$B$876=$F$9,ROW(Lookup_PestUse!$B$1:$B$876)),ROW(Lookup_PestUse!160:160)),1)),"",INDEX(Lookup_PestUse!$A$1:$B$876,SMALL(IF(Lookup_PestUse!$B$1:$B$876=$F$9,ROW(Lookup_PestUse!$B$1:$B$876)),ROW(Lookup_PestUse!160:160)),1))</f>
        <v/>
      </c>
      <c r="G174" s="29" t="str">
        <f t="array" ref="G174">IF(ISERROR(INDEX(Lookup_PestUse!$A$1:$D$876,MATCH(1,(Lookup_PestUse!$A$1:$A$876=$F174)*(Lookup_PestUse!$B$1:$B$876=$F$9),0),3)),"",INDEX(Lookup_PestUse!$A$1:$D$876,MATCH(1,(Lookup_PestUse!$A$1:$A$876=$F174)*(Lookup_PestUse!$B$1:$B$876=$F$9),0),3))</f>
        <v/>
      </c>
      <c r="H174" s="30" t="str">
        <f t="array" ref="H174">IF(ISERROR(INDEX(Lookup_PestUse!$A$1:$D$876,MATCH(1,(Lookup_PestUse!$A$1:$A$876=$F174)*(Lookup_PestUse!$B$1:$B$876=$F$9),0),4)),"",INDEX(Lookup_PestUse!$A$1:$D$876,MATCH(1,(Lookup_PestUse!$A$1:$A$876=$F174)*(Lookup_PestUse!$B$1:$B$876=$F$9),0),4))</f>
        <v/>
      </c>
    </row>
    <row r="175" spans="1:8" x14ac:dyDescent="0.2">
      <c r="A175" s="28" t="str">
        <f t="array" ref="A175">IF(ISERROR(INDEX('Crop Comparison'!$A$1:$B$873,SMALL(IF('Crop Comparison'!$A$1:$A$873=$A$9,ROW('Crop Comparison'!$A$1:$A$873)),ROW('Crop Comparison'!160:160)),2)),"",INDEX('Crop Comparison'!$A$1:$B$873,SMALL(IF('Crop Comparison'!$A$1:$A$873=$A$9,ROW('Crop Comparison'!$A$1:$A$873)),ROW('Crop Comparison'!160:160)),2))</f>
        <v/>
      </c>
      <c r="B175" s="39" t="str">
        <f t="array" ref="B175">IF(ISERROR(INDEX('Crop Comparison'!$A$2:$D$873,MATCH(1,('Crop Comparison'!$A$2:$A$873=$A$9)*('Crop Comparison'!$B$2:$B$873=$A175),0),3)),"",INDEX('Crop Comparison'!$A$2:$D$873,MATCH(1,('Crop Comparison'!$A$2:$A$873=$A$9)*('Crop Comparison'!$B$2:$B$873=$A175),0),3))</f>
        <v/>
      </c>
      <c r="C175" s="40" t="str">
        <f t="array" ref="C175">IF(ISERROR(INDEX('Crop Comparison'!$A$2:$D$873,MATCH(1,('Crop Comparison'!$A$2:$A$873=$A$9)*('Crop Comparison'!$B$2:$B$873=$A175),0),4)),"",INDEX('Crop Comparison'!$A$2:$D$873,MATCH(1,('Crop Comparison'!$A$2:$A$873=$A$9)*('Crop Comparison'!$B$2:$B$873=$A175),0),4))</f>
        <v/>
      </c>
      <c r="D175" s="17" t="str">
        <f t="array" ref="D175">IF(ISERROR(INDEX('Crop Comparison'!$A$2:$D$873,MATCH(1,('Crop Comparison'!$A$2:$A$873=$A$9)*('Crop Comparison'!$B$2:$B$873=$B175),0),4)),"",INDEX('Crop Comparison'!$A$2:$D$873,MATCH(1,('Crop Comparison'!$A$2:$A$873=$A$9)*('Crop Comparison'!$B$2:$B$873=$B175),0),4))</f>
        <v/>
      </c>
      <c r="E175" s="11" t="str">
        <f t="array" ref="E175">IF(ISERROR(INDEX('Crop Comparison'!$A$2:$D$873,MATCH(1,('Crop Comparison'!$A$2:$A$873=$A$9)*('Crop Comparison'!$B$2:$B$873=$C175),0),4)),"",INDEX('Crop Comparison'!$A$2:$D$873,MATCH(1,('Crop Comparison'!$A$2:$A$873=$A$9)*('Crop Comparison'!$B$2:$B$873=$C175),0),4))</f>
        <v/>
      </c>
      <c r="F175" s="28" t="str">
        <f t="array" ref="F175">IF(ISERROR(INDEX(Lookup_PestUse!$A$1:$D$876,SMALL(IF(Lookup_PestUse!$B$1:$B$876=$F$9,ROW(Lookup_PestUse!$B$1:$B$876)),ROW(Lookup_PestUse!161:161)),1)),"",INDEX(Lookup_PestUse!$A$1:$B$876,SMALL(IF(Lookup_PestUse!$B$1:$B$876=$F$9,ROW(Lookup_PestUse!$B$1:$B$876)),ROW(Lookup_PestUse!161:161)),1))</f>
        <v/>
      </c>
      <c r="G175" s="29" t="str">
        <f t="array" ref="G175">IF(ISERROR(INDEX(Lookup_PestUse!$A$1:$D$876,MATCH(1,(Lookup_PestUse!$A$1:$A$876=$F175)*(Lookup_PestUse!$B$1:$B$876=$F$9),0),3)),"",INDEX(Lookup_PestUse!$A$1:$D$876,MATCH(1,(Lookup_PestUse!$A$1:$A$876=$F175)*(Lookup_PestUse!$B$1:$B$876=$F$9),0),3))</f>
        <v/>
      </c>
      <c r="H175" s="30" t="str">
        <f t="array" ref="H175">IF(ISERROR(INDEX(Lookup_PestUse!$A$1:$D$876,MATCH(1,(Lookup_PestUse!$A$1:$A$876=$F175)*(Lookup_PestUse!$B$1:$B$876=$F$9),0),4)),"",INDEX(Lookup_PestUse!$A$1:$D$876,MATCH(1,(Lookup_PestUse!$A$1:$A$876=$F175)*(Lookup_PestUse!$B$1:$B$876=$F$9),0),4))</f>
        <v/>
      </c>
    </row>
    <row r="176" spans="1:8" x14ac:dyDescent="0.2">
      <c r="A176" s="28" t="str">
        <f t="array" ref="A176">IF(ISERROR(INDEX('Crop Comparison'!$A$1:$B$873,SMALL(IF('Crop Comparison'!$A$1:$A$873=$A$9,ROW('Crop Comparison'!$A$1:$A$873)),ROW('Crop Comparison'!161:161)),2)),"",INDEX('Crop Comparison'!$A$1:$B$873,SMALL(IF('Crop Comparison'!$A$1:$A$873=$A$9,ROW('Crop Comparison'!$A$1:$A$873)),ROW('Crop Comparison'!161:161)),2))</f>
        <v/>
      </c>
      <c r="B176" s="39" t="str">
        <f t="array" ref="B176">IF(ISERROR(INDEX('Crop Comparison'!$A$2:$D$873,MATCH(1,('Crop Comparison'!$A$2:$A$873=$A$9)*('Crop Comparison'!$B$2:$B$873=$A176),0),3)),"",INDEX('Crop Comparison'!$A$2:$D$873,MATCH(1,('Crop Comparison'!$A$2:$A$873=$A$9)*('Crop Comparison'!$B$2:$B$873=$A176),0),3))</f>
        <v/>
      </c>
      <c r="C176" s="40" t="str">
        <f t="array" ref="C176">IF(ISERROR(INDEX('Crop Comparison'!$A$2:$D$873,MATCH(1,('Crop Comparison'!$A$2:$A$873=$A$9)*('Crop Comparison'!$B$2:$B$873=$A176),0),4)),"",INDEX('Crop Comparison'!$A$2:$D$873,MATCH(1,('Crop Comparison'!$A$2:$A$873=$A$9)*('Crop Comparison'!$B$2:$B$873=$A176),0),4))</f>
        <v/>
      </c>
      <c r="D176" s="17" t="str">
        <f t="array" ref="D176">IF(ISERROR(INDEX('Crop Comparison'!$A$2:$D$873,MATCH(1,('Crop Comparison'!$A$2:$A$873=$A$9)*('Crop Comparison'!$B$2:$B$873=$B176),0),4)),"",INDEX('Crop Comparison'!$A$2:$D$873,MATCH(1,('Crop Comparison'!$A$2:$A$873=$A$9)*('Crop Comparison'!$B$2:$B$873=$B176),0),4))</f>
        <v/>
      </c>
      <c r="E176" s="11" t="str">
        <f t="array" ref="E176">IF(ISERROR(INDEX('Crop Comparison'!$A$2:$D$873,MATCH(1,('Crop Comparison'!$A$2:$A$873=$A$9)*('Crop Comparison'!$B$2:$B$873=$C176),0),4)),"",INDEX('Crop Comparison'!$A$2:$D$873,MATCH(1,('Crop Comparison'!$A$2:$A$873=$A$9)*('Crop Comparison'!$B$2:$B$873=$C176),0),4))</f>
        <v/>
      </c>
      <c r="F176" s="28" t="str">
        <f t="array" ref="F176">IF(ISERROR(INDEX(Lookup_PestUse!$A$1:$D$876,SMALL(IF(Lookup_PestUse!$B$1:$B$876=$F$9,ROW(Lookup_PestUse!$B$1:$B$876)),ROW(Lookup_PestUse!162:162)),1)),"",INDEX(Lookup_PestUse!$A$1:$B$876,SMALL(IF(Lookup_PestUse!$B$1:$B$876=$F$9,ROW(Lookup_PestUse!$B$1:$B$876)),ROW(Lookup_PestUse!162:162)),1))</f>
        <v/>
      </c>
      <c r="G176" s="29" t="str">
        <f t="array" ref="G176">IF(ISERROR(INDEX(Lookup_PestUse!$A$1:$D$876,MATCH(1,(Lookup_PestUse!$A$1:$A$876=$F176)*(Lookup_PestUse!$B$1:$B$876=$F$9),0),3)),"",INDEX(Lookup_PestUse!$A$1:$D$876,MATCH(1,(Lookup_PestUse!$A$1:$A$876=$F176)*(Lookup_PestUse!$B$1:$B$876=$F$9),0),3))</f>
        <v/>
      </c>
      <c r="H176" s="30" t="str">
        <f t="array" ref="H176">IF(ISERROR(INDEX(Lookup_PestUse!$A$1:$D$876,MATCH(1,(Lookup_PestUse!$A$1:$A$876=$F176)*(Lookup_PestUse!$B$1:$B$876=$F$9),0),4)),"",INDEX(Lookup_PestUse!$A$1:$D$876,MATCH(1,(Lookup_PestUse!$A$1:$A$876=$F176)*(Lookup_PestUse!$B$1:$B$876=$F$9),0),4))</f>
        <v/>
      </c>
    </row>
    <row r="177" spans="1:8" x14ac:dyDescent="0.2">
      <c r="A177" s="28" t="str">
        <f t="array" ref="A177">IF(ISERROR(INDEX('Crop Comparison'!$A$1:$B$873,SMALL(IF('Crop Comparison'!$A$1:$A$873=$A$9,ROW('Crop Comparison'!$A$1:$A$873)),ROW('Crop Comparison'!162:162)),2)),"",INDEX('Crop Comparison'!$A$1:$B$873,SMALL(IF('Crop Comparison'!$A$1:$A$873=$A$9,ROW('Crop Comparison'!$A$1:$A$873)),ROW('Crop Comparison'!162:162)),2))</f>
        <v/>
      </c>
      <c r="B177" s="39" t="str">
        <f t="array" ref="B177">IF(ISERROR(INDEX('Crop Comparison'!$A$2:$D$873,MATCH(1,('Crop Comparison'!$A$2:$A$873=$A$9)*('Crop Comparison'!$B$2:$B$873=$A177),0),3)),"",INDEX('Crop Comparison'!$A$2:$D$873,MATCH(1,('Crop Comparison'!$A$2:$A$873=$A$9)*('Crop Comparison'!$B$2:$B$873=$A177),0),3))</f>
        <v/>
      </c>
      <c r="C177" s="40" t="str">
        <f t="array" ref="C177">IF(ISERROR(INDEX('Crop Comparison'!$A$2:$D$873,MATCH(1,('Crop Comparison'!$A$2:$A$873=$A$9)*('Crop Comparison'!$B$2:$B$873=$A177),0),4)),"",INDEX('Crop Comparison'!$A$2:$D$873,MATCH(1,('Crop Comparison'!$A$2:$A$873=$A$9)*('Crop Comparison'!$B$2:$B$873=$A177),0),4))</f>
        <v/>
      </c>
      <c r="D177" s="17" t="str">
        <f t="array" ref="D177">IF(ISERROR(INDEX('Crop Comparison'!$A$2:$D$873,MATCH(1,('Crop Comparison'!$A$2:$A$873=$A$9)*('Crop Comparison'!$B$2:$B$873=$B177),0),4)),"",INDEX('Crop Comparison'!$A$2:$D$873,MATCH(1,('Crop Comparison'!$A$2:$A$873=$A$9)*('Crop Comparison'!$B$2:$B$873=$B177),0),4))</f>
        <v/>
      </c>
      <c r="E177" s="11" t="str">
        <f t="array" ref="E177">IF(ISERROR(INDEX('Crop Comparison'!$A$2:$D$873,MATCH(1,('Crop Comparison'!$A$2:$A$873=$A$9)*('Crop Comparison'!$B$2:$B$873=$C177),0),4)),"",INDEX('Crop Comparison'!$A$2:$D$873,MATCH(1,('Crop Comparison'!$A$2:$A$873=$A$9)*('Crop Comparison'!$B$2:$B$873=$C177),0),4))</f>
        <v/>
      </c>
      <c r="F177" s="28" t="str">
        <f t="array" ref="F177">IF(ISERROR(INDEX(Lookup_PestUse!$A$1:$D$876,SMALL(IF(Lookup_PestUse!$B$1:$B$876=$F$9,ROW(Lookup_PestUse!$B$1:$B$876)),ROW(Lookup_PestUse!163:163)),1)),"",INDEX(Lookup_PestUse!$A$1:$B$876,SMALL(IF(Lookup_PestUse!$B$1:$B$876=$F$9,ROW(Lookup_PestUse!$B$1:$B$876)),ROW(Lookup_PestUse!163:163)),1))</f>
        <v/>
      </c>
      <c r="G177" s="29" t="str">
        <f t="array" ref="G177">IF(ISERROR(INDEX(Lookup_PestUse!$A$1:$D$876,MATCH(1,(Lookup_PestUse!$A$1:$A$876=$F177)*(Lookup_PestUse!$B$1:$B$876=$F$9),0),3)),"",INDEX(Lookup_PestUse!$A$1:$D$876,MATCH(1,(Lookup_PestUse!$A$1:$A$876=$F177)*(Lookup_PestUse!$B$1:$B$876=$F$9),0),3))</f>
        <v/>
      </c>
      <c r="H177" s="30" t="str">
        <f t="array" ref="H177">IF(ISERROR(INDEX(Lookup_PestUse!$A$1:$D$876,MATCH(1,(Lookup_PestUse!$A$1:$A$876=$F177)*(Lookup_PestUse!$B$1:$B$876=$F$9),0),4)),"",INDEX(Lookup_PestUse!$A$1:$D$876,MATCH(1,(Lookup_PestUse!$A$1:$A$876=$F177)*(Lookup_PestUse!$B$1:$B$876=$F$9),0),4))</f>
        <v/>
      </c>
    </row>
    <row r="178" spans="1:8" x14ac:dyDescent="0.2">
      <c r="A178" s="28" t="str">
        <f t="array" ref="A178">IF(ISERROR(INDEX('Crop Comparison'!$A$1:$B$873,SMALL(IF('Crop Comparison'!$A$1:$A$873=$A$9,ROW('Crop Comparison'!$A$1:$A$873)),ROW('Crop Comparison'!163:163)),2)),"",INDEX('Crop Comparison'!$A$1:$B$873,SMALL(IF('Crop Comparison'!$A$1:$A$873=$A$9,ROW('Crop Comparison'!$A$1:$A$873)),ROW('Crop Comparison'!163:163)),2))</f>
        <v/>
      </c>
      <c r="B178" s="39" t="str">
        <f t="array" ref="B178">IF(ISERROR(INDEX('Crop Comparison'!$A$2:$D$873,MATCH(1,('Crop Comparison'!$A$2:$A$873=$A$9)*('Crop Comparison'!$B$2:$B$873=$A178),0),3)),"",INDEX('Crop Comparison'!$A$2:$D$873,MATCH(1,('Crop Comparison'!$A$2:$A$873=$A$9)*('Crop Comparison'!$B$2:$B$873=$A178),0),3))</f>
        <v/>
      </c>
      <c r="C178" s="40" t="str">
        <f t="array" ref="C178">IF(ISERROR(INDEX('Crop Comparison'!$A$2:$D$873,MATCH(1,('Crop Comparison'!$A$2:$A$873=$A$9)*('Crop Comparison'!$B$2:$B$873=$A178),0),4)),"",INDEX('Crop Comparison'!$A$2:$D$873,MATCH(1,('Crop Comparison'!$A$2:$A$873=$A$9)*('Crop Comparison'!$B$2:$B$873=$A178),0),4))</f>
        <v/>
      </c>
      <c r="D178" s="17" t="str">
        <f t="array" ref="D178">IF(ISERROR(INDEX('Crop Comparison'!$A$2:$D$873,MATCH(1,('Crop Comparison'!$A$2:$A$873=$A$9)*('Crop Comparison'!$B$2:$B$873=$B178),0),4)),"",INDEX('Crop Comparison'!$A$2:$D$873,MATCH(1,('Crop Comparison'!$A$2:$A$873=$A$9)*('Crop Comparison'!$B$2:$B$873=$B178),0),4))</f>
        <v/>
      </c>
      <c r="E178" s="11" t="str">
        <f t="array" ref="E178">IF(ISERROR(INDEX('Crop Comparison'!$A$2:$D$873,MATCH(1,('Crop Comparison'!$A$2:$A$873=$A$9)*('Crop Comparison'!$B$2:$B$873=$C178),0),4)),"",INDEX('Crop Comparison'!$A$2:$D$873,MATCH(1,('Crop Comparison'!$A$2:$A$873=$A$9)*('Crop Comparison'!$B$2:$B$873=$C178),0),4))</f>
        <v/>
      </c>
      <c r="F178" s="28" t="str">
        <f t="array" ref="F178">IF(ISERROR(INDEX(Lookup_PestUse!$A$1:$D$876,SMALL(IF(Lookup_PestUse!$B$1:$B$876=$F$9,ROW(Lookup_PestUse!$B$1:$B$876)),ROW(Lookup_PestUse!164:164)),1)),"",INDEX(Lookup_PestUse!$A$1:$B$876,SMALL(IF(Lookup_PestUse!$B$1:$B$876=$F$9,ROW(Lookup_PestUse!$B$1:$B$876)),ROW(Lookup_PestUse!164:164)),1))</f>
        <v/>
      </c>
      <c r="G178" s="29" t="str">
        <f t="array" ref="G178">IF(ISERROR(INDEX(Lookup_PestUse!$A$1:$D$876,MATCH(1,(Lookup_PestUse!$A$1:$A$876=$F178)*(Lookup_PestUse!$B$1:$B$876=$F$9),0),3)),"",INDEX(Lookup_PestUse!$A$1:$D$876,MATCH(1,(Lookup_PestUse!$A$1:$A$876=$F178)*(Lookup_PestUse!$B$1:$B$876=$F$9),0),3))</f>
        <v/>
      </c>
      <c r="H178" s="30" t="str">
        <f t="array" ref="H178">IF(ISERROR(INDEX(Lookup_PestUse!$A$1:$D$876,MATCH(1,(Lookup_PestUse!$A$1:$A$876=$F178)*(Lookup_PestUse!$B$1:$B$876=$F$9),0),4)),"",INDEX(Lookup_PestUse!$A$1:$D$876,MATCH(1,(Lookup_PestUse!$A$1:$A$876=$F178)*(Lookup_PestUse!$B$1:$B$876=$F$9),0),4))</f>
        <v/>
      </c>
    </row>
    <row r="179" spans="1:8" x14ac:dyDescent="0.2">
      <c r="A179" s="28" t="str">
        <f t="array" ref="A179">IF(ISERROR(INDEX('Crop Comparison'!$A$1:$B$873,SMALL(IF('Crop Comparison'!$A$1:$A$873=$A$9,ROW('Crop Comparison'!$A$1:$A$873)),ROW('Crop Comparison'!164:164)),2)),"",INDEX('Crop Comparison'!$A$1:$B$873,SMALL(IF('Crop Comparison'!$A$1:$A$873=$A$9,ROW('Crop Comparison'!$A$1:$A$873)),ROW('Crop Comparison'!164:164)),2))</f>
        <v/>
      </c>
      <c r="B179" s="39" t="str">
        <f t="array" ref="B179">IF(ISERROR(INDEX('Crop Comparison'!$A$2:$D$873,MATCH(1,('Crop Comparison'!$A$2:$A$873=$A$9)*('Crop Comparison'!$B$2:$B$873=$A179),0),3)),"",INDEX('Crop Comparison'!$A$2:$D$873,MATCH(1,('Crop Comparison'!$A$2:$A$873=$A$9)*('Crop Comparison'!$B$2:$B$873=$A179),0),3))</f>
        <v/>
      </c>
      <c r="C179" s="40" t="str">
        <f t="array" ref="C179">IF(ISERROR(INDEX('Crop Comparison'!$A$2:$D$873,MATCH(1,('Crop Comparison'!$A$2:$A$873=$A$9)*('Crop Comparison'!$B$2:$B$873=$A179),0),4)),"",INDEX('Crop Comparison'!$A$2:$D$873,MATCH(1,('Crop Comparison'!$A$2:$A$873=$A$9)*('Crop Comparison'!$B$2:$B$873=$A179),0),4))</f>
        <v/>
      </c>
      <c r="D179" s="17" t="str">
        <f t="array" ref="D179">IF(ISERROR(INDEX('Crop Comparison'!$A$2:$D$873,MATCH(1,('Crop Comparison'!$A$2:$A$873=$A$9)*('Crop Comparison'!$B$2:$B$873=$B179),0),4)),"",INDEX('Crop Comparison'!$A$2:$D$873,MATCH(1,('Crop Comparison'!$A$2:$A$873=$A$9)*('Crop Comparison'!$B$2:$B$873=$B179),0),4))</f>
        <v/>
      </c>
      <c r="E179" s="11" t="str">
        <f t="array" ref="E179">IF(ISERROR(INDEX('Crop Comparison'!$A$2:$D$873,MATCH(1,('Crop Comparison'!$A$2:$A$873=$A$9)*('Crop Comparison'!$B$2:$B$873=$C179),0),4)),"",INDEX('Crop Comparison'!$A$2:$D$873,MATCH(1,('Crop Comparison'!$A$2:$A$873=$A$9)*('Crop Comparison'!$B$2:$B$873=$C179),0),4))</f>
        <v/>
      </c>
      <c r="F179" s="28" t="str">
        <f t="array" ref="F179">IF(ISERROR(INDEX(Lookup_PestUse!$A$1:$D$876,SMALL(IF(Lookup_PestUse!$B$1:$B$876=$F$9,ROW(Lookup_PestUse!$B$1:$B$876)),ROW(Lookup_PestUse!165:165)),1)),"",INDEX(Lookup_PestUse!$A$1:$B$876,SMALL(IF(Lookup_PestUse!$B$1:$B$876=$F$9,ROW(Lookup_PestUse!$B$1:$B$876)),ROW(Lookup_PestUse!165:165)),1))</f>
        <v/>
      </c>
      <c r="G179" s="29" t="str">
        <f t="array" ref="G179">IF(ISERROR(INDEX(Lookup_PestUse!$A$1:$D$876,MATCH(1,(Lookup_PestUse!$A$1:$A$876=$F179)*(Lookup_PestUse!$B$1:$B$876=$F$9),0),3)),"",INDEX(Lookup_PestUse!$A$1:$D$876,MATCH(1,(Lookup_PestUse!$A$1:$A$876=$F179)*(Lookup_PestUse!$B$1:$B$876=$F$9),0),3))</f>
        <v/>
      </c>
      <c r="H179" s="30" t="str">
        <f t="array" ref="H179">IF(ISERROR(INDEX(Lookup_PestUse!$A$1:$D$876,MATCH(1,(Lookup_PestUse!$A$1:$A$876=$F179)*(Lookup_PestUse!$B$1:$B$876=$F$9),0),4)),"",INDEX(Lookup_PestUse!$A$1:$D$876,MATCH(1,(Lookup_PestUse!$A$1:$A$876=$F179)*(Lookup_PestUse!$B$1:$B$876=$F$9),0),4))</f>
        <v/>
      </c>
    </row>
    <row r="180" spans="1:8" x14ac:dyDescent="0.2">
      <c r="A180" s="28" t="str">
        <f t="array" ref="A180">IF(ISERROR(INDEX('Crop Comparison'!$A$1:$B$873,SMALL(IF('Crop Comparison'!$A$1:$A$873=$A$9,ROW('Crop Comparison'!$A$1:$A$873)),ROW('Crop Comparison'!165:165)),2)),"",INDEX('Crop Comparison'!$A$1:$B$873,SMALL(IF('Crop Comparison'!$A$1:$A$873=$A$9,ROW('Crop Comparison'!$A$1:$A$873)),ROW('Crop Comparison'!165:165)),2))</f>
        <v/>
      </c>
      <c r="B180" s="39" t="str">
        <f t="array" ref="B180">IF(ISERROR(INDEX('Crop Comparison'!$A$2:$D$873,MATCH(1,('Crop Comparison'!$A$2:$A$873=$A$9)*('Crop Comparison'!$B$2:$B$873=$A180),0),3)),"",INDEX('Crop Comparison'!$A$2:$D$873,MATCH(1,('Crop Comparison'!$A$2:$A$873=$A$9)*('Crop Comparison'!$B$2:$B$873=$A180),0),3))</f>
        <v/>
      </c>
      <c r="C180" s="40" t="str">
        <f t="array" ref="C180">IF(ISERROR(INDEX('Crop Comparison'!$A$2:$D$873,MATCH(1,('Crop Comparison'!$A$2:$A$873=$A$9)*('Crop Comparison'!$B$2:$B$873=$A180),0),4)),"",INDEX('Crop Comparison'!$A$2:$D$873,MATCH(1,('Crop Comparison'!$A$2:$A$873=$A$9)*('Crop Comparison'!$B$2:$B$873=$A180),0),4))</f>
        <v/>
      </c>
      <c r="D180" s="17" t="str">
        <f t="array" ref="D180">IF(ISERROR(INDEX('Crop Comparison'!$A$2:$D$873,MATCH(1,('Crop Comparison'!$A$2:$A$873=$A$9)*('Crop Comparison'!$B$2:$B$873=$B180),0),4)),"",INDEX('Crop Comparison'!$A$2:$D$873,MATCH(1,('Crop Comparison'!$A$2:$A$873=$A$9)*('Crop Comparison'!$B$2:$B$873=$B180),0),4))</f>
        <v/>
      </c>
      <c r="E180" s="11" t="str">
        <f t="array" ref="E180">IF(ISERROR(INDEX('Crop Comparison'!$A$2:$D$873,MATCH(1,('Crop Comparison'!$A$2:$A$873=$A$9)*('Crop Comparison'!$B$2:$B$873=$C180),0),4)),"",INDEX('Crop Comparison'!$A$2:$D$873,MATCH(1,('Crop Comparison'!$A$2:$A$873=$A$9)*('Crop Comparison'!$B$2:$B$873=$C180),0),4))</f>
        <v/>
      </c>
      <c r="F180" s="28" t="str">
        <f t="array" ref="F180">IF(ISERROR(INDEX(Lookup_PestUse!$A$1:$D$876,SMALL(IF(Lookup_PestUse!$B$1:$B$876=$F$9,ROW(Lookup_PestUse!$B$1:$B$876)),ROW(Lookup_PestUse!166:166)),1)),"",INDEX(Lookup_PestUse!$A$1:$B$876,SMALL(IF(Lookup_PestUse!$B$1:$B$876=$F$9,ROW(Lookup_PestUse!$B$1:$B$876)),ROW(Lookup_PestUse!166:166)),1))</f>
        <v/>
      </c>
      <c r="G180" s="29" t="str">
        <f t="array" ref="G180">IF(ISERROR(INDEX(Lookup_PestUse!$A$1:$D$876,MATCH(1,(Lookup_PestUse!$A$1:$A$876=$F180)*(Lookup_PestUse!$B$1:$B$876=$F$9),0),3)),"",INDEX(Lookup_PestUse!$A$1:$D$876,MATCH(1,(Lookup_PestUse!$A$1:$A$876=$F180)*(Lookup_PestUse!$B$1:$B$876=$F$9),0),3))</f>
        <v/>
      </c>
      <c r="H180" s="30" t="str">
        <f t="array" ref="H180">IF(ISERROR(INDEX(Lookup_PestUse!$A$1:$D$876,MATCH(1,(Lookup_PestUse!$A$1:$A$876=$F180)*(Lookup_PestUse!$B$1:$B$876=$F$9),0),4)),"",INDEX(Lookup_PestUse!$A$1:$D$876,MATCH(1,(Lookup_PestUse!$A$1:$A$876=$F180)*(Lookup_PestUse!$B$1:$B$876=$F$9),0),4))</f>
        <v/>
      </c>
    </row>
    <row r="181" spans="1:8" x14ac:dyDescent="0.2">
      <c r="A181" s="28" t="str">
        <f t="array" ref="A181">IF(ISERROR(INDEX('Crop Comparison'!$A$1:$B$873,SMALL(IF('Crop Comparison'!$A$1:$A$873=$A$9,ROW('Crop Comparison'!$A$1:$A$873)),ROW('Crop Comparison'!166:166)),2)),"",INDEX('Crop Comparison'!$A$1:$B$873,SMALL(IF('Crop Comparison'!$A$1:$A$873=$A$9,ROW('Crop Comparison'!$A$1:$A$873)),ROW('Crop Comparison'!166:166)),2))</f>
        <v/>
      </c>
      <c r="B181" s="39" t="str">
        <f t="array" ref="B181">IF(ISERROR(INDEX('Crop Comparison'!$A$2:$D$873,MATCH(1,('Crop Comparison'!$A$2:$A$873=$A$9)*('Crop Comparison'!$B$2:$B$873=$A181),0),3)),"",INDEX('Crop Comparison'!$A$2:$D$873,MATCH(1,('Crop Comparison'!$A$2:$A$873=$A$9)*('Crop Comparison'!$B$2:$B$873=$A181),0),3))</f>
        <v/>
      </c>
      <c r="C181" s="40" t="str">
        <f t="array" ref="C181">IF(ISERROR(INDEX('Crop Comparison'!$A$2:$D$873,MATCH(1,('Crop Comparison'!$A$2:$A$873=$A$9)*('Crop Comparison'!$B$2:$B$873=$A181),0),4)),"",INDEX('Crop Comparison'!$A$2:$D$873,MATCH(1,('Crop Comparison'!$A$2:$A$873=$A$9)*('Crop Comparison'!$B$2:$B$873=$A181),0),4))</f>
        <v/>
      </c>
      <c r="D181" s="17" t="str">
        <f t="array" ref="D181">IF(ISERROR(INDEX('Crop Comparison'!$A$2:$D$873,MATCH(1,('Crop Comparison'!$A$2:$A$873=$A$9)*('Crop Comparison'!$B$2:$B$873=$B181),0),4)),"",INDEX('Crop Comparison'!$A$2:$D$873,MATCH(1,('Crop Comparison'!$A$2:$A$873=$A$9)*('Crop Comparison'!$B$2:$B$873=$B181),0),4))</f>
        <v/>
      </c>
      <c r="E181" s="11" t="str">
        <f t="array" ref="E181">IF(ISERROR(INDEX('Crop Comparison'!$A$2:$D$873,MATCH(1,('Crop Comparison'!$A$2:$A$873=$A$9)*('Crop Comparison'!$B$2:$B$873=$C181),0),4)),"",INDEX('Crop Comparison'!$A$2:$D$873,MATCH(1,('Crop Comparison'!$A$2:$A$873=$A$9)*('Crop Comparison'!$B$2:$B$873=$C181),0),4))</f>
        <v/>
      </c>
      <c r="F181" s="28" t="str">
        <f t="array" ref="F181">IF(ISERROR(INDEX(Lookup_PestUse!$A$1:$D$876,SMALL(IF(Lookup_PestUse!$B$1:$B$876=$F$9,ROW(Lookup_PestUse!$B$1:$B$876)),ROW(Lookup_PestUse!167:167)),1)),"",INDEX(Lookup_PestUse!$A$1:$B$876,SMALL(IF(Lookup_PestUse!$B$1:$B$876=$F$9,ROW(Lookup_PestUse!$B$1:$B$876)),ROW(Lookup_PestUse!167:167)),1))</f>
        <v/>
      </c>
      <c r="G181" s="29" t="str">
        <f t="array" ref="G181">IF(ISERROR(INDEX(Lookup_PestUse!$A$1:$D$876,MATCH(1,(Lookup_PestUse!$A$1:$A$876=$F181)*(Lookup_PestUse!$B$1:$B$876=$F$9),0),3)),"",INDEX(Lookup_PestUse!$A$1:$D$876,MATCH(1,(Lookup_PestUse!$A$1:$A$876=$F181)*(Lookup_PestUse!$B$1:$B$876=$F$9),0),3))</f>
        <v/>
      </c>
      <c r="H181" s="30" t="str">
        <f t="array" ref="H181">IF(ISERROR(INDEX(Lookup_PestUse!$A$1:$D$876,MATCH(1,(Lookup_PestUse!$A$1:$A$876=$F181)*(Lookup_PestUse!$B$1:$B$876=$F$9),0),4)),"",INDEX(Lookup_PestUse!$A$1:$D$876,MATCH(1,(Lookup_PestUse!$A$1:$A$876=$F181)*(Lookup_PestUse!$B$1:$B$876=$F$9),0),4))</f>
        <v/>
      </c>
    </row>
    <row r="182" spans="1:8" x14ac:dyDescent="0.2">
      <c r="A182" s="28" t="str">
        <f t="array" ref="A182">IF(ISERROR(INDEX('Crop Comparison'!$A$1:$B$873,SMALL(IF('Crop Comparison'!$A$1:$A$873=$A$9,ROW('Crop Comparison'!$A$1:$A$873)),ROW('Crop Comparison'!167:167)),2)),"",INDEX('Crop Comparison'!$A$1:$B$873,SMALL(IF('Crop Comparison'!$A$1:$A$873=$A$9,ROW('Crop Comparison'!$A$1:$A$873)),ROW('Crop Comparison'!167:167)),2))</f>
        <v/>
      </c>
      <c r="B182" s="39" t="str">
        <f t="array" ref="B182">IF(ISERROR(INDEX('Crop Comparison'!$A$2:$D$873,MATCH(1,('Crop Comparison'!$A$2:$A$873=$A$9)*('Crop Comparison'!$B$2:$B$873=$A182),0),3)),"",INDEX('Crop Comparison'!$A$2:$D$873,MATCH(1,('Crop Comparison'!$A$2:$A$873=$A$9)*('Crop Comparison'!$B$2:$B$873=$A182),0),3))</f>
        <v/>
      </c>
      <c r="C182" s="40" t="str">
        <f t="array" ref="C182">IF(ISERROR(INDEX('Crop Comparison'!$A$2:$D$873,MATCH(1,('Crop Comparison'!$A$2:$A$873=$A$9)*('Crop Comparison'!$B$2:$B$873=$A182),0),4)),"",INDEX('Crop Comparison'!$A$2:$D$873,MATCH(1,('Crop Comparison'!$A$2:$A$873=$A$9)*('Crop Comparison'!$B$2:$B$873=$A182),0),4))</f>
        <v/>
      </c>
      <c r="D182" s="17" t="str">
        <f t="array" ref="D182">IF(ISERROR(INDEX('Crop Comparison'!$A$2:$D$873,MATCH(1,('Crop Comparison'!$A$2:$A$873=$A$9)*('Crop Comparison'!$B$2:$B$873=$B182),0),4)),"",INDEX('Crop Comparison'!$A$2:$D$873,MATCH(1,('Crop Comparison'!$A$2:$A$873=$A$9)*('Crop Comparison'!$B$2:$B$873=$B182),0),4))</f>
        <v/>
      </c>
      <c r="E182" s="11" t="str">
        <f t="array" ref="E182">IF(ISERROR(INDEX('Crop Comparison'!$A$2:$D$873,MATCH(1,('Crop Comparison'!$A$2:$A$873=$A$9)*('Crop Comparison'!$B$2:$B$873=$C182),0),4)),"",INDEX('Crop Comparison'!$A$2:$D$873,MATCH(1,('Crop Comparison'!$A$2:$A$873=$A$9)*('Crop Comparison'!$B$2:$B$873=$C182),0),4))</f>
        <v/>
      </c>
      <c r="F182" s="28" t="str">
        <f t="array" ref="F182">IF(ISERROR(INDEX(Lookup_PestUse!$A$1:$D$876,SMALL(IF(Lookup_PestUse!$B$1:$B$876=$F$9,ROW(Lookup_PestUse!$B$1:$B$876)),ROW(Lookup_PestUse!168:168)),1)),"",INDEX(Lookup_PestUse!$A$1:$B$876,SMALL(IF(Lookup_PestUse!$B$1:$B$876=$F$9,ROW(Lookup_PestUse!$B$1:$B$876)),ROW(Lookup_PestUse!168:168)),1))</f>
        <v/>
      </c>
      <c r="G182" s="29" t="str">
        <f t="array" ref="G182">IF(ISERROR(INDEX(Lookup_PestUse!$A$1:$D$876,MATCH(1,(Lookup_PestUse!$A$1:$A$876=$F182)*(Lookup_PestUse!$B$1:$B$876=$F$9),0),3)),"",INDEX(Lookup_PestUse!$A$1:$D$876,MATCH(1,(Lookup_PestUse!$A$1:$A$876=$F182)*(Lookup_PestUse!$B$1:$B$876=$F$9),0),3))</f>
        <v/>
      </c>
      <c r="H182" s="30" t="str">
        <f t="array" ref="H182">IF(ISERROR(INDEX(Lookup_PestUse!$A$1:$D$876,MATCH(1,(Lookup_PestUse!$A$1:$A$876=$F182)*(Lookup_PestUse!$B$1:$B$876=$F$9),0),4)),"",INDEX(Lookup_PestUse!$A$1:$D$876,MATCH(1,(Lookup_PestUse!$A$1:$A$876=$F182)*(Lookup_PestUse!$B$1:$B$876=$F$9),0),4))</f>
        <v/>
      </c>
    </row>
    <row r="183" spans="1:8" x14ac:dyDescent="0.2">
      <c r="A183" s="28" t="str">
        <f t="array" ref="A183">IF(ISERROR(INDEX('Crop Comparison'!$A$1:$B$873,SMALL(IF('Crop Comparison'!$A$1:$A$873=$A$9,ROW('Crop Comparison'!$A$1:$A$873)),ROW('Crop Comparison'!168:168)),2)),"",INDEX('Crop Comparison'!$A$1:$B$873,SMALL(IF('Crop Comparison'!$A$1:$A$873=$A$9,ROW('Crop Comparison'!$A$1:$A$873)),ROW('Crop Comparison'!168:168)),2))</f>
        <v/>
      </c>
      <c r="B183" s="39" t="str">
        <f t="array" ref="B183">IF(ISERROR(INDEX('Crop Comparison'!$A$2:$D$873,MATCH(1,('Crop Comparison'!$A$2:$A$873=$A$9)*('Crop Comparison'!$B$2:$B$873=$A183),0),3)),"",INDEX('Crop Comparison'!$A$2:$D$873,MATCH(1,('Crop Comparison'!$A$2:$A$873=$A$9)*('Crop Comparison'!$B$2:$B$873=$A183),0),3))</f>
        <v/>
      </c>
      <c r="C183" s="40" t="str">
        <f t="array" ref="C183">IF(ISERROR(INDEX('Crop Comparison'!$A$2:$D$873,MATCH(1,('Crop Comparison'!$A$2:$A$873=$A$9)*('Crop Comparison'!$B$2:$B$873=$A183),0),4)),"",INDEX('Crop Comparison'!$A$2:$D$873,MATCH(1,('Crop Comparison'!$A$2:$A$873=$A$9)*('Crop Comparison'!$B$2:$B$873=$A183),0),4))</f>
        <v/>
      </c>
      <c r="D183" s="17" t="str">
        <f t="array" ref="D183">IF(ISERROR(INDEX('Crop Comparison'!$A$2:$D$873,MATCH(1,('Crop Comparison'!$A$2:$A$873=$A$9)*('Crop Comparison'!$B$2:$B$873=$B183),0),4)),"",INDEX('Crop Comparison'!$A$2:$D$873,MATCH(1,('Crop Comparison'!$A$2:$A$873=$A$9)*('Crop Comparison'!$B$2:$B$873=$B183),0),4))</f>
        <v/>
      </c>
      <c r="E183" s="11" t="str">
        <f t="array" ref="E183">IF(ISERROR(INDEX('Crop Comparison'!$A$2:$D$873,MATCH(1,('Crop Comparison'!$A$2:$A$873=$A$9)*('Crop Comparison'!$B$2:$B$873=$C183),0),4)),"",INDEX('Crop Comparison'!$A$2:$D$873,MATCH(1,('Crop Comparison'!$A$2:$A$873=$A$9)*('Crop Comparison'!$B$2:$B$873=$C183),0),4))</f>
        <v/>
      </c>
      <c r="F183" s="28" t="str">
        <f t="array" ref="F183">IF(ISERROR(INDEX(Lookup_PestUse!$A$1:$D$876,SMALL(IF(Lookup_PestUse!$B$1:$B$876=$F$9,ROW(Lookup_PestUse!$B$1:$B$876)),ROW(Lookup_PestUse!169:169)),1)),"",INDEX(Lookup_PestUse!$A$1:$B$876,SMALL(IF(Lookup_PestUse!$B$1:$B$876=$F$9,ROW(Lookup_PestUse!$B$1:$B$876)),ROW(Lookup_PestUse!169:169)),1))</f>
        <v/>
      </c>
      <c r="G183" s="29" t="str">
        <f t="array" ref="G183">IF(ISERROR(INDEX(Lookup_PestUse!$A$1:$D$876,MATCH(1,(Lookup_PestUse!$A$1:$A$876=$F183)*(Lookup_PestUse!$B$1:$B$876=$F$9),0),3)),"",INDEX(Lookup_PestUse!$A$1:$D$876,MATCH(1,(Lookup_PestUse!$A$1:$A$876=$F183)*(Lookup_PestUse!$B$1:$B$876=$F$9),0),3))</f>
        <v/>
      </c>
      <c r="H183" s="30" t="str">
        <f t="array" ref="H183">IF(ISERROR(INDEX(Lookup_PestUse!$A$1:$D$876,MATCH(1,(Lookup_PestUse!$A$1:$A$876=$F183)*(Lookup_PestUse!$B$1:$B$876=$F$9),0),4)),"",INDEX(Lookup_PestUse!$A$1:$D$876,MATCH(1,(Lookup_PestUse!$A$1:$A$876=$F183)*(Lookup_PestUse!$B$1:$B$876=$F$9),0),4))</f>
        <v/>
      </c>
    </row>
    <row r="184" spans="1:8" x14ac:dyDescent="0.2">
      <c r="A184" s="28" t="str">
        <f t="array" ref="A184">IF(ISERROR(INDEX('Crop Comparison'!$A$1:$B$873,SMALL(IF('Crop Comparison'!$A$1:$A$873=$A$9,ROW('Crop Comparison'!$A$1:$A$873)),ROW('Crop Comparison'!169:169)),2)),"",INDEX('Crop Comparison'!$A$1:$B$873,SMALL(IF('Crop Comparison'!$A$1:$A$873=$A$9,ROW('Crop Comparison'!$A$1:$A$873)),ROW('Crop Comparison'!169:169)),2))</f>
        <v/>
      </c>
      <c r="B184" s="39" t="str">
        <f t="array" ref="B184">IF(ISERROR(INDEX('Crop Comparison'!$A$2:$D$873,MATCH(1,('Crop Comparison'!$A$2:$A$873=$A$9)*('Crop Comparison'!$B$2:$B$873=$A184),0),3)),"",INDEX('Crop Comparison'!$A$2:$D$873,MATCH(1,('Crop Comparison'!$A$2:$A$873=$A$9)*('Crop Comparison'!$B$2:$B$873=$A184),0),3))</f>
        <v/>
      </c>
      <c r="C184" s="40" t="str">
        <f t="array" ref="C184">IF(ISERROR(INDEX('Crop Comparison'!$A$2:$D$873,MATCH(1,('Crop Comparison'!$A$2:$A$873=$A$9)*('Crop Comparison'!$B$2:$B$873=$A184),0),4)),"",INDEX('Crop Comparison'!$A$2:$D$873,MATCH(1,('Crop Comparison'!$A$2:$A$873=$A$9)*('Crop Comparison'!$B$2:$B$873=$A184),0),4))</f>
        <v/>
      </c>
      <c r="D184" s="17" t="str">
        <f t="array" ref="D184">IF(ISERROR(INDEX('Crop Comparison'!$A$2:$D$873,MATCH(1,('Crop Comparison'!$A$2:$A$873=$A$9)*('Crop Comparison'!$B$2:$B$873=$B184),0),4)),"",INDEX('Crop Comparison'!$A$2:$D$873,MATCH(1,('Crop Comparison'!$A$2:$A$873=$A$9)*('Crop Comparison'!$B$2:$B$873=$B184),0),4))</f>
        <v/>
      </c>
      <c r="E184" s="11" t="str">
        <f t="array" ref="E184">IF(ISERROR(INDEX('Crop Comparison'!$A$2:$D$873,MATCH(1,('Crop Comparison'!$A$2:$A$873=$A$9)*('Crop Comparison'!$B$2:$B$873=$C184),0),4)),"",INDEX('Crop Comparison'!$A$2:$D$873,MATCH(1,('Crop Comparison'!$A$2:$A$873=$A$9)*('Crop Comparison'!$B$2:$B$873=$C184),0),4))</f>
        <v/>
      </c>
      <c r="F184" s="28" t="str">
        <f t="array" ref="F184">IF(ISERROR(INDEX(Lookup_PestUse!$A$1:$D$876,SMALL(IF(Lookup_PestUse!$B$1:$B$876=$F$9,ROW(Lookup_PestUse!$B$1:$B$876)),ROW(Lookup_PestUse!170:170)),1)),"",INDEX(Lookup_PestUse!$A$1:$B$876,SMALL(IF(Lookup_PestUse!$B$1:$B$876=$F$9,ROW(Lookup_PestUse!$B$1:$B$876)),ROW(Lookup_PestUse!170:170)),1))</f>
        <v/>
      </c>
      <c r="G184" s="29" t="str">
        <f t="array" ref="G184">IF(ISERROR(INDEX(Lookup_PestUse!$A$1:$D$876,MATCH(1,(Lookup_PestUse!$A$1:$A$876=$F184)*(Lookup_PestUse!$B$1:$B$876=$F$9),0),3)),"",INDEX(Lookup_PestUse!$A$1:$D$876,MATCH(1,(Lookup_PestUse!$A$1:$A$876=$F184)*(Lookup_PestUse!$B$1:$B$876=$F$9),0),3))</f>
        <v/>
      </c>
      <c r="H184" s="30" t="str">
        <f t="array" ref="H184">IF(ISERROR(INDEX(Lookup_PestUse!$A$1:$D$876,MATCH(1,(Lookup_PestUse!$A$1:$A$876=$F184)*(Lookup_PestUse!$B$1:$B$876=$F$9),0),4)),"",INDEX(Lookup_PestUse!$A$1:$D$876,MATCH(1,(Lookup_PestUse!$A$1:$A$876=$F184)*(Lookup_PestUse!$B$1:$B$876=$F$9),0),4))</f>
        <v/>
      </c>
    </row>
    <row r="185" spans="1:8" x14ac:dyDescent="0.2">
      <c r="A185" s="28" t="str">
        <f t="array" ref="A185">IF(ISERROR(INDEX('Crop Comparison'!$A$1:$B$873,SMALL(IF('Crop Comparison'!$A$1:$A$873=$A$9,ROW('Crop Comparison'!$A$1:$A$873)),ROW('Crop Comparison'!170:170)),2)),"",INDEX('Crop Comparison'!$A$1:$B$873,SMALL(IF('Crop Comparison'!$A$1:$A$873=$A$9,ROW('Crop Comparison'!$A$1:$A$873)),ROW('Crop Comparison'!170:170)),2))</f>
        <v/>
      </c>
      <c r="B185" s="39" t="str">
        <f t="array" ref="B185">IF(ISERROR(INDEX('Crop Comparison'!$A$2:$D$873,MATCH(1,('Crop Comparison'!$A$2:$A$873=$A$9)*('Crop Comparison'!$B$2:$B$873=$A185),0),3)),"",INDEX('Crop Comparison'!$A$2:$D$873,MATCH(1,('Crop Comparison'!$A$2:$A$873=$A$9)*('Crop Comparison'!$B$2:$B$873=$A185),0),3))</f>
        <v/>
      </c>
      <c r="C185" s="40" t="str">
        <f t="array" ref="C185">IF(ISERROR(INDEX('Crop Comparison'!$A$2:$D$873,MATCH(1,('Crop Comparison'!$A$2:$A$873=$A$9)*('Crop Comparison'!$B$2:$B$873=$A185),0),4)),"",INDEX('Crop Comparison'!$A$2:$D$873,MATCH(1,('Crop Comparison'!$A$2:$A$873=$A$9)*('Crop Comparison'!$B$2:$B$873=$A185),0),4))</f>
        <v/>
      </c>
      <c r="D185" s="17" t="str">
        <f t="array" ref="D185">IF(ISERROR(INDEX('Crop Comparison'!$A$2:$D$873,MATCH(1,('Crop Comparison'!$A$2:$A$873=$A$9)*('Crop Comparison'!$B$2:$B$873=$B185),0),4)),"",INDEX('Crop Comparison'!$A$2:$D$873,MATCH(1,('Crop Comparison'!$A$2:$A$873=$A$9)*('Crop Comparison'!$B$2:$B$873=$B185),0),4))</f>
        <v/>
      </c>
      <c r="E185" s="11" t="str">
        <f t="array" ref="E185">IF(ISERROR(INDEX('Crop Comparison'!$A$2:$D$873,MATCH(1,('Crop Comparison'!$A$2:$A$873=$A$9)*('Crop Comparison'!$B$2:$B$873=$C185),0),4)),"",INDEX('Crop Comparison'!$A$2:$D$873,MATCH(1,('Crop Comparison'!$A$2:$A$873=$A$9)*('Crop Comparison'!$B$2:$B$873=$C185),0),4))</f>
        <v/>
      </c>
      <c r="F185" s="28" t="str">
        <f t="array" ref="F185">IF(ISERROR(INDEX(Lookup_PestUse!$A$1:$D$876,SMALL(IF(Lookup_PestUse!$B$1:$B$876=$F$9,ROW(Lookup_PestUse!$B$1:$B$876)),ROW(Lookup_PestUse!171:171)),1)),"",INDEX(Lookup_PestUse!$A$1:$B$876,SMALL(IF(Lookup_PestUse!$B$1:$B$876=$F$9,ROW(Lookup_PestUse!$B$1:$B$876)),ROW(Lookup_PestUse!171:171)),1))</f>
        <v/>
      </c>
      <c r="G185" s="29" t="str">
        <f t="array" ref="G185">IF(ISERROR(INDEX(Lookup_PestUse!$A$1:$D$876,MATCH(1,(Lookup_PestUse!$A$1:$A$876=$F185)*(Lookup_PestUse!$B$1:$B$876=$F$9),0),3)),"",INDEX(Lookup_PestUse!$A$1:$D$876,MATCH(1,(Lookup_PestUse!$A$1:$A$876=$F185)*(Lookup_PestUse!$B$1:$B$876=$F$9),0),3))</f>
        <v/>
      </c>
      <c r="H185" s="30" t="str">
        <f t="array" ref="H185">IF(ISERROR(INDEX(Lookup_PestUse!$A$1:$D$876,MATCH(1,(Lookup_PestUse!$A$1:$A$876=$F185)*(Lookup_PestUse!$B$1:$B$876=$F$9),0),4)),"",INDEX(Lookup_PestUse!$A$1:$D$876,MATCH(1,(Lookup_PestUse!$A$1:$A$876=$F185)*(Lookup_PestUse!$B$1:$B$876=$F$9),0),4))</f>
        <v/>
      </c>
    </row>
    <row r="186" spans="1:8" x14ac:dyDescent="0.2">
      <c r="A186" s="28" t="str">
        <f t="array" ref="A186">IF(ISERROR(INDEX('Crop Comparison'!$A$1:$B$873,SMALL(IF('Crop Comparison'!$A$1:$A$873=$A$9,ROW('Crop Comparison'!$A$1:$A$873)),ROW('Crop Comparison'!171:171)),2)),"",INDEX('Crop Comparison'!$A$1:$B$873,SMALL(IF('Crop Comparison'!$A$1:$A$873=$A$9,ROW('Crop Comparison'!$A$1:$A$873)),ROW('Crop Comparison'!171:171)),2))</f>
        <v/>
      </c>
      <c r="B186" s="39" t="str">
        <f t="array" ref="B186">IF(ISERROR(INDEX('Crop Comparison'!$A$2:$D$873,MATCH(1,('Crop Comparison'!$A$2:$A$873=$A$9)*('Crop Comparison'!$B$2:$B$873=$A186),0),3)),"",INDEX('Crop Comparison'!$A$2:$D$873,MATCH(1,('Crop Comparison'!$A$2:$A$873=$A$9)*('Crop Comparison'!$B$2:$B$873=$A186),0),3))</f>
        <v/>
      </c>
      <c r="C186" s="40" t="str">
        <f t="array" ref="C186">IF(ISERROR(INDEX('Crop Comparison'!$A$2:$D$873,MATCH(1,('Crop Comparison'!$A$2:$A$873=$A$9)*('Crop Comparison'!$B$2:$B$873=$A186),0),4)),"",INDEX('Crop Comparison'!$A$2:$D$873,MATCH(1,('Crop Comparison'!$A$2:$A$873=$A$9)*('Crop Comparison'!$B$2:$B$873=$A186),0),4))</f>
        <v/>
      </c>
      <c r="D186" s="17" t="str">
        <f t="array" ref="D186">IF(ISERROR(INDEX('Crop Comparison'!$A$2:$D$873,MATCH(1,('Crop Comparison'!$A$2:$A$873=$A$9)*('Crop Comparison'!$B$2:$B$873=$B186),0),4)),"",INDEX('Crop Comparison'!$A$2:$D$873,MATCH(1,('Crop Comparison'!$A$2:$A$873=$A$9)*('Crop Comparison'!$B$2:$B$873=$B186),0),4))</f>
        <v/>
      </c>
      <c r="E186" s="11" t="str">
        <f t="array" ref="E186">IF(ISERROR(INDEX('Crop Comparison'!$A$2:$D$873,MATCH(1,('Crop Comparison'!$A$2:$A$873=$A$9)*('Crop Comparison'!$B$2:$B$873=$C186),0),4)),"",INDEX('Crop Comparison'!$A$2:$D$873,MATCH(1,('Crop Comparison'!$A$2:$A$873=$A$9)*('Crop Comparison'!$B$2:$B$873=$C186),0),4))</f>
        <v/>
      </c>
      <c r="F186" s="28" t="str">
        <f t="array" ref="F186">IF(ISERROR(INDEX(Lookup_PestUse!$A$1:$D$876,SMALL(IF(Lookup_PestUse!$B$1:$B$876=$F$9,ROW(Lookup_PestUse!$B$1:$B$876)),ROW(Lookup_PestUse!172:172)),1)),"",INDEX(Lookup_PestUse!$A$1:$B$876,SMALL(IF(Lookup_PestUse!$B$1:$B$876=$F$9,ROW(Lookup_PestUse!$B$1:$B$876)),ROW(Lookup_PestUse!172:172)),1))</f>
        <v/>
      </c>
      <c r="G186" s="29" t="str">
        <f t="array" ref="G186">IF(ISERROR(INDEX(Lookup_PestUse!$A$1:$D$876,MATCH(1,(Lookup_PestUse!$A$1:$A$876=$F186)*(Lookup_PestUse!$B$1:$B$876=$F$9),0),3)),"",INDEX(Lookup_PestUse!$A$1:$D$876,MATCH(1,(Lookup_PestUse!$A$1:$A$876=$F186)*(Lookup_PestUse!$B$1:$B$876=$F$9),0),3))</f>
        <v/>
      </c>
      <c r="H186" s="30" t="str">
        <f t="array" ref="H186">IF(ISERROR(INDEX(Lookup_PestUse!$A$1:$D$876,MATCH(1,(Lookup_PestUse!$A$1:$A$876=$F186)*(Lookup_PestUse!$B$1:$B$876=$F$9),0),4)),"",INDEX(Lookup_PestUse!$A$1:$D$876,MATCH(1,(Lookup_PestUse!$A$1:$A$876=$F186)*(Lookup_PestUse!$B$1:$B$876=$F$9),0),4))</f>
        <v/>
      </c>
    </row>
    <row r="187" spans="1:8" x14ac:dyDescent="0.2">
      <c r="A187" s="28" t="str">
        <f t="array" ref="A187">IF(ISERROR(INDEX('Crop Comparison'!$A$1:$B$873,SMALL(IF('Crop Comparison'!$A$1:$A$873=$A$9,ROW('Crop Comparison'!$A$1:$A$873)),ROW('Crop Comparison'!172:172)),2)),"",INDEX('Crop Comparison'!$A$1:$B$873,SMALL(IF('Crop Comparison'!$A$1:$A$873=$A$9,ROW('Crop Comparison'!$A$1:$A$873)),ROW('Crop Comparison'!172:172)),2))</f>
        <v/>
      </c>
      <c r="B187" s="39" t="str">
        <f t="array" ref="B187">IF(ISERROR(INDEX('Crop Comparison'!$A$2:$D$873,MATCH(1,('Crop Comparison'!$A$2:$A$873=$A$9)*('Crop Comparison'!$B$2:$B$873=$A187),0),3)),"",INDEX('Crop Comparison'!$A$2:$D$873,MATCH(1,('Crop Comparison'!$A$2:$A$873=$A$9)*('Crop Comparison'!$B$2:$B$873=$A187),0),3))</f>
        <v/>
      </c>
      <c r="C187" s="40" t="str">
        <f t="array" ref="C187">IF(ISERROR(INDEX('Crop Comparison'!$A$2:$D$873,MATCH(1,('Crop Comparison'!$A$2:$A$873=$A$9)*('Crop Comparison'!$B$2:$B$873=$A187),0),4)),"",INDEX('Crop Comparison'!$A$2:$D$873,MATCH(1,('Crop Comparison'!$A$2:$A$873=$A$9)*('Crop Comparison'!$B$2:$B$873=$A187),0),4))</f>
        <v/>
      </c>
      <c r="D187" s="17" t="str">
        <f t="array" ref="D187">IF(ISERROR(INDEX('Crop Comparison'!$A$2:$D$873,MATCH(1,('Crop Comparison'!$A$2:$A$873=$A$9)*('Crop Comparison'!$B$2:$B$873=$B187),0),4)),"",INDEX('Crop Comparison'!$A$2:$D$873,MATCH(1,('Crop Comparison'!$A$2:$A$873=$A$9)*('Crop Comparison'!$B$2:$B$873=$B187),0),4))</f>
        <v/>
      </c>
      <c r="E187" s="11" t="str">
        <f t="array" ref="E187">IF(ISERROR(INDEX('Crop Comparison'!$A$2:$D$873,MATCH(1,('Crop Comparison'!$A$2:$A$873=$A$9)*('Crop Comparison'!$B$2:$B$873=$C187),0),4)),"",INDEX('Crop Comparison'!$A$2:$D$873,MATCH(1,('Crop Comparison'!$A$2:$A$873=$A$9)*('Crop Comparison'!$B$2:$B$873=$C187),0),4))</f>
        <v/>
      </c>
      <c r="F187" s="28" t="str">
        <f t="array" ref="F187">IF(ISERROR(INDEX(Lookup_PestUse!$A$1:$D$876,SMALL(IF(Lookup_PestUse!$B$1:$B$876=$F$9,ROW(Lookup_PestUse!$B$1:$B$876)),ROW(Lookup_PestUse!173:173)),1)),"",INDEX(Lookup_PestUse!$A$1:$B$876,SMALL(IF(Lookup_PestUse!$B$1:$B$876=$F$9,ROW(Lookup_PestUse!$B$1:$B$876)),ROW(Lookup_PestUse!173:173)),1))</f>
        <v/>
      </c>
      <c r="G187" s="29" t="str">
        <f t="array" ref="G187">IF(ISERROR(INDEX(Lookup_PestUse!$A$1:$D$876,MATCH(1,(Lookup_PestUse!$A$1:$A$876=$F187)*(Lookup_PestUse!$B$1:$B$876=$F$9),0),3)),"",INDEX(Lookup_PestUse!$A$1:$D$876,MATCH(1,(Lookup_PestUse!$A$1:$A$876=$F187)*(Lookup_PestUse!$B$1:$B$876=$F$9),0),3))</f>
        <v/>
      </c>
      <c r="H187" s="30" t="str">
        <f t="array" ref="H187">IF(ISERROR(INDEX(Lookup_PestUse!$A$1:$D$876,MATCH(1,(Lookup_PestUse!$A$1:$A$876=$F187)*(Lookup_PestUse!$B$1:$B$876=$F$9),0),4)),"",INDEX(Lookup_PestUse!$A$1:$D$876,MATCH(1,(Lookup_PestUse!$A$1:$A$876=$F187)*(Lookup_PestUse!$B$1:$B$876=$F$9),0),4))</f>
        <v/>
      </c>
    </row>
    <row r="188" spans="1:8" x14ac:dyDescent="0.2">
      <c r="A188" s="28" t="str">
        <f t="array" ref="A188">IF(ISERROR(INDEX('Crop Comparison'!$A$1:$B$873,SMALL(IF('Crop Comparison'!$A$1:$A$873=$A$9,ROW('Crop Comparison'!$A$1:$A$873)),ROW('Crop Comparison'!173:173)),2)),"",INDEX('Crop Comparison'!$A$1:$B$873,SMALL(IF('Crop Comparison'!$A$1:$A$873=$A$9,ROW('Crop Comparison'!$A$1:$A$873)),ROW('Crop Comparison'!173:173)),2))</f>
        <v/>
      </c>
      <c r="B188" s="39" t="str">
        <f t="array" ref="B188">IF(ISERROR(INDEX('Crop Comparison'!$A$2:$D$873,MATCH(1,('Crop Comparison'!$A$2:$A$873=$A$9)*('Crop Comparison'!$B$2:$B$873=$A188),0),3)),"",INDEX('Crop Comparison'!$A$2:$D$873,MATCH(1,('Crop Comparison'!$A$2:$A$873=$A$9)*('Crop Comparison'!$B$2:$B$873=$A188),0),3))</f>
        <v/>
      </c>
      <c r="C188" s="40" t="str">
        <f t="array" ref="C188">IF(ISERROR(INDEX('Crop Comparison'!$A$2:$D$873,MATCH(1,('Crop Comparison'!$A$2:$A$873=$A$9)*('Crop Comparison'!$B$2:$B$873=$A188),0),4)),"",INDEX('Crop Comparison'!$A$2:$D$873,MATCH(1,('Crop Comparison'!$A$2:$A$873=$A$9)*('Crop Comparison'!$B$2:$B$873=$A188),0),4))</f>
        <v/>
      </c>
      <c r="D188" s="17" t="str">
        <f t="array" ref="D188">IF(ISERROR(INDEX('Crop Comparison'!$A$2:$D$873,MATCH(1,('Crop Comparison'!$A$2:$A$873=$A$9)*('Crop Comparison'!$B$2:$B$873=$B188),0),4)),"",INDEX('Crop Comparison'!$A$2:$D$873,MATCH(1,('Crop Comparison'!$A$2:$A$873=$A$9)*('Crop Comparison'!$B$2:$B$873=$B188),0),4))</f>
        <v/>
      </c>
      <c r="E188" s="11" t="str">
        <f t="array" ref="E188">IF(ISERROR(INDEX('Crop Comparison'!$A$2:$D$873,MATCH(1,('Crop Comparison'!$A$2:$A$873=$A$9)*('Crop Comparison'!$B$2:$B$873=$C188),0),4)),"",INDEX('Crop Comparison'!$A$2:$D$873,MATCH(1,('Crop Comparison'!$A$2:$A$873=$A$9)*('Crop Comparison'!$B$2:$B$873=$C188),0),4))</f>
        <v/>
      </c>
      <c r="F188" s="28" t="str">
        <f t="array" ref="F188">IF(ISERROR(INDEX(Lookup_PestUse!$A$1:$D$876,SMALL(IF(Lookup_PestUse!$B$1:$B$876=$F$9,ROW(Lookup_PestUse!$B$1:$B$876)),ROW(Lookup_PestUse!174:174)),1)),"",INDEX(Lookup_PestUse!$A$1:$B$876,SMALL(IF(Lookup_PestUse!$B$1:$B$876=$F$9,ROW(Lookup_PestUse!$B$1:$B$876)),ROW(Lookup_PestUse!174:174)),1))</f>
        <v/>
      </c>
      <c r="G188" s="29" t="str">
        <f t="array" ref="G188">IF(ISERROR(INDEX(Lookup_PestUse!$A$1:$D$876,MATCH(1,(Lookup_PestUse!$A$1:$A$876=$F188)*(Lookup_PestUse!$B$1:$B$876=$F$9),0),3)),"",INDEX(Lookup_PestUse!$A$1:$D$876,MATCH(1,(Lookup_PestUse!$A$1:$A$876=$F188)*(Lookup_PestUse!$B$1:$B$876=$F$9),0),3))</f>
        <v/>
      </c>
      <c r="H188" s="30" t="str">
        <f t="array" ref="H188">IF(ISERROR(INDEX(Lookup_PestUse!$A$1:$D$876,MATCH(1,(Lookup_PestUse!$A$1:$A$876=$F188)*(Lookup_PestUse!$B$1:$B$876=$F$9),0),4)),"",INDEX(Lookup_PestUse!$A$1:$D$876,MATCH(1,(Lookup_PestUse!$A$1:$A$876=$F188)*(Lookup_PestUse!$B$1:$B$876=$F$9),0),4))</f>
        <v/>
      </c>
    </row>
    <row r="189" spans="1:8" x14ac:dyDescent="0.2">
      <c r="A189" s="28" t="str">
        <f t="array" ref="A189">IF(ISERROR(INDEX('Crop Comparison'!$A$1:$B$873,SMALL(IF('Crop Comparison'!$A$1:$A$873=$A$9,ROW('Crop Comparison'!$A$1:$A$873)),ROW('Crop Comparison'!174:174)),2)),"",INDEX('Crop Comparison'!$A$1:$B$873,SMALL(IF('Crop Comparison'!$A$1:$A$873=$A$9,ROW('Crop Comparison'!$A$1:$A$873)),ROW('Crop Comparison'!174:174)),2))</f>
        <v/>
      </c>
      <c r="B189" s="39" t="str">
        <f t="array" ref="B189">IF(ISERROR(INDEX('Crop Comparison'!$A$2:$D$873,MATCH(1,('Crop Comparison'!$A$2:$A$873=$A$9)*('Crop Comparison'!$B$2:$B$873=$A189),0),3)),"",INDEX('Crop Comparison'!$A$2:$D$873,MATCH(1,('Crop Comparison'!$A$2:$A$873=$A$9)*('Crop Comparison'!$B$2:$B$873=$A189),0),3))</f>
        <v/>
      </c>
      <c r="C189" s="40" t="str">
        <f t="array" ref="C189">IF(ISERROR(INDEX('Crop Comparison'!$A$2:$D$873,MATCH(1,('Crop Comparison'!$A$2:$A$873=$A$9)*('Crop Comparison'!$B$2:$B$873=$A189),0),4)),"",INDEX('Crop Comparison'!$A$2:$D$873,MATCH(1,('Crop Comparison'!$A$2:$A$873=$A$9)*('Crop Comparison'!$B$2:$B$873=$A189),0),4))</f>
        <v/>
      </c>
      <c r="D189" s="17" t="str">
        <f t="array" ref="D189">IF(ISERROR(INDEX('Crop Comparison'!$A$2:$D$873,MATCH(1,('Crop Comparison'!$A$2:$A$873=$A$9)*('Crop Comparison'!$B$2:$B$873=$B189),0),4)),"",INDEX('Crop Comparison'!$A$2:$D$873,MATCH(1,('Crop Comparison'!$A$2:$A$873=$A$9)*('Crop Comparison'!$B$2:$B$873=$B189),0),4))</f>
        <v/>
      </c>
      <c r="E189" s="11" t="str">
        <f t="array" ref="E189">IF(ISERROR(INDEX('Crop Comparison'!$A$2:$D$873,MATCH(1,('Crop Comparison'!$A$2:$A$873=$A$9)*('Crop Comparison'!$B$2:$B$873=$C189),0),4)),"",INDEX('Crop Comparison'!$A$2:$D$873,MATCH(1,('Crop Comparison'!$A$2:$A$873=$A$9)*('Crop Comparison'!$B$2:$B$873=$C189),0),4))</f>
        <v/>
      </c>
      <c r="F189" s="28" t="str">
        <f t="array" ref="F189">IF(ISERROR(INDEX(Lookup_PestUse!$A$1:$D$876,SMALL(IF(Lookup_PestUse!$B$1:$B$876=$F$9,ROW(Lookup_PestUse!$B$1:$B$876)),ROW(Lookup_PestUse!175:175)),1)),"",INDEX(Lookup_PestUse!$A$1:$B$876,SMALL(IF(Lookup_PestUse!$B$1:$B$876=$F$9,ROW(Lookup_PestUse!$B$1:$B$876)),ROW(Lookup_PestUse!175:175)),1))</f>
        <v/>
      </c>
      <c r="G189" s="29" t="str">
        <f t="array" ref="G189">IF(ISERROR(INDEX(Lookup_PestUse!$A$1:$D$876,MATCH(1,(Lookup_PestUse!$A$1:$A$876=$F189)*(Lookup_PestUse!$B$1:$B$876=$F$9),0),3)),"",INDEX(Lookup_PestUse!$A$1:$D$876,MATCH(1,(Lookup_PestUse!$A$1:$A$876=$F189)*(Lookup_PestUse!$B$1:$B$876=$F$9),0),3))</f>
        <v/>
      </c>
      <c r="H189" s="30" t="str">
        <f t="array" ref="H189">IF(ISERROR(INDEX(Lookup_PestUse!$A$1:$D$876,MATCH(1,(Lookup_PestUse!$A$1:$A$876=$F189)*(Lookup_PestUse!$B$1:$B$876=$F$9),0),4)),"",INDEX(Lookup_PestUse!$A$1:$D$876,MATCH(1,(Lookup_PestUse!$A$1:$A$876=$F189)*(Lookup_PestUse!$B$1:$B$876=$F$9),0),4))</f>
        <v/>
      </c>
    </row>
    <row r="190" spans="1:8" x14ac:dyDescent="0.2">
      <c r="A190" s="28" t="str">
        <f t="array" ref="A190">IF(ISERROR(INDEX('Crop Comparison'!$A$1:$B$873,SMALL(IF('Crop Comparison'!$A$1:$A$873=$A$9,ROW('Crop Comparison'!$A$1:$A$873)),ROW('Crop Comparison'!175:175)),2)),"",INDEX('Crop Comparison'!$A$1:$B$873,SMALL(IF('Crop Comparison'!$A$1:$A$873=$A$9,ROW('Crop Comparison'!$A$1:$A$873)),ROW('Crop Comparison'!175:175)),2))</f>
        <v/>
      </c>
      <c r="B190" s="39" t="str">
        <f t="array" ref="B190">IF(ISERROR(INDEX('Crop Comparison'!$A$2:$D$873,MATCH(1,('Crop Comparison'!$A$2:$A$873=$A$9)*('Crop Comparison'!$B$2:$B$873=$A190),0),3)),"",INDEX('Crop Comparison'!$A$2:$D$873,MATCH(1,('Crop Comparison'!$A$2:$A$873=$A$9)*('Crop Comparison'!$B$2:$B$873=$A190),0),3))</f>
        <v/>
      </c>
      <c r="C190" s="40" t="str">
        <f t="array" ref="C190">IF(ISERROR(INDEX('Crop Comparison'!$A$2:$D$873,MATCH(1,('Crop Comparison'!$A$2:$A$873=$A$9)*('Crop Comparison'!$B$2:$B$873=$A190),0),4)),"",INDEX('Crop Comparison'!$A$2:$D$873,MATCH(1,('Crop Comparison'!$A$2:$A$873=$A$9)*('Crop Comparison'!$B$2:$B$873=$A190),0),4))</f>
        <v/>
      </c>
      <c r="D190" s="17" t="str">
        <f t="array" ref="D190">IF(ISERROR(INDEX('Crop Comparison'!$A$2:$D$873,MATCH(1,('Crop Comparison'!$A$2:$A$873=$A$9)*('Crop Comparison'!$B$2:$B$873=$B190),0),4)),"",INDEX('Crop Comparison'!$A$2:$D$873,MATCH(1,('Crop Comparison'!$A$2:$A$873=$A$9)*('Crop Comparison'!$B$2:$B$873=$B190),0),4))</f>
        <v/>
      </c>
      <c r="E190" s="11" t="str">
        <f t="array" ref="E190">IF(ISERROR(INDEX('Crop Comparison'!$A$2:$D$873,MATCH(1,('Crop Comparison'!$A$2:$A$873=$A$9)*('Crop Comparison'!$B$2:$B$873=$C190),0),4)),"",INDEX('Crop Comparison'!$A$2:$D$873,MATCH(1,('Crop Comparison'!$A$2:$A$873=$A$9)*('Crop Comparison'!$B$2:$B$873=$C190),0),4))</f>
        <v/>
      </c>
      <c r="F190" s="28" t="str">
        <f t="array" ref="F190">IF(ISERROR(INDEX(Lookup_PestUse!$A$1:$D$876,SMALL(IF(Lookup_PestUse!$B$1:$B$876=$F$9,ROW(Lookup_PestUse!$B$1:$B$876)),ROW(Lookup_PestUse!176:176)),1)),"",INDEX(Lookup_PestUse!$A$1:$B$876,SMALL(IF(Lookup_PestUse!$B$1:$B$876=$F$9,ROW(Lookup_PestUse!$B$1:$B$876)),ROW(Lookup_PestUse!176:176)),1))</f>
        <v/>
      </c>
      <c r="G190" s="29" t="str">
        <f t="array" ref="G190">IF(ISERROR(INDEX(Lookup_PestUse!$A$1:$D$876,MATCH(1,(Lookup_PestUse!$A$1:$A$876=$F190)*(Lookup_PestUse!$B$1:$B$876=$F$9),0),3)),"",INDEX(Lookup_PestUse!$A$1:$D$876,MATCH(1,(Lookup_PestUse!$A$1:$A$876=$F190)*(Lookup_PestUse!$B$1:$B$876=$F$9),0),3))</f>
        <v/>
      </c>
      <c r="H190" s="30" t="str">
        <f t="array" ref="H190">IF(ISERROR(INDEX(Lookup_PestUse!$A$1:$D$876,MATCH(1,(Lookup_PestUse!$A$1:$A$876=$F190)*(Lookup_PestUse!$B$1:$B$876=$F$9),0),4)),"",INDEX(Lookup_PestUse!$A$1:$D$876,MATCH(1,(Lookup_PestUse!$A$1:$A$876=$F190)*(Lookup_PestUse!$B$1:$B$876=$F$9),0),4))</f>
        <v/>
      </c>
    </row>
    <row r="191" spans="1:8" x14ac:dyDescent="0.2">
      <c r="A191" s="28" t="str">
        <f t="array" ref="A191">IF(ISERROR(INDEX('Crop Comparison'!$A$1:$B$873,SMALL(IF('Crop Comparison'!$A$1:$A$873=$A$9,ROW('Crop Comparison'!$A$1:$A$873)),ROW('Crop Comparison'!176:176)),2)),"",INDEX('Crop Comparison'!$A$1:$B$873,SMALL(IF('Crop Comparison'!$A$1:$A$873=$A$9,ROW('Crop Comparison'!$A$1:$A$873)),ROW('Crop Comparison'!176:176)),2))</f>
        <v/>
      </c>
      <c r="B191" s="39" t="str">
        <f t="array" ref="B191">IF(ISERROR(INDEX('Crop Comparison'!$A$2:$D$873,MATCH(1,('Crop Comparison'!$A$2:$A$873=$A$9)*('Crop Comparison'!$B$2:$B$873=$A191),0),3)),"",INDEX('Crop Comparison'!$A$2:$D$873,MATCH(1,('Crop Comparison'!$A$2:$A$873=$A$9)*('Crop Comparison'!$B$2:$B$873=$A191),0),3))</f>
        <v/>
      </c>
      <c r="C191" s="40" t="str">
        <f t="array" ref="C191">IF(ISERROR(INDEX('Crop Comparison'!$A$2:$D$873,MATCH(1,('Crop Comparison'!$A$2:$A$873=$A$9)*('Crop Comparison'!$B$2:$B$873=$A191),0),4)),"",INDEX('Crop Comparison'!$A$2:$D$873,MATCH(1,('Crop Comparison'!$A$2:$A$873=$A$9)*('Crop Comparison'!$B$2:$B$873=$A191),0),4))</f>
        <v/>
      </c>
      <c r="D191" s="17" t="str">
        <f t="array" ref="D191">IF(ISERROR(INDEX('Crop Comparison'!$A$2:$D$873,MATCH(1,('Crop Comparison'!$A$2:$A$873=$A$9)*('Crop Comparison'!$B$2:$B$873=$B191),0),4)),"",INDEX('Crop Comparison'!$A$2:$D$873,MATCH(1,('Crop Comparison'!$A$2:$A$873=$A$9)*('Crop Comparison'!$B$2:$B$873=$B191),0),4))</f>
        <v/>
      </c>
      <c r="E191" s="11" t="str">
        <f t="array" ref="E191">IF(ISERROR(INDEX('Crop Comparison'!$A$2:$D$873,MATCH(1,('Crop Comparison'!$A$2:$A$873=$A$9)*('Crop Comparison'!$B$2:$B$873=$C191),0),4)),"",INDEX('Crop Comparison'!$A$2:$D$873,MATCH(1,('Crop Comparison'!$A$2:$A$873=$A$9)*('Crop Comparison'!$B$2:$B$873=$C191),0),4))</f>
        <v/>
      </c>
      <c r="F191" s="28" t="str">
        <f t="array" ref="F191">IF(ISERROR(INDEX(Lookup_PestUse!$A$1:$D$876,SMALL(IF(Lookup_PestUse!$B$1:$B$876=$F$9,ROW(Lookup_PestUse!$B$1:$B$876)),ROW(Lookup_PestUse!177:177)),1)),"",INDEX(Lookup_PestUse!$A$1:$B$876,SMALL(IF(Lookup_PestUse!$B$1:$B$876=$F$9,ROW(Lookup_PestUse!$B$1:$B$876)),ROW(Lookup_PestUse!177:177)),1))</f>
        <v/>
      </c>
      <c r="G191" s="29" t="str">
        <f t="array" ref="G191">IF(ISERROR(INDEX(Lookup_PestUse!$A$1:$D$876,MATCH(1,(Lookup_PestUse!$A$1:$A$876=$F191)*(Lookup_PestUse!$B$1:$B$876=$F$9),0),3)),"",INDEX(Lookup_PestUse!$A$1:$D$876,MATCH(1,(Lookup_PestUse!$A$1:$A$876=$F191)*(Lookup_PestUse!$B$1:$B$876=$F$9),0),3))</f>
        <v/>
      </c>
      <c r="H191" s="30" t="str">
        <f t="array" ref="H191">IF(ISERROR(INDEX(Lookup_PestUse!$A$1:$D$876,MATCH(1,(Lookup_PestUse!$A$1:$A$876=$F191)*(Lookup_PestUse!$B$1:$B$876=$F$9),0),4)),"",INDEX(Lookup_PestUse!$A$1:$D$876,MATCH(1,(Lookup_PestUse!$A$1:$A$876=$F191)*(Lookup_PestUse!$B$1:$B$876=$F$9),0),4))</f>
        <v/>
      </c>
    </row>
    <row r="192" spans="1:8" x14ac:dyDescent="0.2">
      <c r="A192" s="28" t="str">
        <f t="array" ref="A192">IF(ISERROR(INDEX('Crop Comparison'!$A$1:$B$873,SMALL(IF('Crop Comparison'!$A$1:$A$873=$A$9,ROW('Crop Comparison'!$A$1:$A$873)),ROW('Crop Comparison'!177:177)),2)),"",INDEX('Crop Comparison'!$A$1:$B$873,SMALL(IF('Crop Comparison'!$A$1:$A$873=$A$9,ROW('Crop Comparison'!$A$1:$A$873)),ROW('Crop Comparison'!177:177)),2))</f>
        <v/>
      </c>
      <c r="B192" s="39" t="str">
        <f t="array" ref="B192">IF(ISERROR(INDEX('Crop Comparison'!$A$2:$D$873,MATCH(1,('Crop Comparison'!$A$2:$A$873=$A$9)*('Crop Comparison'!$B$2:$B$873=$A192),0),3)),"",INDEX('Crop Comparison'!$A$2:$D$873,MATCH(1,('Crop Comparison'!$A$2:$A$873=$A$9)*('Crop Comparison'!$B$2:$B$873=$A192),0),3))</f>
        <v/>
      </c>
      <c r="C192" s="40" t="str">
        <f t="array" ref="C192">IF(ISERROR(INDEX('Crop Comparison'!$A$2:$D$873,MATCH(1,('Crop Comparison'!$A$2:$A$873=$A$9)*('Crop Comparison'!$B$2:$B$873=$A192),0),4)),"",INDEX('Crop Comparison'!$A$2:$D$873,MATCH(1,('Crop Comparison'!$A$2:$A$873=$A$9)*('Crop Comparison'!$B$2:$B$873=$A192),0),4))</f>
        <v/>
      </c>
      <c r="D192" s="17" t="str">
        <f t="array" ref="D192">IF(ISERROR(INDEX('Crop Comparison'!$A$2:$D$873,MATCH(1,('Crop Comparison'!$A$2:$A$873=$A$9)*('Crop Comparison'!$B$2:$B$873=$B192),0),4)),"",INDEX('Crop Comparison'!$A$2:$D$873,MATCH(1,('Crop Comparison'!$A$2:$A$873=$A$9)*('Crop Comparison'!$B$2:$B$873=$B192),0),4))</f>
        <v/>
      </c>
      <c r="E192" s="11" t="str">
        <f t="array" ref="E192">IF(ISERROR(INDEX('Crop Comparison'!$A$2:$D$873,MATCH(1,('Crop Comparison'!$A$2:$A$873=$A$9)*('Crop Comparison'!$B$2:$B$873=$C192),0),4)),"",INDEX('Crop Comparison'!$A$2:$D$873,MATCH(1,('Crop Comparison'!$A$2:$A$873=$A$9)*('Crop Comparison'!$B$2:$B$873=$C192),0),4))</f>
        <v/>
      </c>
      <c r="F192" s="28" t="str">
        <f t="array" ref="F192">IF(ISERROR(INDEX(Lookup_PestUse!$A$1:$D$876,SMALL(IF(Lookup_PestUse!$B$1:$B$876=$F$9,ROW(Lookup_PestUse!$B$1:$B$876)),ROW(Lookup_PestUse!178:178)),1)),"",INDEX(Lookup_PestUse!$A$1:$B$876,SMALL(IF(Lookup_PestUse!$B$1:$B$876=$F$9,ROW(Lookup_PestUse!$B$1:$B$876)),ROW(Lookup_PestUse!178:178)),1))</f>
        <v/>
      </c>
      <c r="G192" s="29" t="str">
        <f t="array" ref="G192">IF(ISERROR(INDEX(Lookup_PestUse!$A$1:$D$876,MATCH(1,(Lookup_PestUse!$A$1:$A$876=$F192)*(Lookup_PestUse!$B$1:$B$876=$F$9),0),3)),"",INDEX(Lookup_PestUse!$A$1:$D$876,MATCH(1,(Lookup_PestUse!$A$1:$A$876=$F192)*(Lookup_PestUse!$B$1:$B$876=$F$9),0),3))</f>
        <v/>
      </c>
      <c r="H192" s="30" t="str">
        <f t="array" ref="H192">IF(ISERROR(INDEX(Lookup_PestUse!$A$1:$D$876,MATCH(1,(Lookup_PestUse!$A$1:$A$876=$F192)*(Lookup_PestUse!$B$1:$B$876=$F$9),0),4)),"",INDEX(Lookup_PestUse!$A$1:$D$876,MATCH(1,(Lookup_PestUse!$A$1:$A$876=$F192)*(Lookup_PestUse!$B$1:$B$876=$F$9),0),4))</f>
        <v/>
      </c>
    </row>
    <row r="193" spans="1:8" x14ac:dyDescent="0.2">
      <c r="A193" s="28" t="str">
        <f t="array" ref="A193">IF(ISERROR(INDEX('Crop Comparison'!$A$1:$B$873,SMALL(IF('Crop Comparison'!$A$1:$A$873=$A$9,ROW('Crop Comparison'!$A$1:$A$873)),ROW('Crop Comparison'!178:178)),2)),"",INDEX('Crop Comparison'!$A$1:$B$873,SMALL(IF('Crop Comparison'!$A$1:$A$873=$A$9,ROW('Crop Comparison'!$A$1:$A$873)),ROW('Crop Comparison'!178:178)),2))</f>
        <v/>
      </c>
      <c r="B193" s="39" t="str">
        <f t="array" ref="B193">IF(ISERROR(INDEX('Crop Comparison'!$A$2:$D$873,MATCH(1,('Crop Comparison'!$A$2:$A$873=$A$9)*('Crop Comparison'!$B$2:$B$873=$A193),0),3)),"",INDEX('Crop Comparison'!$A$2:$D$873,MATCH(1,('Crop Comparison'!$A$2:$A$873=$A$9)*('Crop Comparison'!$B$2:$B$873=$A193),0),3))</f>
        <v/>
      </c>
      <c r="C193" s="40" t="str">
        <f t="array" ref="C193">IF(ISERROR(INDEX('Crop Comparison'!$A$2:$D$873,MATCH(1,('Crop Comparison'!$A$2:$A$873=$A$9)*('Crop Comparison'!$B$2:$B$873=$A193),0),4)),"",INDEX('Crop Comparison'!$A$2:$D$873,MATCH(1,('Crop Comparison'!$A$2:$A$873=$A$9)*('Crop Comparison'!$B$2:$B$873=$A193),0),4))</f>
        <v/>
      </c>
      <c r="D193" s="17" t="str">
        <f t="array" ref="D193">IF(ISERROR(INDEX('Crop Comparison'!$A$2:$D$873,MATCH(1,('Crop Comparison'!$A$2:$A$873=$A$9)*('Crop Comparison'!$B$2:$B$873=$B193),0),4)),"",INDEX('Crop Comparison'!$A$2:$D$873,MATCH(1,('Crop Comparison'!$A$2:$A$873=$A$9)*('Crop Comparison'!$B$2:$B$873=$B193),0),4))</f>
        <v/>
      </c>
      <c r="E193" s="11" t="str">
        <f t="array" ref="E193">IF(ISERROR(INDEX('Crop Comparison'!$A$2:$D$873,MATCH(1,('Crop Comparison'!$A$2:$A$873=$A$9)*('Crop Comparison'!$B$2:$B$873=$C193),0),4)),"",INDEX('Crop Comparison'!$A$2:$D$873,MATCH(1,('Crop Comparison'!$A$2:$A$873=$A$9)*('Crop Comparison'!$B$2:$B$873=$C193),0),4))</f>
        <v/>
      </c>
      <c r="F193" s="28" t="str">
        <f t="array" ref="F193">IF(ISERROR(INDEX(Lookup_PestUse!$A$1:$D$876,SMALL(IF(Lookup_PestUse!$B$1:$B$876=$F$9,ROW(Lookup_PestUse!$B$1:$B$876)),ROW(Lookup_PestUse!179:179)),1)),"",INDEX(Lookup_PestUse!$A$1:$B$876,SMALL(IF(Lookup_PestUse!$B$1:$B$876=$F$9,ROW(Lookup_PestUse!$B$1:$B$876)),ROW(Lookup_PestUse!179:179)),1))</f>
        <v/>
      </c>
      <c r="G193" s="29" t="str">
        <f t="array" ref="G193">IF(ISERROR(INDEX(Lookup_PestUse!$A$1:$D$876,MATCH(1,(Lookup_PestUse!$A$1:$A$876=$F193)*(Lookup_PestUse!$B$1:$B$876=$F$9),0),3)),"",INDEX(Lookup_PestUse!$A$1:$D$876,MATCH(1,(Lookup_PestUse!$A$1:$A$876=$F193)*(Lookup_PestUse!$B$1:$B$876=$F$9),0),3))</f>
        <v/>
      </c>
      <c r="H193" s="30" t="str">
        <f t="array" ref="H193">IF(ISERROR(INDEX(Lookup_PestUse!$A$1:$D$876,MATCH(1,(Lookup_PestUse!$A$1:$A$876=$F193)*(Lookup_PestUse!$B$1:$B$876=$F$9),0),4)),"",INDEX(Lookup_PestUse!$A$1:$D$876,MATCH(1,(Lookup_PestUse!$A$1:$A$876=$F193)*(Lookup_PestUse!$B$1:$B$876=$F$9),0),4))</f>
        <v/>
      </c>
    </row>
    <row r="194" spans="1:8" x14ac:dyDescent="0.2">
      <c r="A194" s="28" t="str">
        <f t="array" ref="A194">IF(ISERROR(INDEX('Crop Comparison'!$A$1:$B$873,SMALL(IF('Crop Comparison'!$A$1:$A$873=$A$9,ROW('Crop Comparison'!$A$1:$A$873)),ROW('Crop Comparison'!179:179)),2)),"",INDEX('Crop Comparison'!$A$1:$B$873,SMALL(IF('Crop Comparison'!$A$1:$A$873=$A$9,ROW('Crop Comparison'!$A$1:$A$873)),ROW('Crop Comparison'!179:179)),2))</f>
        <v/>
      </c>
      <c r="B194" s="39" t="str">
        <f t="array" ref="B194">IF(ISERROR(INDEX('Crop Comparison'!$A$2:$D$873,MATCH(1,('Crop Comparison'!$A$2:$A$873=$A$9)*('Crop Comparison'!$B$2:$B$873=$A194),0),3)),"",INDEX('Crop Comparison'!$A$2:$D$873,MATCH(1,('Crop Comparison'!$A$2:$A$873=$A$9)*('Crop Comparison'!$B$2:$B$873=$A194),0),3))</f>
        <v/>
      </c>
      <c r="C194" s="40" t="str">
        <f t="array" ref="C194">IF(ISERROR(INDEX('Crop Comparison'!$A$2:$D$873,MATCH(1,('Crop Comparison'!$A$2:$A$873=$A$9)*('Crop Comparison'!$B$2:$B$873=$A194),0),4)),"",INDEX('Crop Comparison'!$A$2:$D$873,MATCH(1,('Crop Comparison'!$A$2:$A$873=$A$9)*('Crop Comparison'!$B$2:$B$873=$A194),0),4))</f>
        <v/>
      </c>
      <c r="D194" s="17" t="str">
        <f t="array" ref="D194">IF(ISERROR(INDEX('Crop Comparison'!$A$2:$D$873,MATCH(1,('Crop Comparison'!$A$2:$A$873=$A$9)*('Crop Comparison'!$B$2:$B$873=$B194),0),4)),"",INDEX('Crop Comparison'!$A$2:$D$873,MATCH(1,('Crop Comparison'!$A$2:$A$873=$A$9)*('Crop Comparison'!$B$2:$B$873=$B194),0),4))</f>
        <v/>
      </c>
      <c r="E194" s="11" t="str">
        <f t="array" ref="E194">IF(ISERROR(INDEX('Crop Comparison'!$A$2:$D$873,MATCH(1,('Crop Comparison'!$A$2:$A$873=$A$9)*('Crop Comparison'!$B$2:$B$873=$C194),0),4)),"",INDEX('Crop Comparison'!$A$2:$D$873,MATCH(1,('Crop Comparison'!$A$2:$A$873=$A$9)*('Crop Comparison'!$B$2:$B$873=$C194),0),4))</f>
        <v/>
      </c>
      <c r="F194" s="28" t="str">
        <f t="array" ref="F194">IF(ISERROR(INDEX(Lookup_PestUse!$A$1:$D$876,SMALL(IF(Lookup_PestUse!$B$1:$B$876=$F$9,ROW(Lookup_PestUse!$B$1:$B$876)),ROW(Lookup_PestUse!180:180)),1)),"",INDEX(Lookup_PestUse!$A$1:$B$876,SMALL(IF(Lookup_PestUse!$B$1:$B$876=$F$9,ROW(Lookup_PestUse!$B$1:$B$876)),ROW(Lookup_PestUse!180:180)),1))</f>
        <v/>
      </c>
      <c r="G194" s="29" t="str">
        <f t="array" ref="G194">IF(ISERROR(INDEX(Lookup_PestUse!$A$1:$D$876,MATCH(1,(Lookup_PestUse!$A$1:$A$876=$F194)*(Lookup_PestUse!$B$1:$B$876=$F$9),0),3)),"",INDEX(Lookup_PestUse!$A$1:$D$876,MATCH(1,(Lookup_PestUse!$A$1:$A$876=$F194)*(Lookup_PestUse!$B$1:$B$876=$F$9),0),3))</f>
        <v/>
      </c>
      <c r="H194" s="30" t="str">
        <f t="array" ref="H194">IF(ISERROR(INDEX(Lookup_PestUse!$A$1:$D$876,MATCH(1,(Lookup_PestUse!$A$1:$A$876=$F194)*(Lookup_PestUse!$B$1:$B$876=$F$9),0),4)),"",INDEX(Lookup_PestUse!$A$1:$D$876,MATCH(1,(Lookup_PestUse!$A$1:$A$876=$F194)*(Lookup_PestUse!$B$1:$B$876=$F$9),0),4))</f>
        <v/>
      </c>
    </row>
    <row r="195" spans="1:8" x14ac:dyDescent="0.2">
      <c r="A195" s="28" t="str">
        <f t="array" ref="A195">IF(ISERROR(INDEX('Crop Comparison'!$A$1:$B$873,SMALL(IF('Crop Comparison'!$A$1:$A$873=$A$9,ROW('Crop Comparison'!$A$1:$A$873)),ROW('Crop Comparison'!180:180)),2)),"",INDEX('Crop Comparison'!$A$1:$B$873,SMALL(IF('Crop Comparison'!$A$1:$A$873=$A$9,ROW('Crop Comparison'!$A$1:$A$873)),ROW('Crop Comparison'!180:180)),2))</f>
        <v/>
      </c>
      <c r="B195" s="39" t="str">
        <f t="array" ref="B195">IF(ISERROR(INDEX('Crop Comparison'!$A$2:$D$873,MATCH(1,('Crop Comparison'!$A$2:$A$873=$A$9)*('Crop Comparison'!$B$2:$B$873=$A195),0),3)),"",INDEX('Crop Comparison'!$A$2:$D$873,MATCH(1,('Crop Comparison'!$A$2:$A$873=$A$9)*('Crop Comparison'!$B$2:$B$873=$A195),0),3))</f>
        <v/>
      </c>
      <c r="C195" s="40" t="str">
        <f t="array" ref="C195">IF(ISERROR(INDEX('Crop Comparison'!$A$2:$D$873,MATCH(1,('Crop Comparison'!$A$2:$A$873=$A$9)*('Crop Comparison'!$B$2:$B$873=$A195),0),4)),"",INDEX('Crop Comparison'!$A$2:$D$873,MATCH(1,('Crop Comparison'!$A$2:$A$873=$A$9)*('Crop Comparison'!$B$2:$B$873=$A195),0),4))</f>
        <v/>
      </c>
      <c r="D195" s="17" t="str">
        <f t="array" ref="D195">IF(ISERROR(INDEX('Crop Comparison'!$A$2:$D$873,MATCH(1,('Crop Comparison'!$A$2:$A$873=$A$9)*('Crop Comparison'!$B$2:$B$873=$B195),0),4)),"",INDEX('Crop Comparison'!$A$2:$D$873,MATCH(1,('Crop Comparison'!$A$2:$A$873=$A$9)*('Crop Comparison'!$B$2:$B$873=$B195),0),4))</f>
        <v/>
      </c>
      <c r="E195" s="11" t="str">
        <f t="array" ref="E195">IF(ISERROR(INDEX('Crop Comparison'!$A$2:$D$873,MATCH(1,('Crop Comparison'!$A$2:$A$873=$A$9)*('Crop Comparison'!$B$2:$B$873=$C195),0),4)),"",INDEX('Crop Comparison'!$A$2:$D$873,MATCH(1,('Crop Comparison'!$A$2:$A$873=$A$9)*('Crop Comparison'!$B$2:$B$873=$C195),0),4))</f>
        <v/>
      </c>
      <c r="F195" s="28" t="str">
        <f t="array" ref="F195">IF(ISERROR(INDEX(Lookup_PestUse!$A$1:$D$876,SMALL(IF(Lookup_PestUse!$B$1:$B$876=$F$9,ROW(Lookup_PestUse!$B$1:$B$876)),ROW(Lookup_PestUse!181:181)),1)),"",INDEX(Lookup_PestUse!$A$1:$B$876,SMALL(IF(Lookup_PestUse!$B$1:$B$876=$F$9,ROW(Lookup_PestUse!$B$1:$B$876)),ROW(Lookup_PestUse!181:181)),1))</f>
        <v/>
      </c>
      <c r="G195" s="29" t="str">
        <f t="array" ref="G195">IF(ISERROR(INDEX(Lookup_PestUse!$A$1:$D$876,MATCH(1,(Lookup_PestUse!$A$1:$A$876=$F195)*(Lookup_PestUse!$B$1:$B$876=$F$9),0),3)),"",INDEX(Lookup_PestUse!$A$1:$D$876,MATCH(1,(Lookup_PestUse!$A$1:$A$876=$F195)*(Lookup_PestUse!$B$1:$B$876=$F$9),0),3))</f>
        <v/>
      </c>
      <c r="H195" s="30" t="str">
        <f t="array" ref="H195">IF(ISERROR(INDEX(Lookup_PestUse!$A$1:$D$876,MATCH(1,(Lookup_PestUse!$A$1:$A$876=$F195)*(Lookup_PestUse!$B$1:$B$876=$F$9),0),4)),"",INDEX(Lookup_PestUse!$A$1:$D$876,MATCH(1,(Lookup_PestUse!$A$1:$A$876=$F195)*(Lookup_PestUse!$B$1:$B$876=$F$9),0),4))</f>
        <v/>
      </c>
    </row>
    <row r="196" spans="1:8" x14ac:dyDescent="0.2">
      <c r="A196" s="28" t="str">
        <f t="array" ref="A196">IF(ISERROR(INDEX('Crop Comparison'!$A$1:$B$873,SMALL(IF('Crop Comparison'!$A$1:$A$873=$A$9,ROW('Crop Comparison'!$A$1:$A$873)),ROW('Crop Comparison'!181:181)),2)),"",INDEX('Crop Comparison'!$A$1:$B$873,SMALL(IF('Crop Comparison'!$A$1:$A$873=$A$9,ROW('Crop Comparison'!$A$1:$A$873)),ROW('Crop Comparison'!181:181)),2))</f>
        <v/>
      </c>
      <c r="B196" s="39" t="str">
        <f t="array" ref="B196">IF(ISERROR(INDEX('Crop Comparison'!$A$2:$D$873,MATCH(1,('Crop Comparison'!$A$2:$A$873=$A$9)*('Crop Comparison'!$B$2:$B$873=$A196),0),3)),"",INDEX('Crop Comparison'!$A$2:$D$873,MATCH(1,('Crop Comparison'!$A$2:$A$873=$A$9)*('Crop Comparison'!$B$2:$B$873=$A196),0),3))</f>
        <v/>
      </c>
      <c r="C196" s="40" t="str">
        <f t="array" ref="C196">IF(ISERROR(INDEX('Crop Comparison'!$A$2:$D$873,MATCH(1,('Crop Comparison'!$A$2:$A$873=$A$9)*('Crop Comparison'!$B$2:$B$873=$A196),0),4)),"",INDEX('Crop Comparison'!$A$2:$D$873,MATCH(1,('Crop Comparison'!$A$2:$A$873=$A$9)*('Crop Comparison'!$B$2:$B$873=$A196),0),4))</f>
        <v/>
      </c>
      <c r="D196" s="17" t="str">
        <f t="array" ref="D196">IF(ISERROR(INDEX('Crop Comparison'!$A$2:$D$873,MATCH(1,('Crop Comparison'!$A$2:$A$873=$A$9)*('Crop Comparison'!$B$2:$B$873=$B196),0),4)),"",INDEX('Crop Comparison'!$A$2:$D$873,MATCH(1,('Crop Comparison'!$A$2:$A$873=$A$9)*('Crop Comparison'!$B$2:$B$873=$B196),0),4))</f>
        <v/>
      </c>
      <c r="E196" s="11" t="str">
        <f t="array" ref="E196">IF(ISERROR(INDEX('Crop Comparison'!$A$2:$D$873,MATCH(1,('Crop Comparison'!$A$2:$A$873=$A$9)*('Crop Comparison'!$B$2:$B$873=$C196),0),4)),"",INDEX('Crop Comparison'!$A$2:$D$873,MATCH(1,('Crop Comparison'!$A$2:$A$873=$A$9)*('Crop Comparison'!$B$2:$B$873=$C196),0),4))</f>
        <v/>
      </c>
      <c r="F196" s="28" t="str">
        <f t="array" ref="F196">IF(ISERROR(INDEX(Lookup_PestUse!$A$1:$D$876,SMALL(IF(Lookup_PestUse!$B$1:$B$876=$F$9,ROW(Lookup_PestUse!$B$1:$B$876)),ROW(Lookup_PestUse!182:182)),1)),"",INDEX(Lookup_PestUse!$A$1:$B$876,SMALL(IF(Lookup_PestUse!$B$1:$B$876=$F$9,ROW(Lookup_PestUse!$B$1:$B$876)),ROW(Lookup_PestUse!182:182)),1))</f>
        <v/>
      </c>
      <c r="G196" s="29" t="str">
        <f t="array" ref="G196">IF(ISERROR(INDEX(Lookup_PestUse!$A$1:$D$876,MATCH(1,(Lookup_PestUse!$A$1:$A$876=$F196)*(Lookup_PestUse!$B$1:$B$876=$F$9),0),3)),"",INDEX(Lookup_PestUse!$A$1:$D$876,MATCH(1,(Lookup_PestUse!$A$1:$A$876=$F196)*(Lookup_PestUse!$B$1:$B$876=$F$9),0),3))</f>
        <v/>
      </c>
      <c r="H196" s="30" t="str">
        <f t="array" ref="H196">IF(ISERROR(INDEX(Lookup_PestUse!$A$1:$D$876,MATCH(1,(Lookup_PestUse!$A$1:$A$876=$F196)*(Lookup_PestUse!$B$1:$B$876=$F$9),0),4)),"",INDEX(Lookup_PestUse!$A$1:$D$876,MATCH(1,(Lookup_PestUse!$A$1:$A$876=$F196)*(Lookup_PestUse!$B$1:$B$876=$F$9),0),4))</f>
        <v/>
      </c>
    </row>
    <row r="197" spans="1:8" x14ac:dyDescent="0.2">
      <c r="A197" s="28" t="str">
        <f t="array" ref="A197">IF(ISERROR(INDEX('Crop Comparison'!$A$1:$B$873,SMALL(IF('Crop Comparison'!$A$1:$A$873=$A$9,ROW('Crop Comparison'!$A$1:$A$873)),ROW('Crop Comparison'!182:182)),2)),"",INDEX('Crop Comparison'!$A$1:$B$873,SMALL(IF('Crop Comparison'!$A$1:$A$873=$A$9,ROW('Crop Comparison'!$A$1:$A$873)),ROW('Crop Comparison'!182:182)),2))</f>
        <v/>
      </c>
      <c r="B197" s="39" t="str">
        <f t="array" ref="B197">IF(ISERROR(INDEX('Crop Comparison'!$A$2:$D$873,MATCH(1,('Crop Comparison'!$A$2:$A$873=$A$9)*('Crop Comparison'!$B$2:$B$873=$A197),0),3)),"",INDEX('Crop Comparison'!$A$2:$D$873,MATCH(1,('Crop Comparison'!$A$2:$A$873=$A$9)*('Crop Comparison'!$B$2:$B$873=$A197),0),3))</f>
        <v/>
      </c>
      <c r="C197" s="40" t="str">
        <f t="array" ref="C197">IF(ISERROR(INDEX('Crop Comparison'!$A$2:$D$873,MATCH(1,('Crop Comparison'!$A$2:$A$873=$A$9)*('Crop Comparison'!$B$2:$B$873=$A197),0),4)),"",INDEX('Crop Comparison'!$A$2:$D$873,MATCH(1,('Crop Comparison'!$A$2:$A$873=$A$9)*('Crop Comparison'!$B$2:$B$873=$A197),0),4))</f>
        <v/>
      </c>
      <c r="D197" s="17" t="str">
        <f t="array" ref="D197">IF(ISERROR(INDEX('Crop Comparison'!$A$2:$D$873,MATCH(1,('Crop Comparison'!$A$2:$A$873=$A$9)*('Crop Comparison'!$B$2:$B$873=$B197),0),4)),"",INDEX('Crop Comparison'!$A$2:$D$873,MATCH(1,('Crop Comparison'!$A$2:$A$873=$A$9)*('Crop Comparison'!$B$2:$B$873=$B197),0),4))</f>
        <v/>
      </c>
      <c r="E197" s="11" t="str">
        <f t="array" ref="E197">IF(ISERROR(INDEX('Crop Comparison'!$A$2:$D$873,MATCH(1,('Crop Comparison'!$A$2:$A$873=$A$9)*('Crop Comparison'!$B$2:$B$873=$C197),0),4)),"",INDEX('Crop Comparison'!$A$2:$D$873,MATCH(1,('Crop Comparison'!$A$2:$A$873=$A$9)*('Crop Comparison'!$B$2:$B$873=$C197),0),4))</f>
        <v/>
      </c>
      <c r="F197" s="28" t="str">
        <f t="array" ref="F197">IF(ISERROR(INDEX(Lookup_PestUse!$A$1:$D$876,SMALL(IF(Lookup_PestUse!$B$1:$B$876=$F$9,ROW(Lookup_PestUse!$B$1:$B$876)),ROW(Lookup_PestUse!183:183)),1)),"",INDEX(Lookup_PestUse!$A$1:$B$876,SMALL(IF(Lookup_PestUse!$B$1:$B$876=$F$9,ROW(Lookup_PestUse!$B$1:$B$876)),ROW(Lookup_PestUse!183:183)),1))</f>
        <v/>
      </c>
      <c r="G197" s="29" t="str">
        <f t="array" ref="G197">IF(ISERROR(INDEX(Lookup_PestUse!$A$1:$D$876,MATCH(1,(Lookup_PestUse!$A$1:$A$876=$F197)*(Lookup_PestUse!$B$1:$B$876=$F$9),0),3)),"",INDEX(Lookup_PestUse!$A$1:$D$876,MATCH(1,(Lookup_PestUse!$A$1:$A$876=$F197)*(Lookup_PestUse!$B$1:$B$876=$F$9),0),3))</f>
        <v/>
      </c>
      <c r="H197" s="30" t="str">
        <f t="array" ref="H197">IF(ISERROR(INDEX(Lookup_PestUse!$A$1:$D$876,MATCH(1,(Lookup_PestUse!$A$1:$A$876=$F197)*(Lookup_PestUse!$B$1:$B$876=$F$9),0),4)),"",INDEX(Lookup_PestUse!$A$1:$D$876,MATCH(1,(Lookup_PestUse!$A$1:$A$876=$F197)*(Lookup_PestUse!$B$1:$B$876=$F$9),0),4))</f>
        <v/>
      </c>
    </row>
    <row r="198" spans="1:8" x14ac:dyDescent="0.2">
      <c r="A198" s="28" t="str">
        <f t="array" ref="A198">IF(ISERROR(INDEX('Crop Comparison'!$A$1:$B$873,SMALL(IF('Crop Comparison'!$A$1:$A$873=$A$9,ROW('Crop Comparison'!$A$1:$A$873)),ROW('Crop Comparison'!183:183)),2)),"",INDEX('Crop Comparison'!$A$1:$B$873,SMALL(IF('Crop Comparison'!$A$1:$A$873=$A$9,ROW('Crop Comparison'!$A$1:$A$873)),ROW('Crop Comparison'!183:183)),2))</f>
        <v/>
      </c>
      <c r="B198" s="39" t="str">
        <f t="array" ref="B198">IF(ISERROR(INDEX('Crop Comparison'!$A$2:$D$873,MATCH(1,('Crop Comparison'!$A$2:$A$873=$A$9)*('Crop Comparison'!$B$2:$B$873=$A198),0),3)),"",INDEX('Crop Comparison'!$A$2:$D$873,MATCH(1,('Crop Comparison'!$A$2:$A$873=$A$9)*('Crop Comparison'!$B$2:$B$873=$A198),0),3))</f>
        <v/>
      </c>
      <c r="C198" s="40" t="str">
        <f t="array" ref="C198">IF(ISERROR(INDEX('Crop Comparison'!$A$2:$D$873,MATCH(1,('Crop Comparison'!$A$2:$A$873=$A$9)*('Crop Comparison'!$B$2:$B$873=$A198),0),4)),"",INDEX('Crop Comparison'!$A$2:$D$873,MATCH(1,('Crop Comparison'!$A$2:$A$873=$A$9)*('Crop Comparison'!$B$2:$B$873=$A198),0),4))</f>
        <v/>
      </c>
      <c r="D198" s="17" t="str">
        <f t="array" ref="D198">IF(ISERROR(INDEX('Crop Comparison'!$A$2:$D$873,MATCH(1,('Crop Comparison'!$A$2:$A$873=$A$9)*('Crop Comparison'!$B$2:$B$873=$B198),0),4)),"",INDEX('Crop Comparison'!$A$2:$D$873,MATCH(1,('Crop Comparison'!$A$2:$A$873=$A$9)*('Crop Comparison'!$B$2:$B$873=$B198),0),4))</f>
        <v/>
      </c>
      <c r="E198" s="11" t="str">
        <f t="array" ref="E198">IF(ISERROR(INDEX('Crop Comparison'!$A$2:$D$873,MATCH(1,('Crop Comparison'!$A$2:$A$873=$A$9)*('Crop Comparison'!$B$2:$B$873=$C198),0),4)),"",INDEX('Crop Comparison'!$A$2:$D$873,MATCH(1,('Crop Comparison'!$A$2:$A$873=$A$9)*('Crop Comparison'!$B$2:$B$873=$C198),0),4))</f>
        <v/>
      </c>
      <c r="F198" s="28" t="str">
        <f t="array" ref="F198">IF(ISERROR(INDEX(Lookup_PestUse!$A$1:$D$876,SMALL(IF(Lookup_PestUse!$B$1:$B$876=$F$9,ROW(Lookup_PestUse!$B$1:$B$876)),ROW(Lookup_PestUse!184:184)),1)),"",INDEX(Lookup_PestUse!$A$1:$B$876,SMALL(IF(Lookup_PestUse!$B$1:$B$876=$F$9,ROW(Lookup_PestUse!$B$1:$B$876)),ROW(Lookup_PestUse!184:184)),1))</f>
        <v/>
      </c>
      <c r="G198" s="29" t="str">
        <f t="array" ref="G198">IF(ISERROR(INDEX(Lookup_PestUse!$A$1:$D$876,MATCH(1,(Lookup_PestUse!$A$1:$A$876=$F198)*(Lookup_PestUse!$B$1:$B$876=$F$9),0),3)),"",INDEX(Lookup_PestUse!$A$1:$D$876,MATCH(1,(Lookup_PestUse!$A$1:$A$876=$F198)*(Lookup_PestUse!$B$1:$B$876=$F$9),0),3))</f>
        <v/>
      </c>
      <c r="H198" s="30" t="str">
        <f t="array" ref="H198">IF(ISERROR(INDEX(Lookup_PestUse!$A$1:$D$876,MATCH(1,(Lookup_PestUse!$A$1:$A$876=$F198)*(Lookup_PestUse!$B$1:$B$876=$F$9),0),4)),"",INDEX(Lookup_PestUse!$A$1:$D$876,MATCH(1,(Lookup_PestUse!$A$1:$A$876=$F198)*(Lookup_PestUse!$B$1:$B$876=$F$9),0),4))</f>
        <v/>
      </c>
    </row>
    <row r="199" spans="1:8" x14ac:dyDescent="0.2">
      <c r="A199" s="28" t="str">
        <f t="array" ref="A199">IF(ISERROR(INDEX('Crop Comparison'!$A$1:$B$873,SMALL(IF('Crop Comparison'!$A$1:$A$873=$A$9,ROW('Crop Comparison'!$A$1:$A$873)),ROW('Crop Comparison'!184:184)),2)),"",INDEX('Crop Comparison'!$A$1:$B$873,SMALL(IF('Crop Comparison'!$A$1:$A$873=$A$9,ROW('Crop Comparison'!$A$1:$A$873)),ROW('Crop Comparison'!184:184)),2))</f>
        <v/>
      </c>
      <c r="B199" s="39" t="str">
        <f t="array" ref="B199">IF(ISERROR(INDEX('Crop Comparison'!$A$2:$D$873,MATCH(1,('Crop Comparison'!$A$2:$A$873=$A$9)*('Crop Comparison'!$B$2:$B$873=$A199),0),3)),"",INDEX('Crop Comparison'!$A$2:$D$873,MATCH(1,('Crop Comparison'!$A$2:$A$873=$A$9)*('Crop Comparison'!$B$2:$B$873=$A199),0),3))</f>
        <v/>
      </c>
      <c r="C199" s="40" t="str">
        <f t="array" ref="C199">IF(ISERROR(INDEX('Crop Comparison'!$A$2:$D$873,MATCH(1,('Crop Comparison'!$A$2:$A$873=$A$9)*('Crop Comparison'!$B$2:$B$873=$A199),0),4)),"",INDEX('Crop Comparison'!$A$2:$D$873,MATCH(1,('Crop Comparison'!$A$2:$A$873=$A$9)*('Crop Comparison'!$B$2:$B$873=$A199),0),4))</f>
        <v/>
      </c>
      <c r="D199" s="17" t="str">
        <f t="array" ref="D199">IF(ISERROR(INDEX('Crop Comparison'!$A$2:$D$873,MATCH(1,('Crop Comparison'!$A$2:$A$873=$A$9)*('Crop Comparison'!$B$2:$B$873=$B199),0),4)),"",INDEX('Crop Comparison'!$A$2:$D$873,MATCH(1,('Crop Comparison'!$A$2:$A$873=$A$9)*('Crop Comparison'!$B$2:$B$873=$B199),0),4))</f>
        <v/>
      </c>
      <c r="E199" s="11" t="str">
        <f t="array" ref="E199">IF(ISERROR(INDEX('Crop Comparison'!$A$2:$D$873,MATCH(1,('Crop Comparison'!$A$2:$A$873=$A$9)*('Crop Comparison'!$B$2:$B$873=$C199),0),4)),"",INDEX('Crop Comparison'!$A$2:$D$873,MATCH(1,('Crop Comparison'!$A$2:$A$873=$A$9)*('Crop Comparison'!$B$2:$B$873=$C199),0),4))</f>
        <v/>
      </c>
      <c r="F199" s="28" t="str">
        <f t="array" ref="F199">IF(ISERROR(INDEX(Lookup_PestUse!$A$1:$D$876,SMALL(IF(Lookup_PestUse!$B$1:$B$876=$F$9,ROW(Lookup_PestUse!$B$1:$B$876)),ROW(Lookup_PestUse!185:185)),1)),"",INDEX(Lookup_PestUse!$A$1:$B$876,SMALL(IF(Lookup_PestUse!$B$1:$B$876=$F$9,ROW(Lookup_PestUse!$B$1:$B$876)),ROW(Lookup_PestUse!185:185)),1))</f>
        <v/>
      </c>
      <c r="G199" s="29" t="str">
        <f t="array" ref="G199">IF(ISERROR(INDEX(Lookup_PestUse!$A$1:$D$876,MATCH(1,(Lookup_PestUse!$A$1:$A$876=$F199)*(Lookup_PestUse!$B$1:$B$876=$F$9),0),3)),"",INDEX(Lookup_PestUse!$A$1:$D$876,MATCH(1,(Lookup_PestUse!$A$1:$A$876=$F199)*(Lookup_PestUse!$B$1:$B$876=$F$9),0),3))</f>
        <v/>
      </c>
      <c r="H199" s="30" t="str">
        <f t="array" ref="H199">IF(ISERROR(INDEX(Lookup_PestUse!$A$1:$D$876,MATCH(1,(Lookup_PestUse!$A$1:$A$876=$F199)*(Lookup_PestUse!$B$1:$B$876=$F$9),0),4)),"",INDEX(Lookup_PestUse!$A$1:$D$876,MATCH(1,(Lookup_PestUse!$A$1:$A$876=$F199)*(Lookup_PestUse!$B$1:$B$876=$F$9),0),4))</f>
        <v/>
      </c>
    </row>
    <row r="200" spans="1:8" x14ac:dyDescent="0.2">
      <c r="A200" s="28" t="str">
        <f t="array" ref="A200">IF(ISERROR(INDEX('Crop Comparison'!$A$1:$B$873,SMALL(IF('Crop Comparison'!$A$1:$A$873=$A$9,ROW('Crop Comparison'!$A$1:$A$873)),ROW('Crop Comparison'!185:185)),2)),"",INDEX('Crop Comparison'!$A$1:$B$873,SMALL(IF('Crop Comparison'!$A$1:$A$873=$A$9,ROW('Crop Comparison'!$A$1:$A$873)),ROW('Crop Comparison'!185:185)),2))</f>
        <v/>
      </c>
      <c r="B200" s="39" t="str">
        <f t="array" ref="B200">IF(ISERROR(INDEX('Crop Comparison'!$A$2:$D$873,MATCH(1,('Crop Comparison'!$A$2:$A$873=$A$9)*('Crop Comparison'!$B$2:$B$873=$A200),0),3)),"",INDEX('Crop Comparison'!$A$2:$D$873,MATCH(1,('Crop Comparison'!$A$2:$A$873=$A$9)*('Crop Comparison'!$B$2:$B$873=$A200),0),3))</f>
        <v/>
      </c>
      <c r="C200" s="40" t="str">
        <f t="array" ref="C200">IF(ISERROR(INDEX('Crop Comparison'!$A$2:$D$873,MATCH(1,('Crop Comparison'!$A$2:$A$873=$A$9)*('Crop Comparison'!$B$2:$B$873=$A200),0),4)),"",INDEX('Crop Comparison'!$A$2:$D$873,MATCH(1,('Crop Comparison'!$A$2:$A$873=$A$9)*('Crop Comparison'!$B$2:$B$873=$A200),0),4))</f>
        <v/>
      </c>
      <c r="D200" s="17" t="str">
        <f t="array" ref="D200">IF(ISERROR(INDEX('Crop Comparison'!$A$2:$D$873,MATCH(1,('Crop Comparison'!$A$2:$A$873=$A$9)*('Crop Comparison'!$B$2:$B$873=$B200),0),4)),"",INDEX('Crop Comparison'!$A$2:$D$873,MATCH(1,('Crop Comparison'!$A$2:$A$873=$A$9)*('Crop Comparison'!$B$2:$B$873=$B200),0),4))</f>
        <v/>
      </c>
      <c r="E200" s="11" t="str">
        <f t="array" ref="E200">IF(ISERROR(INDEX('Crop Comparison'!$A$2:$D$873,MATCH(1,('Crop Comparison'!$A$2:$A$873=$A$9)*('Crop Comparison'!$B$2:$B$873=$C200),0),4)),"",INDEX('Crop Comparison'!$A$2:$D$873,MATCH(1,('Crop Comparison'!$A$2:$A$873=$A$9)*('Crop Comparison'!$B$2:$B$873=$C200),0),4))</f>
        <v/>
      </c>
      <c r="F200" s="28" t="str">
        <f t="array" ref="F200">IF(ISERROR(INDEX(Lookup_PestUse!$A$1:$D$876,SMALL(IF(Lookup_PestUse!$B$1:$B$876=$F$9,ROW(Lookup_PestUse!$B$1:$B$876)),ROW(Lookup_PestUse!186:186)),1)),"",INDEX(Lookup_PestUse!$A$1:$B$876,SMALL(IF(Lookup_PestUse!$B$1:$B$876=$F$9,ROW(Lookup_PestUse!$B$1:$B$876)),ROW(Lookup_PestUse!186:186)),1))</f>
        <v/>
      </c>
      <c r="G200" s="29" t="str">
        <f t="array" ref="G200">IF(ISERROR(INDEX(Lookup_PestUse!$A$1:$D$876,MATCH(1,(Lookup_PestUse!$A$1:$A$876=$F200)*(Lookup_PestUse!$B$1:$B$876=$F$9),0),3)),"",INDEX(Lookup_PestUse!$A$1:$D$876,MATCH(1,(Lookup_PestUse!$A$1:$A$876=$F200)*(Lookup_PestUse!$B$1:$B$876=$F$9),0),3))</f>
        <v/>
      </c>
      <c r="H200" s="30" t="str">
        <f t="array" ref="H200">IF(ISERROR(INDEX(Lookup_PestUse!$A$1:$D$876,MATCH(1,(Lookup_PestUse!$A$1:$A$876=$F200)*(Lookup_PestUse!$B$1:$B$876=$F$9),0),4)),"",INDEX(Lookup_PestUse!$A$1:$D$876,MATCH(1,(Lookup_PestUse!$A$1:$A$876=$F200)*(Lookup_PestUse!$B$1:$B$876=$F$9),0),4))</f>
        <v/>
      </c>
    </row>
    <row r="201" spans="1:8" x14ac:dyDescent="0.2">
      <c r="A201" s="28" t="str">
        <f t="array" ref="A201">IF(ISERROR(INDEX('Crop Comparison'!$A$1:$B$873,SMALL(IF('Crop Comparison'!$A$1:$A$873=$A$9,ROW('Crop Comparison'!$A$1:$A$873)),ROW('Crop Comparison'!186:186)),2)),"",INDEX('Crop Comparison'!$A$1:$B$873,SMALL(IF('Crop Comparison'!$A$1:$A$873=$A$9,ROW('Crop Comparison'!$A$1:$A$873)),ROW('Crop Comparison'!186:186)),2))</f>
        <v/>
      </c>
      <c r="B201" s="39" t="str">
        <f t="array" ref="B201">IF(ISERROR(INDEX('Crop Comparison'!$A$2:$D$873,MATCH(1,('Crop Comparison'!$A$2:$A$873=$A$9)*('Crop Comparison'!$B$2:$B$873=$A201),0),3)),"",INDEX('Crop Comparison'!$A$2:$D$873,MATCH(1,('Crop Comparison'!$A$2:$A$873=$A$9)*('Crop Comparison'!$B$2:$B$873=$A201),0),3))</f>
        <v/>
      </c>
      <c r="C201" s="40" t="str">
        <f t="array" ref="C201">IF(ISERROR(INDEX('Crop Comparison'!$A$2:$D$873,MATCH(1,('Crop Comparison'!$A$2:$A$873=$A$9)*('Crop Comparison'!$B$2:$B$873=$A201),0),4)),"",INDEX('Crop Comparison'!$A$2:$D$873,MATCH(1,('Crop Comparison'!$A$2:$A$873=$A$9)*('Crop Comparison'!$B$2:$B$873=$A201),0),4))</f>
        <v/>
      </c>
      <c r="D201" s="17" t="str">
        <f t="array" ref="D201">IF(ISERROR(INDEX('Crop Comparison'!$A$2:$D$873,MATCH(1,('Crop Comparison'!$A$2:$A$873=$A$9)*('Crop Comparison'!$B$2:$B$873=$B201),0),4)),"",INDEX('Crop Comparison'!$A$2:$D$873,MATCH(1,('Crop Comparison'!$A$2:$A$873=$A$9)*('Crop Comparison'!$B$2:$B$873=$B201),0),4))</f>
        <v/>
      </c>
      <c r="E201" s="11" t="str">
        <f t="array" ref="E201">IF(ISERROR(INDEX('Crop Comparison'!$A$2:$D$873,MATCH(1,('Crop Comparison'!$A$2:$A$873=$A$9)*('Crop Comparison'!$B$2:$B$873=$C201),0),4)),"",INDEX('Crop Comparison'!$A$2:$D$873,MATCH(1,('Crop Comparison'!$A$2:$A$873=$A$9)*('Crop Comparison'!$B$2:$B$873=$C201),0),4))</f>
        <v/>
      </c>
      <c r="F201" s="28" t="str">
        <f t="array" ref="F201">IF(ISERROR(INDEX(Lookup_PestUse!$A$1:$D$876,SMALL(IF(Lookup_PestUse!$B$1:$B$876=$F$9,ROW(Lookup_PestUse!$B$1:$B$876)),ROW(Lookup_PestUse!187:187)),1)),"",INDEX(Lookup_PestUse!$A$1:$B$876,SMALL(IF(Lookup_PestUse!$B$1:$B$876=$F$9,ROW(Lookup_PestUse!$B$1:$B$876)),ROW(Lookup_PestUse!187:187)),1))</f>
        <v/>
      </c>
      <c r="G201" s="29" t="str">
        <f t="array" ref="G201">IF(ISERROR(INDEX(Lookup_PestUse!$A$1:$D$876,MATCH(1,(Lookup_PestUse!$A$1:$A$876=$F201)*(Lookup_PestUse!$B$1:$B$876=$F$9),0),3)),"",INDEX(Lookup_PestUse!$A$1:$D$876,MATCH(1,(Lookup_PestUse!$A$1:$A$876=$F201)*(Lookup_PestUse!$B$1:$B$876=$F$9),0),3))</f>
        <v/>
      </c>
      <c r="H201" s="30" t="str">
        <f t="array" ref="H201">IF(ISERROR(INDEX(Lookup_PestUse!$A$1:$D$876,MATCH(1,(Lookup_PestUse!$A$1:$A$876=$F201)*(Lookup_PestUse!$B$1:$B$876=$F$9),0),4)),"",INDEX(Lookup_PestUse!$A$1:$D$876,MATCH(1,(Lookup_PestUse!$A$1:$A$876=$F201)*(Lookup_PestUse!$B$1:$B$876=$F$9),0),4))</f>
        <v/>
      </c>
    </row>
    <row r="202" spans="1:8" x14ac:dyDescent="0.2">
      <c r="A202" s="28" t="str">
        <f t="array" ref="A202">IF(ISERROR(INDEX('Crop Comparison'!$A$1:$B$873,SMALL(IF('Crop Comparison'!$A$1:$A$873=$A$9,ROW('Crop Comparison'!$A$1:$A$873)),ROW('Crop Comparison'!187:187)),2)),"",INDEX('Crop Comparison'!$A$1:$B$873,SMALL(IF('Crop Comparison'!$A$1:$A$873=$A$9,ROW('Crop Comparison'!$A$1:$A$873)),ROW('Crop Comparison'!187:187)),2))</f>
        <v/>
      </c>
      <c r="B202" s="39" t="str">
        <f t="array" ref="B202">IF(ISERROR(INDEX('Crop Comparison'!$A$2:$D$873,MATCH(1,('Crop Comparison'!$A$2:$A$873=$A$9)*('Crop Comparison'!$B$2:$B$873=$A202),0),3)),"",INDEX('Crop Comparison'!$A$2:$D$873,MATCH(1,('Crop Comparison'!$A$2:$A$873=$A$9)*('Crop Comparison'!$B$2:$B$873=$A202),0),3))</f>
        <v/>
      </c>
      <c r="C202" s="40" t="str">
        <f t="array" ref="C202">IF(ISERROR(INDEX('Crop Comparison'!$A$2:$D$873,MATCH(1,('Crop Comparison'!$A$2:$A$873=$A$9)*('Crop Comparison'!$B$2:$B$873=$A202),0),4)),"",INDEX('Crop Comparison'!$A$2:$D$873,MATCH(1,('Crop Comparison'!$A$2:$A$873=$A$9)*('Crop Comparison'!$B$2:$B$873=$A202),0),4))</f>
        <v/>
      </c>
      <c r="D202" s="17" t="str">
        <f t="array" ref="D202">IF(ISERROR(INDEX('Crop Comparison'!$A$2:$D$873,MATCH(1,('Crop Comparison'!$A$2:$A$873=$A$9)*('Crop Comparison'!$B$2:$B$873=$B202),0),4)),"",INDEX('Crop Comparison'!$A$2:$D$873,MATCH(1,('Crop Comparison'!$A$2:$A$873=$A$9)*('Crop Comparison'!$B$2:$B$873=$B202),0),4))</f>
        <v/>
      </c>
      <c r="E202" s="11" t="str">
        <f t="array" ref="E202">IF(ISERROR(INDEX('Crop Comparison'!$A$2:$D$873,MATCH(1,('Crop Comparison'!$A$2:$A$873=$A$9)*('Crop Comparison'!$B$2:$B$873=$C202),0),4)),"",INDEX('Crop Comparison'!$A$2:$D$873,MATCH(1,('Crop Comparison'!$A$2:$A$873=$A$9)*('Crop Comparison'!$B$2:$B$873=$C202),0),4))</f>
        <v/>
      </c>
      <c r="F202" s="28" t="str">
        <f t="array" ref="F202">IF(ISERROR(INDEX(Lookup_PestUse!$A$1:$D$876,SMALL(IF(Lookup_PestUse!$B$1:$B$876=$F$9,ROW(Lookup_PestUse!$B$1:$B$876)),ROW(Lookup_PestUse!188:188)),1)),"",INDEX(Lookup_PestUse!$A$1:$B$876,SMALL(IF(Lookup_PestUse!$B$1:$B$876=$F$9,ROW(Lookup_PestUse!$B$1:$B$876)),ROW(Lookup_PestUse!188:188)),1))</f>
        <v/>
      </c>
      <c r="G202" s="29" t="str">
        <f t="array" ref="G202">IF(ISERROR(INDEX(Lookup_PestUse!$A$1:$D$876,MATCH(1,(Lookup_PestUse!$A$1:$A$876=$F202)*(Lookup_PestUse!$B$1:$B$876=$F$9),0),3)),"",INDEX(Lookup_PestUse!$A$1:$D$876,MATCH(1,(Lookup_PestUse!$A$1:$A$876=$F202)*(Lookup_PestUse!$B$1:$B$876=$F$9),0),3))</f>
        <v/>
      </c>
      <c r="H202" s="30" t="str">
        <f t="array" ref="H202">IF(ISERROR(INDEX(Lookup_PestUse!$A$1:$D$876,MATCH(1,(Lookup_PestUse!$A$1:$A$876=$F202)*(Lookup_PestUse!$B$1:$B$876=$F$9),0),4)),"",INDEX(Lookup_PestUse!$A$1:$D$876,MATCH(1,(Lookup_PestUse!$A$1:$A$876=$F202)*(Lookup_PestUse!$B$1:$B$876=$F$9),0),4))</f>
        <v/>
      </c>
    </row>
    <row r="203" spans="1:8" x14ac:dyDescent="0.2">
      <c r="A203" s="28" t="str">
        <f t="array" ref="A203">IF(ISERROR(INDEX('Crop Comparison'!$A$1:$B$873,SMALL(IF('Crop Comparison'!$A$1:$A$873=$A$9,ROW('Crop Comparison'!$A$1:$A$873)),ROW('Crop Comparison'!188:188)),2)),"",INDEX('Crop Comparison'!$A$1:$B$873,SMALL(IF('Crop Comparison'!$A$1:$A$873=$A$9,ROW('Crop Comparison'!$A$1:$A$873)),ROW('Crop Comparison'!188:188)),2))</f>
        <v/>
      </c>
      <c r="B203" s="39" t="str">
        <f t="array" ref="B203">IF(ISERROR(INDEX('Crop Comparison'!$A$2:$D$873,MATCH(1,('Crop Comparison'!$A$2:$A$873=$A$9)*('Crop Comparison'!$B$2:$B$873=$A203),0),3)),"",INDEX('Crop Comparison'!$A$2:$D$873,MATCH(1,('Crop Comparison'!$A$2:$A$873=$A$9)*('Crop Comparison'!$B$2:$B$873=$A203),0),3))</f>
        <v/>
      </c>
      <c r="C203" s="40" t="str">
        <f t="array" ref="C203">IF(ISERROR(INDEX('Crop Comparison'!$A$2:$D$873,MATCH(1,('Crop Comparison'!$A$2:$A$873=$A$9)*('Crop Comparison'!$B$2:$B$873=$A203),0),4)),"",INDEX('Crop Comparison'!$A$2:$D$873,MATCH(1,('Crop Comparison'!$A$2:$A$873=$A$9)*('Crop Comparison'!$B$2:$B$873=$A203),0),4))</f>
        <v/>
      </c>
      <c r="D203" s="17" t="str">
        <f t="array" ref="D203">IF(ISERROR(INDEX('Crop Comparison'!$A$2:$D$873,MATCH(1,('Crop Comparison'!$A$2:$A$873=$A$9)*('Crop Comparison'!$B$2:$B$873=$B203),0),4)),"",INDEX('Crop Comparison'!$A$2:$D$873,MATCH(1,('Crop Comparison'!$A$2:$A$873=$A$9)*('Crop Comparison'!$B$2:$B$873=$B203),0),4))</f>
        <v/>
      </c>
      <c r="E203" s="11" t="str">
        <f t="array" ref="E203">IF(ISERROR(INDEX('Crop Comparison'!$A$2:$D$873,MATCH(1,('Crop Comparison'!$A$2:$A$873=$A$9)*('Crop Comparison'!$B$2:$B$873=$C203),0),4)),"",INDEX('Crop Comparison'!$A$2:$D$873,MATCH(1,('Crop Comparison'!$A$2:$A$873=$A$9)*('Crop Comparison'!$B$2:$B$873=$C203),0),4))</f>
        <v/>
      </c>
      <c r="F203" s="28" t="str">
        <f t="array" ref="F203">IF(ISERROR(INDEX(Lookup_PestUse!$A$1:$D$876,SMALL(IF(Lookup_PestUse!$B$1:$B$876=$F$9,ROW(Lookup_PestUse!$B$1:$B$876)),ROW(Lookup_PestUse!189:189)),1)),"",INDEX(Lookup_PestUse!$A$1:$B$876,SMALL(IF(Lookup_PestUse!$B$1:$B$876=$F$9,ROW(Lookup_PestUse!$B$1:$B$876)),ROW(Lookup_PestUse!189:189)),1))</f>
        <v/>
      </c>
      <c r="G203" s="29" t="str">
        <f t="array" ref="G203">IF(ISERROR(INDEX(Lookup_PestUse!$A$1:$D$876,MATCH(1,(Lookup_PestUse!$A$1:$A$876=$F203)*(Lookup_PestUse!$B$1:$B$876=$F$9),0),3)),"",INDEX(Lookup_PestUse!$A$1:$D$876,MATCH(1,(Lookup_PestUse!$A$1:$A$876=$F203)*(Lookup_PestUse!$B$1:$B$876=$F$9),0),3))</f>
        <v/>
      </c>
      <c r="H203" s="30" t="str">
        <f t="array" ref="H203">IF(ISERROR(INDEX(Lookup_PestUse!$A$1:$D$876,MATCH(1,(Lookup_PestUse!$A$1:$A$876=$F203)*(Lookup_PestUse!$B$1:$B$876=$F$9),0),4)),"",INDEX(Lookup_PestUse!$A$1:$D$876,MATCH(1,(Lookup_PestUse!$A$1:$A$876=$F203)*(Lookup_PestUse!$B$1:$B$876=$F$9),0),4))</f>
        <v/>
      </c>
    </row>
    <row r="204" spans="1:8" x14ac:dyDescent="0.2">
      <c r="A204" s="28" t="str">
        <f t="array" ref="A204">IF(ISERROR(INDEX('Crop Comparison'!$A$1:$B$873,SMALL(IF('Crop Comparison'!$A$1:$A$873=$A$9,ROW('Crop Comparison'!$A$1:$A$873)),ROW('Crop Comparison'!189:189)),2)),"",INDEX('Crop Comparison'!$A$1:$B$873,SMALL(IF('Crop Comparison'!$A$1:$A$873=$A$9,ROW('Crop Comparison'!$A$1:$A$873)),ROW('Crop Comparison'!189:189)),2))</f>
        <v/>
      </c>
      <c r="B204" s="39" t="str">
        <f t="array" ref="B204">IF(ISERROR(INDEX('Crop Comparison'!$A$2:$D$873,MATCH(1,('Crop Comparison'!$A$2:$A$873=$A$9)*('Crop Comparison'!$B$2:$B$873=$A204),0),3)),"",INDEX('Crop Comparison'!$A$2:$D$873,MATCH(1,('Crop Comparison'!$A$2:$A$873=$A$9)*('Crop Comparison'!$B$2:$B$873=$A204),0),3))</f>
        <v/>
      </c>
      <c r="C204" s="40" t="str">
        <f t="array" ref="C204">IF(ISERROR(INDEX('Crop Comparison'!$A$2:$D$873,MATCH(1,('Crop Comparison'!$A$2:$A$873=$A$9)*('Crop Comparison'!$B$2:$B$873=$A204),0),4)),"",INDEX('Crop Comparison'!$A$2:$D$873,MATCH(1,('Crop Comparison'!$A$2:$A$873=$A$9)*('Crop Comparison'!$B$2:$B$873=$A204),0),4))</f>
        <v/>
      </c>
      <c r="D204" s="17" t="str">
        <f t="array" ref="D204">IF(ISERROR(INDEX('Crop Comparison'!$A$2:$D$873,MATCH(1,('Crop Comparison'!$A$2:$A$873=$A$9)*('Crop Comparison'!$B$2:$B$873=$B204),0),4)),"",INDEX('Crop Comparison'!$A$2:$D$873,MATCH(1,('Crop Comparison'!$A$2:$A$873=$A$9)*('Crop Comparison'!$B$2:$B$873=$B204),0),4))</f>
        <v/>
      </c>
      <c r="E204" s="11" t="str">
        <f t="array" ref="E204">IF(ISERROR(INDEX('Crop Comparison'!$A$2:$D$873,MATCH(1,('Crop Comparison'!$A$2:$A$873=$A$9)*('Crop Comparison'!$B$2:$B$873=$C204),0),4)),"",INDEX('Crop Comparison'!$A$2:$D$873,MATCH(1,('Crop Comparison'!$A$2:$A$873=$A$9)*('Crop Comparison'!$B$2:$B$873=$C204),0),4))</f>
        <v/>
      </c>
      <c r="F204" s="28" t="str">
        <f t="array" ref="F204">IF(ISERROR(INDEX(Lookup_PestUse!$A$1:$D$876,SMALL(IF(Lookup_PestUse!$B$1:$B$876=$F$9,ROW(Lookup_PestUse!$B$1:$B$876)),ROW(Lookup_PestUse!190:190)),1)),"",INDEX(Lookup_PestUse!$A$1:$B$876,SMALL(IF(Lookup_PestUse!$B$1:$B$876=$F$9,ROW(Lookup_PestUse!$B$1:$B$876)),ROW(Lookup_PestUse!190:190)),1))</f>
        <v/>
      </c>
      <c r="G204" s="29" t="str">
        <f t="array" ref="G204">IF(ISERROR(INDEX(Lookup_PestUse!$A$1:$D$876,MATCH(1,(Lookup_PestUse!$A$1:$A$876=$F204)*(Lookup_PestUse!$B$1:$B$876=$F$9),0),3)),"",INDEX(Lookup_PestUse!$A$1:$D$876,MATCH(1,(Lookup_PestUse!$A$1:$A$876=$F204)*(Lookup_PestUse!$B$1:$B$876=$F$9),0),3))</f>
        <v/>
      </c>
      <c r="H204" s="30" t="str">
        <f t="array" ref="H204">IF(ISERROR(INDEX(Lookup_PestUse!$A$1:$D$876,MATCH(1,(Lookup_PestUse!$A$1:$A$876=$F204)*(Lookup_PestUse!$B$1:$B$876=$F$9),0),4)),"",INDEX(Lookup_PestUse!$A$1:$D$876,MATCH(1,(Lookup_PestUse!$A$1:$A$876=$F204)*(Lookup_PestUse!$B$1:$B$876=$F$9),0),4))</f>
        <v/>
      </c>
    </row>
    <row r="205" spans="1:8" x14ac:dyDescent="0.2">
      <c r="A205" s="28" t="str">
        <f t="array" ref="A205">IF(ISERROR(INDEX('Crop Comparison'!$A$1:$B$873,SMALL(IF('Crop Comparison'!$A$1:$A$873=$A$9,ROW('Crop Comparison'!$A$1:$A$873)),ROW('Crop Comparison'!190:190)),2)),"",INDEX('Crop Comparison'!$A$1:$B$873,SMALL(IF('Crop Comparison'!$A$1:$A$873=$A$9,ROW('Crop Comparison'!$A$1:$A$873)),ROW('Crop Comparison'!190:190)),2))</f>
        <v/>
      </c>
      <c r="B205" s="39" t="str">
        <f t="array" ref="B205">IF(ISERROR(INDEX('Crop Comparison'!$A$2:$D$873,MATCH(1,('Crop Comparison'!$A$2:$A$873=$A$9)*('Crop Comparison'!$B$2:$B$873=$A205),0),3)),"",INDEX('Crop Comparison'!$A$2:$D$873,MATCH(1,('Crop Comparison'!$A$2:$A$873=$A$9)*('Crop Comparison'!$B$2:$B$873=$A205),0),3))</f>
        <v/>
      </c>
      <c r="C205" s="40" t="str">
        <f t="array" ref="C205">IF(ISERROR(INDEX('Crop Comparison'!$A$2:$D$873,MATCH(1,('Crop Comparison'!$A$2:$A$873=$A$9)*('Crop Comparison'!$B$2:$B$873=$A205),0),4)),"",INDEX('Crop Comparison'!$A$2:$D$873,MATCH(1,('Crop Comparison'!$A$2:$A$873=$A$9)*('Crop Comparison'!$B$2:$B$873=$A205),0),4))</f>
        <v/>
      </c>
      <c r="D205" s="17" t="str">
        <f t="array" ref="D205">IF(ISERROR(INDEX('Crop Comparison'!$A$2:$D$873,MATCH(1,('Crop Comparison'!$A$2:$A$873=$A$9)*('Crop Comparison'!$B$2:$B$873=$B205),0),4)),"",INDEX('Crop Comparison'!$A$2:$D$873,MATCH(1,('Crop Comparison'!$A$2:$A$873=$A$9)*('Crop Comparison'!$B$2:$B$873=$B205),0),4))</f>
        <v/>
      </c>
      <c r="E205" s="11" t="str">
        <f t="array" ref="E205">IF(ISERROR(INDEX('Crop Comparison'!$A$2:$D$873,MATCH(1,('Crop Comparison'!$A$2:$A$873=$A$9)*('Crop Comparison'!$B$2:$B$873=$C205),0),4)),"",INDEX('Crop Comparison'!$A$2:$D$873,MATCH(1,('Crop Comparison'!$A$2:$A$873=$A$9)*('Crop Comparison'!$B$2:$B$873=$C205),0),4))</f>
        <v/>
      </c>
      <c r="F205" s="28" t="str">
        <f t="array" ref="F205">IF(ISERROR(INDEX(Lookup_PestUse!$A$1:$D$876,SMALL(IF(Lookup_PestUse!$B$1:$B$876=$F$9,ROW(Lookup_PestUse!$B$1:$B$876)),ROW(Lookup_PestUse!191:191)),1)),"",INDEX(Lookup_PestUse!$A$1:$B$876,SMALL(IF(Lookup_PestUse!$B$1:$B$876=$F$9,ROW(Lookup_PestUse!$B$1:$B$876)),ROW(Lookup_PestUse!191:191)),1))</f>
        <v/>
      </c>
      <c r="G205" s="29" t="str">
        <f t="array" ref="G205">IF(ISERROR(INDEX(Lookup_PestUse!$A$1:$D$876,MATCH(1,(Lookup_PestUse!$A$1:$A$876=$F205)*(Lookup_PestUse!$B$1:$B$876=$F$9),0),3)),"",INDEX(Lookup_PestUse!$A$1:$D$876,MATCH(1,(Lookup_PestUse!$A$1:$A$876=$F205)*(Lookup_PestUse!$B$1:$B$876=$F$9),0),3))</f>
        <v/>
      </c>
      <c r="H205" s="30" t="str">
        <f t="array" ref="H205">IF(ISERROR(INDEX(Lookup_PestUse!$A$1:$D$876,MATCH(1,(Lookup_PestUse!$A$1:$A$876=$F205)*(Lookup_PestUse!$B$1:$B$876=$F$9),0),4)),"",INDEX(Lookup_PestUse!$A$1:$D$876,MATCH(1,(Lookup_PestUse!$A$1:$A$876=$F205)*(Lookup_PestUse!$B$1:$B$876=$F$9),0),4))</f>
        <v/>
      </c>
    </row>
    <row r="206" spans="1:8" x14ac:dyDescent="0.2">
      <c r="A206" s="28" t="str">
        <f t="array" ref="A206">IF(ISERROR(INDEX('Crop Comparison'!$A$1:$B$873,SMALL(IF('Crop Comparison'!$A$1:$A$873=$A$9,ROW('Crop Comparison'!$A$1:$A$873)),ROW('Crop Comparison'!191:191)),2)),"",INDEX('Crop Comparison'!$A$1:$B$873,SMALL(IF('Crop Comparison'!$A$1:$A$873=$A$9,ROW('Crop Comparison'!$A$1:$A$873)),ROW('Crop Comparison'!191:191)),2))</f>
        <v/>
      </c>
      <c r="B206" s="39" t="str">
        <f t="array" ref="B206">IF(ISERROR(INDEX('Crop Comparison'!$A$2:$D$873,MATCH(1,('Crop Comparison'!$A$2:$A$873=$A$9)*('Crop Comparison'!$B$2:$B$873=$A206),0),3)),"",INDEX('Crop Comparison'!$A$2:$D$873,MATCH(1,('Crop Comparison'!$A$2:$A$873=$A$9)*('Crop Comparison'!$B$2:$B$873=$A206),0),3))</f>
        <v/>
      </c>
      <c r="C206" s="40" t="str">
        <f t="array" ref="C206">IF(ISERROR(INDEX('Crop Comparison'!$A$2:$D$873,MATCH(1,('Crop Comparison'!$A$2:$A$873=$A$9)*('Crop Comparison'!$B$2:$B$873=$A206),0),4)),"",INDEX('Crop Comparison'!$A$2:$D$873,MATCH(1,('Crop Comparison'!$A$2:$A$873=$A$9)*('Crop Comparison'!$B$2:$B$873=$A206),0),4))</f>
        <v/>
      </c>
      <c r="D206" s="17" t="str">
        <f t="array" ref="D206">IF(ISERROR(INDEX('Crop Comparison'!$A$2:$D$873,MATCH(1,('Crop Comparison'!$A$2:$A$873=$A$9)*('Crop Comparison'!$B$2:$B$873=$B206),0),4)),"",INDEX('Crop Comparison'!$A$2:$D$873,MATCH(1,('Crop Comparison'!$A$2:$A$873=$A$9)*('Crop Comparison'!$B$2:$B$873=$B206),0),4))</f>
        <v/>
      </c>
      <c r="E206" s="11" t="str">
        <f t="array" ref="E206">IF(ISERROR(INDEX('Crop Comparison'!$A$2:$D$873,MATCH(1,('Crop Comparison'!$A$2:$A$873=$A$9)*('Crop Comparison'!$B$2:$B$873=$C206),0),4)),"",INDEX('Crop Comparison'!$A$2:$D$873,MATCH(1,('Crop Comparison'!$A$2:$A$873=$A$9)*('Crop Comparison'!$B$2:$B$873=$C206),0),4))</f>
        <v/>
      </c>
      <c r="F206" s="28" t="str">
        <f t="array" ref="F206">IF(ISERROR(INDEX(Lookup_PestUse!$A$1:$D$876,SMALL(IF(Lookup_PestUse!$B$1:$B$876=$F$9,ROW(Lookup_PestUse!$B$1:$B$876)),ROW(Lookup_PestUse!192:192)),1)),"",INDEX(Lookup_PestUse!$A$1:$B$876,SMALL(IF(Lookup_PestUse!$B$1:$B$876=$F$9,ROW(Lookup_PestUse!$B$1:$B$876)),ROW(Lookup_PestUse!192:192)),1))</f>
        <v/>
      </c>
      <c r="G206" s="29" t="str">
        <f t="array" ref="G206">IF(ISERROR(INDEX(Lookup_PestUse!$A$1:$D$876,MATCH(1,(Lookup_PestUse!$A$1:$A$876=$F206)*(Lookup_PestUse!$B$1:$B$876=$F$9),0),3)),"",INDEX(Lookup_PestUse!$A$1:$D$876,MATCH(1,(Lookup_PestUse!$A$1:$A$876=$F206)*(Lookup_PestUse!$B$1:$B$876=$F$9),0),3))</f>
        <v/>
      </c>
      <c r="H206" s="30" t="str">
        <f t="array" ref="H206">IF(ISERROR(INDEX(Lookup_PestUse!$A$1:$D$876,MATCH(1,(Lookup_PestUse!$A$1:$A$876=$F206)*(Lookup_PestUse!$B$1:$B$876=$F$9),0),4)),"",INDEX(Lookup_PestUse!$A$1:$D$876,MATCH(1,(Lookup_PestUse!$A$1:$A$876=$F206)*(Lookup_PestUse!$B$1:$B$876=$F$9),0),4))</f>
        <v/>
      </c>
    </row>
    <row r="207" spans="1:8" x14ac:dyDescent="0.2">
      <c r="A207" s="28" t="str">
        <f t="array" ref="A207">IF(ISERROR(INDEX('Crop Comparison'!$A$1:$B$873,SMALL(IF('Crop Comparison'!$A$1:$A$873=$A$9,ROW('Crop Comparison'!$A$1:$A$873)),ROW('Crop Comparison'!192:192)),2)),"",INDEX('Crop Comparison'!$A$1:$B$873,SMALL(IF('Crop Comparison'!$A$1:$A$873=$A$9,ROW('Crop Comparison'!$A$1:$A$873)),ROW('Crop Comparison'!192:192)),2))</f>
        <v/>
      </c>
      <c r="B207" s="39" t="str">
        <f t="array" ref="B207">IF(ISERROR(INDEX('Crop Comparison'!$A$2:$D$873,MATCH(1,('Crop Comparison'!$A$2:$A$873=$A$9)*('Crop Comparison'!$B$2:$B$873=$A207),0),3)),"",INDEX('Crop Comparison'!$A$2:$D$873,MATCH(1,('Crop Comparison'!$A$2:$A$873=$A$9)*('Crop Comparison'!$B$2:$B$873=$A207),0),3))</f>
        <v/>
      </c>
      <c r="C207" s="40" t="str">
        <f t="array" ref="C207">IF(ISERROR(INDEX('Crop Comparison'!$A$2:$D$873,MATCH(1,('Crop Comparison'!$A$2:$A$873=$A$9)*('Crop Comparison'!$B$2:$B$873=$A207),0),4)),"",INDEX('Crop Comparison'!$A$2:$D$873,MATCH(1,('Crop Comparison'!$A$2:$A$873=$A$9)*('Crop Comparison'!$B$2:$B$873=$A207),0),4))</f>
        <v/>
      </c>
      <c r="D207" s="17" t="str">
        <f t="array" ref="D207">IF(ISERROR(INDEX('Crop Comparison'!$A$2:$D$873,MATCH(1,('Crop Comparison'!$A$2:$A$873=$A$9)*('Crop Comparison'!$B$2:$B$873=$B207),0),4)),"",INDEX('Crop Comparison'!$A$2:$D$873,MATCH(1,('Crop Comparison'!$A$2:$A$873=$A$9)*('Crop Comparison'!$B$2:$B$873=$B207),0),4))</f>
        <v/>
      </c>
      <c r="E207" s="11" t="str">
        <f t="array" ref="E207">IF(ISERROR(INDEX('Crop Comparison'!$A$2:$D$873,MATCH(1,('Crop Comparison'!$A$2:$A$873=$A$9)*('Crop Comparison'!$B$2:$B$873=$C207),0),4)),"",INDEX('Crop Comparison'!$A$2:$D$873,MATCH(1,('Crop Comparison'!$A$2:$A$873=$A$9)*('Crop Comparison'!$B$2:$B$873=$C207),0),4))</f>
        <v/>
      </c>
      <c r="F207" s="28" t="str">
        <f t="array" ref="F207">IF(ISERROR(INDEX(Lookup_PestUse!$A$1:$D$876,SMALL(IF(Lookup_PestUse!$B$1:$B$876=$F$9,ROW(Lookup_PestUse!$B$1:$B$876)),ROW(Lookup_PestUse!193:193)),1)),"",INDEX(Lookup_PestUse!$A$1:$B$876,SMALL(IF(Lookup_PestUse!$B$1:$B$876=$F$9,ROW(Lookup_PestUse!$B$1:$B$876)),ROW(Lookup_PestUse!193:193)),1))</f>
        <v/>
      </c>
      <c r="G207" s="29" t="str">
        <f t="array" ref="G207">IF(ISERROR(INDEX(Lookup_PestUse!$A$1:$D$876,MATCH(1,(Lookup_PestUse!$A$1:$A$876=$F207)*(Lookup_PestUse!$B$1:$B$876=$F$9),0),3)),"",INDEX(Lookup_PestUse!$A$1:$D$876,MATCH(1,(Lookup_PestUse!$A$1:$A$876=$F207)*(Lookup_PestUse!$B$1:$B$876=$F$9),0),3))</f>
        <v/>
      </c>
      <c r="H207" s="30" t="str">
        <f t="array" ref="H207">IF(ISERROR(INDEX(Lookup_PestUse!$A$1:$D$876,MATCH(1,(Lookup_PestUse!$A$1:$A$876=$F207)*(Lookup_PestUse!$B$1:$B$876=$F$9),0),4)),"",INDEX(Lookup_PestUse!$A$1:$D$876,MATCH(1,(Lookup_PestUse!$A$1:$A$876=$F207)*(Lookup_PestUse!$B$1:$B$876=$F$9),0),4))</f>
        <v/>
      </c>
    </row>
    <row r="208" spans="1:8" x14ac:dyDescent="0.2">
      <c r="A208" s="28" t="str">
        <f t="array" ref="A208">IF(ISERROR(INDEX('Crop Comparison'!$A$1:$B$873,SMALL(IF('Crop Comparison'!$A$1:$A$873=$A$9,ROW('Crop Comparison'!$A$1:$A$873)),ROW('Crop Comparison'!193:193)),2)),"",INDEX('Crop Comparison'!$A$1:$B$873,SMALL(IF('Crop Comparison'!$A$1:$A$873=$A$9,ROW('Crop Comparison'!$A$1:$A$873)),ROW('Crop Comparison'!193:193)),2))</f>
        <v/>
      </c>
      <c r="B208" s="29" t="str">
        <f t="array" ref="B208">IF(ISERROR(INDEX('Crop Comparison'!$A$2:$D$873,MATCH(1,('Crop Comparison'!$A$2:$A$873=$A$9)*('Crop Comparison'!$B$2:$B$873=$A208),0),3)),"",INDEX('Crop Comparison'!$A$2:$D$873,MATCH(1,('Crop Comparison'!$A$2:$A$873=$A$9)*('Crop Comparison'!$B$2:$B$873=$A208),0),3))</f>
        <v/>
      </c>
      <c r="C208" s="30" t="str">
        <f t="array" ref="C208">IF(ISERROR(INDEX('Crop Comparison'!$A$2:$D$873,MATCH(1,('Crop Comparison'!$A$2:$A$873=$A$9)*('Crop Comparison'!$B$2:$B$873=$A208),0),4)),"",INDEX('Crop Comparison'!$A$2:$D$873,MATCH(1,('Crop Comparison'!$A$2:$A$873=$A$9)*('Crop Comparison'!$B$2:$B$873=$A208),0),4))</f>
        <v/>
      </c>
      <c r="D208" s="17" t="str">
        <f t="array" ref="D208">IF(ISERROR(INDEX('Crop Comparison'!$A$2:$D$873,MATCH(1,('Crop Comparison'!$A$2:$A$873=$A$9)*('Crop Comparison'!$B$2:$B$873=$B208),0),4)),"",INDEX('Crop Comparison'!$A$2:$D$873,MATCH(1,('Crop Comparison'!$A$2:$A$873=$A$9)*('Crop Comparison'!$B$2:$B$873=$B208),0),4))</f>
        <v/>
      </c>
      <c r="E208" s="11" t="str">
        <f t="array" ref="E208">IF(ISERROR(INDEX('Crop Comparison'!$A$2:$D$873,MATCH(1,('Crop Comparison'!$A$2:$A$873=$A$9)*('Crop Comparison'!$B$2:$B$873=$C208),0),4)),"",INDEX('Crop Comparison'!$A$2:$D$873,MATCH(1,('Crop Comparison'!$A$2:$A$873=$A$9)*('Crop Comparison'!$B$2:$B$873=$C208),0),4))</f>
        <v/>
      </c>
      <c r="F208" s="28" t="str">
        <f t="array" ref="F208">IF(ISERROR(INDEX(Lookup_PestUse!$A$1:$D$876,SMALL(IF(Lookup_PestUse!$B$1:$B$876=$F$9,ROW(Lookup_PestUse!$B$1:$B$876)),ROW(Lookup_PestUse!194:194)),1)),"",INDEX(Lookup_PestUse!$A$1:$B$876,SMALL(IF(Lookup_PestUse!$B$1:$B$876=$F$9,ROW(Lookup_PestUse!$B$1:$B$876)),ROW(Lookup_PestUse!194:194)),1))</f>
        <v/>
      </c>
      <c r="G208" s="29" t="str">
        <f t="array" ref="G208">IF(ISERROR(INDEX(Lookup_PestUse!$A$1:$D$876,MATCH(1,(Lookup_PestUse!$A$1:$A$876=$F208)*(Lookup_PestUse!$B$1:$B$876=$F$9),0),3)),"",INDEX(Lookup_PestUse!$A$1:$D$876,MATCH(1,(Lookup_PestUse!$A$1:$A$876=$F208)*(Lookup_PestUse!$B$1:$B$876=$F$9),0),3))</f>
        <v/>
      </c>
      <c r="H208" s="30" t="str">
        <f t="array" ref="H208">IF(ISERROR(INDEX(Lookup_PestUse!$A$1:$D$876,MATCH(1,(Lookup_PestUse!$A$1:$A$876=$F208)*(Lookup_PestUse!$B$1:$B$876=$F$9),0),4)),"",INDEX(Lookup_PestUse!$A$1:$D$876,MATCH(1,(Lookup_PestUse!$A$1:$A$876=$F208)*(Lookup_PestUse!$B$1:$B$876=$F$9),0),4))</f>
        <v/>
      </c>
    </row>
    <row r="209" spans="1:8" x14ac:dyDescent="0.2">
      <c r="A209" s="28" t="str">
        <f t="array" ref="A209">IF(ISERROR(INDEX('Crop Comparison'!$A$1:$B$873,SMALL(IF('Crop Comparison'!$A$1:$A$873=$A$9,ROW('Crop Comparison'!$A$1:$A$873)),ROW('Crop Comparison'!194:194)),2)),"",INDEX('Crop Comparison'!$A$1:$B$873,SMALL(IF('Crop Comparison'!$A$1:$A$873=$A$9,ROW('Crop Comparison'!$A$1:$A$873)),ROW('Crop Comparison'!194:194)),2))</f>
        <v/>
      </c>
      <c r="B209" s="29" t="str">
        <f t="array" ref="B209">IF(ISERROR(INDEX('Crop Comparison'!$A$2:$D$873,MATCH(1,('Crop Comparison'!$A$2:$A$873=$A$9)*('Crop Comparison'!$B$2:$B$873=$A209),0),3)),"",INDEX('Crop Comparison'!$A$2:$D$873,MATCH(1,('Crop Comparison'!$A$2:$A$873=$A$9)*('Crop Comparison'!$B$2:$B$873=$A209),0),3))</f>
        <v/>
      </c>
      <c r="C209" s="30" t="str">
        <f t="array" ref="C209">IF(ISERROR(INDEX('Crop Comparison'!$A$2:$D$873,MATCH(1,('Crop Comparison'!$A$2:$A$873=$A$9)*('Crop Comparison'!$B$2:$B$873=$A209),0),4)),"",INDEX('Crop Comparison'!$A$2:$D$873,MATCH(1,('Crop Comparison'!$A$2:$A$873=$A$9)*('Crop Comparison'!$B$2:$B$873=$A209),0),4))</f>
        <v/>
      </c>
      <c r="D209" s="17" t="str">
        <f t="array" ref="D209">IF(ISERROR(INDEX('Crop Comparison'!$A$2:$D$873,MATCH(1,('Crop Comparison'!$A$2:$A$873=$A$9)*('Crop Comparison'!$B$2:$B$873=$B209),0),4)),"",INDEX('Crop Comparison'!$A$2:$D$873,MATCH(1,('Crop Comparison'!$A$2:$A$873=$A$9)*('Crop Comparison'!$B$2:$B$873=$B209),0),4))</f>
        <v/>
      </c>
      <c r="E209" s="11" t="str">
        <f t="array" ref="E209">IF(ISERROR(INDEX('Crop Comparison'!$A$2:$D$873,MATCH(1,('Crop Comparison'!$A$2:$A$873=$A$9)*('Crop Comparison'!$B$2:$B$873=$C209),0),4)),"",INDEX('Crop Comparison'!$A$2:$D$873,MATCH(1,('Crop Comparison'!$A$2:$A$873=$A$9)*('Crop Comparison'!$B$2:$B$873=$C209),0),4))</f>
        <v/>
      </c>
      <c r="F209" s="28" t="str">
        <f t="array" ref="F209">IF(ISERROR(INDEX(Lookup_PestUse!$A$1:$D$876,SMALL(IF(Lookup_PestUse!$B$1:$B$876=$F$9,ROW(Lookup_PestUse!$B$1:$B$876)),ROW(Lookup_PestUse!195:195)),1)),"",INDEX(Lookup_PestUse!$A$1:$B$876,SMALL(IF(Lookup_PestUse!$B$1:$B$876=$F$9,ROW(Lookup_PestUse!$B$1:$B$876)),ROW(Lookup_PestUse!195:195)),1))</f>
        <v/>
      </c>
      <c r="G209" s="29" t="str">
        <f t="array" ref="G209">IF(ISERROR(INDEX(Lookup_PestUse!$A$1:$D$876,MATCH(1,(Lookup_PestUse!$A$1:$A$876=$F209)*(Lookup_PestUse!$B$1:$B$876=$F$9),0),3)),"",INDEX(Lookup_PestUse!$A$1:$D$876,MATCH(1,(Lookup_PestUse!$A$1:$A$876=$F209)*(Lookup_PestUse!$B$1:$B$876=$F$9),0),3))</f>
        <v/>
      </c>
      <c r="H209" s="30" t="str">
        <f t="array" ref="H209">IF(ISERROR(INDEX(Lookup_PestUse!$A$1:$D$876,MATCH(1,(Lookup_PestUse!$A$1:$A$876=$F209)*(Lookup_PestUse!$B$1:$B$876=$F$9),0),4)),"",INDEX(Lookup_PestUse!$A$1:$D$876,MATCH(1,(Lookup_PestUse!$A$1:$A$876=$F209)*(Lookup_PestUse!$B$1:$B$876=$F$9),0),4))</f>
        <v/>
      </c>
    </row>
    <row r="210" spans="1:8" x14ac:dyDescent="0.2">
      <c r="A210" s="28" t="str">
        <f t="array" ref="A210">IF(ISERROR(INDEX('Crop Comparison'!$A$1:$B$873,SMALL(IF('Crop Comparison'!$A$1:$A$873=$A$9,ROW('Crop Comparison'!$A$1:$A$873)),ROW('Crop Comparison'!195:195)),2)),"",INDEX('Crop Comparison'!$A$1:$B$873,SMALL(IF('Crop Comparison'!$A$1:$A$873=$A$9,ROW('Crop Comparison'!$A$1:$A$873)),ROW('Crop Comparison'!195:195)),2))</f>
        <v/>
      </c>
      <c r="B210" s="29" t="str">
        <f t="array" ref="B210">IF(ISERROR(INDEX('Crop Comparison'!$A$2:$D$873,MATCH(1,('Crop Comparison'!$A$2:$A$873=$A$9)*('Crop Comparison'!$B$2:$B$873=$A210),0),3)),"",INDEX('Crop Comparison'!$A$2:$D$873,MATCH(1,('Crop Comparison'!$A$2:$A$873=$A$9)*('Crop Comparison'!$B$2:$B$873=$A210),0),3))</f>
        <v/>
      </c>
      <c r="C210" s="30" t="str">
        <f t="array" ref="C210">IF(ISERROR(INDEX('Crop Comparison'!$A$2:$D$873,MATCH(1,('Crop Comparison'!$A$2:$A$873=$A$9)*('Crop Comparison'!$B$2:$B$873=$A210),0),4)),"",INDEX('Crop Comparison'!$A$2:$D$873,MATCH(1,('Crop Comparison'!$A$2:$A$873=$A$9)*('Crop Comparison'!$B$2:$B$873=$A210),0),4))</f>
        <v/>
      </c>
      <c r="D210" s="17" t="str">
        <f t="array" ref="D210">IF(ISERROR(INDEX('Crop Comparison'!$A$2:$D$873,MATCH(1,('Crop Comparison'!$A$2:$A$873=$A$9)*('Crop Comparison'!$B$2:$B$873=$B210),0),4)),"",INDEX('Crop Comparison'!$A$2:$D$873,MATCH(1,('Crop Comparison'!$A$2:$A$873=$A$9)*('Crop Comparison'!$B$2:$B$873=$B210),0),4))</f>
        <v/>
      </c>
      <c r="E210" s="11" t="str">
        <f t="array" ref="E210">IF(ISERROR(INDEX('Crop Comparison'!$A$2:$D$873,MATCH(1,('Crop Comparison'!$A$2:$A$873=$A$9)*('Crop Comparison'!$B$2:$B$873=$C210),0),4)),"",INDEX('Crop Comparison'!$A$2:$D$873,MATCH(1,('Crop Comparison'!$A$2:$A$873=$A$9)*('Crop Comparison'!$B$2:$B$873=$C210),0),4))</f>
        <v/>
      </c>
      <c r="F210" s="28" t="str">
        <f t="array" ref="F210">IF(ISERROR(INDEX(Lookup_PestUse!$A$1:$D$876,SMALL(IF(Lookup_PestUse!$B$1:$B$876=$F$9,ROW(Lookup_PestUse!$B$1:$B$876)),ROW(Lookup_PestUse!196:196)),1)),"",INDEX(Lookup_PestUse!$A$1:$B$876,SMALL(IF(Lookup_PestUse!$B$1:$B$876=$F$9,ROW(Lookup_PestUse!$B$1:$B$876)),ROW(Lookup_PestUse!196:196)),1))</f>
        <v/>
      </c>
      <c r="G210" s="29" t="str">
        <f t="array" ref="G210">IF(ISERROR(INDEX(Lookup_PestUse!$A$1:$D$876,MATCH(1,(Lookup_PestUse!$A$1:$A$876=$F210)*(Lookup_PestUse!$B$1:$B$876=$F$9),0),3)),"",INDEX(Lookup_PestUse!$A$1:$D$876,MATCH(1,(Lookup_PestUse!$A$1:$A$876=$F210)*(Lookup_PestUse!$B$1:$B$876=$F$9),0),3))</f>
        <v/>
      </c>
      <c r="H210" s="30" t="str">
        <f t="array" ref="H210">IF(ISERROR(INDEX(Lookup_PestUse!$A$1:$D$876,MATCH(1,(Lookup_PestUse!$A$1:$A$876=$F210)*(Lookup_PestUse!$B$1:$B$876=$F$9),0),4)),"",INDEX(Lookup_PestUse!$A$1:$D$876,MATCH(1,(Lookup_PestUse!$A$1:$A$876=$F210)*(Lookup_PestUse!$B$1:$B$876=$F$9),0),4))</f>
        <v/>
      </c>
    </row>
    <row r="211" spans="1:8" x14ac:dyDescent="0.2">
      <c r="A211" s="28" t="str">
        <f t="array" ref="A211">IF(ISERROR(INDEX('Crop Comparison'!$A$1:$B$873,SMALL(IF('Crop Comparison'!$A$1:$A$873=$A$9,ROW('Crop Comparison'!$A$1:$A$873)),ROW('Crop Comparison'!196:196)),2)),"",INDEX('Crop Comparison'!$A$1:$B$873,SMALL(IF('Crop Comparison'!$A$1:$A$873=$A$9,ROW('Crop Comparison'!$A$1:$A$873)),ROW('Crop Comparison'!196:196)),2))</f>
        <v/>
      </c>
      <c r="B211" s="29" t="str">
        <f t="array" ref="B211">IF(ISERROR(INDEX('Crop Comparison'!$A$2:$D$873,MATCH(1,('Crop Comparison'!$A$2:$A$873=$A$9)*('Crop Comparison'!$B$2:$B$873=$A211),0),3)),"",INDEX('Crop Comparison'!$A$2:$D$873,MATCH(1,('Crop Comparison'!$A$2:$A$873=$A$9)*('Crop Comparison'!$B$2:$B$873=$A211),0),3))</f>
        <v/>
      </c>
      <c r="C211" s="30" t="str">
        <f t="array" ref="C211">IF(ISERROR(INDEX('Crop Comparison'!$A$2:$D$873,MATCH(1,('Crop Comparison'!$A$2:$A$873=$A$9)*('Crop Comparison'!$B$2:$B$873=$A211),0),4)),"",INDEX('Crop Comparison'!$A$2:$D$873,MATCH(1,('Crop Comparison'!$A$2:$A$873=$A$9)*('Crop Comparison'!$B$2:$B$873=$A211),0),4))</f>
        <v/>
      </c>
      <c r="D211" s="17" t="str">
        <f t="array" ref="D211">IF(ISERROR(INDEX('Crop Comparison'!$A$2:$D$873,MATCH(1,('Crop Comparison'!$A$2:$A$873=$A$9)*('Crop Comparison'!$B$2:$B$873=$B211),0),4)),"",INDEX('Crop Comparison'!$A$2:$D$873,MATCH(1,('Crop Comparison'!$A$2:$A$873=$A$9)*('Crop Comparison'!$B$2:$B$873=$B211),0),4))</f>
        <v/>
      </c>
      <c r="E211" s="11" t="str">
        <f t="array" ref="E211">IF(ISERROR(INDEX('Crop Comparison'!$A$2:$D$873,MATCH(1,('Crop Comparison'!$A$2:$A$873=$A$9)*('Crop Comparison'!$B$2:$B$873=$C211),0),4)),"",INDEX('Crop Comparison'!$A$2:$D$873,MATCH(1,('Crop Comparison'!$A$2:$A$873=$A$9)*('Crop Comparison'!$B$2:$B$873=$C211),0),4))</f>
        <v/>
      </c>
      <c r="F211" s="28" t="str">
        <f t="array" ref="F211">IF(ISERROR(INDEX(Lookup_PestUse!$A$1:$D$876,SMALL(IF(Lookup_PestUse!$B$1:$B$876=$F$9,ROW(Lookup_PestUse!$B$1:$B$876)),ROW(Lookup_PestUse!197:197)),1)),"",INDEX(Lookup_PestUse!$A$1:$B$876,SMALL(IF(Lookup_PestUse!$B$1:$B$876=$F$9,ROW(Lookup_PestUse!$B$1:$B$876)),ROW(Lookup_PestUse!197:197)),1))</f>
        <v/>
      </c>
      <c r="G211" s="29" t="str">
        <f t="array" ref="G211">IF(ISERROR(INDEX(Lookup_PestUse!$A$1:$D$876,MATCH(1,(Lookup_PestUse!$A$1:$A$876=$F211)*(Lookup_PestUse!$B$1:$B$876=$F$9),0),3)),"",INDEX(Lookup_PestUse!$A$1:$D$876,MATCH(1,(Lookup_PestUse!$A$1:$A$876=$F211)*(Lookup_PestUse!$B$1:$B$876=$F$9),0),3))</f>
        <v/>
      </c>
      <c r="H211" s="30" t="str">
        <f t="array" ref="H211">IF(ISERROR(INDEX(Lookup_PestUse!$A$1:$D$876,MATCH(1,(Lookup_PestUse!$A$1:$A$876=$F211)*(Lookup_PestUse!$B$1:$B$876=$F$9),0),4)),"",INDEX(Lookup_PestUse!$A$1:$D$876,MATCH(1,(Lookup_PestUse!$A$1:$A$876=$F211)*(Lookup_PestUse!$B$1:$B$876=$F$9),0),4))</f>
        <v/>
      </c>
    </row>
    <row r="212" spans="1:8" x14ac:dyDescent="0.2">
      <c r="A212" s="28" t="str">
        <f t="array" ref="A212">IF(ISERROR(INDEX('Crop Comparison'!$A$1:$B$873,SMALL(IF('Crop Comparison'!$A$1:$A$873=$A$9,ROW('Crop Comparison'!$A$1:$A$873)),ROW('Crop Comparison'!197:197)),2)),"",INDEX('Crop Comparison'!$A$1:$B$873,SMALL(IF('Crop Comparison'!$A$1:$A$873=$A$9,ROW('Crop Comparison'!$A$1:$A$873)),ROW('Crop Comparison'!197:197)),2))</f>
        <v/>
      </c>
      <c r="B212" s="29" t="str">
        <f t="array" ref="B212">IF(ISERROR(INDEX('Crop Comparison'!$A$2:$D$873,MATCH(1,('Crop Comparison'!$A$2:$A$873=$A$9)*('Crop Comparison'!$B$2:$B$873=$A212),0),3)),"",INDEX('Crop Comparison'!$A$2:$D$873,MATCH(1,('Crop Comparison'!$A$2:$A$873=$A$9)*('Crop Comparison'!$B$2:$B$873=$A212),0),3))</f>
        <v/>
      </c>
      <c r="C212" s="30" t="str">
        <f t="array" ref="C212">IF(ISERROR(INDEX('Crop Comparison'!$A$2:$D$873,MATCH(1,('Crop Comparison'!$A$2:$A$873=$A$9)*('Crop Comparison'!$B$2:$B$873=$A212),0),4)),"",INDEX('Crop Comparison'!$A$2:$D$873,MATCH(1,('Crop Comparison'!$A$2:$A$873=$A$9)*('Crop Comparison'!$B$2:$B$873=$A212),0),4))</f>
        <v/>
      </c>
      <c r="D212" s="17" t="str">
        <f t="array" ref="D212">IF(ISERROR(INDEX('Crop Comparison'!$A$2:$D$873,MATCH(1,('Crop Comparison'!$A$2:$A$873=$A$9)*('Crop Comparison'!$B$2:$B$873=$B212),0),4)),"",INDEX('Crop Comparison'!$A$2:$D$873,MATCH(1,('Crop Comparison'!$A$2:$A$873=$A$9)*('Crop Comparison'!$B$2:$B$873=$B212),0),4))</f>
        <v/>
      </c>
      <c r="E212" s="11" t="str">
        <f t="array" ref="E212">IF(ISERROR(INDEX('Crop Comparison'!$A$2:$D$873,MATCH(1,('Crop Comparison'!$A$2:$A$873=$A$9)*('Crop Comparison'!$B$2:$B$873=$C212),0),4)),"",INDEX('Crop Comparison'!$A$2:$D$873,MATCH(1,('Crop Comparison'!$A$2:$A$873=$A$9)*('Crop Comparison'!$B$2:$B$873=$C212),0),4))</f>
        <v/>
      </c>
      <c r="F212" s="28" t="str">
        <f t="array" ref="F212">IF(ISERROR(INDEX(Lookup_PestUse!$A$1:$D$876,SMALL(IF(Lookup_PestUse!$B$1:$B$876=$F$9,ROW(Lookup_PestUse!$B$1:$B$876)),ROW(Lookup_PestUse!198:198)),1)),"",INDEX(Lookup_PestUse!$A$1:$B$876,SMALL(IF(Lookup_PestUse!$B$1:$B$876=$F$9,ROW(Lookup_PestUse!$B$1:$B$876)),ROW(Lookup_PestUse!198:198)),1))</f>
        <v/>
      </c>
      <c r="G212" s="29" t="str">
        <f t="array" ref="G212">IF(ISERROR(INDEX(Lookup_PestUse!$A$1:$D$876,MATCH(1,(Lookup_PestUse!$A$1:$A$876=$F212)*(Lookup_PestUse!$B$1:$B$876=$F$9),0),3)),"",INDEX(Lookup_PestUse!$A$1:$D$876,MATCH(1,(Lookup_PestUse!$A$1:$A$876=$F212)*(Lookup_PestUse!$B$1:$B$876=$F$9),0),3))</f>
        <v/>
      </c>
      <c r="H212" s="30" t="str">
        <f t="array" ref="H212">IF(ISERROR(INDEX(Lookup_PestUse!$A$1:$D$876,MATCH(1,(Lookup_PestUse!$A$1:$A$876=$F212)*(Lookup_PestUse!$B$1:$B$876=$F$9),0),4)),"",INDEX(Lookup_PestUse!$A$1:$D$876,MATCH(1,(Lookup_PestUse!$A$1:$A$876=$F212)*(Lookup_PestUse!$B$1:$B$876=$F$9),0),4))</f>
        <v/>
      </c>
    </row>
    <row r="213" spans="1:8" x14ac:dyDescent="0.2">
      <c r="A213" s="28" t="str">
        <f t="array" ref="A213">IF(ISERROR(INDEX('Crop Comparison'!$A$1:$B$873,SMALL(IF('Crop Comparison'!$A$1:$A$873=$A$9,ROW('Crop Comparison'!$A$1:$A$873)),ROW('Crop Comparison'!198:198)),2)),"",INDEX('Crop Comparison'!$A$1:$B$873,SMALL(IF('Crop Comparison'!$A$1:$A$873=$A$9,ROW('Crop Comparison'!$A$1:$A$873)),ROW('Crop Comparison'!198:198)),2))</f>
        <v/>
      </c>
      <c r="B213" s="29" t="str">
        <f t="array" ref="B213">IF(ISERROR(INDEX('Crop Comparison'!$A$2:$D$873,MATCH(1,('Crop Comparison'!$A$2:$A$873=$A$9)*('Crop Comparison'!$B$2:$B$873=$A213),0),3)),"",INDEX('Crop Comparison'!$A$2:$D$873,MATCH(1,('Crop Comparison'!$A$2:$A$873=$A$9)*('Crop Comparison'!$B$2:$B$873=$A213),0),3))</f>
        <v/>
      </c>
      <c r="C213" s="30" t="str">
        <f t="array" ref="C213">IF(ISERROR(INDEX('Crop Comparison'!$A$2:$D$873,MATCH(1,('Crop Comparison'!$A$2:$A$873=$A$9)*('Crop Comparison'!$B$2:$B$873=$A213),0),4)),"",INDEX('Crop Comparison'!$A$2:$D$873,MATCH(1,('Crop Comparison'!$A$2:$A$873=$A$9)*('Crop Comparison'!$B$2:$B$873=$A213),0),4))</f>
        <v/>
      </c>
      <c r="D213" s="17" t="str">
        <f t="array" ref="D213">IF(ISERROR(INDEX('Crop Comparison'!$A$2:$D$873,MATCH(1,('Crop Comparison'!$A$2:$A$873=$A$9)*('Crop Comparison'!$B$2:$B$873=$B213),0),4)),"",INDEX('Crop Comparison'!$A$2:$D$873,MATCH(1,('Crop Comparison'!$A$2:$A$873=$A$9)*('Crop Comparison'!$B$2:$B$873=$B213),0),4))</f>
        <v/>
      </c>
      <c r="E213" s="11" t="str">
        <f t="array" ref="E213">IF(ISERROR(INDEX('Crop Comparison'!$A$2:$D$873,MATCH(1,('Crop Comparison'!$A$2:$A$873=$A$9)*('Crop Comparison'!$B$2:$B$873=$C213),0),4)),"",INDEX('Crop Comparison'!$A$2:$D$873,MATCH(1,('Crop Comparison'!$A$2:$A$873=$A$9)*('Crop Comparison'!$B$2:$B$873=$C213),0),4))</f>
        <v/>
      </c>
      <c r="F213" s="28" t="str">
        <f t="array" ref="F213">IF(ISERROR(INDEX(Lookup_PestUse!$A$1:$D$876,SMALL(IF(Lookup_PestUse!$B$1:$B$876=$F$9,ROW(Lookup_PestUse!$B$1:$B$876)),ROW(Lookup_PestUse!199:199)),1)),"",INDEX(Lookup_PestUse!$A$1:$B$876,SMALL(IF(Lookup_PestUse!$B$1:$B$876=$F$9,ROW(Lookup_PestUse!$B$1:$B$876)),ROW(Lookup_PestUse!199:199)),1))</f>
        <v/>
      </c>
      <c r="G213" s="29" t="str">
        <f t="array" ref="G213">IF(ISERROR(INDEX(Lookup_PestUse!$A$1:$D$876,MATCH(1,(Lookup_PestUse!$A$1:$A$876=$F213)*(Lookup_PestUse!$B$1:$B$876=$F$9),0),3)),"",INDEX(Lookup_PestUse!$A$1:$D$876,MATCH(1,(Lookup_PestUse!$A$1:$A$876=$F213)*(Lookup_PestUse!$B$1:$B$876=$F$9),0),3))</f>
        <v/>
      </c>
      <c r="H213" s="30" t="str">
        <f t="array" ref="H213">IF(ISERROR(INDEX(Lookup_PestUse!$A$1:$D$876,MATCH(1,(Lookup_PestUse!$A$1:$A$876=$F213)*(Lookup_PestUse!$B$1:$B$876=$F$9),0),4)),"",INDEX(Lookup_PestUse!$A$1:$D$876,MATCH(1,(Lookup_PestUse!$A$1:$A$876=$F213)*(Lookup_PestUse!$B$1:$B$876=$F$9),0),4))</f>
        <v/>
      </c>
    </row>
    <row r="214" spans="1:8" x14ac:dyDescent="0.2">
      <c r="A214" s="28" t="str">
        <f t="array" ref="A214">IF(ISERROR(INDEX('Crop Comparison'!$A$1:$B$873,SMALL(IF('Crop Comparison'!$A$1:$A$873=$A$9,ROW('Crop Comparison'!$A$1:$A$873)),ROW('Crop Comparison'!199:199)),2)),"",INDEX('Crop Comparison'!$A$1:$B$873,SMALL(IF('Crop Comparison'!$A$1:$A$873=$A$9,ROW('Crop Comparison'!$A$1:$A$873)),ROW('Crop Comparison'!199:199)),2))</f>
        <v/>
      </c>
      <c r="B214" s="29" t="str">
        <f t="array" ref="B214">IF(ISERROR(INDEX('Crop Comparison'!$A$2:$D$873,MATCH(1,('Crop Comparison'!$A$2:$A$873=$A$9)*('Crop Comparison'!$B$2:$B$873=$A214),0),3)),"",INDEX('Crop Comparison'!$A$2:$D$873,MATCH(1,('Crop Comparison'!$A$2:$A$873=$A$9)*('Crop Comparison'!$B$2:$B$873=$A214),0),3))</f>
        <v/>
      </c>
      <c r="C214" s="30" t="str">
        <f t="array" ref="C214">IF(ISERROR(INDEX('Crop Comparison'!$A$2:$D$873,MATCH(1,('Crop Comparison'!$A$2:$A$873=$A$9)*('Crop Comparison'!$B$2:$B$873=$A214),0),4)),"",INDEX('Crop Comparison'!$A$2:$D$873,MATCH(1,('Crop Comparison'!$A$2:$A$873=$A$9)*('Crop Comparison'!$B$2:$B$873=$A214),0),4))</f>
        <v/>
      </c>
      <c r="D214" s="17" t="str">
        <f t="array" ref="D214">IF(ISERROR(INDEX('Crop Comparison'!$A$2:$D$873,MATCH(1,('Crop Comparison'!$A$2:$A$873=$A$9)*('Crop Comparison'!$B$2:$B$873=$B214),0),4)),"",INDEX('Crop Comparison'!$A$2:$D$873,MATCH(1,('Crop Comparison'!$A$2:$A$873=$A$9)*('Crop Comparison'!$B$2:$B$873=$B214),0),4))</f>
        <v/>
      </c>
      <c r="E214" s="11" t="str">
        <f t="array" ref="E214">IF(ISERROR(INDEX('Crop Comparison'!$A$2:$D$873,MATCH(1,('Crop Comparison'!$A$2:$A$873=$A$9)*('Crop Comparison'!$B$2:$B$873=$C214),0),4)),"",INDEX('Crop Comparison'!$A$2:$D$873,MATCH(1,('Crop Comparison'!$A$2:$A$873=$A$9)*('Crop Comparison'!$B$2:$B$873=$C214),0),4))</f>
        <v/>
      </c>
      <c r="F214" s="28" t="str">
        <f t="array" ref="F214">IF(ISERROR(INDEX(Lookup_PestUse!$A$1:$D$876,SMALL(IF(Lookup_PestUse!$B$1:$B$876=$F$9,ROW(Lookup_PestUse!$B$1:$B$876)),ROW(Lookup_PestUse!200:200)),1)),"",INDEX(Lookup_PestUse!$A$1:$B$876,SMALL(IF(Lookup_PestUse!$B$1:$B$876=$F$9,ROW(Lookup_PestUse!$B$1:$B$876)),ROW(Lookup_PestUse!200:200)),1))</f>
        <v/>
      </c>
      <c r="G214" s="29" t="str">
        <f t="array" ref="G214">IF(ISERROR(INDEX(Lookup_PestUse!$A$1:$D$876,MATCH(1,(Lookup_PestUse!$A$1:$A$876=$F214)*(Lookup_PestUse!$B$1:$B$876=$F$9),0),3)),"",INDEX(Lookup_PestUse!$A$1:$D$876,MATCH(1,(Lookup_PestUse!$A$1:$A$876=$F214)*(Lookup_PestUse!$B$1:$B$876=$F$9),0),3))</f>
        <v/>
      </c>
      <c r="H214" s="30" t="str">
        <f t="array" ref="H214">IF(ISERROR(INDEX(Lookup_PestUse!$A$1:$D$876,MATCH(1,(Lookup_PestUse!$A$1:$A$876=$F214)*(Lookup_PestUse!$B$1:$B$876=$F$9),0),4)),"",INDEX(Lookup_PestUse!$A$1:$D$876,MATCH(1,(Lookup_PestUse!$A$1:$A$876=$F214)*(Lookup_PestUse!$B$1:$B$876=$F$9),0),4))</f>
        <v/>
      </c>
    </row>
    <row r="215" spans="1:8" x14ac:dyDescent="0.2">
      <c r="A215" s="28" t="str">
        <f t="array" ref="A215">IF(ISERROR(INDEX('Crop Comparison'!$A$1:$B$873,SMALL(IF('Crop Comparison'!$A$1:$A$873=$A$9,ROW('Crop Comparison'!$A$1:$A$873)),ROW('Crop Comparison'!200:200)),2)),"",INDEX('Crop Comparison'!$A$1:$B$873,SMALL(IF('Crop Comparison'!$A$1:$A$873=$A$9,ROW('Crop Comparison'!$A$1:$A$873)),ROW('Crop Comparison'!200:200)),2))</f>
        <v/>
      </c>
      <c r="B215" s="29" t="str">
        <f t="array" ref="B215">IF(ISERROR(INDEX('Crop Comparison'!$A$2:$D$873,MATCH(1,('Crop Comparison'!$A$2:$A$873=$A$9)*('Crop Comparison'!$B$2:$B$873=$A215),0),3)),"",INDEX('Crop Comparison'!$A$2:$D$873,MATCH(1,('Crop Comparison'!$A$2:$A$873=$A$9)*('Crop Comparison'!$B$2:$B$873=$A215),0),3))</f>
        <v/>
      </c>
      <c r="C215" s="30" t="str">
        <f t="array" ref="C215">IF(ISERROR(INDEX('Crop Comparison'!$A$2:$D$873,MATCH(1,('Crop Comparison'!$A$2:$A$873=$A$9)*('Crop Comparison'!$B$2:$B$873=$A215),0),4)),"",INDEX('Crop Comparison'!$A$2:$D$873,MATCH(1,('Crop Comparison'!$A$2:$A$873=$A$9)*('Crop Comparison'!$B$2:$B$873=$A215),0),4))</f>
        <v/>
      </c>
      <c r="D215" s="17" t="str">
        <f t="array" ref="D215">IF(ISERROR(INDEX('Crop Comparison'!$A$2:$D$873,MATCH(1,('Crop Comparison'!$A$2:$A$873=$A$9)*('Crop Comparison'!$B$2:$B$873=$B215),0),4)),"",INDEX('Crop Comparison'!$A$2:$D$873,MATCH(1,('Crop Comparison'!$A$2:$A$873=$A$9)*('Crop Comparison'!$B$2:$B$873=$B215),0),4))</f>
        <v/>
      </c>
      <c r="E215" s="11" t="str">
        <f t="array" ref="E215">IF(ISERROR(INDEX('Crop Comparison'!$A$2:$D$873,MATCH(1,('Crop Comparison'!$A$2:$A$873=$A$9)*('Crop Comparison'!$B$2:$B$873=$C215),0),4)),"",INDEX('Crop Comparison'!$A$2:$D$873,MATCH(1,('Crop Comparison'!$A$2:$A$873=$A$9)*('Crop Comparison'!$B$2:$B$873=$C215),0),4))</f>
        <v/>
      </c>
      <c r="F215" s="28" t="str">
        <f t="array" ref="F215">IF(ISERROR(INDEX(Lookup_PestUse!$A$1:$D$876,SMALL(IF(Lookup_PestUse!$B$1:$B$876=$F$9,ROW(Lookup_PestUse!$B$1:$B$876)),ROW(Lookup_PestUse!201:201)),1)),"",INDEX(Lookup_PestUse!$A$1:$B$876,SMALL(IF(Lookup_PestUse!$B$1:$B$876=$F$9,ROW(Lookup_PestUse!$B$1:$B$876)),ROW(Lookup_PestUse!201:201)),1))</f>
        <v/>
      </c>
      <c r="G215" s="29" t="str">
        <f t="array" ref="G215">IF(ISERROR(INDEX(Lookup_PestUse!$A$1:$D$876,MATCH(1,(Lookup_PestUse!$A$1:$A$876=$F215)*(Lookup_PestUse!$B$1:$B$876=$F$9),0),3)),"",INDEX(Lookup_PestUse!$A$1:$D$876,MATCH(1,(Lookup_PestUse!$A$1:$A$876=$F215)*(Lookup_PestUse!$B$1:$B$876=$F$9),0),3))</f>
        <v/>
      </c>
      <c r="H215" s="30" t="str">
        <f t="array" ref="H215">IF(ISERROR(INDEX(Lookup_PestUse!$A$1:$D$876,MATCH(1,(Lookup_PestUse!$A$1:$A$876=$F215)*(Lookup_PestUse!$B$1:$B$876=$F$9),0),4)),"",INDEX(Lookup_PestUse!$A$1:$D$876,MATCH(1,(Lookup_PestUse!$A$1:$A$876=$F215)*(Lookup_PestUse!$B$1:$B$876=$F$9),0),4))</f>
        <v/>
      </c>
    </row>
    <row r="216" spans="1:8" x14ac:dyDescent="0.2">
      <c r="A216" s="28" t="str">
        <f t="array" ref="A216">IF(ISERROR(INDEX('Crop Comparison'!$A$1:$B$873,SMALL(IF('Crop Comparison'!$A$1:$A$873=$A$9,ROW('Crop Comparison'!$A$1:$A$873)),ROW('Crop Comparison'!201:201)),2)),"",INDEX('Crop Comparison'!$A$1:$B$873,SMALL(IF('Crop Comparison'!$A$1:$A$873=$A$9,ROW('Crop Comparison'!$A$1:$A$873)),ROW('Crop Comparison'!201:201)),2))</f>
        <v/>
      </c>
      <c r="B216" s="29" t="str">
        <f t="array" ref="B216">IF(ISERROR(INDEX('Crop Comparison'!$A$2:$D$873,MATCH(1,('Crop Comparison'!$A$2:$A$873=$A$9)*('Crop Comparison'!$B$2:$B$873=$A216),0),3)),"",INDEX('Crop Comparison'!$A$2:$D$873,MATCH(1,('Crop Comparison'!$A$2:$A$873=$A$9)*('Crop Comparison'!$B$2:$B$873=$A216),0),3))</f>
        <v/>
      </c>
      <c r="C216" s="30" t="str">
        <f t="array" ref="C216">IF(ISERROR(INDEX('Crop Comparison'!$A$2:$D$873,MATCH(1,('Crop Comparison'!$A$2:$A$873=$A$9)*('Crop Comparison'!$B$2:$B$873=$A216),0),4)),"",INDEX('Crop Comparison'!$A$2:$D$873,MATCH(1,('Crop Comparison'!$A$2:$A$873=$A$9)*('Crop Comparison'!$B$2:$B$873=$A216),0),4))</f>
        <v/>
      </c>
      <c r="D216" s="17" t="str">
        <f t="array" ref="D216">IF(ISERROR(INDEX('Crop Comparison'!$A$2:$D$873,MATCH(1,('Crop Comparison'!$A$2:$A$873=$A$9)*('Crop Comparison'!$B$2:$B$873=$B216),0),4)),"",INDEX('Crop Comparison'!$A$2:$D$873,MATCH(1,('Crop Comparison'!$A$2:$A$873=$A$9)*('Crop Comparison'!$B$2:$B$873=$B216),0),4))</f>
        <v/>
      </c>
      <c r="E216" s="11" t="str">
        <f t="array" ref="E216">IF(ISERROR(INDEX('Crop Comparison'!$A$2:$D$873,MATCH(1,('Crop Comparison'!$A$2:$A$873=$A$9)*('Crop Comparison'!$B$2:$B$873=$C216),0),4)),"",INDEX('Crop Comparison'!$A$2:$D$873,MATCH(1,('Crop Comparison'!$A$2:$A$873=$A$9)*('Crop Comparison'!$B$2:$B$873=$C216),0),4))</f>
        <v/>
      </c>
      <c r="F216" s="28" t="str">
        <f t="array" ref="F216">IF(ISERROR(INDEX(Lookup_PestUse!$A$1:$D$876,SMALL(IF(Lookup_PestUse!$B$1:$B$876=$F$9,ROW(Lookup_PestUse!$B$1:$B$876)),ROW(Lookup_PestUse!202:202)),1)),"",INDEX(Lookup_PestUse!$A$1:$B$876,SMALL(IF(Lookup_PestUse!$B$1:$B$876=$F$9,ROW(Lookup_PestUse!$B$1:$B$876)),ROW(Lookup_PestUse!202:202)),1))</f>
        <v/>
      </c>
      <c r="G216" s="29" t="str">
        <f t="array" ref="G216">IF(ISERROR(INDEX(Lookup_PestUse!$A$1:$D$876,MATCH(1,(Lookup_PestUse!$A$1:$A$876=$F216)*(Lookup_PestUse!$B$1:$B$876=$F$9),0),3)),"",INDEX(Lookup_PestUse!$A$1:$D$876,MATCH(1,(Lookup_PestUse!$A$1:$A$876=$F216)*(Lookup_PestUse!$B$1:$B$876=$F$9),0),3))</f>
        <v/>
      </c>
      <c r="H216" s="30" t="str">
        <f t="array" ref="H216">IF(ISERROR(INDEX(Lookup_PestUse!$A$1:$D$876,MATCH(1,(Lookup_PestUse!$A$1:$A$876=$F216)*(Lookup_PestUse!$B$1:$B$876=$F$9),0),4)),"",INDEX(Lookup_PestUse!$A$1:$D$876,MATCH(1,(Lookup_PestUse!$A$1:$A$876=$F216)*(Lookup_PestUse!$B$1:$B$876=$F$9),0),4))</f>
        <v/>
      </c>
    </row>
    <row r="217" spans="1:8" x14ac:dyDescent="0.2">
      <c r="A217" s="28" t="str">
        <f t="array" ref="A217">IF(ISERROR(INDEX('Crop Comparison'!$A$1:$B$873,SMALL(IF('Crop Comparison'!$A$1:$A$873=$A$9,ROW('Crop Comparison'!$A$1:$A$873)),ROW('Crop Comparison'!202:202)),2)),"",INDEX('Crop Comparison'!$A$1:$B$873,SMALL(IF('Crop Comparison'!$A$1:$A$873=$A$9,ROW('Crop Comparison'!$A$1:$A$873)),ROW('Crop Comparison'!202:202)),2))</f>
        <v/>
      </c>
      <c r="B217" s="29" t="str">
        <f t="array" ref="B217">IF(ISERROR(INDEX('Crop Comparison'!$A$2:$D$873,MATCH(1,('Crop Comparison'!$A$2:$A$873=$A$9)*('Crop Comparison'!$B$2:$B$873=$A217),0),3)),"",INDEX('Crop Comparison'!$A$2:$D$873,MATCH(1,('Crop Comparison'!$A$2:$A$873=$A$9)*('Crop Comparison'!$B$2:$B$873=$A217),0),3))</f>
        <v/>
      </c>
      <c r="C217" s="30" t="str">
        <f t="array" ref="C217">IF(ISERROR(INDEX('Crop Comparison'!$A$2:$D$873,MATCH(1,('Crop Comparison'!$A$2:$A$873=$A$9)*('Crop Comparison'!$B$2:$B$873=$A217),0),4)),"",INDEX('Crop Comparison'!$A$2:$D$873,MATCH(1,('Crop Comparison'!$A$2:$A$873=$A$9)*('Crop Comparison'!$B$2:$B$873=$A217),0),4))</f>
        <v/>
      </c>
      <c r="D217" s="17" t="str">
        <f t="array" ref="D217">IF(ISERROR(INDEX('Crop Comparison'!$A$2:$D$873,MATCH(1,('Crop Comparison'!$A$2:$A$873=$A$9)*('Crop Comparison'!$B$2:$B$873=$B217),0),4)),"",INDEX('Crop Comparison'!$A$2:$D$873,MATCH(1,('Crop Comparison'!$A$2:$A$873=$A$9)*('Crop Comparison'!$B$2:$B$873=$B217),0),4))</f>
        <v/>
      </c>
      <c r="E217" s="11" t="str">
        <f t="array" ref="E217">IF(ISERROR(INDEX('Crop Comparison'!$A$2:$D$873,MATCH(1,('Crop Comparison'!$A$2:$A$873=$A$9)*('Crop Comparison'!$B$2:$B$873=$C217),0),4)),"",INDEX('Crop Comparison'!$A$2:$D$873,MATCH(1,('Crop Comparison'!$A$2:$A$873=$A$9)*('Crop Comparison'!$B$2:$B$873=$C217),0),4))</f>
        <v/>
      </c>
      <c r="F217" s="28" t="str">
        <f t="array" ref="F217">IF(ISERROR(INDEX(Lookup_PestUse!$A$1:$D$876,SMALL(IF(Lookup_PestUse!$B$1:$B$876=$F$9,ROW(Lookup_PestUse!$B$1:$B$876)),ROW(Lookup_PestUse!203:203)),1)),"",INDEX(Lookup_PestUse!$A$1:$B$876,SMALL(IF(Lookup_PestUse!$B$1:$B$876=$F$9,ROW(Lookup_PestUse!$B$1:$B$876)),ROW(Lookup_PestUse!203:203)),1))</f>
        <v/>
      </c>
      <c r="G217" s="29" t="str">
        <f t="array" ref="G217">IF(ISERROR(INDEX(Lookup_PestUse!$A$1:$D$876,MATCH(1,(Lookup_PestUse!$A$1:$A$876=$F217)*(Lookup_PestUse!$B$1:$B$876=$F$9),0),3)),"",INDEX(Lookup_PestUse!$A$1:$D$876,MATCH(1,(Lookup_PestUse!$A$1:$A$876=$F217)*(Lookup_PestUse!$B$1:$B$876=$F$9),0),3))</f>
        <v/>
      </c>
      <c r="H217" s="30" t="str">
        <f t="array" ref="H217">IF(ISERROR(INDEX(Lookup_PestUse!$A$1:$D$876,MATCH(1,(Lookup_PestUse!$A$1:$A$876=$F217)*(Lookup_PestUse!$B$1:$B$876=$F$9),0),4)),"",INDEX(Lookup_PestUse!$A$1:$D$876,MATCH(1,(Lookup_PestUse!$A$1:$A$876=$F217)*(Lookup_PestUse!$B$1:$B$876=$F$9),0),4))</f>
        <v/>
      </c>
    </row>
    <row r="218" spans="1:8" x14ac:dyDescent="0.2">
      <c r="A218" s="28" t="str">
        <f t="array" ref="A218">IF(ISERROR(INDEX('Crop Comparison'!$A$1:$B$873,SMALL(IF('Crop Comparison'!$A$1:$A$873=$A$9,ROW('Crop Comparison'!$A$1:$A$873)),ROW('Crop Comparison'!203:203)),2)),"",INDEX('Crop Comparison'!$A$1:$B$873,SMALL(IF('Crop Comparison'!$A$1:$A$873=$A$9,ROW('Crop Comparison'!$A$1:$A$873)),ROW('Crop Comparison'!203:203)),2))</f>
        <v/>
      </c>
      <c r="B218" s="29" t="str">
        <f t="array" ref="B218">IF(ISERROR(INDEX('Crop Comparison'!$A$2:$D$873,MATCH(1,('Crop Comparison'!$A$2:$A$873=$A$9)*('Crop Comparison'!$B$2:$B$873=$A218),0),3)),"",INDEX('Crop Comparison'!$A$2:$D$873,MATCH(1,('Crop Comparison'!$A$2:$A$873=$A$9)*('Crop Comparison'!$B$2:$B$873=$A218),0),3))</f>
        <v/>
      </c>
      <c r="C218" s="30" t="str">
        <f t="array" ref="C218">IF(ISERROR(INDEX('Crop Comparison'!$A$2:$D$873,MATCH(1,('Crop Comparison'!$A$2:$A$873=$A$9)*('Crop Comparison'!$B$2:$B$873=$A218),0),4)),"",INDEX('Crop Comparison'!$A$2:$D$873,MATCH(1,('Crop Comparison'!$A$2:$A$873=$A$9)*('Crop Comparison'!$B$2:$B$873=$A218),0),4))</f>
        <v/>
      </c>
      <c r="D218" s="17" t="str">
        <f t="array" ref="D218">IF(ISERROR(INDEX('Crop Comparison'!$A$2:$D$873,MATCH(1,('Crop Comparison'!$A$2:$A$873=$A$9)*('Crop Comparison'!$B$2:$B$873=$B218),0),4)),"",INDEX('Crop Comparison'!$A$2:$D$873,MATCH(1,('Crop Comparison'!$A$2:$A$873=$A$9)*('Crop Comparison'!$B$2:$B$873=$B218),0),4))</f>
        <v/>
      </c>
      <c r="E218" s="11" t="str">
        <f t="array" ref="E218">IF(ISERROR(INDEX('Crop Comparison'!$A$2:$D$873,MATCH(1,('Crop Comparison'!$A$2:$A$873=$A$9)*('Crop Comparison'!$B$2:$B$873=$C218),0),4)),"",INDEX('Crop Comparison'!$A$2:$D$873,MATCH(1,('Crop Comparison'!$A$2:$A$873=$A$9)*('Crop Comparison'!$B$2:$B$873=$C218),0),4))</f>
        <v/>
      </c>
      <c r="F218" s="28" t="str">
        <f t="array" ref="F218">IF(ISERROR(INDEX(Lookup_PestUse!$A$1:$D$876,SMALL(IF(Lookup_PestUse!$B$1:$B$876=$F$9,ROW(Lookup_PestUse!$B$1:$B$876)),ROW(Lookup_PestUse!204:204)),1)),"",INDEX(Lookup_PestUse!$A$1:$B$876,SMALL(IF(Lookup_PestUse!$B$1:$B$876=$F$9,ROW(Lookup_PestUse!$B$1:$B$876)),ROW(Lookup_PestUse!204:204)),1))</f>
        <v/>
      </c>
      <c r="G218" s="29" t="str">
        <f t="array" ref="G218">IF(ISERROR(INDEX(Lookup_PestUse!$A$1:$D$876,MATCH(1,(Lookup_PestUse!$A$1:$A$876=$F218)*(Lookup_PestUse!$B$1:$B$876=$F$9),0),3)),"",INDEX(Lookup_PestUse!$A$1:$D$876,MATCH(1,(Lookup_PestUse!$A$1:$A$876=$F218)*(Lookup_PestUse!$B$1:$B$876=$F$9),0),3))</f>
        <v/>
      </c>
      <c r="H218" s="30" t="str">
        <f t="array" ref="H218">IF(ISERROR(INDEX(Lookup_PestUse!$A$1:$D$876,MATCH(1,(Lookup_PestUse!$A$1:$A$876=$F218)*(Lookup_PestUse!$B$1:$B$876=$F$9),0),4)),"",INDEX(Lookup_PestUse!$A$1:$D$876,MATCH(1,(Lookup_PestUse!$A$1:$A$876=$F218)*(Lookup_PestUse!$B$1:$B$876=$F$9),0),4))</f>
        <v/>
      </c>
    </row>
    <row r="219" spans="1:8" x14ac:dyDescent="0.2">
      <c r="A219" s="28" t="str">
        <f t="array" ref="A219">IF(ISERROR(INDEX('Crop Comparison'!$A$1:$B$873,SMALL(IF('Crop Comparison'!$A$1:$A$873=$A$9,ROW('Crop Comparison'!$A$1:$A$873)),ROW('Crop Comparison'!204:204)),2)),"",INDEX('Crop Comparison'!$A$1:$B$873,SMALL(IF('Crop Comparison'!$A$1:$A$873=$A$9,ROW('Crop Comparison'!$A$1:$A$873)),ROW('Crop Comparison'!204:204)),2))</f>
        <v/>
      </c>
      <c r="B219" s="29" t="str">
        <f t="array" ref="B219">IF(ISERROR(INDEX('Crop Comparison'!$A$2:$D$873,MATCH(1,('Crop Comparison'!$A$2:$A$873=$A$9)*('Crop Comparison'!$B$2:$B$873=$A219),0),3)),"",INDEX('Crop Comparison'!$A$2:$D$873,MATCH(1,('Crop Comparison'!$A$2:$A$873=$A$9)*('Crop Comparison'!$B$2:$B$873=$A219),0),3))</f>
        <v/>
      </c>
      <c r="C219" s="30" t="str">
        <f t="array" ref="C219">IF(ISERROR(INDEX('Crop Comparison'!$A$2:$D$873,MATCH(1,('Crop Comparison'!$A$2:$A$873=$A$9)*('Crop Comparison'!$B$2:$B$873=$A219),0),4)),"",INDEX('Crop Comparison'!$A$2:$D$873,MATCH(1,('Crop Comparison'!$A$2:$A$873=$A$9)*('Crop Comparison'!$B$2:$B$873=$A219),0),4))</f>
        <v/>
      </c>
      <c r="D219" s="17" t="str">
        <f t="array" ref="D219">IF(ISERROR(INDEX('Crop Comparison'!$A$2:$D$873,MATCH(1,('Crop Comparison'!$A$2:$A$873=$A$9)*('Crop Comparison'!$B$2:$B$873=$B219),0),4)),"",INDEX('Crop Comparison'!$A$2:$D$873,MATCH(1,('Crop Comparison'!$A$2:$A$873=$A$9)*('Crop Comparison'!$B$2:$B$873=$B219),0),4))</f>
        <v/>
      </c>
      <c r="E219" s="11" t="str">
        <f t="array" ref="E219">IF(ISERROR(INDEX('Crop Comparison'!$A$2:$D$873,MATCH(1,('Crop Comparison'!$A$2:$A$873=$A$9)*('Crop Comparison'!$B$2:$B$873=$C219),0),4)),"",INDEX('Crop Comparison'!$A$2:$D$873,MATCH(1,('Crop Comparison'!$A$2:$A$873=$A$9)*('Crop Comparison'!$B$2:$B$873=$C219),0),4))</f>
        <v/>
      </c>
      <c r="F219" s="28" t="str">
        <f t="array" ref="F219">IF(ISERROR(INDEX(Lookup_PestUse!$A$1:$D$876,SMALL(IF(Lookup_PestUse!$B$1:$B$876=$F$9,ROW(Lookup_PestUse!$B$1:$B$876)),ROW(Lookup_PestUse!205:205)),1)),"",INDEX(Lookup_PestUse!$A$1:$B$876,SMALL(IF(Lookup_PestUse!$B$1:$B$876=$F$9,ROW(Lookup_PestUse!$B$1:$B$876)),ROW(Lookup_PestUse!205:205)),1))</f>
        <v/>
      </c>
      <c r="G219" s="29" t="str">
        <f t="array" ref="G219">IF(ISERROR(INDEX(Lookup_PestUse!$A$1:$D$876,MATCH(1,(Lookup_PestUse!$A$1:$A$876=$F219)*(Lookup_PestUse!$B$1:$B$876=$F$9),0),3)),"",INDEX(Lookup_PestUse!$A$1:$D$876,MATCH(1,(Lookup_PestUse!$A$1:$A$876=$F219)*(Lookup_PestUse!$B$1:$B$876=$F$9),0),3))</f>
        <v/>
      </c>
      <c r="H219" s="30" t="str">
        <f t="array" ref="H219">IF(ISERROR(INDEX(Lookup_PestUse!$A$1:$D$876,MATCH(1,(Lookup_PestUse!$A$1:$A$876=$F219)*(Lookup_PestUse!$B$1:$B$876=$F$9),0),4)),"",INDEX(Lookup_PestUse!$A$1:$D$876,MATCH(1,(Lookup_PestUse!$A$1:$A$876=$F219)*(Lookup_PestUse!$B$1:$B$876=$F$9),0),4))</f>
        <v/>
      </c>
    </row>
    <row r="220" spans="1:8" x14ac:dyDescent="0.2">
      <c r="A220" s="28" t="str">
        <f t="array" ref="A220">IF(ISERROR(INDEX('Crop Comparison'!$A$1:$B$873,SMALL(IF('Crop Comparison'!$A$1:$A$873=$A$9,ROW('Crop Comparison'!$A$1:$A$873)),ROW('Crop Comparison'!205:205)),2)),"",INDEX('Crop Comparison'!$A$1:$B$873,SMALL(IF('Crop Comparison'!$A$1:$A$873=$A$9,ROW('Crop Comparison'!$A$1:$A$873)),ROW('Crop Comparison'!205:205)),2))</f>
        <v/>
      </c>
      <c r="B220" s="29" t="str">
        <f t="array" ref="B220">IF(ISERROR(INDEX('Crop Comparison'!$A$2:$D$873,MATCH(1,('Crop Comparison'!$A$2:$A$873=$A$9)*('Crop Comparison'!$B$2:$B$873=$A220),0),3)),"",INDEX('Crop Comparison'!$A$2:$D$873,MATCH(1,('Crop Comparison'!$A$2:$A$873=$A$9)*('Crop Comparison'!$B$2:$B$873=$A220),0),3))</f>
        <v/>
      </c>
      <c r="C220" s="30" t="str">
        <f t="array" ref="C220">IF(ISERROR(INDEX('Crop Comparison'!$A$2:$D$873,MATCH(1,('Crop Comparison'!$A$2:$A$873=$A$9)*('Crop Comparison'!$B$2:$B$873=$A220),0),4)),"",INDEX('Crop Comparison'!$A$2:$D$873,MATCH(1,('Crop Comparison'!$A$2:$A$873=$A$9)*('Crop Comparison'!$B$2:$B$873=$A220),0),4))</f>
        <v/>
      </c>
      <c r="D220" s="17" t="str">
        <f t="array" ref="D220">IF(ISERROR(INDEX('Crop Comparison'!$A$2:$D$873,MATCH(1,('Crop Comparison'!$A$2:$A$873=$A$9)*('Crop Comparison'!$B$2:$B$873=$B220),0),4)),"",INDEX('Crop Comparison'!$A$2:$D$873,MATCH(1,('Crop Comparison'!$A$2:$A$873=$A$9)*('Crop Comparison'!$B$2:$B$873=$B220),0),4))</f>
        <v/>
      </c>
      <c r="E220" s="11" t="str">
        <f t="array" ref="E220">IF(ISERROR(INDEX('Crop Comparison'!$A$2:$D$873,MATCH(1,('Crop Comparison'!$A$2:$A$873=$A$9)*('Crop Comparison'!$B$2:$B$873=$C220),0),4)),"",INDEX('Crop Comparison'!$A$2:$D$873,MATCH(1,('Crop Comparison'!$A$2:$A$873=$A$9)*('Crop Comparison'!$B$2:$B$873=$C220),0),4))</f>
        <v/>
      </c>
      <c r="F220" s="28" t="str">
        <f t="array" ref="F220">IF(ISERROR(INDEX(Lookup_PestUse!$A$1:$D$876,SMALL(IF(Lookup_PestUse!$B$1:$B$876=$F$9,ROW(Lookup_PestUse!$B$1:$B$876)),ROW(Lookup_PestUse!206:206)),1)),"",INDEX(Lookup_PestUse!$A$1:$B$876,SMALL(IF(Lookup_PestUse!$B$1:$B$876=$F$9,ROW(Lookup_PestUse!$B$1:$B$876)),ROW(Lookup_PestUse!206:206)),1))</f>
        <v/>
      </c>
      <c r="G220" s="29" t="str">
        <f t="array" ref="G220">IF(ISERROR(INDEX(Lookup_PestUse!$A$1:$D$876,MATCH(1,(Lookup_PestUse!$A$1:$A$876=$F220)*(Lookup_PestUse!$B$1:$B$876=$F$9),0),3)),"",INDEX(Lookup_PestUse!$A$1:$D$876,MATCH(1,(Lookup_PestUse!$A$1:$A$876=$F220)*(Lookup_PestUse!$B$1:$B$876=$F$9),0),3))</f>
        <v/>
      </c>
      <c r="H220" s="30" t="str">
        <f t="array" ref="H220">IF(ISERROR(INDEX(Lookup_PestUse!$A$1:$D$876,MATCH(1,(Lookup_PestUse!$A$1:$A$876=$F220)*(Lookup_PestUse!$B$1:$B$876=$F$9),0),4)),"",INDEX(Lookup_PestUse!$A$1:$D$876,MATCH(1,(Lookup_PestUse!$A$1:$A$876=$F220)*(Lookup_PestUse!$B$1:$B$876=$F$9),0),4))</f>
        <v/>
      </c>
    </row>
    <row r="221" spans="1:8" x14ac:dyDescent="0.2">
      <c r="A221" s="28" t="str">
        <f t="array" ref="A221">IF(ISERROR(INDEX('Crop Comparison'!$A$1:$B$873,SMALL(IF('Crop Comparison'!$A$1:$A$873=$A$9,ROW('Crop Comparison'!$A$1:$A$873)),ROW('Crop Comparison'!206:206)),2)),"",INDEX('Crop Comparison'!$A$1:$B$873,SMALL(IF('Crop Comparison'!$A$1:$A$873=$A$9,ROW('Crop Comparison'!$A$1:$A$873)),ROW('Crop Comparison'!206:206)),2))</f>
        <v/>
      </c>
      <c r="B221" s="29" t="str">
        <f t="array" ref="B221">IF(ISERROR(INDEX('Crop Comparison'!$A$2:$D$873,MATCH(1,('Crop Comparison'!$A$2:$A$873=$A$9)*('Crop Comparison'!$B$2:$B$873=$A221),0),3)),"",INDEX('Crop Comparison'!$A$2:$D$873,MATCH(1,('Crop Comparison'!$A$2:$A$873=$A$9)*('Crop Comparison'!$B$2:$B$873=$A221),0),3))</f>
        <v/>
      </c>
      <c r="C221" s="30" t="str">
        <f t="array" ref="C221">IF(ISERROR(INDEX('Crop Comparison'!$A$2:$D$873,MATCH(1,('Crop Comparison'!$A$2:$A$873=$A$9)*('Crop Comparison'!$B$2:$B$873=$A221),0),4)),"",INDEX('Crop Comparison'!$A$2:$D$873,MATCH(1,('Crop Comparison'!$A$2:$A$873=$A$9)*('Crop Comparison'!$B$2:$B$873=$A221),0),4))</f>
        <v/>
      </c>
      <c r="D221" s="17" t="str">
        <f t="array" ref="D221">IF(ISERROR(INDEX('Crop Comparison'!$A$2:$D$873,MATCH(1,('Crop Comparison'!$A$2:$A$873=$A$9)*('Crop Comparison'!$B$2:$B$873=$B221),0),4)),"",INDEX('Crop Comparison'!$A$2:$D$873,MATCH(1,('Crop Comparison'!$A$2:$A$873=$A$9)*('Crop Comparison'!$B$2:$B$873=$B221),0),4))</f>
        <v/>
      </c>
      <c r="E221" s="11" t="str">
        <f t="array" ref="E221">IF(ISERROR(INDEX('Crop Comparison'!$A$2:$D$873,MATCH(1,('Crop Comparison'!$A$2:$A$873=$A$9)*('Crop Comparison'!$B$2:$B$873=$C221),0),4)),"",INDEX('Crop Comparison'!$A$2:$D$873,MATCH(1,('Crop Comparison'!$A$2:$A$873=$A$9)*('Crop Comparison'!$B$2:$B$873=$C221),0),4))</f>
        <v/>
      </c>
      <c r="F221" s="28" t="str">
        <f t="array" ref="F221">IF(ISERROR(INDEX(Lookup_PestUse!$A$1:$D$876,SMALL(IF(Lookup_PestUse!$B$1:$B$876=$F$9,ROW(Lookup_PestUse!$B$1:$B$876)),ROW(Lookup_PestUse!207:207)),1)),"",INDEX(Lookup_PestUse!$A$1:$B$876,SMALL(IF(Lookup_PestUse!$B$1:$B$876=$F$9,ROW(Lookup_PestUse!$B$1:$B$876)),ROW(Lookup_PestUse!207:207)),1))</f>
        <v/>
      </c>
      <c r="G221" s="29" t="str">
        <f t="array" ref="G221">IF(ISERROR(INDEX(Lookup_PestUse!$A$1:$D$876,MATCH(1,(Lookup_PestUse!$A$1:$A$876=$F221)*(Lookup_PestUse!$B$1:$B$876=$F$9),0),3)),"",INDEX(Lookup_PestUse!$A$1:$D$876,MATCH(1,(Lookup_PestUse!$A$1:$A$876=$F221)*(Lookup_PestUse!$B$1:$B$876=$F$9),0),3))</f>
        <v/>
      </c>
      <c r="H221" s="30" t="str">
        <f t="array" ref="H221">IF(ISERROR(INDEX(Lookup_PestUse!$A$1:$D$876,MATCH(1,(Lookup_PestUse!$A$1:$A$876=$F221)*(Lookup_PestUse!$B$1:$B$876=$F$9),0),4)),"",INDEX(Lookup_PestUse!$A$1:$D$876,MATCH(1,(Lookup_PestUse!$A$1:$A$876=$F221)*(Lookup_PestUse!$B$1:$B$876=$F$9),0),4))</f>
        <v/>
      </c>
    </row>
    <row r="222" spans="1:8" x14ac:dyDescent="0.2">
      <c r="A222" s="28" t="str">
        <f t="array" ref="A222">IF(ISERROR(INDEX('Crop Comparison'!$A$1:$B$873,SMALL(IF('Crop Comparison'!$A$1:$A$873=$A$9,ROW('Crop Comparison'!$A$1:$A$873)),ROW('Crop Comparison'!207:207)),2)),"",INDEX('Crop Comparison'!$A$1:$B$873,SMALL(IF('Crop Comparison'!$A$1:$A$873=$A$9,ROW('Crop Comparison'!$A$1:$A$873)),ROW('Crop Comparison'!207:207)),2))</f>
        <v/>
      </c>
      <c r="B222" s="29" t="str">
        <f t="array" ref="B222">IF(ISERROR(INDEX('Crop Comparison'!$A$2:$D$873,MATCH(1,('Crop Comparison'!$A$2:$A$873=$A$9)*('Crop Comparison'!$B$2:$B$873=$A222),0),3)),"",INDEX('Crop Comparison'!$A$2:$D$873,MATCH(1,('Crop Comparison'!$A$2:$A$873=$A$9)*('Crop Comparison'!$B$2:$B$873=$A222),0),3))</f>
        <v/>
      </c>
      <c r="C222" s="30" t="str">
        <f t="array" ref="C222">IF(ISERROR(INDEX('Crop Comparison'!$A$2:$D$873,MATCH(1,('Crop Comparison'!$A$2:$A$873=$A$9)*('Crop Comparison'!$B$2:$B$873=$A222),0),4)),"",INDEX('Crop Comparison'!$A$2:$D$873,MATCH(1,('Crop Comparison'!$A$2:$A$873=$A$9)*('Crop Comparison'!$B$2:$B$873=$A222),0),4))</f>
        <v/>
      </c>
      <c r="D222" s="17" t="str">
        <f t="array" ref="D222">IF(ISERROR(INDEX('Crop Comparison'!$A$2:$D$873,MATCH(1,('Crop Comparison'!$A$2:$A$873=$A$9)*('Crop Comparison'!$B$2:$B$873=$B222),0),4)),"",INDEX('Crop Comparison'!$A$2:$D$873,MATCH(1,('Crop Comparison'!$A$2:$A$873=$A$9)*('Crop Comparison'!$B$2:$B$873=$B222),0),4))</f>
        <v/>
      </c>
      <c r="E222" s="11" t="str">
        <f t="array" ref="E222">IF(ISERROR(INDEX('Crop Comparison'!$A$2:$D$873,MATCH(1,('Crop Comparison'!$A$2:$A$873=$A$9)*('Crop Comparison'!$B$2:$B$873=$C222),0),4)),"",INDEX('Crop Comparison'!$A$2:$D$873,MATCH(1,('Crop Comparison'!$A$2:$A$873=$A$9)*('Crop Comparison'!$B$2:$B$873=$C222),0),4))</f>
        <v/>
      </c>
      <c r="F222" s="28" t="str">
        <f t="array" ref="F222">IF(ISERROR(INDEX(Lookup_PestUse!$A$1:$D$876,SMALL(IF(Lookup_PestUse!$B$1:$B$876=$F$9,ROW(Lookup_PestUse!$B$1:$B$876)),ROW(Lookup_PestUse!208:208)),1)),"",INDEX(Lookup_PestUse!$A$1:$B$876,SMALL(IF(Lookup_PestUse!$B$1:$B$876=$F$9,ROW(Lookup_PestUse!$B$1:$B$876)),ROW(Lookup_PestUse!208:208)),1))</f>
        <v/>
      </c>
      <c r="G222" s="29" t="str">
        <f t="array" ref="G222">IF(ISERROR(INDEX(Lookup_PestUse!$A$1:$D$876,MATCH(1,(Lookup_PestUse!$A$1:$A$876=$F222)*(Lookup_PestUse!$B$1:$B$876=$F$9),0),3)),"",INDEX(Lookup_PestUse!$A$1:$D$876,MATCH(1,(Lookup_PestUse!$A$1:$A$876=$F222)*(Lookup_PestUse!$B$1:$B$876=$F$9),0),3))</f>
        <v/>
      </c>
      <c r="H222" s="30" t="str">
        <f t="array" ref="H222">IF(ISERROR(INDEX(Lookup_PestUse!$A$1:$D$876,MATCH(1,(Lookup_PestUse!$A$1:$A$876=$F222)*(Lookup_PestUse!$B$1:$B$876=$F$9),0),4)),"",INDEX(Lookup_PestUse!$A$1:$D$876,MATCH(1,(Lookup_PestUse!$A$1:$A$876=$F222)*(Lookup_PestUse!$B$1:$B$876=$F$9),0),4))</f>
        <v/>
      </c>
    </row>
    <row r="223" spans="1:8" x14ac:dyDescent="0.2">
      <c r="A223" s="28" t="str">
        <f t="array" ref="A223">IF(ISERROR(INDEX('Crop Comparison'!$A$1:$B$873,SMALL(IF('Crop Comparison'!$A$1:$A$873=$A$9,ROW('Crop Comparison'!$A$1:$A$873)),ROW('Crop Comparison'!208:208)),2)),"",INDEX('Crop Comparison'!$A$1:$B$873,SMALL(IF('Crop Comparison'!$A$1:$A$873=$A$9,ROW('Crop Comparison'!$A$1:$A$873)),ROW('Crop Comparison'!208:208)),2))</f>
        <v/>
      </c>
      <c r="B223" s="29" t="str">
        <f t="array" ref="B223">IF(ISERROR(INDEX('Crop Comparison'!$A$2:$D$873,MATCH(1,('Crop Comparison'!$A$2:$A$873=$A$9)*('Crop Comparison'!$B$2:$B$873=$A223),0),3)),"",INDEX('Crop Comparison'!$A$2:$D$873,MATCH(1,('Crop Comparison'!$A$2:$A$873=$A$9)*('Crop Comparison'!$B$2:$B$873=$A223),0),3))</f>
        <v/>
      </c>
      <c r="C223" s="30" t="str">
        <f t="array" ref="C223">IF(ISERROR(INDEX('Crop Comparison'!$A$2:$D$873,MATCH(1,('Crop Comparison'!$A$2:$A$873=$A$9)*('Crop Comparison'!$B$2:$B$873=$A223),0),4)),"",INDEX('Crop Comparison'!$A$2:$D$873,MATCH(1,('Crop Comparison'!$A$2:$A$873=$A$9)*('Crop Comparison'!$B$2:$B$873=$A223),0),4))</f>
        <v/>
      </c>
      <c r="D223" s="17" t="str">
        <f t="array" ref="D223">IF(ISERROR(INDEX('Crop Comparison'!$A$2:$D$873,MATCH(1,('Crop Comparison'!$A$2:$A$873=$A$9)*('Crop Comparison'!$B$2:$B$873=$B223),0),4)),"",INDEX('Crop Comparison'!$A$2:$D$873,MATCH(1,('Crop Comparison'!$A$2:$A$873=$A$9)*('Crop Comparison'!$B$2:$B$873=$B223),0),4))</f>
        <v/>
      </c>
      <c r="E223" s="11" t="str">
        <f t="array" ref="E223">IF(ISERROR(INDEX('Crop Comparison'!$A$2:$D$873,MATCH(1,('Crop Comparison'!$A$2:$A$873=$A$9)*('Crop Comparison'!$B$2:$B$873=$C223),0),4)),"",INDEX('Crop Comparison'!$A$2:$D$873,MATCH(1,('Crop Comparison'!$A$2:$A$873=$A$9)*('Crop Comparison'!$B$2:$B$873=$C223),0),4))</f>
        <v/>
      </c>
      <c r="F223" s="28" t="str">
        <f t="array" ref="F223">IF(ISERROR(INDEX(Lookup_PestUse!$A$1:$D$876,SMALL(IF(Lookup_PestUse!$B$1:$B$876=$F$9,ROW(Lookup_PestUse!$B$1:$B$876)),ROW(Lookup_PestUse!209:209)),1)),"",INDEX(Lookup_PestUse!$A$1:$B$876,SMALL(IF(Lookup_PestUse!$B$1:$B$876=$F$9,ROW(Lookup_PestUse!$B$1:$B$876)),ROW(Lookup_PestUse!209:209)),1))</f>
        <v/>
      </c>
      <c r="G223" s="29" t="str">
        <f t="array" ref="G223">IF(ISERROR(INDEX(Lookup_PestUse!$A$1:$D$876,MATCH(1,(Lookup_PestUse!$A$1:$A$876=$F223)*(Lookup_PestUse!$B$1:$B$876=$F$9),0),3)),"",INDEX(Lookup_PestUse!$A$1:$D$876,MATCH(1,(Lookup_PestUse!$A$1:$A$876=$F223)*(Lookup_PestUse!$B$1:$B$876=$F$9),0),3))</f>
        <v/>
      </c>
      <c r="H223" s="30" t="str">
        <f t="array" ref="H223">IF(ISERROR(INDEX(Lookup_PestUse!$A$1:$D$876,MATCH(1,(Lookup_PestUse!$A$1:$A$876=$F223)*(Lookup_PestUse!$B$1:$B$876=$F$9),0),4)),"",INDEX(Lookup_PestUse!$A$1:$D$876,MATCH(1,(Lookup_PestUse!$A$1:$A$876=$F223)*(Lookup_PestUse!$B$1:$B$876=$F$9),0),4))</f>
        <v/>
      </c>
    </row>
    <row r="224" spans="1:8" x14ac:dyDescent="0.2">
      <c r="A224" s="28" t="str">
        <f t="array" ref="A224">IF(ISERROR(INDEX('Crop Comparison'!$A$1:$B$873,SMALL(IF('Crop Comparison'!$A$1:$A$873=$A$9,ROW('Crop Comparison'!$A$1:$A$873)),ROW('Crop Comparison'!209:209)),2)),"",INDEX('Crop Comparison'!$A$1:$B$873,SMALL(IF('Crop Comparison'!$A$1:$A$873=$A$9,ROW('Crop Comparison'!$A$1:$A$873)),ROW('Crop Comparison'!209:209)),2))</f>
        <v/>
      </c>
      <c r="B224" s="29" t="str">
        <f t="array" ref="B224">IF(ISERROR(INDEX('Crop Comparison'!$A$2:$D$873,MATCH(1,('Crop Comparison'!$A$2:$A$873=$A$9)*('Crop Comparison'!$B$2:$B$873=$A224),0),3)),"",INDEX('Crop Comparison'!$A$2:$D$873,MATCH(1,('Crop Comparison'!$A$2:$A$873=$A$9)*('Crop Comparison'!$B$2:$B$873=$A224),0),3))</f>
        <v/>
      </c>
      <c r="C224" s="30" t="str">
        <f t="array" ref="C224">IF(ISERROR(INDEX('Crop Comparison'!$A$2:$D$873,MATCH(1,('Crop Comparison'!$A$2:$A$873=$A$9)*('Crop Comparison'!$B$2:$B$873=$A224),0),4)),"",INDEX('Crop Comparison'!$A$2:$D$873,MATCH(1,('Crop Comparison'!$A$2:$A$873=$A$9)*('Crop Comparison'!$B$2:$B$873=$A224),0),4))</f>
        <v/>
      </c>
      <c r="D224" s="17" t="str">
        <f t="array" ref="D224">IF(ISERROR(INDEX('Crop Comparison'!$A$2:$D$873,MATCH(1,('Crop Comparison'!$A$2:$A$873=$A$9)*('Crop Comparison'!$B$2:$B$873=$B224),0),4)),"",INDEX('Crop Comparison'!$A$2:$D$873,MATCH(1,('Crop Comparison'!$A$2:$A$873=$A$9)*('Crop Comparison'!$B$2:$B$873=$B224),0),4))</f>
        <v/>
      </c>
      <c r="E224" s="11" t="str">
        <f t="array" ref="E224">IF(ISERROR(INDEX('Crop Comparison'!$A$2:$D$873,MATCH(1,('Crop Comparison'!$A$2:$A$873=$A$9)*('Crop Comparison'!$B$2:$B$873=$C224),0),4)),"",INDEX('Crop Comparison'!$A$2:$D$873,MATCH(1,('Crop Comparison'!$A$2:$A$873=$A$9)*('Crop Comparison'!$B$2:$B$873=$C224),0),4))</f>
        <v/>
      </c>
      <c r="F224" s="28" t="str">
        <f t="array" ref="F224">IF(ISERROR(INDEX(Lookup_PestUse!$A$1:$D$876,SMALL(IF(Lookup_PestUse!$B$1:$B$876=$F$9,ROW(Lookup_PestUse!$B$1:$B$876)),ROW(Lookup_PestUse!210:210)),1)),"",INDEX(Lookup_PestUse!$A$1:$B$876,SMALL(IF(Lookup_PestUse!$B$1:$B$876=$F$9,ROW(Lookup_PestUse!$B$1:$B$876)),ROW(Lookup_PestUse!210:210)),1))</f>
        <v/>
      </c>
      <c r="G224" s="29" t="str">
        <f t="array" ref="G224">IF(ISERROR(INDEX(Lookup_PestUse!$A$1:$D$876,MATCH(1,(Lookup_PestUse!$A$1:$A$876=$F224)*(Lookup_PestUse!$B$1:$B$876=$F$9),0),3)),"",INDEX(Lookup_PestUse!$A$1:$D$876,MATCH(1,(Lookup_PestUse!$A$1:$A$876=$F224)*(Lookup_PestUse!$B$1:$B$876=$F$9),0),3))</f>
        <v/>
      </c>
      <c r="H224" s="30" t="str">
        <f t="array" ref="H224">IF(ISERROR(INDEX(Lookup_PestUse!$A$1:$D$876,MATCH(1,(Lookup_PestUse!$A$1:$A$876=$F224)*(Lookup_PestUse!$B$1:$B$876=$F$9),0),4)),"",INDEX(Lookup_PestUse!$A$1:$D$876,MATCH(1,(Lookup_PestUse!$A$1:$A$876=$F224)*(Lookup_PestUse!$B$1:$B$876=$F$9),0),4))</f>
        <v/>
      </c>
    </row>
    <row r="225" spans="1:8" x14ac:dyDescent="0.2">
      <c r="A225" s="28" t="str">
        <f t="array" ref="A225">IF(ISERROR(INDEX('Crop Comparison'!$A$1:$B$873,SMALL(IF('Crop Comparison'!$A$1:$A$873=$A$9,ROW('Crop Comparison'!$A$1:$A$873)),ROW('Crop Comparison'!210:210)),2)),"",INDEX('Crop Comparison'!$A$1:$B$873,SMALL(IF('Crop Comparison'!$A$1:$A$873=$A$9,ROW('Crop Comparison'!$A$1:$A$873)),ROW('Crop Comparison'!210:210)),2))</f>
        <v/>
      </c>
      <c r="B225" s="29" t="str">
        <f t="array" ref="B225">IF(ISERROR(INDEX('Crop Comparison'!$A$2:$D$873,MATCH(1,('Crop Comparison'!$A$2:$A$873=$A$9)*('Crop Comparison'!$B$2:$B$873=$A225),0),3)),"",INDEX('Crop Comparison'!$A$2:$D$873,MATCH(1,('Crop Comparison'!$A$2:$A$873=$A$9)*('Crop Comparison'!$B$2:$B$873=$A225),0),3))</f>
        <v/>
      </c>
      <c r="C225" s="30" t="str">
        <f t="array" ref="C225">IF(ISERROR(INDEX('Crop Comparison'!$A$2:$D$873,MATCH(1,('Crop Comparison'!$A$2:$A$873=$A$9)*('Crop Comparison'!$B$2:$B$873=$A225),0),4)),"",INDEX('Crop Comparison'!$A$2:$D$873,MATCH(1,('Crop Comparison'!$A$2:$A$873=$A$9)*('Crop Comparison'!$B$2:$B$873=$A225),0),4))</f>
        <v/>
      </c>
      <c r="D225" s="17" t="str">
        <f t="array" ref="D225">IF(ISERROR(INDEX('Crop Comparison'!$A$2:$D$873,MATCH(1,('Crop Comparison'!$A$2:$A$873=$A$9)*('Crop Comparison'!$B$2:$B$873=$B225),0),4)),"",INDEX('Crop Comparison'!$A$2:$D$873,MATCH(1,('Crop Comparison'!$A$2:$A$873=$A$9)*('Crop Comparison'!$B$2:$B$873=$B225),0),4))</f>
        <v/>
      </c>
      <c r="E225" s="11" t="str">
        <f t="array" ref="E225">IF(ISERROR(INDEX('Crop Comparison'!$A$2:$D$873,MATCH(1,('Crop Comparison'!$A$2:$A$873=$A$9)*('Crop Comparison'!$B$2:$B$873=$C225),0),4)),"",INDEX('Crop Comparison'!$A$2:$D$873,MATCH(1,('Crop Comparison'!$A$2:$A$873=$A$9)*('Crop Comparison'!$B$2:$B$873=$C225),0),4))</f>
        <v/>
      </c>
      <c r="F225" s="28" t="str">
        <f t="array" ref="F225">IF(ISERROR(INDEX(Lookup_PestUse!$A$1:$D$876,SMALL(IF(Lookup_PestUse!$B$1:$B$876=$F$9,ROW(Lookup_PestUse!$B$1:$B$876)),ROW(Lookup_PestUse!211:211)),1)),"",INDEX(Lookup_PestUse!$A$1:$B$876,SMALL(IF(Lookup_PestUse!$B$1:$B$876=$F$9,ROW(Lookup_PestUse!$B$1:$B$876)),ROW(Lookup_PestUse!211:211)),1))</f>
        <v/>
      </c>
      <c r="G225" s="29" t="str">
        <f t="array" ref="G225">IF(ISERROR(INDEX(Lookup_PestUse!$A$1:$D$876,MATCH(1,(Lookup_PestUse!$A$1:$A$876=$F225)*(Lookup_PestUse!$B$1:$B$876=$F$9),0),3)),"",INDEX(Lookup_PestUse!$A$1:$D$876,MATCH(1,(Lookup_PestUse!$A$1:$A$876=$F225)*(Lookup_PestUse!$B$1:$B$876=$F$9),0),3))</f>
        <v/>
      </c>
      <c r="H225" s="30" t="str">
        <f t="array" ref="H225">IF(ISERROR(INDEX(Lookup_PestUse!$A$1:$D$876,MATCH(1,(Lookup_PestUse!$A$1:$A$876=$F225)*(Lookup_PestUse!$B$1:$B$876=$F$9),0),4)),"",INDEX(Lookup_PestUse!$A$1:$D$876,MATCH(1,(Lookup_PestUse!$A$1:$A$876=$F225)*(Lookup_PestUse!$B$1:$B$876=$F$9),0),4))</f>
        <v/>
      </c>
    </row>
    <row r="226" spans="1:8" x14ac:dyDescent="0.2">
      <c r="A226" s="28" t="str">
        <f t="array" ref="A226">IF(ISERROR(INDEX('Crop Comparison'!$A$1:$B$873,SMALL(IF('Crop Comparison'!$A$1:$A$873=$A$9,ROW('Crop Comparison'!$A$1:$A$873)),ROW('Crop Comparison'!211:211)),2)),"",INDEX('Crop Comparison'!$A$1:$B$873,SMALL(IF('Crop Comparison'!$A$1:$A$873=$A$9,ROW('Crop Comparison'!$A$1:$A$873)),ROW('Crop Comparison'!211:211)),2))</f>
        <v/>
      </c>
      <c r="B226" s="29" t="str">
        <f t="array" ref="B226">IF(ISERROR(INDEX('Crop Comparison'!$A$2:$D$873,MATCH(1,('Crop Comparison'!$A$2:$A$873=$A$9)*('Crop Comparison'!$B$2:$B$873=$A226),0),3)),"",INDEX('Crop Comparison'!$A$2:$D$873,MATCH(1,('Crop Comparison'!$A$2:$A$873=$A$9)*('Crop Comparison'!$B$2:$B$873=$A226),0),3))</f>
        <v/>
      </c>
      <c r="C226" s="30" t="str">
        <f t="array" ref="C226">IF(ISERROR(INDEX('Crop Comparison'!$A$2:$D$873,MATCH(1,('Crop Comparison'!$A$2:$A$873=$A$9)*('Crop Comparison'!$B$2:$B$873=$A226),0),4)),"",INDEX('Crop Comparison'!$A$2:$D$873,MATCH(1,('Crop Comparison'!$A$2:$A$873=$A$9)*('Crop Comparison'!$B$2:$B$873=$A226),0),4))</f>
        <v/>
      </c>
      <c r="D226" s="17" t="str">
        <f t="array" ref="D226">IF(ISERROR(INDEX('Crop Comparison'!$A$2:$D$873,MATCH(1,('Crop Comparison'!$A$2:$A$873=$A$9)*('Crop Comparison'!$B$2:$B$873=$B226),0),4)),"",INDEX('Crop Comparison'!$A$2:$D$873,MATCH(1,('Crop Comparison'!$A$2:$A$873=$A$9)*('Crop Comparison'!$B$2:$B$873=$B226),0),4))</f>
        <v/>
      </c>
      <c r="E226" s="11" t="str">
        <f t="array" ref="E226">IF(ISERROR(INDEX('Crop Comparison'!$A$2:$D$873,MATCH(1,('Crop Comparison'!$A$2:$A$873=$A$9)*('Crop Comparison'!$B$2:$B$873=$C226),0),4)),"",INDEX('Crop Comparison'!$A$2:$D$873,MATCH(1,('Crop Comparison'!$A$2:$A$873=$A$9)*('Crop Comparison'!$B$2:$B$873=$C226),0),4))</f>
        <v/>
      </c>
      <c r="F226" s="28" t="str">
        <f t="array" ref="F226">IF(ISERROR(INDEX(Lookup_PestUse!$A$1:$D$876,SMALL(IF(Lookup_PestUse!$B$1:$B$876=$F$9,ROW(Lookup_PestUse!$B$1:$B$876)),ROW(Lookup_PestUse!212:212)),1)),"",INDEX(Lookup_PestUse!$A$1:$B$876,SMALL(IF(Lookup_PestUse!$B$1:$B$876=$F$9,ROW(Lookup_PestUse!$B$1:$B$876)),ROW(Lookup_PestUse!212:212)),1))</f>
        <v/>
      </c>
      <c r="G226" s="29" t="str">
        <f t="array" ref="G226">IF(ISERROR(INDEX(Lookup_PestUse!$A$1:$D$876,MATCH(1,(Lookup_PestUse!$A$1:$A$876=$F226)*(Lookup_PestUse!$B$1:$B$876=$F$9),0),3)),"",INDEX(Lookup_PestUse!$A$1:$D$876,MATCH(1,(Lookup_PestUse!$A$1:$A$876=$F226)*(Lookup_PestUse!$B$1:$B$876=$F$9),0),3))</f>
        <v/>
      </c>
      <c r="H226" s="30" t="str">
        <f t="array" ref="H226">IF(ISERROR(INDEX(Lookup_PestUse!$A$1:$D$876,MATCH(1,(Lookup_PestUse!$A$1:$A$876=$F226)*(Lookup_PestUse!$B$1:$B$876=$F$9),0),4)),"",INDEX(Lookup_PestUse!$A$1:$D$876,MATCH(1,(Lookup_PestUse!$A$1:$A$876=$F226)*(Lookup_PestUse!$B$1:$B$876=$F$9),0),4))</f>
        <v/>
      </c>
    </row>
    <row r="227" spans="1:8" x14ac:dyDescent="0.2">
      <c r="A227" s="28" t="str">
        <f t="array" ref="A227">IF(ISERROR(INDEX('Crop Comparison'!$A$1:$B$873,SMALL(IF('Crop Comparison'!$A$1:$A$873=$A$9,ROW('Crop Comparison'!$A$1:$A$873)),ROW('Crop Comparison'!212:212)),2)),"",INDEX('Crop Comparison'!$A$1:$B$873,SMALL(IF('Crop Comparison'!$A$1:$A$873=$A$9,ROW('Crop Comparison'!$A$1:$A$873)),ROW('Crop Comparison'!212:212)),2))</f>
        <v/>
      </c>
      <c r="B227" s="29" t="str">
        <f t="array" ref="B227">IF(ISERROR(INDEX('Crop Comparison'!$A$2:$D$873,MATCH(1,('Crop Comparison'!$A$2:$A$873=$A$9)*('Crop Comparison'!$B$2:$B$873=$A227),0),3)),"",INDEX('Crop Comparison'!$A$2:$D$873,MATCH(1,('Crop Comparison'!$A$2:$A$873=$A$9)*('Crop Comparison'!$B$2:$B$873=$A227),0),3))</f>
        <v/>
      </c>
      <c r="C227" s="30" t="str">
        <f t="array" ref="C227">IF(ISERROR(INDEX('Crop Comparison'!$A$2:$D$873,MATCH(1,('Crop Comparison'!$A$2:$A$873=$A$9)*('Crop Comparison'!$B$2:$B$873=$A227),0),4)),"",INDEX('Crop Comparison'!$A$2:$D$873,MATCH(1,('Crop Comparison'!$A$2:$A$873=$A$9)*('Crop Comparison'!$B$2:$B$873=$A227),0),4))</f>
        <v/>
      </c>
      <c r="D227" s="17" t="str">
        <f t="array" ref="D227">IF(ISERROR(INDEX('Crop Comparison'!$A$2:$D$873,MATCH(1,('Crop Comparison'!$A$2:$A$873=$A$9)*('Crop Comparison'!$B$2:$B$873=$B227),0),4)),"",INDEX('Crop Comparison'!$A$2:$D$873,MATCH(1,('Crop Comparison'!$A$2:$A$873=$A$9)*('Crop Comparison'!$B$2:$B$873=$B227),0),4))</f>
        <v/>
      </c>
      <c r="E227" s="11" t="str">
        <f t="array" ref="E227">IF(ISERROR(INDEX('Crop Comparison'!$A$2:$D$873,MATCH(1,('Crop Comparison'!$A$2:$A$873=$A$9)*('Crop Comparison'!$B$2:$B$873=$C227),0),4)),"",INDEX('Crop Comparison'!$A$2:$D$873,MATCH(1,('Crop Comparison'!$A$2:$A$873=$A$9)*('Crop Comparison'!$B$2:$B$873=$C227),0),4))</f>
        <v/>
      </c>
      <c r="F227" s="28" t="str">
        <f t="array" ref="F227">IF(ISERROR(INDEX(Lookup_PestUse!$A$1:$D$876,SMALL(IF(Lookup_PestUse!$B$1:$B$876=$F$9,ROW(Lookup_PestUse!$B$1:$B$876)),ROW(Lookup_PestUse!213:213)),1)),"",INDEX(Lookup_PestUse!$A$1:$B$876,SMALL(IF(Lookup_PestUse!$B$1:$B$876=$F$9,ROW(Lookup_PestUse!$B$1:$B$876)),ROW(Lookup_PestUse!213:213)),1))</f>
        <v/>
      </c>
      <c r="G227" s="29" t="str">
        <f t="array" ref="G227">IF(ISERROR(INDEX(Lookup_PestUse!$A$1:$D$876,MATCH(1,(Lookup_PestUse!$A$1:$A$876=$F227)*(Lookup_PestUse!$B$1:$B$876=$F$9),0),3)),"",INDEX(Lookup_PestUse!$A$1:$D$876,MATCH(1,(Lookup_PestUse!$A$1:$A$876=$F227)*(Lookup_PestUse!$B$1:$B$876=$F$9),0),3))</f>
        <v/>
      </c>
      <c r="H227" s="30" t="str">
        <f t="array" ref="H227">IF(ISERROR(INDEX(Lookup_PestUse!$A$1:$D$876,MATCH(1,(Lookup_PestUse!$A$1:$A$876=$F227)*(Lookup_PestUse!$B$1:$B$876=$F$9),0),4)),"",INDEX(Lookup_PestUse!$A$1:$D$876,MATCH(1,(Lookup_PestUse!$A$1:$A$876=$F227)*(Lookup_PestUse!$B$1:$B$876=$F$9),0),4))</f>
        <v/>
      </c>
    </row>
    <row r="228" spans="1:8" x14ac:dyDescent="0.2">
      <c r="A228" s="28" t="str">
        <f t="array" ref="A228">IF(ISERROR(INDEX('Crop Comparison'!$A$1:$B$873,SMALL(IF('Crop Comparison'!$A$1:$A$873=$A$9,ROW('Crop Comparison'!$A$1:$A$873)),ROW('Crop Comparison'!213:213)),2)),"",INDEX('Crop Comparison'!$A$1:$B$873,SMALL(IF('Crop Comparison'!$A$1:$A$873=$A$9,ROW('Crop Comparison'!$A$1:$A$873)),ROW('Crop Comparison'!213:213)),2))</f>
        <v/>
      </c>
      <c r="B228" s="29" t="str">
        <f t="array" ref="B228">IF(ISERROR(INDEX('Crop Comparison'!$A$2:$D$873,MATCH(1,('Crop Comparison'!$A$2:$A$873=$A$9)*('Crop Comparison'!$B$2:$B$873=$A228),0),3)),"",INDEX('Crop Comparison'!$A$2:$D$873,MATCH(1,('Crop Comparison'!$A$2:$A$873=$A$9)*('Crop Comparison'!$B$2:$B$873=$A228),0),3))</f>
        <v/>
      </c>
      <c r="C228" s="30" t="str">
        <f t="array" ref="C228">IF(ISERROR(INDEX('Crop Comparison'!$A$2:$D$873,MATCH(1,('Crop Comparison'!$A$2:$A$873=$A$9)*('Crop Comparison'!$B$2:$B$873=$A228),0),4)),"",INDEX('Crop Comparison'!$A$2:$D$873,MATCH(1,('Crop Comparison'!$A$2:$A$873=$A$9)*('Crop Comparison'!$B$2:$B$873=$A228),0),4))</f>
        <v/>
      </c>
      <c r="D228" s="17" t="str">
        <f t="array" ref="D228">IF(ISERROR(INDEX('Crop Comparison'!$A$2:$D$873,MATCH(1,('Crop Comparison'!$A$2:$A$873=$A$9)*('Crop Comparison'!$B$2:$B$873=$B228),0),4)),"",INDEX('Crop Comparison'!$A$2:$D$873,MATCH(1,('Crop Comparison'!$A$2:$A$873=$A$9)*('Crop Comparison'!$B$2:$B$873=$B228),0),4))</f>
        <v/>
      </c>
      <c r="E228" s="11" t="str">
        <f t="array" ref="E228">IF(ISERROR(INDEX('Crop Comparison'!$A$2:$D$873,MATCH(1,('Crop Comparison'!$A$2:$A$873=$A$9)*('Crop Comparison'!$B$2:$B$873=$C228),0),4)),"",INDEX('Crop Comparison'!$A$2:$D$873,MATCH(1,('Crop Comparison'!$A$2:$A$873=$A$9)*('Crop Comparison'!$B$2:$B$873=$C228),0),4))</f>
        <v/>
      </c>
      <c r="F228" s="28" t="str">
        <f t="array" ref="F228">IF(ISERROR(INDEX(Lookup_PestUse!$A$1:$D$876,SMALL(IF(Lookup_PestUse!$B$1:$B$876=$F$9,ROW(Lookup_PestUse!$B$1:$B$876)),ROW(Lookup_PestUse!214:214)),1)),"",INDEX(Lookup_PestUse!$A$1:$B$876,SMALL(IF(Lookup_PestUse!$B$1:$B$876=$F$9,ROW(Lookup_PestUse!$B$1:$B$876)),ROW(Lookup_PestUse!214:214)),1))</f>
        <v/>
      </c>
      <c r="G228" s="29" t="str">
        <f t="array" ref="G228">IF(ISERROR(INDEX(Lookup_PestUse!$A$1:$D$876,MATCH(1,(Lookup_PestUse!$A$1:$A$876=$F228)*(Lookup_PestUse!$B$1:$B$876=$F$9),0),3)),"",INDEX(Lookup_PestUse!$A$1:$D$876,MATCH(1,(Lookup_PestUse!$A$1:$A$876=$F228)*(Lookup_PestUse!$B$1:$B$876=$F$9),0),3))</f>
        <v/>
      </c>
      <c r="H228" s="30" t="str">
        <f t="array" ref="H228">IF(ISERROR(INDEX(Lookup_PestUse!$A$1:$D$876,MATCH(1,(Lookup_PestUse!$A$1:$A$876=$F228)*(Lookup_PestUse!$B$1:$B$876=$F$9),0),4)),"",INDEX(Lookup_PestUse!$A$1:$D$876,MATCH(1,(Lookup_PestUse!$A$1:$A$876=$F228)*(Lookup_PestUse!$B$1:$B$876=$F$9),0),4))</f>
        <v/>
      </c>
    </row>
    <row r="229" spans="1:8" x14ac:dyDescent="0.2">
      <c r="A229" s="28" t="str">
        <f t="array" ref="A229">IF(ISERROR(INDEX('Crop Comparison'!$A$1:$B$873,SMALL(IF('Crop Comparison'!$A$1:$A$873=$A$9,ROW('Crop Comparison'!$A$1:$A$873)),ROW('Crop Comparison'!214:214)),2)),"",INDEX('Crop Comparison'!$A$1:$B$873,SMALL(IF('Crop Comparison'!$A$1:$A$873=$A$9,ROW('Crop Comparison'!$A$1:$A$873)),ROW('Crop Comparison'!214:214)),2))</f>
        <v/>
      </c>
      <c r="B229" s="29" t="str">
        <f t="array" ref="B229">IF(ISERROR(INDEX('Crop Comparison'!$A$2:$D$873,MATCH(1,('Crop Comparison'!$A$2:$A$873=$A$9)*('Crop Comparison'!$B$2:$B$873=$A229),0),3)),"",INDEX('Crop Comparison'!$A$2:$D$873,MATCH(1,('Crop Comparison'!$A$2:$A$873=$A$9)*('Crop Comparison'!$B$2:$B$873=$A229),0),3))</f>
        <v/>
      </c>
      <c r="C229" s="30" t="str">
        <f t="array" ref="C229">IF(ISERROR(INDEX('Crop Comparison'!$A$2:$D$873,MATCH(1,('Crop Comparison'!$A$2:$A$873=$A$9)*('Crop Comparison'!$B$2:$B$873=$A229),0),4)),"",INDEX('Crop Comparison'!$A$2:$D$873,MATCH(1,('Crop Comparison'!$A$2:$A$873=$A$9)*('Crop Comparison'!$B$2:$B$873=$A229),0),4))</f>
        <v/>
      </c>
      <c r="D229" s="17" t="str">
        <f t="array" ref="D229">IF(ISERROR(INDEX('Crop Comparison'!$A$2:$D$873,MATCH(1,('Crop Comparison'!$A$2:$A$873=$A$9)*('Crop Comparison'!$B$2:$B$873=$B229),0),4)),"",INDEX('Crop Comparison'!$A$2:$D$873,MATCH(1,('Crop Comparison'!$A$2:$A$873=$A$9)*('Crop Comparison'!$B$2:$B$873=$B229),0),4))</f>
        <v/>
      </c>
      <c r="E229" s="11" t="str">
        <f t="array" ref="E229">IF(ISERROR(INDEX('Crop Comparison'!$A$2:$D$873,MATCH(1,('Crop Comparison'!$A$2:$A$873=$A$9)*('Crop Comparison'!$B$2:$B$873=$C229),0),4)),"",INDEX('Crop Comparison'!$A$2:$D$873,MATCH(1,('Crop Comparison'!$A$2:$A$873=$A$9)*('Crop Comparison'!$B$2:$B$873=$C229),0),4))</f>
        <v/>
      </c>
      <c r="F229" s="28" t="str">
        <f t="array" ref="F229">IF(ISERROR(INDEX(Lookup_PestUse!$A$1:$D$876,SMALL(IF(Lookup_PestUse!$B$1:$B$876=$F$9,ROW(Lookup_PestUse!$B$1:$B$876)),ROW(Lookup_PestUse!215:215)),1)),"",INDEX(Lookup_PestUse!$A$1:$B$876,SMALL(IF(Lookup_PestUse!$B$1:$B$876=$F$9,ROW(Lookup_PestUse!$B$1:$B$876)),ROW(Lookup_PestUse!215:215)),1))</f>
        <v/>
      </c>
      <c r="G229" s="29" t="str">
        <f t="array" ref="G229">IF(ISERROR(INDEX(Lookup_PestUse!$A$1:$D$876,MATCH(1,(Lookup_PestUse!$A$1:$A$876=$F229)*(Lookup_PestUse!$B$1:$B$876=$F$9),0),3)),"",INDEX(Lookup_PestUse!$A$1:$D$876,MATCH(1,(Lookup_PestUse!$A$1:$A$876=$F229)*(Lookup_PestUse!$B$1:$B$876=$F$9),0),3))</f>
        <v/>
      </c>
      <c r="H229" s="30" t="str">
        <f t="array" ref="H229">IF(ISERROR(INDEX(Lookup_PestUse!$A$1:$D$876,MATCH(1,(Lookup_PestUse!$A$1:$A$876=$F229)*(Lookup_PestUse!$B$1:$B$876=$F$9),0),4)),"",INDEX(Lookup_PestUse!$A$1:$D$876,MATCH(1,(Lookup_PestUse!$A$1:$A$876=$F229)*(Lookup_PestUse!$B$1:$B$876=$F$9),0),4))</f>
        <v/>
      </c>
    </row>
    <row r="230" spans="1:8" x14ac:dyDescent="0.2">
      <c r="A230" s="28" t="str">
        <f t="array" ref="A230">IF(ISERROR(INDEX('Crop Comparison'!$A$1:$B$873,SMALL(IF('Crop Comparison'!$A$1:$A$873=$A$9,ROW('Crop Comparison'!$A$1:$A$873)),ROW('Crop Comparison'!215:215)),2)),"",INDEX('Crop Comparison'!$A$1:$B$873,SMALL(IF('Crop Comparison'!$A$1:$A$873=$A$9,ROW('Crop Comparison'!$A$1:$A$873)),ROW('Crop Comparison'!215:215)),2))</f>
        <v/>
      </c>
      <c r="B230" s="29" t="str">
        <f t="array" ref="B230">IF(ISERROR(INDEX('Crop Comparison'!$A$2:$D$873,MATCH(1,('Crop Comparison'!$A$2:$A$873=$A$9)*('Crop Comparison'!$B$2:$B$873=$A230),0),3)),"",INDEX('Crop Comparison'!$A$2:$D$873,MATCH(1,('Crop Comparison'!$A$2:$A$873=$A$9)*('Crop Comparison'!$B$2:$B$873=$A230),0),3))</f>
        <v/>
      </c>
      <c r="C230" s="30" t="str">
        <f t="array" ref="C230">IF(ISERROR(INDEX('Crop Comparison'!$A$2:$D$873,MATCH(1,('Crop Comparison'!$A$2:$A$873=$A$9)*('Crop Comparison'!$B$2:$B$873=$A230),0),4)),"",INDEX('Crop Comparison'!$A$2:$D$873,MATCH(1,('Crop Comparison'!$A$2:$A$873=$A$9)*('Crop Comparison'!$B$2:$B$873=$A230),0),4))</f>
        <v/>
      </c>
      <c r="D230" s="17" t="str">
        <f t="array" ref="D230">IF(ISERROR(INDEX('Crop Comparison'!$A$2:$D$873,MATCH(1,('Crop Comparison'!$A$2:$A$873=$A$9)*('Crop Comparison'!$B$2:$B$873=$B230),0),4)),"",INDEX('Crop Comparison'!$A$2:$D$873,MATCH(1,('Crop Comparison'!$A$2:$A$873=$A$9)*('Crop Comparison'!$B$2:$B$873=$B230),0),4))</f>
        <v/>
      </c>
      <c r="E230" s="11" t="str">
        <f t="array" ref="E230">IF(ISERROR(INDEX('Crop Comparison'!$A$2:$D$873,MATCH(1,('Crop Comparison'!$A$2:$A$873=$A$9)*('Crop Comparison'!$B$2:$B$873=$C230),0),4)),"",INDEX('Crop Comparison'!$A$2:$D$873,MATCH(1,('Crop Comparison'!$A$2:$A$873=$A$9)*('Crop Comparison'!$B$2:$B$873=$C230),0),4))</f>
        <v/>
      </c>
      <c r="F230" s="28" t="str">
        <f t="array" ref="F230">IF(ISERROR(INDEX(Lookup_PestUse!$A$1:$D$876,SMALL(IF(Lookup_PestUse!$B$1:$B$876=$F$9,ROW(Lookup_PestUse!$B$1:$B$876)),ROW(Lookup_PestUse!216:216)),1)),"",INDEX(Lookup_PestUse!$A$1:$B$876,SMALL(IF(Lookup_PestUse!$B$1:$B$876=$F$9,ROW(Lookup_PestUse!$B$1:$B$876)),ROW(Lookup_PestUse!216:216)),1))</f>
        <v/>
      </c>
      <c r="G230" s="29" t="str">
        <f t="array" ref="G230">IF(ISERROR(INDEX(Lookup_PestUse!$A$1:$D$876,MATCH(1,(Lookup_PestUse!$A$1:$A$876=$F230)*(Lookup_PestUse!$B$1:$B$876=$F$9),0),3)),"",INDEX(Lookup_PestUse!$A$1:$D$876,MATCH(1,(Lookup_PestUse!$A$1:$A$876=$F230)*(Lookup_PestUse!$B$1:$B$876=$F$9),0),3))</f>
        <v/>
      </c>
      <c r="H230" s="30" t="str">
        <f t="array" ref="H230">IF(ISERROR(INDEX(Lookup_PestUse!$A$1:$D$876,MATCH(1,(Lookup_PestUse!$A$1:$A$876=$F230)*(Lookup_PestUse!$B$1:$B$876=$F$9),0),4)),"",INDEX(Lookup_PestUse!$A$1:$D$876,MATCH(1,(Lookup_PestUse!$A$1:$A$876=$F230)*(Lookup_PestUse!$B$1:$B$876=$F$9),0),4))</f>
        <v/>
      </c>
    </row>
    <row r="231" spans="1:8" x14ac:dyDescent="0.2">
      <c r="A231" s="28" t="str">
        <f t="array" ref="A231">IF(ISERROR(INDEX('Crop Comparison'!$A$1:$B$873,SMALL(IF('Crop Comparison'!$A$1:$A$873=$A$9,ROW('Crop Comparison'!$A$1:$A$873)),ROW('Crop Comparison'!216:216)),2)),"",INDEX('Crop Comparison'!$A$1:$B$873,SMALL(IF('Crop Comparison'!$A$1:$A$873=$A$9,ROW('Crop Comparison'!$A$1:$A$873)),ROW('Crop Comparison'!216:216)),2))</f>
        <v/>
      </c>
      <c r="B231" s="29" t="str">
        <f t="array" ref="B231">IF(ISERROR(INDEX('Crop Comparison'!$A$2:$D$873,MATCH(1,('Crop Comparison'!$A$2:$A$873=$A$9)*('Crop Comparison'!$B$2:$B$873=$A231),0),3)),"",INDEX('Crop Comparison'!$A$2:$D$873,MATCH(1,('Crop Comparison'!$A$2:$A$873=$A$9)*('Crop Comparison'!$B$2:$B$873=$A231),0),3))</f>
        <v/>
      </c>
      <c r="C231" s="30" t="str">
        <f t="array" ref="C231">IF(ISERROR(INDEX('Crop Comparison'!$A$2:$D$873,MATCH(1,('Crop Comparison'!$A$2:$A$873=$A$9)*('Crop Comparison'!$B$2:$B$873=$A231),0),4)),"",INDEX('Crop Comparison'!$A$2:$D$873,MATCH(1,('Crop Comparison'!$A$2:$A$873=$A$9)*('Crop Comparison'!$B$2:$B$873=$A231),0),4))</f>
        <v/>
      </c>
      <c r="D231" s="17" t="str">
        <f t="array" ref="D231">IF(ISERROR(INDEX('Crop Comparison'!$A$2:$D$873,MATCH(1,('Crop Comparison'!$A$2:$A$873=$A$9)*('Crop Comparison'!$B$2:$B$873=$B231),0),4)),"",INDEX('Crop Comparison'!$A$2:$D$873,MATCH(1,('Crop Comparison'!$A$2:$A$873=$A$9)*('Crop Comparison'!$B$2:$B$873=$B231),0),4))</f>
        <v/>
      </c>
      <c r="E231" s="11" t="str">
        <f t="array" ref="E231">IF(ISERROR(INDEX('Crop Comparison'!$A$2:$D$873,MATCH(1,('Crop Comparison'!$A$2:$A$873=$A$9)*('Crop Comparison'!$B$2:$B$873=$C231),0),4)),"",INDEX('Crop Comparison'!$A$2:$D$873,MATCH(1,('Crop Comparison'!$A$2:$A$873=$A$9)*('Crop Comparison'!$B$2:$B$873=$C231),0),4))</f>
        <v/>
      </c>
      <c r="F231" s="28" t="str">
        <f t="array" ref="F231">IF(ISERROR(INDEX(Lookup_PestUse!$A$1:$D$876,SMALL(IF(Lookup_PestUse!$B$1:$B$876=$F$9,ROW(Lookup_PestUse!$B$1:$B$876)),ROW(Lookup_PestUse!217:217)),1)),"",INDEX(Lookup_PestUse!$A$1:$B$876,SMALL(IF(Lookup_PestUse!$B$1:$B$876=$F$9,ROW(Lookup_PestUse!$B$1:$B$876)),ROW(Lookup_PestUse!217:217)),1))</f>
        <v/>
      </c>
      <c r="G231" s="29" t="str">
        <f t="array" ref="G231">IF(ISERROR(INDEX(Lookup_PestUse!$A$1:$D$876,MATCH(1,(Lookup_PestUse!$A$1:$A$876=$F231)*(Lookup_PestUse!$B$1:$B$876=$F$9),0),3)),"",INDEX(Lookup_PestUse!$A$1:$D$876,MATCH(1,(Lookup_PestUse!$A$1:$A$876=$F231)*(Lookup_PestUse!$B$1:$B$876=$F$9),0),3))</f>
        <v/>
      </c>
      <c r="H231" s="30" t="str">
        <f t="array" ref="H231">IF(ISERROR(INDEX(Lookup_PestUse!$A$1:$D$876,MATCH(1,(Lookup_PestUse!$A$1:$A$876=$F231)*(Lookup_PestUse!$B$1:$B$876=$F$9),0),4)),"",INDEX(Lookup_PestUse!$A$1:$D$876,MATCH(1,(Lookup_PestUse!$A$1:$A$876=$F231)*(Lookup_PestUse!$B$1:$B$876=$F$9),0),4))</f>
        <v/>
      </c>
    </row>
    <row r="232" spans="1:8" x14ac:dyDescent="0.2">
      <c r="A232" s="28" t="str">
        <f t="array" ref="A232">IF(ISERROR(INDEX('Crop Comparison'!$A$1:$B$873,SMALL(IF('Crop Comparison'!$A$1:$A$873=$A$9,ROW('Crop Comparison'!$A$1:$A$873)),ROW('Crop Comparison'!217:217)),2)),"",INDEX('Crop Comparison'!$A$1:$B$873,SMALL(IF('Crop Comparison'!$A$1:$A$873=$A$9,ROW('Crop Comparison'!$A$1:$A$873)),ROW('Crop Comparison'!217:217)),2))</f>
        <v/>
      </c>
      <c r="B232" s="29" t="str">
        <f t="array" ref="B232">IF(ISERROR(INDEX('Crop Comparison'!$A$2:$D$873,MATCH(1,('Crop Comparison'!$A$2:$A$873=$A$9)*('Crop Comparison'!$B$2:$B$873=$A232),0),3)),"",INDEX('Crop Comparison'!$A$2:$D$873,MATCH(1,('Crop Comparison'!$A$2:$A$873=$A$9)*('Crop Comparison'!$B$2:$B$873=$A232),0),3))</f>
        <v/>
      </c>
      <c r="C232" s="30" t="str">
        <f t="array" ref="C232">IF(ISERROR(INDEX('Crop Comparison'!$A$2:$D$873,MATCH(1,('Crop Comparison'!$A$2:$A$873=$A$9)*('Crop Comparison'!$B$2:$B$873=$A232),0),4)),"",INDEX('Crop Comparison'!$A$2:$D$873,MATCH(1,('Crop Comparison'!$A$2:$A$873=$A$9)*('Crop Comparison'!$B$2:$B$873=$A232),0),4))</f>
        <v/>
      </c>
      <c r="D232" s="17" t="str">
        <f t="array" ref="D232">IF(ISERROR(INDEX('Crop Comparison'!$A$2:$D$873,MATCH(1,('Crop Comparison'!$A$2:$A$873=$A$9)*('Crop Comparison'!$B$2:$B$873=$B232),0),4)),"",INDEX('Crop Comparison'!$A$2:$D$873,MATCH(1,('Crop Comparison'!$A$2:$A$873=$A$9)*('Crop Comparison'!$B$2:$B$873=$B232),0),4))</f>
        <v/>
      </c>
      <c r="E232" s="11" t="str">
        <f t="array" ref="E232">IF(ISERROR(INDEX('Crop Comparison'!$A$2:$D$873,MATCH(1,('Crop Comparison'!$A$2:$A$873=$A$9)*('Crop Comparison'!$B$2:$B$873=$C232),0),4)),"",INDEX('Crop Comparison'!$A$2:$D$873,MATCH(1,('Crop Comparison'!$A$2:$A$873=$A$9)*('Crop Comparison'!$B$2:$B$873=$C232),0),4))</f>
        <v/>
      </c>
      <c r="F232" s="28" t="str">
        <f t="array" ref="F232">IF(ISERROR(INDEX(Lookup_PestUse!$A$1:$D$876,SMALL(IF(Lookup_PestUse!$B$1:$B$876=$F$9,ROW(Lookup_PestUse!$B$1:$B$876)),ROW(Lookup_PestUse!218:218)),1)),"",INDEX(Lookup_PestUse!$A$1:$B$876,SMALL(IF(Lookup_PestUse!$B$1:$B$876=$F$9,ROW(Lookup_PestUse!$B$1:$B$876)),ROW(Lookup_PestUse!218:218)),1))</f>
        <v/>
      </c>
      <c r="G232" s="29" t="str">
        <f t="array" ref="G232">IF(ISERROR(INDEX(Lookup_PestUse!$A$1:$D$876,MATCH(1,(Lookup_PestUse!$A$1:$A$876=$F232)*(Lookup_PestUse!$B$1:$B$876=$F$9),0),3)),"",INDEX(Lookup_PestUse!$A$1:$D$876,MATCH(1,(Lookup_PestUse!$A$1:$A$876=$F232)*(Lookup_PestUse!$B$1:$B$876=$F$9),0),3))</f>
        <v/>
      </c>
      <c r="H232" s="30" t="str">
        <f t="array" ref="H232">IF(ISERROR(INDEX(Lookup_PestUse!$A$1:$D$876,MATCH(1,(Lookup_PestUse!$A$1:$A$876=$F232)*(Lookup_PestUse!$B$1:$B$876=$F$9),0),4)),"",INDEX(Lookup_PestUse!$A$1:$D$876,MATCH(1,(Lookup_PestUse!$A$1:$A$876=$F232)*(Lookup_PestUse!$B$1:$B$876=$F$9),0),4))</f>
        <v/>
      </c>
    </row>
    <row r="233" spans="1:8" x14ac:dyDescent="0.2">
      <c r="A233" s="28" t="str">
        <f t="array" ref="A233">IF(ISERROR(INDEX('Crop Comparison'!$A$1:$B$873,SMALL(IF('Crop Comparison'!$A$1:$A$873=$A$9,ROW('Crop Comparison'!$A$1:$A$873)),ROW('Crop Comparison'!218:218)),2)),"",INDEX('Crop Comparison'!$A$1:$B$873,SMALL(IF('Crop Comparison'!$A$1:$A$873=$A$9,ROW('Crop Comparison'!$A$1:$A$873)),ROW('Crop Comparison'!218:218)),2))</f>
        <v/>
      </c>
      <c r="B233" s="29" t="str">
        <f t="array" ref="B233">IF(ISERROR(INDEX('Crop Comparison'!$A$2:$D$873,MATCH(1,('Crop Comparison'!$A$2:$A$873=$A$9)*('Crop Comparison'!$B$2:$B$873=$A233),0),3)),"",INDEX('Crop Comparison'!$A$2:$D$873,MATCH(1,('Crop Comparison'!$A$2:$A$873=$A$9)*('Crop Comparison'!$B$2:$B$873=$A233),0),3))</f>
        <v/>
      </c>
      <c r="C233" s="30" t="str">
        <f t="array" ref="C233">IF(ISERROR(INDEX('Crop Comparison'!$A$2:$D$873,MATCH(1,('Crop Comparison'!$A$2:$A$873=$A$9)*('Crop Comparison'!$B$2:$B$873=$A233),0),4)),"",INDEX('Crop Comparison'!$A$2:$D$873,MATCH(1,('Crop Comparison'!$A$2:$A$873=$A$9)*('Crop Comparison'!$B$2:$B$873=$A233),0),4))</f>
        <v/>
      </c>
      <c r="D233" s="17" t="str">
        <f t="array" ref="D233">IF(ISERROR(INDEX('Crop Comparison'!$A$2:$D$873,MATCH(1,('Crop Comparison'!$A$2:$A$873=$A$9)*('Crop Comparison'!$B$2:$B$873=$B233),0),4)),"",INDEX('Crop Comparison'!$A$2:$D$873,MATCH(1,('Crop Comparison'!$A$2:$A$873=$A$9)*('Crop Comparison'!$B$2:$B$873=$B233),0),4))</f>
        <v/>
      </c>
      <c r="E233" s="11" t="str">
        <f t="array" ref="E233">IF(ISERROR(INDEX('Crop Comparison'!$A$2:$D$873,MATCH(1,('Crop Comparison'!$A$2:$A$873=$A$9)*('Crop Comparison'!$B$2:$B$873=$C233),0),4)),"",INDEX('Crop Comparison'!$A$2:$D$873,MATCH(1,('Crop Comparison'!$A$2:$A$873=$A$9)*('Crop Comparison'!$B$2:$B$873=$C233),0),4))</f>
        <v/>
      </c>
      <c r="F233" s="28" t="str">
        <f t="array" ref="F233">IF(ISERROR(INDEX(Lookup_PestUse!$A$1:$D$876,SMALL(IF(Lookup_PestUse!$B$1:$B$876=$F$9,ROW(Lookup_PestUse!$B$1:$B$876)),ROW(Lookup_PestUse!219:219)),1)),"",INDEX(Lookup_PestUse!$A$1:$B$876,SMALL(IF(Lookup_PestUse!$B$1:$B$876=$F$9,ROW(Lookup_PestUse!$B$1:$B$876)),ROW(Lookup_PestUse!219:219)),1))</f>
        <v/>
      </c>
      <c r="G233" s="29" t="str">
        <f t="array" ref="G233">IF(ISERROR(INDEX(Lookup_PestUse!$A$1:$D$876,MATCH(1,(Lookup_PestUse!$A$1:$A$876=$F233)*(Lookup_PestUse!$B$1:$B$876=$F$9),0),3)),"",INDEX(Lookup_PestUse!$A$1:$D$876,MATCH(1,(Lookup_PestUse!$A$1:$A$876=$F233)*(Lookup_PestUse!$B$1:$B$876=$F$9),0),3))</f>
        <v/>
      </c>
      <c r="H233" s="30" t="str">
        <f t="array" ref="H233">IF(ISERROR(INDEX(Lookup_PestUse!$A$1:$D$876,MATCH(1,(Lookup_PestUse!$A$1:$A$876=$F233)*(Lookup_PestUse!$B$1:$B$876=$F$9),0),4)),"",INDEX(Lookup_PestUse!$A$1:$D$876,MATCH(1,(Lookup_PestUse!$A$1:$A$876=$F233)*(Lookup_PestUse!$B$1:$B$876=$F$9),0),4))</f>
        <v/>
      </c>
    </row>
    <row r="234" spans="1:8" x14ac:dyDescent="0.2">
      <c r="A234" s="28" t="str">
        <f t="array" ref="A234">IF(ISERROR(INDEX('Crop Comparison'!$A$1:$B$873,SMALL(IF('Crop Comparison'!$A$1:$A$873=$A$9,ROW('Crop Comparison'!$A$1:$A$873)),ROW('Crop Comparison'!219:219)),2)),"",INDEX('Crop Comparison'!$A$1:$B$873,SMALL(IF('Crop Comparison'!$A$1:$A$873=$A$9,ROW('Crop Comparison'!$A$1:$A$873)),ROW('Crop Comparison'!219:219)),2))</f>
        <v/>
      </c>
      <c r="B234" s="29" t="str">
        <f t="array" ref="B234">IF(ISERROR(INDEX('Crop Comparison'!$A$2:$D$873,MATCH(1,('Crop Comparison'!$A$2:$A$873=$A$9)*('Crop Comparison'!$B$2:$B$873=$A234),0),3)),"",INDEX('Crop Comparison'!$A$2:$D$873,MATCH(1,('Crop Comparison'!$A$2:$A$873=$A$9)*('Crop Comparison'!$B$2:$B$873=$A234),0),3))</f>
        <v/>
      </c>
      <c r="C234" s="30" t="str">
        <f t="array" ref="C234">IF(ISERROR(INDEX('Crop Comparison'!$A$2:$D$873,MATCH(1,('Crop Comparison'!$A$2:$A$873=$A$9)*('Crop Comparison'!$B$2:$B$873=$A234),0),4)),"",INDEX('Crop Comparison'!$A$2:$D$873,MATCH(1,('Crop Comparison'!$A$2:$A$873=$A$9)*('Crop Comparison'!$B$2:$B$873=$A234),0),4))</f>
        <v/>
      </c>
      <c r="D234" s="17" t="str">
        <f t="array" ref="D234">IF(ISERROR(INDEX('Crop Comparison'!$A$2:$D$873,MATCH(1,('Crop Comparison'!$A$2:$A$873=$A$9)*('Crop Comparison'!$B$2:$B$873=$B234),0),4)),"",INDEX('Crop Comparison'!$A$2:$D$873,MATCH(1,('Crop Comparison'!$A$2:$A$873=$A$9)*('Crop Comparison'!$B$2:$B$873=$B234),0),4))</f>
        <v/>
      </c>
      <c r="E234" s="11" t="str">
        <f t="array" ref="E234">IF(ISERROR(INDEX('Crop Comparison'!$A$2:$D$873,MATCH(1,('Crop Comparison'!$A$2:$A$873=$A$9)*('Crop Comparison'!$B$2:$B$873=$C234),0),4)),"",INDEX('Crop Comparison'!$A$2:$D$873,MATCH(1,('Crop Comparison'!$A$2:$A$873=$A$9)*('Crop Comparison'!$B$2:$B$873=$C234),0),4))</f>
        <v/>
      </c>
      <c r="F234" s="28" t="str">
        <f t="array" ref="F234">IF(ISERROR(INDEX(Lookup_PestUse!$A$1:$D$876,SMALL(IF(Lookup_PestUse!$B$1:$B$876=$F$9,ROW(Lookup_PestUse!$B$1:$B$876)),ROW(Lookup_PestUse!220:220)),1)),"",INDEX(Lookup_PestUse!$A$1:$B$876,SMALL(IF(Lookup_PestUse!$B$1:$B$876=$F$9,ROW(Lookup_PestUse!$B$1:$B$876)),ROW(Lookup_PestUse!220:220)),1))</f>
        <v/>
      </c>
      <c r="G234" s="29" t="str">
        <f t="array" ref="G234">IF(ISERROR(INDEX(Lookup_PestUse!$A$1:$D$876,MATCH(1,(Lookup_PestUse!$A$1:$A$876=$F234)*(Lookup_PestUse!$B$1:$B$876=$F$9),0),3)),"",INDEX(Lookup_PestUse!$A$1:$D$876,MATCH(1,(Lookup_PestUse!$A$1:$A$876=$F234)*(Lookup_PestUse!$B$1:$B$876=$F$9),0),3))</f>
        <v/>
      </c>
      <c r="H234" s="30" t="str">
        <f t="array" ref="H234">IF(ISERROR(INDEX(Lookup_PestUse!$A$1:$D$876,MATCH(1,(Lookup_PestUse!$A$1:$A$876=$F234)*(Lookup_PestUse!$B$1:$B$876=$F$9),0),4)),"",INDEX(Lookup_PestUse!$A$1:$D$876,MATCH(1,(Lookup_PestUse!$A$1:$A$876=$F234)*(Lookup_PestUse!$B$1:$B$876=$F$9),0),4))</f>
        <v/>
      </c>
    </row>
    <row r="235" spans="1:8" x14ac:dyDescent="0.2">
      <c r="A235" s="28" t="str">
        <f t="array" ref="A235">IF(ISERROR(INDEX('Crop Comparison'!$A$1:$B$873,SMALL(IF('Crop Comparison'!$A$1:$A$873=$A$9,ROW('Crop Comparison'!$A$1:$A$873)),ROW('Crop Comparison'!220:220)),2)),"",INDEX('Crop Comparison'!$A$1:$B$873,SMALL(IF('Crop Comparison'!$A$1:$A$873=$A$9,ROW('Crop Comparison'!$A$1:$A$873)),ROW('Crop Comparison'!220:220)),2))</f>
        <v/>
      </c>
      <c r="B235" s="29" t="str">
        <f t="array" ref="B235">IF(ISERROR(INDEX('Crop Comparison'!$A$2:$D$873,MATCH(1,('Crop Comparison'!$A$2:$A$873=$A$9)*('Crop Comparison'!$B$2:$B$873=$A235),0),3)),"",INDEX('Crop Comparison'!$A$2:$D$873,MATCH(1,('Crop Comparison'!$A$2:$A$873=$A$9)*('Crop Comparison'!$B$2:$B$873=$A235),0),3))</f>
        <v/>
      </c>
      <c r="C235" s="30" t="str">
        <f t="array" ref="C235">IF(ISERROR(INDEX('Crop Comparison'!$A$2:$D$873,MATCH(1,('Crop Comparison'!$A$2:$A$873=$A$9)*('Crop Comparison'!$B$2:$B$873=$A235),0),4)),"",INDEX('Crop Comparison'!$A$2:$D$873,MATCH(1,('Crop Comparison'!$A$2:$A$873=$A$9)*('Crop Comparison'!$B$2:$B$873=$A235),0),4))</f>
        <v/>
      </c>
      <c r="D235" s="17" t="str">
        <f t="array" ref="D235">IF(ISERROR(INDEX('Crop Comparison'!$A$2:$D$873,MATCH(1,('Crop Comparison'!$A$2:$A$873=$A$9)*('Crop Comparison'!$B$2:$B$873=$B235),0),4)),"",INDEX('Crop Comparison'!$A$2:$D$873,MATCH(1,('Crop Comparison'!$A$2:$A$873=$A$9)*('Crop Comparison'!$B$2:$B$873=$B235),0),4))</f>
        <v/>
      </c>
      <c r="E235" s="11" t="str">
        <f t="array" ref="E235">IF(ISERROR(INDEX('Crop Comparison'!$A$2:$D$873,MATCH(1,('Crop Comparison'!$A$2:$A$873=$A$9)*('Crop Comparison'!$B$2:$B$873=$C235),0),4)),"",INDEX('Crop Comparison'!$A$2:$D$873,MATCH(1,('Crop Comparison'!$A$2:$A$873=$A$9)*('Crop Comparison'!$B$2:$B$873=$C235),0),4))</f>
        <v/>
      </c>
      <c r="F235" s="28" t="str">
        <f t="array" ref="F235">IF(ISERROR(INDEX(Lookup_PestUse!$A$1:$D$876,SMALL(IF(Lookup_PestUse!$B$1:$B$876=$F$9,ROW(Lookup_PestUse!$B$1:$B$876)),ROW(Lookup_PestUse!221:221)),1)),"",INDEX(Lookup_PestUse!$A$1:$B$876,SMALL(IF(Lookup_PestUse!$B$1:$B$876=$F$9,ROW(Lookup_PestUse!$B$1:$B$876)),ROW(Lookup_PestUse!221:221)),1))</f>
        <v/>
      </c>
      <c r="G235" s="29" t="str">
        <f t="array" ref="G235">IF(ISERROR(INDEX(Lookup_PestUse!$A$1:$D$876,MATCH(1,(Lookup_PestUse!$A$1:$A$876=$F235)*(Lookup_PestUse!$B$1:$B$876=$F$9),0),3)),"",INDEX(Lookup_PestUse!$A$1:$D$876,MATCH(1,(Lookup_PestUse!$A$1:$A$876=$F235)*(Lookup_PestUse!$B$1:$B$876=$F$9),0),3))</f>
        <v/>
      </c>
      <c r="H235" s="30" t="str">
        <f t="array" ref="H235">IF(ISERROR(INDEX(Lookup_PestUse!$A$1:$D$876,MATCH(1,(Lookup_PestUse!$A$1:$A$876=$F235)*(Lookup_PestUse!$B$1:$B$876=$F$9),0),4)),"",INDEX(Lookup_PestUse!$A$1:$D$876,MATCH(1,(Lookup_PestUse!$A$1:$A$876=$F235)*(Lookup_PestUse!$B$1:$B$876=$F$9),0),4))</f>
        <v/>
      </c>
    </row>
    <row r="236" spans="1:8" x14ac:dyDescent="0.2">
      <c r="A236" s="28" t="str">
        <f t="array" ref="A236">IF(ISERROR(INDEX('Crop Comparison'!$A$1:$B$873,SMALL(IF('Crop Comparison'!$A$1:$A$873=$A$9,ROW('Crop Comparison'!$A$1:$A$873)),ROW('Crop Comparison'!221:221)),2)),"",INDEX('Crop Comparison'!$A$1:$B$873,SMALL(IF('Crop Comparison'!$A$1:$A$873=$A$9,ROW('Crop Comparison'!$A$1:$A$873)),ROW('Crop Comparison'!221:221)),2))</f>
        <v/>
      </c>
      <c r="B236" s="29" t="str">
        <f t="array" ref="B236">IF(ISERROR(INDEX('Crop Comparison'!$A$2:$D$873,MATCH(1,('Crop Comparison'!$A$2:$A$873=$A$9)*('Crop Comparison'!$B$2:$B$873=$A236),0),3)),"",INDEX('Crop Comparison'!$A$2:$D$873,MATCH(1,('Crop Comparison'!$A$2:$A$873=$A$9)*('Crop Comparison'!$B$2:$B$873=$A236),0),3))</f>
        <v/>
      </c>
      <c r="C236" s="30" t="str">
        <f t="array" ref="C236">IF(ISERROR(INDEX('Crop Comparison'!$A$2:$D$873,MATCH(1,('Crop Comparison'!$A$2:$A$873=$A$9)*('Crop Comparison'!$B$2:$B$873=$A236),0),4)),"",INDEX('Crop Comparison'!$A$2:$D$873,MATCH(1,('Crop Comparison'!$A$2:$A$873=$A$9)*('Crop Comparison'!$B$2:$B$873=$A236),0),4))</f>
        <v/>
      </c>
      <c r="D236" s="17" t="str">
        <f t="array" ref="D236">IF(ISERROR(INDEX('Crop Comparison'!$A$2:$D$873,MATCH(1,('Crop Comparison'!$A$2:$A$873=$A$9)*('Crop Comparison'!$B$2:$B$873=$B236),0),4)),"",INDEX('Crop Comparison'!$A$2:$D$873,MATCH(1,('Crop Comparison'!$A$2:$A$873=$A$9)*('Crop Comparison'!$B$2:$B$873=$B236),0),4))</f>
        <v/>
      </c>
      <c r="E236" s="11" t="str">
        <f t="array" ref="E236">IF(ISERROR(INDEX('Crop Comparison'!$A$2:$D$873,MATCH(1,('Crop Comparison'!$A$2:$A$873=$A$9)*('Crop Comparison'!$B$2:$B$873=$C236),0),4)),"",INDEX('Crop Comparison'!$A$2:$D$873,MATCH(1,('Crop Comparison'!$A$2:$A$873=$A$9)*('Crop Comparison'!$B$2:$B$873=$C236),0),4))</f>
        <v/>
      </c>
      <c r="F236" s="28" t="str">
        <f t="array" ref="F236">IF(ISERROR(INDEX(Lookup_PestUse!$A$1:$D$876,SMALL(IF(Lookup_PestUse!$B$1:$B$876=$F$9,ROW(Lookup_PestUse!$B$1:$B$876)),ROW(Lookup_PestUse!222:222)),1)),"",INDEX(Lookup_PestUse!$A$1:$B$876,SMALL(IF(Lookup_PestUse!$B$1:$B$876=$F$9,ROW(Lookup_PestUse!$B$1:$B$876)),ROW(Lookup_PestUse!222:222)),1))</f>
        <v/>
      </c>
      <c r="G236" s="29" t="str">
        <f t="array" ref="G236">IF(ISERROR(INDEX(Lookup_PestUse!$A$1:$D$876,MATCH(1,(Lookup_PestUse!$A$1:$A$876=$F236)*(Lookup_PestUse!$B$1:$B$876=$F$9),0),3)),"",INDEX(Lookup_PestUse!$A$1:$D$876,MATCH(1,(Lookup_PestUse!$A$1:$A$876=$F236)*(Lookup_PestUse!$B$1:$B$876=$F$9),0),3))</f>
        <v/>
      </c>
      <c r="H236" s="30" t="str">
        <f t="array" ref="H236">IF(ISERROR(INDEX(Lookup_PestUse!$A$1:$D$876,MATCH(1,(Lookup_PestUse!$A$1:$A$876=$F236)*(Lookup_PestUse!$B$1:$B$876=$F$9),0),4)),"",INDEX(Lookup_PestUse!$A$1:$D$876,MATCH(1,(Lookup_PestUse!$A$1:$A$876=$F236)*(Lookup_PestUse!$B$1:$B$876=$F$9),0),4))</f>
        <v/>
      </c>
    </row>
    <row r="237" spans="1:8" x14ac:dyDescent="0.2">
      <c r="A237" s="28" t="str">
        <f t="array" ref="A237">IF(ISERROR(INDEX('Crop Comparison'!$A$1:$B$873,SMALL(IF('Crop Comparison'!$A$1:$A$873=$A$9,ROW('Crop Comparison'!$A$1:$A$873)),ROW('Crop Comparison'!222:222)),2)),"",INDEX('Crop Comparison'!$A$1:$B$873,SMALL(IF('Crop Comparison'!$A$1:$A$873=$A$9,ROW('Crop Comparison'!$A$1:$A$873)),ROW('Crop Comparison'!222:222)),2))</f>
        <v/>
      </c>
      <c r="B237" s="29" t="str">
        <f t="array" ref="B237">IF(ISERROR(INDEX('Crop Comparison'!$A$2:$D$873,MATCH(1,('Crop Comparison'!$A$2:$A$873=$A$9)*('Crop Comparison'!$B$2:$B$873=$A237),0),3)),"",INDEX('Crop Comparison'!$A$2:$D$873,MATCH(1,('Crop Comparison'!$A$2:$A$873=$A$9)*('Crop Comparison'!$B$2:$B$873=$A237),0),3))</f>
        <v/>
      </c>
      <c r="C237" s="30" t="str">
        <f t="array" ref="C237">IF(ISERROR(INDEX('Crop Comparison'!$A$2:$D$873,MATCH(1,('Crop Comparison'!$A$2:$A$873=$A$9)*('Crop Comparison'!$B$2:$B$873=$A237),0),4)),"",INDEX('Crop Comparison'!$A$2:$D$873,MATCH(1,('Crop Comparison'!$A$2:$A$873=$A$9)*('Crop Comparison'!$B$2:$B$873=$A237),0),4))</f>
        <v/>
      </c>
      <c r="D237" s="17" t="str">
        <f t="array" ref="D237">IF(ISERROR(INDEX('Crop Comparison'!$A$2:$D$873,MATCH(1,('Crop Comparison'!$A$2:$A$873=$A$9)*('Crop Comparison'!$B$2:$B$873=$B237),0),4)),"",INDEX('Crop Comparison'!$A$2:$D$873,MATCH(1,('Crop Comparison'!$A$2:$A$873=$A$9)*('Crop Comparison'!$B$2:$B$873=$B237),0),4))</f>
        <v/>
      </c>
      <c r="E237" s="11" t="str">
        <f t="array" ref="E237">IF(ISERROR(INDEX('Crop Comparison'!$A$2:$D$873,MATCH(1,('Crop Comparison'!$A$2:$A$873=$A$9)*('Crop Comparison'!$B$2:$B$873=$C237),0),4)),"",INDEX('Crop Comparison'!$A$2:$D$873,MATCH(1,('Crop Comparison'!$A$2:$A$873=$A$9)*('Crop Comparison'!$B$2:$B$873=$C237),0),4))</f>
        <v/>
      </c>
      <c r="F237" s="28" t="str">
        <f t="array" ref="F237">IF(ISERROR(INDEX(Lookup_PestUse!$A$1:$D$876,SMALL(IF(Lookup_PestUse!$B$1:$B$876=$F$9,ROW(Lookup_PestUse!$B$1:$B$876)),ROW(Lookup_PestUse!223:223)),1)),"",INDEX(Lookup_PestUse!$A$1:$B$876,SMALL(IF(Lookup_PestUse!$B$1:$B$876=$F$9,ROW(Lookup_PestUse!$B$1:$B$876)),ROW(Lookup_PestUse!223:223)),1))</f>
        <v/>
      </c>
      <c r="G237" s="29" t="str">
        <f t="array" ref="G237">IF(ISERROR(INDEX(Lookup_PestUse!$A$1:$D$876,MATCH(1,(Lookup_PestUse!$A$1:$A$876=$F237)*(Lookup_PestUse!$B$1:$B$876=$F$9),0),3)),"",INDEX(Lookup_PestUse!$A$1:$D$876,MATCH(1,(Lookup_PestUse!$A$1:$A$876=$F237)*(Lookup_PestUse!$B$1:$B$876=$F$9),0),3))</f>
        <v/>
      </c>
      <c r="H237" s="30" t="str">
        <f t="array" ref="H237">IF(ISERROR(INDEX(Lookup_PestUse!$A$1:$D$876,MATCH(1,(Lookup_PestUse!$A$1:$A$876=$F237)*(Lookup_PestUse!$B$1:$B$876=$F$9),0),4)),"",INDEX(Lookup_PestUse!$A$1:$D$876,MATCH(1,(Lookup_PestUse!$A$1:$A$876=$F237)*(Lookup_PestUse!$B$1:$B$876=$F$9),0),4))</f>
        <v/>
      </c>
    </row>
    <row r="238" spans="1:8" x14ac:dyDescent="0.2">
      <c r="A238" s="28" t="str">
        <f t="array" ref="A238">IF(ISERROR(INDEX('Crop Comparison'!$A$1:$B$873,SMALL(IF('Crop Comparison'!$A$1:$A$873=$A$9,ROW('Crop Comparison'!$A$1:$A$873)),ROW('Crop Comparison'!223:223)),2)),"",INDEX('Crop Comparison'!$A$1:$B$873,SMALL(IF('Crop Comparison'!$A$1:$A$873=$A$9,ROW('Crop Comparison'!$A$1:$A$873)),ROW('Crop Comparison'!223:223)),2))</f>
        <v/>
      </c>
      <c r="B238" s="29" t="str">
        <f t="array" ref="B238">IF(ISERROR(INDEX('Crop Comparison'!$A$2:$D$873,MATCH(1,('Crop Comparison'!$A$2:$A$873=$A$9)*('Crop Comparison'!$B$2:$B$873=$A238),0),3)),"",INDEX('Crop Comparison'!$A$2:$D$873,MATCH(1,('Crop Comparison'!$A$2:$A$873=$A$9)*('Crop Comparison'!$B$2:$B$873=$A238),0),3))</f>
        <v/>
      </c>
      <c r="C238" s="30" t="str">
        <f t="array" ref="C238">IF(ISERROR(INDEX('Crop Comparison'!$A$2:$D$873,MATCH(1,('Crop Comparison'!$A$2:$A$873=$A$9)*('Crop Comparison'!$B$2:$B$873=$A238),0),4)),"",INDEX('Crop Comparison'!$A$2:$D$873,MATCH(1,('Crop Comparison'!$A$2:$A$873=$A$9)*('Crop Comparison'!$B$2:$B$873=$A238),0),4))</f>
        <v/>
      </c>
      <c r="D238" s="17" t="str">
        <f t="array" ref="D238">IF(ISERROR(INDEX('Crop Comparison'!$A$2:$D$873,MATCH(1,('Crop Comparison'!$A$2:$A$873=$A$9)*('Crop Comparison'!$B$2:$B$873=$B238),0),4)),"",INDEX('Crop Comparison'!$A$2:$D$873,MATCH(1,('Crop Comparison'!$A$2:$A$873=$A$9)*('Crop Comparison'!$B$2:$B$873=$B238),0),4))</f>
        <v/>
      </c>
      <c r="E238" s="11" t="str">
        <f t="array" ref="E238">IF(ISERROR(INDEX('Crop Comparison'!$A$2:$D$873,MATCH(1,('Crop Comparison'!$A$2:$A$873=$A$9)*('Crop Comparison'!$B$2:$B$873=$C238),0),4)),"",INDEX('Crop Comparison'!$A$2:$D$873,MATCH(1,('Crop Comparison'!$A$2:$A$873=$A$9)*('Crop Comparison'!$B$2:$B$873=$C238),0),4))</f>
        <v/>
      </c>
      <c r="F238" s="28" t="str">
        <f t="array" ref="F238">IF(ISERROR(INDEX(Lookup_PestUse!$A$1:$D$876,SMALL(IF(Lookup_PestUse!$B$1:$B$876=$F$9,ROW(Lookup_PestUse!$B$1:$B$876)),ROW(Lookup_PestUse!224:224)),1)),"",INDEX(Lookup_PestUse!$A$1:$B$876,SMALL(IF(Lookup_PestUse!$B$1:$B$876=$F$9,ROW(Lookup_PestUse!$B$1:$B$876)),ROW(Lookup_PestUse!224:224)),1))</f>
        <v/>
      </c>
      <c r="G238" s="29" t="str">
        <f t="array" ref="G238">IF(ISERROR(INDEX(Lookup_PestUse!$A$1:$D$876,MATCH(1,(Lookup_PestUse!$A$1:$A$876=$F238)*(Lookup_PestUse!$B$1:$B$876=$F$9),0),3)),"",INDEX(Lookup_PestUse!$A$1:$D$876,MATCH(1,(Lookup_PestUse!$A$1:$A$876=$F238)*(Lookup_PestUse!$B$1:$B$876=$F$9),0),3))</f>
        <v/>
      </c>
      <c r="H238" s="30" t="str">
        <f t="array" ref="H238">IF(ISERROR(INDEX(Lookup_PestUse!$A$1:$D$876,MATCH(1,(Lookup_PestUse!$A$1:$A$876=$F238)*(Lookup_PestUse!$B$1:$B$876=$F$9),0),4)),"",INDEX(Lookup_PestUse!$A$1:$D$876,MATCH(1,(Lookup_PestUse!$A$1:$A$876=$F238)*(Lookup_PestUse!$B$1:$B$876=$F$9),0),4))</f>
        <v/>
      </c>
    </row>
    <row r="239" spans="1:8" x14ac:dyDescent="0.2">
      <c r="A239" s="28" t="str">
        <f t="array" ref="A239">IF(ISERROR(INDEX('Crop Comparison'!$A$1:$B$873,SMALL(IF('Crop Comparison'!$A$1:$A$873=$A$9,ROW('Crop Comparison'!$A$1:$A$873)),ROW('Crop Comparison'!224:224)),2)),"",INDEX('Crop Comparison'!$A$1:$B$873,SMALL(IF('Crop Comparison'!$A$1:$A$873=$A$9,ROW('Crop Comparison'!$A$1:$A$873)),ROW('Crop Comparison'!224:224)),2))</f>
        <v/>
      </c>
      <c r="B239" s="29" t="str">
        <f t="array" ref="B239">IF(ISERROR(INDEX('Crop Comparison'!$A$2:$D$873,MATCH(1,('Crop Comparison'!$A$2:$A$873=$A$9)*('Crop Comparison'!$B$2:$B$873=$A239),0),3)),"",INDEX('Crop Comparison'!$A$2:$D$873,MATCH(1,('Crop Comparison'!$A$2:$A$873=$A$9)*('Crop Comparison'!$B$2:$B$873=$A239),0),3))</f>
        <v/>
      </c>
      <c r="C239" s="30" t="str">
        <f t="array" ref="C239">IF(ISERROR(INDEX('Crop Comparison'!$A$2:$D$873,MATCH(1,('Crop Comparison'!$A$2:$A$873=$A$9)*('Crop Comparison'!$B$2:$B$873=$A239),0),4)),"",INDEX('Crop Comparison'!$A$2:$D$873,MATCH(1,('Crop Comparison'!$A$2:$A$873=$A$9)*('Crop Comparison'!$B$2:$B$873=$A239),0),4))</f>
        <v/>
      </c>
      <c r="D239" s="17" t="str">
        <f t="array" ref="D239">IF(ISERROR(INDEX('Crop Comparison'!$A$2:$D$873,MATCH(1,('Crop Comparison'!$A$2:$A$873=$A$9)*('Crop Comparison'!$B$2:$B$873=$B239),0),4)),"",INDEX('Crop Comparison'!$A$2:$D$873,MATCH(1,('Crop Comparison'!$A$2:$A$873=$A$9)*('Crop Comparison'!$B$2:$B$873=$B239),0),4))</f>
        <v/>
      </c>
      <c r="E239" s="11" t="str">
        <f t="array" ref="E239">IF(ISERROR(INDEX('Crop Comparison'!$A$2:$D$873,MATCH(1,('Crop Comparison'!$A$2:$A$873=$A$9)*('Crop Comparison'!$B$2:$B$873=$C239),0),4)),"",INDEX('Crop Comparison'!$A$2:$D$873,MATCH(1,('Crop Comparison'!$A$2:$A$873=$A$9)*('Crop Comparison'!$B$2:$B$873=$C239),0),4))</f>
        <v/>
      </c>
      <c r="F239" s="28" t="str">
        <f t="array" ref="F239">IF(ISERROR(INDEX(Lookup_PestUse!$A$1:$D$876,SMALL(IF(Lookup_PestUse!$B$1:$B$876=$F$9,ROW(Lookup_PestUse!$B$1:$B$876)),ROW(Lookup_PestUse!225:225)),1)),"",INDEX(Lookup_PestUse!$A$1:$B$876,SMALL(IF(Lookup_PestUse!$B$1:$B$876=$F$9,ROW(Lookup_PestUse!$B$1:$B$876)),ROW(Lookup_PestUse!225:225)),1))</f>
        <v/>
      </c>
      <c r="G239" s="29" t="str">
        <f t="array" ref="G239">IF(ISERROR(INDEX(Lookup_PestUse!$A$1:$D$876,MATCH(1,(Lookup_PestUse!$A$1:$A$876=$F239)*(Lookup_PestUse!$B$1:$B$876=$F$9),0),3)),"",INDEX(Lookup_PestUse!$A$1:$D$876,MATCH(1,(Lookup_PestUse!$A$1:$A$876=$F239)*(Lookup_PestUse!$B$1:$B$876=$F$9),0),3))</f>
        <v/>
      </c>
      <c r="H239" s="30" t="str">
        <f t="array" ref="H239">IF(ISERROR(INDEX(Lookup_PestUse!$A$1:$D$876,MATCH(1,(Lookup_PestUse!$A$1:$A$876=$F239)*(Lookup_PestUse!$B$1:$B$876=$F$9),0),4)),"",INDEX(Lookup_PestUse!$A$1:$D$876,MATCH(1,(Lookup_PestUse!$A$1:$A$876=$F239)*(Lookup_PestUse!$B$1:$B$876=$F$9),0),4))</f>
        <v/>
      </c>
    </row>
    <row r="240" spans="1:8" x14ac:dyDescent="0.2">
      <c r="A240" s="28" t="str">
        <f t="array" ref="A240">IF(ISERROR(INDEX('Crop Comparison'!$A$1:$B$873,SMALL(IF('Crop Comparison'!$A$1:$A$873=$A$9,ROW('Crop Comparison'!$A$1:$A$873)),ROW('Crop Comparison'!225:225)),2)),"",INDEX('Crop Comparison'!$A$1:$B$873,SMALL(IF('Crop Comparison'!$A$1:$A$873=$A$9,ROW('Crop Comparison'!$A$1:$A$873)),ROW('Crop Comparison'!225:225)),2))</f>
        <v/>
      </c>
      <c r="B240" s="29" t="str">
        <f t="array" ref="B240">IF(ISERROR(INDEX('Crop Comparison'!$A$2:$D$873,MATCH(1,('Crop Comparison'!$A$2:$A$873=$A$9)*('Crop Comparison'!$B$2:$B$873=$A240),0),3)),"",INDEX('Crop Comparison'!$A$2:$D$873,MATCH(1,('Crop Comparison'!$A$2:$A$873=$A$9)*('Crop Comparison'!$B$2:$B$873=$A240),0),3))</f>
        <v/>
      </c>
      <c r="C240" s="30" t="str">
        <f t="array" ref="C240">IF(ISERROR(INDEX('Crop Comparison'!$A$2:$D$873,MATCH(1,('Crop Comparison'!$A$2:$A$873=$A$9)*('Crop Comparison'!$B$2:$B$873=$A240),0),4)),"",INDEX('Crop Comparison'!$A$2:$D$873,MATCH(1,('Crop Comparison'!$A$2:$A$873=$A$9)*('Crop Comparison'!$B$2:$B$873=$A240),0),4))</f>
        <v/>
      </c>
      <c r="D240" s="17" t="str">
        <f t="array" ref="D240">IF(ISERROR(INDEX('Crop Comparison'!$A$2:$D$873,MATCH(1,('Crop Comparison'!$A$2:$A$873=$A$9)*('Crop Comparison'!$B$2:$B$873=$B240),0),4)),"",INDEX('Crop Comparison'!$A$2:$D$873,MATCH(1,('Crop Comparison'!$A$2:$A$873=$A$9)*('Crop Comparison'!$B$2:$B$873=$B240),0),4))</f>
        <v/>
      </c>
      <c r="E240" s="11" t="str">
        <f t="array" ref="E240">IF(ISERROR(INDEX('Crop Comparison'!$A$2:$D$873,MATCH(1,('Crop Comparison'!$A$2:$A$873=$A$9)*('Crop Comparison'!$B$2:$B$873=$C240),0),4)),"",INDEX('Crop Comparison'!$A$2:$D$873,MATCH(1,('Crop Comparison'!$A$2:$A$873=$A$9)*('Crop Comparison'!$B$2:$B$873=$C240),0),4))</f>
        <v/>
      </c>
      <c r="F240" s="28" t="str">
        <f t="array" ref="F240">IF(ISERROR(INDEX(Lookup_PestUse!$A$1:$D$876,SMALL(IF(Lookup_PestUse!$B$1:$B$876=$F$9,ROW(Lookup_PestUse!$B$1:$B$876)),ROW(Lookup_PestUse!226:226)),1)),"",INDEX(Lookup_PestUse!$A$1:$B$876,SMALL(IF(Lookup_PestUse!$B$1:$B$876=$F$9,ROW(Lookup_PestUse!$B$1:$B$876)),ROW(Lookup_PestUse!226:226)),1))</f>
        <v/>
      </c>
      <c r="G240" s="29" t="str">
        <f t="array" ref="G240">IF(ISERROR(INDEX(Lookup_PestUse!$A$1:$D$876,MATCH(1,(Lookup_PestUse!$A$1:$A$876=$F240)*(Lookup_PestUse!$B$1:$B$876=$F$9),0),3)),"",INDEX(Lookup_PestUse!$A$1:$D$876,MATCH(1,(Lookup_PestUse!$A$1:$A$876=$F240)*(Lookup_PestUse!$B$1:$B$876=$F$9),0),3))</f>
        <v/>
      </c>
      <c r="H240" s="30" t="str">
        <f t="array" ref="H240">IF(ISERROR(INDEX(Lookup_PestUse!$A$1:$D$876,MATCH(1,(Lookup_PestUse!$A$1:$A$876=$F240)*(Lookup_PestUse!$B$1:$B$876=$F$9),0),4)),"",INDEX(Lookup_PestUse!$A$1:$D$876,MATCH(1,(Lookup_PestUse!$A$1:$A$876=$F240)*(Lookup_PestUse!$B$1:$B$876=$F$9),0),4))</f>
        <v/>
      </c>
    </row>
    <row r="241" spans="1:8" x14ac:dyDescent="0.2">
      <c r="A241" s="28" t="str">
        <f t="array" ref="A241">IF(ISERROR(INDEX('Crop Comparison'!$A$1:$B$873,SMALL(IF('Crop Comparison'!$A$1:$A$873=$A$9,ROW('Crop Comparison'!$A$1:$A$873)),ROW('Crop Comparison'!226:226)),2)),"",INDEX('Crop Comparison'!$A$1:$B$873,SMALL(IF('Crop Comparison'!$A$1:$A$873=$A$9,ROW('Crop Comparison'!$A$1:$A$873)),ROW('Crop Comparison'!226:226)),2))</f>
        <v/>
      </c>
      <c r="B241" s="29" t="str">
        <f t="array" ref="B241">IF(ISERROR(INDEX('Crop Comparison'!$A$2:$D$873,MATCH(1,('Crop Comparison'!$A$2:$A$873=$A$9)*('Crop Comparison'!$B$2:$B$873=$A241),0),3)),"",INDEX('Crop Comparison'!$A$2:$D$873,MATCH(1,('Crop Comparison'!$A$2:$A$873=$A$9)*('Crop Comparison'!$B$2:$B$873=$A241),0),3))</f>
        <v/>
      </c>
      <c r="C241" s="30" t="str">
        <f t="array" ref="C241">IF(ISERROR(INDEX('Crop Comparison'!$A$2:$D$873,MATCH(1,('Crop Comparison'!$A$2:$A$873=$A$9)*('Crop Comparison'!$B$2:$B$873=$A241),0),4)),"",INDEX('Crop Comparison'!$A$2:$D$873,MATCH(1,('Crop Comparison'!$A$2:$A$873=$A$9)*('Crop Comparison'!$B$2:$B$873=$A241),0),4))</f>
        <v/>
      </c>
      <c r="D241" s="17" t="str">
        <f t="array" ref="D241">IF(ISERROR(INDEX('Crop Comparison'!$A$2:$D$873,MATCH(1,('Crop Comparison'!$A$2:$A$873=$A$9)*('Crop Comparison'!$B$2:$B$873=$B241),0),4)),"",INDEX('Crop Comparison'!$A$2:$D$873,MATCH(1,('Crop Comparison'!$A$2:$A$873=$A$9)*('Crop Comparison'!$B$2:$B$873=$B241),0),4))</f>
        <v/>
      </c>
      <c r="E241" s="11" t="str">
        <f t="array" ref="E241">IF(ISERROR(INDEX('Crop Comparison'!$A$2:$D$873,MATCH(1,('Crop Comparison'!$A$2:$A$873=$A$9)*('Crop Comparison'!$B$2:$B$873=$C241),0),4)),"",INDEX('Crop Comparison'!$A$2:$D$873,MATCH(1,('Crop Comparison'!$A$2:$A$873=$A$9)*('Crop Comparison'!$B$2:$B$873=$C241),0),4))</f>
        <v/>
      </c>
      <c r="F241" s="28" t="str">
        <f t="array" ref="F241">IF(ISERROR(INDEX(Lookup_PestUse!$A$1:$D$876,SMALL(IF(Lookup_PestUse!$B$1:$B$876=$F$9,ROW(Lookup_PestUse!$B$1:$B$876)),ROW(Lookup_PestUse!227:227)),1)),"",INDEX(Lookup_PestUse!$A$1:$B$876,SMALL(IF(Lookup_PestUse!$B$1:$B$876=$F$9,ROW(Lookup_PestUse!$B$1:$B$876)),ROW(Lookup_PestUse!227:227)),1))</f>
        <v/>
      </c>
      <c r="G241" s="29" t="str">
        <f t="array" ref="G241">IF(ISERROR(INDEX(Lookup_PestUse!$A$1:$D$876,MATCH(1,(Lookup_PestUse!$A$1:$A$876=$F241)*(Lookup_PestUse!$B$1:$B$876=$F$9),0),3)),"",INDEX(Lookup_PestUse!$A$1:$D$876,MATCH(1,(Lookup_PestUse!$A$1:$A$876=$F241)*(Lookup_PestUse!$B$1:$B$876=$F$9),0),3))</f>
        <v/>
      </c>
      <c r="H241" s="30" t="str">
        <f t="array" ref="H241">IF(ISERROR(INDEX(Lookup_PestUse!$A$1:$D$876,MATCH(1,(Lookup_PestUse!$A$1:$A$876=$F241)*(Lookup_PestUse!$B$1:$B$876=$F$9),0),4)),"",INDEX(Lookup_PestUse!$A$1:$D$876,MATCH(1,(Lookup_PestUse!$A$1:$A$876=$F241)*(Lookup_PestUse!$B$1:$B$876=$F$9),0),4))</f>
        <v/>
      </c>
    </row>
    <row r="242" spans="1:8" x14ac:dyDescent="0.2">
      <c r="A242" s="28" t="str">
        <f t="array" ref="A242">IF(ISERROR(INDEX('Crop Comparison'!$A$1:$B$873,SMALL(IF('Crop Comparison'!$A$1:$A$873=$A$9,ROW('Crop Comparison'!$A$1:$A$873)),ROW('Crop Comparison'!227:227)),2)),"",INDEX('Crop Comparison'!$A$1:$B$873,SMALL(IF('Crop Comparison'!$A$1:$A$873=$A$9,ROW('Crop Comparison'!$A$1:$A$873)),ROW('Crop Comparison'!227:227)),2))</f>
        <v/>
      </c>
      <c r="B242" s="29" t="str">
        <f t="array" ref="B242">IF(ISERROR(INDEX('Crop Comparison'!$A$2:$D$873,MATCH(1,('Crop Comparison'!$A$2:$A$873=$A$9)*('Crop Comparison'!$B$2:$B$873=$A242),0),3)),"",INDEX('Crop Comparison'!$A$2:$D$873,MATCH(1,('Crop Comparison'!$A$2:$A$873=$A$9)*('Crop Comparison'!$B$2:$B$873=$A242),0),3))</f>
        <v/>
      </c>
      <c r="C242" s="30" t="str">
        <f t="array" ref="C242">IF(ISERROR(INDEX('Crop Comparison'!$A$2:$D$873,MATCH(1,('Crop Comparison'!$A$2:$A$873=$A$9)*('Crop Comparison'!$B$2:$B$873=$A242),0),4)),"",INDEX('Crop Comparison'!$A$2:$D$873,MATCH(1,('Crop Comparison'!$A$2:$A$873=$A$9)*('Crop Comparison'!$B$2:$B$873=$A242),0),4))</f>
        <v/>
      </c>
      <c r="D242" s="17" t="str">
        <f t="array" ref="D242">IF(ISERROR(INDEX('Crop Comparison'!$A$2:$D$873,MATCH(1,('Crop Comparison'!$A$2:$A$873=$A$9)*('Crop Comparison'!$B$2:$B$873=$B242),0),4)),"",INDEX('Crop Comparison'!$A$2:$D$873,MATCH(1,('Crop Comparison'!$A$2:$A$873=$A$9)*('Crop Comparison'!$B$2:$B$873=$B242),0),4))</f>
        <v/>
      </c>
      <c r="E242" s="11" t="str">
        <f t="array" ref="E242">IF(ISERROR(INDEX('Crop Comparison'!$A$2:$D$873,MATCH(1,('Crop Comparison'!$A$2:$A$873=$A$9)*('Crop Comparison'!$B$2:$B$873=$C242),0),4)),"",INDEX('Crop Comparison'!$A$2:$D$873,MATCH(1,('Crop Comparison'!$A$2:$A$873=$A$9)*('Crop Comparison'!$B$2:$B$873=$C242),0),4))</f>
        <v/>
      </c>
      <c r="F242" s="28" t="str">
        <f t="array" ref="F242">IF(ISERROR(INDEX(Lookup_PestUse!$A$1:$D$876,SMALL(IF(Lookup_PestUse!$B$1:$B$876=$F$9,ROW(Lookup_PestUse!$B$1:$B$876)),ROW(Lookup_PestUse!228:228)),1)),"",INDEX(Lookup_PestUse!$A$1:$B$876,SMALL(IF(Lookup_PestUse!$B$1:$B$876=$F$9,ROW(Lookup_PestUse!$B$1:$B$876)),ROW(Lookup_PestUse!228:228)),1))</f>
        <v/>
      </c>
      <c r="G242" s="29" t="str">
        <f t="array" ref="G242">IF(ISERROR(INDEX(Lookup_PestUse!$A$1:$D$876,MATCH(1,(Lookup_PestUse!$A$1:$A$876=$F242)*(Lookup_PestUse!$B$1:$B$876=$F$9),0),3)),"",INDEX(Lookup_PestUse!$A$1:$D$876,MATCH(1,(Lookup_PestUse!$A$1:$A$876=$F242)*(Lookup_PestUse!$B$1:$B$876=$F$9),0),3))</f>
        <v/>
      </c>
      <c r="H242" s="30" t="str">
        <f t="array" ref="H242">IF(ISERROR(INDEX(Lookup_PestUse!$A$1:$D$876,MATCH(1,(Lookup_PestUse!$A$1:$A$876=$F242)*(Lookup_PestUse!$B$1:$B$876=$F$9),0),4)),"",INDEX(Lookup_PestUse!$A$1:$D$876,MATCH(1,(Lookup_PestUse!$A$1:$A$876=$F242)*(Lookup_PestUse!$B$1:$B$876=$F$9),0),4))</f>
        <v/>
      </c>
    </row>
    <row r="243" spans="1:8" x14ac:dyDescent="0.2">
      <c r="A243" s="28" t="str">
        <f t="array" ref="A243">IF(ISERROR(INDEX('Crop Comparison'!$A$1:$B$873,SMALL(IF('Crop Comparison'!$A$1:$A$873=$A$9,ROW('Crop Comparison'!$A$1:$A$873)),ROW('Crop Comparison'!228:228)),2)),"",INDEX('Crop Comparison'!$A$1:$B$873,SMALL(IF('Crop Comparison'!$A$1:$A$873=$A$9,ROW('Crop Comparison'!$A$1:$A$873)),ROW('Crop Comparison'!228:228)),2))</f>
        <v/>
      </c>
      <c r="B243" s="29" t="str">
        <f t="array" ref="B243">IF(ISERROR(INDEX('Crop Comparison'!$A$2:$D$873,MATCH(1,('Crop Comparison'!$A$2:$A$873=$A$9)*('Crop Comparison'!$B$2:$B$873=$A243),0),3)),"",INDEX('Crop Comparison'!$A$2:$D$873,MATCH(1,('Crop Comparison'!$A$2:$A$873=$A$9)*('Crop Comparison'!$B$2:$B$873=$A243),0),3))</f>
        <v/>
      </c>
      <c r="C243" s="30" t="str">
        <f t="array" ref="C243">IF(ISERROR(INDEX('Crop Comparison'!$A$2:$D$873,MATCH(1,('Crop Comparison'!$A$2:$A$873=$A$9)*('Crop Comparison'!$B$2:$B$873=$A243),0),4)),"",INDEX('Crop Comparison'!$A$2:$D$873,MATCH(1,('Crop Comparison'!$A$2:$A$873=$A$9)*('Crop Comparison'!$B$2:$B$873=$A243),0),4))</f>
        <v/>
      </c>
      <c r="D243" s="17" t="str">
        <f t="array" ref="D243">IF(ISERROR(INDEX('Crop Comparison'!$A$2:$D$873,MATCH(1,('Crop Comparison'!$A$2:$A$873=$A$9)*('Crop Comparison'!$B$2:$B$873=$B243),0),4)),"",INDEX('Crop Comparison'!$A$2:$D$873,MATCH(1,('Crop Comparison'!$A$2:$A$873=$A$9)*('Crop Comparison'!$B$2:$B$873=$B243),0),4))</f>
        <v/>
      </c>
      <c r="E243" s="11" t="str">
        <f t="array" ref="E243">IF(ISERROR(INDEX('Crop Comparison'!$A$2:$D$873,MATCH(1,('Crop Comparison'!$A$2:$A$873=$A$9)*('Crop Comparison'!$B$2:$B$873=$C243),0),4)),"",INDEX('Crop Comparison'!$A$2:$D$873,MATCH(1,('Crop Comparison'!$A$2:$A$873=$A$9)*('Crop Comparison'!$B$2:$B$873=$C243),0),4))</f>
        <v/>
      </c>
      <c r="F243" s="28" t="str">
        <f t="array" ref="F243">IF(ISERROR(INDEX(Lookup_PestUse!$A$1:$D$876,SMALL(IF(Lookup_PestUse!$B$1:$B$876=$F$9,ROW(Lookup_PestUse!$B$1:$B$876)),ROW(Lookup_PestUse!229:229)),1)),"",INDEX(Lookup_PestUse!$A$1:$B$876,SMALL(IF(Lookup_PestUse!$B$1:$B$876=$F$9,ROW(Lookup_PestUse!$B$1:$B$876)),ROW(Lookup_PestUse!229:229)),1))</f>
        <v/>
      </c>
      <c r="G243" s="29" t="str">
        <f t="array" ref="G243">IF(ISERROR(INDEX(Lookup_PestUse!$A$1:$D$876,MATCH(1,(Lookup_PestUse!$A$1:$A$876=$F243)*(Lookup_PestUse!$B$1:$B$876=$F$9),0),3)),"",INDEX(Lookup_PestUse!$A$1:$D$876,MATCH(1,(Lookup_PestUse!$A$1:$A$876=$F243)*(Lookup_PestUse!$B$1:$B$876=$F$9),0),3))</f>
        <v/>
      </c>
      <c r="H243" s="30" t="str">
        <f t="array" ref="H243">IF(ISERROR(INDEX(Lookup_PestUse!$A$1:$D$876,MATCH(1,(Lookup_PestUse!$A$1:$A$876=$F243)*(Lookup_PestUse!$B$1:$B$876=$F$9),0),4)),"",INDEX(Lookup_PestUse!$A$1:$D$876,MATCH(1,(Lookup_PestUse!$A$1:$A$876=$F243)*(Lookup_PestUse!$B$1:$B$876=$F$9),0),4))</f>
        <v/>
      </c>
    </row>
    <row r="244" spans="1:8" x14ac:dyDescent="0.2">
      <c r="A244" s="28" t="str">
        <f t="array" ref="A244">IF(ISERROR(INDEX('Crop Comparison'!$A$1:$B$873,SMALL(IF('Crop Comparison'!$A$1:$A$873=$A$9,ROW('Crop Comparison'!$A$1:$A$873)),ROW('Crop Comparison'!229:229)),2)),"",INDEX('Crop Comparison'!$A$1:$B$873,SMALL(IF('Crop Comparison'!$A$1:$A$873=$A$9,ROW('Crop Comparison'!$A$1:$A$873)),ROW('Crop Comparison'!229:229)),2))</f>
        <v/>
      </c>
      <c r="B244" s="29" t="str">
        <f t="array" ref="B244">IF(ISERROR(INDEX('Crop Comparison'!$A$2:$D$873,MATCH(1,('Crop Comparison'!$A$2:$A$873=$A$9)*('Crop Comparison'!$B$2:$B$873=$A244),0),3)),"",INDEX('Crop Comparison'!$A$2:$D$873,MATCH(1,('Crop Comparison'!$A$2:$A$873=$A$9)*('Crop Comparison'!$B$2:$B$873=$A244),0),3))</f>
        <v/>
      </c>
      <c r="C244" s="30" t="str">
        <f t="array" ref="C244">IF(ISERROR(INDEX('Crop Comparison'!$A$2:$D$873,MATCH(1,('Crop Comparison'!$A$2:$A$873=$A$9)*('Crop Comparison'!$B$2:$B$873=$A244),0),4)),"",INDEX('Crop Comparison'!$A$2:$D$873,MATCH(1,('Crop Comparison'!$A$2:$A$873=$A$9)*('Crop Comparison'!$B$2:$B$873=$A244),0),4))</f>
        <v/>
      </c>
      <c r="D244" s="17" t="str">
        <f t="array" ref="D244">IF(ISERROR(INDEX('Crop Comparison'!$A$2:$D$873,MATCH(1,('Crop Comparison'!$A$2:$A$873=$A$9)*('Crop Comparison'!$B$2:$B$873=$B244),0),4)),"",INDEX('Crop Comparison'!$A$2:$D$873,MATCH(1,('Crop Comparison'!$A$2:$A$873=$A$9)*('Crop Comparison'!$B$2:$B$873=$B244),0),4))</f>
        <v/>
      </c>
      <c r="E244" s="11" t="str">
        <f t="array" ref="E244">IF(ISERROR(INDEX('Crop Comparison'!$A$2:$D$873,MATCH(1,('Crop Comparison'!$A$2:$A$873=$A$9)*('Crop Comparison'!$B$2:$B$873=$C244),0),4)),"",INDEX('Crop Comparison'!$A$2:$D$873,MATCH(1,('Crop Comparison'!$A$2:$A$873=$A$9)*('Crop Comparison'!$B$2:$B$873=$C244),0),4))</f>
        <v/>
      </c>
      <c r="F244" s="28" t="str">
        <f t="array" ref="F244">IF(ISERROR(INDEX(Lookup_PestUse!$A$1:$D$876,SMALL(IF(Lookup_PestUse!$B$1:$B$876=$F$9,ROW(Lookup_PestUse!$B$1:$B$876)),ROW(Lookup_PestUse!230:230)),1)),"",INDEX(Lookup_PestUse!$A$1:$B$876,SMALL(IF(Lookup_PestUse!$B$1:$B$876=$F$9,ROW(Lookup_PestUse!$B$1:$B$876)),ROW(Lookup_PestUse!230:230)),1))</f>
        <v/>
      </c>
      <c r="G244" s="29" t="str">
        <f t="array" ref="G244">IF(ISERROR(INDEX(Lookup_PestUse!$A$1:$D$876,MATCH(1,(Lookup_PestUse!$A$1:$A$876=$F244)*(Lookup_PestUse!$B$1:$B$876=$F$9),0),3)),"",INDEX(Lookup_PestUse!$A$1:$D$876,MATCH(1,(Lookup_PestUse!$A$1:$A$876=$F244)*(Lookup_PestUse!$B$1:$B$876=$F$9),0),3))</f>
        <v/>
      </c>
      <c r="H244" s="30" t="str">
        <f t="array" ref="H244">IF(ISERROR(INDEX(Lookup_PestUse!$A$1:$D$876,MATCH(1,(Lookup_PestUse!$A$1:$A$876=$F244)*(Lookup_PestUse!$B$1:$B$876=$F$9),0),4)),"",INDEX(Lookup_PestUse!$A$1:$D$876,MATCH(1,(Lookup_PestUse!$A$1:$A$876=$F244)*(Lookup_PestUse!$B$1:$B$876=$F$9),0),4))</f>
        <v/>
      </c>
    </row>
    <row r="245" spans="1:8" x14ac:dyDescent="0.2">
      <c r="A245" s="28" t="str">
        <f t="array" ref="A245">IF(ISERROR(INDEX('Crop Comparison'!$A$1:$B$873,SMALL(IF('Crop Comparison'!$A$1:$A$873=$A$9,ROW('Crop Comparison'!$A$1:$A$873)),ROW('Crop Comparison'!230:230)),2)),"",INDEX('Crop Comparison'!$A$1:$B$873,SMALL(IF('Crop Comparison'!$A$1:$A$873=$A$9,ROW('Crop Comparison'!$A$1:$A$873)),ROW('Crop Comparison'!230:230)),2))</f>
        <v/>
      </c>
      <c r="B245" s="29" t="str">
        <f t="array" ref="B245">IF(ISERROR(INDEX('Crop Comparison'!$A$2:$D$873,MATCH(1,('Crop Comparison'!$A$2:$A$873=$A$9)*('Crop Comparison'!$B$2:$B$873=$A245),0),3)),"",INDEX('Crop Comparison'!$A$2:$D$873,MATCH(1,('Crop Comparison'!$A$2:$A$873=$A$9)*('Crop Comparison'!$B$2:$B$873=$A245),0),3))</f>
        <v/>
      </c>
      <c r="C245" s="30" t="str">
        <f t="array" ref="C245">IF(ISERROR(INDEX('Crop Comparison'!$A$2:$D$873,MATCH(1,('Crop Comparison'!$A$2:$A$873=$A$9)*('Crop Comparison'!$B$2:$B$873=$A245),0),4)),"",INDEX('Crop Comparison'!$A$2:$D$873,MATCH(1,('Crop Comparison'!$A$2:$A$873=$A$9)*('Crop Comparison'!$B$2:$B$873=$A245),0),4))</f>
        <v/>
      </c>
      <c r="D245" s="17" t="str">
        <f t="array" ref="D245">IF(ISERROR(INDEX('Crop Comparison'!$A$2:$D$873,MATCH(1,('Crop Comparison'!$A$2:$A$873=$A$9)*('Crop Comparison'!$B$2:$B$873=$B245),0),4)),"",INDEX('Crop Comparison'!$A$2:$D$873,MATCH(1,('Crop Comparison'!$A$2:$A$873=$A$9)*('Crop Comparison'!$B$2:$B$873=$B245),0),4))</f>
        <v/>
      </c>
      <c r="E245" s="11" t="str">
        <f t="array" ref="E245">IF(ISERROR(INDEX('Crop Comparison'!$A$2:$D$873,MATCH(1,('Crop Comparison'!$A$2:$A$873=$A$9)*('Crop Comparison'!$B$2:$B$873=$C245),0),4)),"",INDEX('Crop Comparison'!$A$2:$D$873,MATCH(1,('Crop Comparison'!$A$2:$A$873=$A$9)*('Crop Comparison'!$B$2:$B$873=$C245),0),4))</f>
        <v/>
      </c>
      <c r="F245" s="28" t="str">
        <f t="array" ref="F245">IF(ISERROR(INDEX(Lookup_PestUse!$A$1:$D$876,SMALL(IF(Lookup_PestUse!$B$1:$B$876=$F$9,ROW(Lookup_PestUse!$B$1:$B$876)),ROW(Lookup_PestUse!231:231)),1)),"",INDEX(Lookup_PestUse!$A$1:$B$876,SMALL(IF(Lookup_PestUse!$B$1:$B$876=$F$9,ROW(Lookup_PestUse!$B$1:$B$876)),ROW(Lookup_PestUse!231:231)),1))</f>
        <v/>
      </c>
      <c r="G245" s="29" t="str">
        <f t="array" ref="G245">IF(ISERROR(INDEX(Lookup_PestUse!$A$1:$D$876,MATCH(1,(Lookup_PestUse!$A$1:$A$876=$F245)*(Lookup_PestUse!$B$1:$B$876=$F$9),0),3)),"",INDEX(Lookup_PestUse!$A$1:$D$876,MATCH(1,(Lookup_PestUse!$A$1:$A$876=$F245)*(Lookup_PestUse!$B$1:$B$876=$F$9),0),3))</f>
        <v/>
      </c>
      <c r="H245" s="30" t="str">
        <f t="array" ref="H245">IF(ISERROR(INDEX(Lookup_PestUse!$A$1:$D$876,MATCH(1,(Lookup_PestUse!$A$1:$A$876=$F245)*(Lookup_PestUse!$B$1:$B$876=$F$9),0),4)),"",INDEX(Lookup_PestUse!$A$1:$D$876,MATCH(1,(Lookup_PestUse!$A$1:$A$876=$F245)*(Lookup_PestUse!$B$1:$B$876=$F$9),0),4))</f>
        <v/>
      </c>
    </row>
    <row r="246" spans="1:8" x14ac:dyDescent="0.2">
      <c r="A246" s="28" t="str">
        <f t="array" ref="A246">IF(ISERROR(INDEX('Crop Comparison'!$A$1:$B$873,SMALL(IF('Crop Comparison'!$A$1:$A$873=$A$9,ROW('Crop Comparison'!$A$1:$A$873)),ROW('Crop Comparison'!231:231)),2)),"",INDEX('Crop Comparison'!$A$1:$B$873,SMALL(IF('Crop Comparison'!$A$1:$A$873=$A$9,ROW('Crop Comparison'!$A$1:$A$873)),ROW('Crop Comparison'!231:231)),2))</f>
        <v/>
      </c>
      <c r="B246" s="29" t="str">
        <f t="array" ref="B246">IF(ISERROR(INDEX('Crop Comparison'!$A$2:$D$873,MATCH(1,('Crop Comparison'!$A$2:$A$873=$A$9)*('Crop Comparison'!$B$2:$B$873=$A246),0),3)),"",INDEX('Crop Comparison'!$A$2:$D$873,MATCH(1,('Crop Comparison'!$A$2:$A$873=$A$9)*('Crop Comparison'!$B$2:$B$873=$A246),0),3))</f>
        <v/>
      </c>
      <c r="C246" s="30" t="str">
        <f t="array" ref="C246">IF(ISERROR(INDEX('Crop Comparison'!$A$2:$D$873,MATCH(1,('Crop Comparison'!$A$2:$A$873=$A$9)*('Crop Comparison'!$B$2:$B$873=$A246),0),4)),"",INDEX('Crop Comparison'!$A$2:$D$873,MATCH(1,('Crop Comparison'!$A$2:$A$873=$A$9)*('Crop Comparison'!$B$2:$B$873=$A246),0),4))</f>
        <v/>
      </c>
      <c r="D246" s="17" t="str">
        <f t="array" ref="D246">IF(ISERROR(INDEX('Crop Comparison'!$A$2:$D$873,MATCH(1,('Crop Comparison'!$A$2:$A$873=$A$9)*('Crop Comparison'!$B$2:$B$873=$B246),0),4)),"",INDEX('Crop Comparison'!$A$2:$D$873,MATCH(1,('Crop Comparison'!$A$2:$A$873=$A$9)*('Crop Comparison'!$B$2:$B$873=$B246),0),4))</f>
        <v/>
      </c>
      <c r="E246" s="11" t="str">
        <f t="array" ref="E246">IF(ISERROR(INDEX('Crop Comparison'!$A$2:$D$873,MATCH(1,('Crop Comparison'!$A$2:$A$873=$A$9)*('Crop Comparison'!$B$2:$B$873=$C246),0),4)),"",INDEX('Crop Comparison'!$A$2:$D$873,MATCH(1,('Crop Comparison'!$A$2:$A$873=$A$9)*('Crop Comparison'!$B$2:$B$873=$C246),0),4))</f>
        <v/>
      </c>
      <c r="F246" s="28" t="str">
        <f t="array" ref="F246">IF(ISERROR(INDEX(Lookup_PestUse!$A$1:$D$876,SMALL(IF(Lookup_PestUse!$B$1:$B$876=$F$9,ROW(Lookup_PestUse!$B$1:$B$876)),ROW(Lookup_PestUse!232:232)),1)),"",INDEX(Lookup_PestUse!$A$1:$B$876,SMALL(IF(Lookup_PestUse!$B$1:$B$876=$F$9,ROW(Lookup_PestUse!$B$1:$B$876)),ROW(Lookup_PestUse!232:232)),1))</f>
        <v/>
      </c>
      <c r="G246" s="29" t="str">
        <f t="array" ref="G246">IF(ISERROR(INDEX(Lookup_PestUse!$A$1:$D$876,MATCH(1,(Lookup_PestUse!$A$1:$A$876=$F246)*(Lookup_PestUse!$B$1:$B$876=$F$9),0),3)),"",INDEX(Lookup_PestUse!$A$1:$D$876,MATCH(1,(Lookup_PestUse!$A$1:$A$876=$F246)*(Lookup_PestUse!$B$1:$B$876=$F$9),0),3))</f>
        <v/>
      </c>
      <c r="H246" s="30" t="str">
        <f t="array" ref="H246">IF(ISERROR(INDEX(Lookup_PestUse!$A$1:$D$876,MATCH(1,(Lookup_PestUse!$A$1:$A$876=$F246)*(Lookup_PestUse!$B$1:$B$876=$F$9),0),4)),"",INDEX(Lookup_PestUse!$A$1:$D$876,MATCH(1,(Lookup_PestUse!$A$1:$A$876=$F246)*(Lookup_PestUse!$B$1:$B$876=$F$9),0),4))</f>
        <v/>
      </c>
    </row>
    <row r="247" spans="1:8" x14ac:dyDescent="0.2">
      <c r="A247" s="28" t="str">
        <f t="array" ref="A247">IF(ISERROR(INDEX('Crop Comparison'!$A$1:$B$873,SMALL(IF('Crop Comparison'!$A$1:$A$873=$A$9,ROW('Crop Comparison'!$A$1:$A$873)),ROW('Crop Comparison'!232:232)),2)),"",INDEX('Crop Comparison'!$A$1:$B$873,SMALL(IF('Crop Comparison'!$A$1:$A$873=$A$9,ROW('Crop Comparison'!$A$1:$A$873)),ROW('Crop Comparison'!232:232)),2))</f>
        <v/>
      </c>
      <c r="B247" s="29" t="str">
        <f t="array" ref="B247">IF(ISERROR(INDEX('Crop Comparison'!$A$2:$D$873,MATCH(1,('Crop Comparison'!$A$2:$A$873=$A$9)*('Crop Comparison'!$B$2:$B$873=$A247),0),3)),"",INDEX('Crop Comparison'!$A$2:$D$873,MATCH(1,('Crop Comparison'!$A$2:$A$873=$A$9)*('Crop Comparison'!$B$2:$B$873=$A247),0),3))</f>
        <v/>
      </c>
      <c r="C247" s="30" t="str">
        <f t="array" ref="C247">IF(ISERROR(INDEX('Crop Comparison'!$A$2:$D$873,MATCH(1,('Crop Comparison'!$A$2:$A$873=$A$9)*('Crop Comparison'!$B$2:$B$873=$A247),0),4)),"",INDEX('Crop Comparison'!$A$2:$D$873,MATCH(1,('Crop Comparison'!$A$2:$A$873=$A$9)*('Crop Comparison'!$B$2:$B$873=$A247),0),4))</f>
        <v/>
      </c>
      <c r="D247" s="17" t="str">
        <f t="array" ref="D247">IF(ISERROR(INDEX('Crop Comparison'!$A$2:$D$873,MATCH(1,('Crop Comparison'!$A$2:$A$873=$A$9)*('Crop Comparison'!$B$2:$B$873=$B247),0),4)),"",INDEX('Crop Comparison'!$A$2:$D$873,MATCH(1,('Crop Comparison'!$A$2:$A$873=$A$9)*('Crop Comparison'!$B$2:$B$873=$B247),0),4))</f>
        <v/>
      </c>
      <c r="E247" s="11" t="str">
        <f t="array" ref="E247">IF(ISERROR(INDEX('Crop Comparison'!$A$2:$D$873,MATCH(1,('Crop Comparison'!$A$2:$A$873=$A$9)*('Crop Comparison'!$B$2:$B$873=$C247),0),4)),"",INDEX('Crop Comparison'!$A$2:$D$873,MATCH(1,('Crop Comparison'!$A$2:$A$873=$A$9)*('Crop Comparison'!$B$2:$B$873=$C247),0),4))</f>
        <v/>
      </c>
      <c r="F247" s="28" t="str">
        <f t="array" ref="F247">IF(ISERROR(INDEX(Lookup_PestUse!$A$1:$D$876,SMALL(IF(Lookup_PestUse!$B$1:$B$876=$F$9,ROW(Lookup_PestUse!$B$1:$B$876)),ROW(Lookup_PestUse!233:233)),1)),"",INDEX(Lookup_PestUse!$A$1:$B$876,SMALL(IF(Lookup_PestUse!$B$1:$B$876=$F$9,ROW(Lookup_PestUse!$B$1:$B$876)),ROW(Lookup_PestUse!233:233)),1))</f>
        <v/>
      </c>
      <c r="G247" s="29" t="str">
        <f t="array" ref="G247">IF(ISERROR(INDEX(Lookup_PestUse!$A$1:$D$876,MATCH(1,(Lookup_PestUse!$A$1:$A$876=$F247)*(Lookup_PestUse!$B$1:$B$876=$F$9),0),3)),"",INDEX(Lookup_PestUse!$A$1:$D$876,MATCH(1,(Lookup_PestUse!$A$1:$A$876=$F247)*(Lookup_PestUse!$B$1:$B$876=$F$9),0),3))</f>
        <v/>
      </c>
      <c r="H247" s="30" t="str">
        <f t="array" ref="H247">IF(ISERROR(INDEX(Lookup_PestUse!$A$1:$D$876,MATCH(1,(Lookup_PestUse!$A$1:$A$876=$F247)*(Lookup_PestUse!$B$1:$B$876=$F$9),0),4)),"",INDEX(Lookup_PestUse!$A$1:$D$876,MATCH(1,(Lookup_PestUse!$A$1:$A$876=$F247)*(Lookup_PestUse!$B$1:$B$876=$F$9),0),4))</f>
        <v/>
      </c>
    </row>
    <row r="248" spans="1:8" x14ac:dyDescent="0.2">
      <c r="A248" s="28" t="str">
        <f t="array" ref="A248">IF(ISERROR(INDEX('Crop Comparison'!$A$1:$B$873,SMALL(IF('Crop Comparison'!$A$1:$A$873=$A$9,ROW('Crop Comparison'!$A$1:$A$873)),ROW('Crop Comparison'!233:233)),2)),"",INDEX('Crop Comparison'!$A$1:$B$873,SMALL(IF('Crop Comparison'!$A$1:$A$873=$A$9,ROW('Crop Comparison'!$A$1:$A$873)),ROW('Crop Comparison'!233:233)),2))</f>
        <v/>
      </c>
      <c r="B248" s="29" t="str">
        <f t="array" ref="B248">IF(ISERROR(INDEX('Crop Comparison'!$A$2:$D$873,MATCH(1,('Crop Comparison'!$A$2:$A$873=$A$9)*('Crop Comparison'!$B$2:$B$873=$A248),0),3)),"",INDEX('Crop Comparison'!$A$2:$D$873,MATCH(1,('Crop Comparison'!$A$2:$A$873=$A$9)*('Crop Comparison'!$B$2:$B$873=$A248),0),3))</f>
        <v/>
      </c>
      <c r="C248" s="30" t="str">
        <f t="array" ref="C248">IF(ISERROR(INDEX('Crop Comparison'!$A$2:$D$873,MATCH(1,('Crop Comparison'!$A$2:$A$873=$A$9)*('Crop Comparison'!$B$2:$B$873=$A248),0),4)),"",INDEX('Crop Comparison'!$A$2:$D$873,MATCH(1,('Crop Comparison'!$A$2:$A$873=$A$9)*('Crop Comparison'!$B$2:$B$873=$A248),0),4))</f>
        <v/>
      </c>
      <c r="D248" s="17" t="str">
        <f t="array" ref="D248">IF(ISERROR(INDEX('Crop Comparison'!$A$2:$D$873,MATCH(1,('Crop Comparison'!$A$2:$A$873=$A$9)*('Crop Comparison'!$B$2:$B$873=$B248),0),4)),"",INDEX('Crop Comparison'!$A$2:$D$873,MATCH(1,('Crop Comparison'!$A$2:$A$873=$A$9)*('Crop Comparison'!$B$2:$B$873=$B248),0),4))</f>
        <v/>
      </c>
      <c r="E248" s="11" t="str">
        <f t="array" ref="E248">IF(ISERROR(INDEX('Crop Comparison'!$A$2:$D$873,MATCH(1,('Crop Comparison'!$A$2:$A$873=$A$9)*('Crop Comparison'!$B$2:$B$873=$C248),0),4)),"",INDEX('Crop Comparison'!$A$2:$D$873,MATCH(1,('Crop Comparison'!$A$2:$A$873=$A$9)*('Crop Comparison'!$B$2:$B$873=$C248),0),4))</f>
        <v/>
      </c>
      <c r="F248" s="28" t="str">
        <f t="array" ref="F248">IF(ISERROR(INDEX(Lookup_PestUse!$A$1:$D$876,SMALL(IF(Lookup_PestUse!$B$1:$B$876=$F$9,ROW(Lookup_PestUse!$B$1:$B$876)),ROW(Lookup_PestUse!234:234)),1)),"",INDEX(Lookup_PestUse!$A$1:$B$876,SMALL(IF(Lookup_PestUse!$B$1:$B$876=$F$9,ROW(Lookup_PestUse!$B$1:$B$876)),ROW(Lookup_PestUse!234:234)),1))</f>
        <v/>
      </c>
      <c r="G248" s="29" t="str">
        <f t="array" ref="G248">IF(ISERROR(INDEX(Lookup_PestUse!$A$1:$D$876,MATCH(1,(Lookup_PestUse!$A$1:$A$876=$F248)*(Lookup_PestUse!$B$1:$B$876=$F$9),0),3)),"",INDEX(Lookup_PestUse!$A$1:$D$876,MATCH(1,(Lookup_PestUse!$A$1:$A$876=$F248)*(Lookup_PestUse!$B$1:$B$876=$F$9),0),3))</f>
        <v/>
      </c>
      <c r="H248" s="30" t="str">
        <f t="array" ref="H248">IF(ISERROR(INDEX(Lookup_PestUse!$A$1:$D$876,MATCH(1,(Lookup_PestUse!$A$1:$A$876=$F248)*(Lookup_PestUse!$B$1:$B$876=$F$9),0),4)),"",INDEX(Lookup_PestUse!$A$1:$D$876,MATCH(1,(Lookup_PestUse!$A$1:$A$876=$F248)*(Lookup_PestUse!$B$1:$B$876=$F$9),0),4))</f>
        <v/>
      </c>
    </row>
    <row r="249" spans="1:8" x14ac:dyDescent="0.2">
      <c r="A249" s="28" t="str">
        <f t="array" ref="A249">IF(ISERROR(INDEX('Crop Comparison'!$A$1:$B$873,SMALL(IF('Crop Comparison'!$A$1:$A$873=$A$9,ROW('Crop Comparison'!$A$1:$A$873)),ROW('Crop Comparison'!234:234)),2)),"",INDEX('Crop Comparison'!$A$1:$B$873,SMALL(IF('Crop Comparison'!$A$1:$A$873=$A$9,ROW('Crop Comparison'!$A$1:$A$873)),ROW('Crop Comparison'!234:234)),2))</f>
        <v/>
      </c>
      <c r="B249" s="29" t="str">
        <f t="array" ref="B249">IF(ISERROR(INDEX('Crop Comparison'!$A$2:$D$873,MATCH(1,('Crop Comparison'!$A$2:$A$873=$A$9)*('Crop Comparison'!$B$2:$B$873=$A249),0),3)),"",INDEX('Crop Comparison'!$A$2:$D$873,MATCH(1,('Crop Comparison'!$A$2:$A$873=$A$9)*('Crop Comparison'!$B$2:$B$873=$A249),0),3))</f>
        <v/>
      </c>
      <c r="C249" s="30" t="str">
        <f t="array" ref="C249">IF(ISERROR(INDEX('Crop Comparison'!$A$2:$D$873,MATCH(1,('Crop Comparison'!$A$2:$A$873=$A$9)*('Crop Comparison'!$B$2:$B$873=$A249),0),4)),"",INDEX('Crop Comparison'!$A$2:$D$873,MATCH(1,('Crop Comparison'!$A$2:$A$873=$A$9)*('Crop Comparison'!$B$2:$B$873=$A249),0),4))</f>
        <v/>
      </c>
      <c r="D249" s="17" t="str">
        <f t="array" ref="D249">IF(ISERROR(INDEX('Crop Comparison'!$A$2:$D$873,MATCH(1,('Crop Comparison'!$A$2:$A$873=$A$9)*('Crop Comparison'!$B$2:$B$873=$B249),0),4)),"",INDEX('Crop Comparison'!$A$2:$D$873,MATCH(1,('Crop Comparison'!$A$2:$A$873=$A$9)*('Crop Comparison'!$B$2:$B$873=$B249),0),4))</f>
        <v/>
      </c>
      <c r="E249" s="11" t="str">
        <f t="array" ref="E249">IF(ISERROR(INDEX('Crop Comparison'!$A$2:$D$873,MATCH(1,('Crop Comparison'!$A$2:$A$873=$A$9)*('Crop Comparison'!$B$2:$B$873=$C249),0),4)),"",INDEX('Crop Comparison'!$A$2:$D$873,MATCH(1,('Crop Comparison'!$A$2:$A$873=$A$9)*('Crop Comparison'!$B$2:$B$873=$C249),0),4))</f>
        <v/>
      </c>
      <c r="F249" s="28" t="str">
        <f t="array" ref="F249">IF(ISERROR(INDEX(Lookup_PestUse!$A$1:$D$876,SMALL(IF(Lookup_PestUse!$B$1:$B$876=$F$9,ROW(Lookup_PestUse!$B$1:$B$876)),ROW(Lookup_PestUse!235:235)),1)),"",INDEX(Lookup_PestUse!$A$1:$B$876,SMALL(IF(Lookup_PestUse!$B$1:$B$876=$F$9,ROW(Lookup_PestUse!$B$1:$B$876)),ROW(Lookup_PestUse!235:235)),1))</f>
        <v/>
      </c>
      <c r="G249" s="29" t="str">
        <f t="array" ref="G249">IF(ISERROR(INDEX(Lookup_PestUse!$A$1:$D$876,MATCH(1,(Lookup_PestUse!$A$1:$A$876=$F249)*(Lookup_PestUse!$B$1:$B$876=$F$9),0),3)),"",INDEX(Lookup_PestUse!$A$1:$D$876,MATCH(1,(Lookup_PestUse!$A$1:$A$876=$F249)*(Lookup_PestUse!$B$1:$B$876=$F$9),0),3))</f>
        <v/>
      </c>
      <c r="H249" s="30" t="str">
        <f t="array" ref="H249">IF(ISERROR(INDEX(Lookup_PestUse!$A$1:$D$876,MATCH(1,(Lookup_PestUse!$A$1:$A$876=$F249)*(Lookup_PestUse!$B$1:$B$876=$F$9),0),4)),"",INDEX(Lookup_PestUse!$A$1:$D$876,MATCH(1,(Lookup_PestUse!$A$1:$A$876=$F249)*(Lookup_PestUse!$B$1:$B$876=$F$9),0),4))</f>
        <v/>
      </c>
    </row>
    <row r="250" spans="1:8" x14ac:dyDescent="0.2">
      <c r="A250" s="28" t="str">
        <f t="array" ref="A250">IF(ISERROR(INDEX('Crop Comparison'!$A$1:$B$873,SMALL(IF('Crop Comparison'!$A$1:$A$873=$A$9,ROW('Crop Comparison'!$A$1:$A$873)),ROW('Crop Comparison'!235:235)),2)),"",INDEX('Crop Comparison'!$A$1:$B$873,SMALL(IF('Crop Comparison'!$A$1:$A$873=$A$9,ROW('Crop Comparison'!$A$1:$A$873)),ROW('Crop Comparison'!235:235)),2))</f>
        <v/>
      </c>
      <c r="B250" s="29" t="str">
        <f t="array" ref="B250">IF(ISERROR(INDEX('Crop Comparison'!$A$2:$D$873,MATCH(1,('Crop Comparison'!$A$2:$A$873=$A$9)*('Crop Comparison'!$B$2:$B$873=$A250),0),3)),"",INDEX('Crop Comparison'!$A$2:$D$873,MATCH(1,('Crop Comparison'!$A$2:$A$873=$A$9)*('Crop Comparison'!$B$2:$B$873=$A250),0),3))</f>
        <v/>
      </c>
      <c r="C250" s="30" t="str">
        <f t="array" ref="C250">IF(ISERROR(INDEX('Crop Comparison'!$A$2:$D$873,MATCH(1,('Crop Comparison'!$A$2:$A$873=$A$9)*('Crop Comparison'!$B$2:$B$873=$A250),0),4)),"",INDEX('Crop Comparison'!$A$2:$D$873,MATCH(1,('Crop Comparison'!$A$2:$A$873=$A$9)*('Crop Comparison'!$B$2:$B$873=$A250),0),4))</f>
        <v/>
      </c>
      <c r="D250" s="17" t="str">
        <f t="array" ref="D250">IF(ISERROR(INDEX('Crop Comparison'!$A$2:$D$873,MATCH(1,('Crop Comparison'!$A$2:$A$873=$A$9)*('Crop Comparison'!$B$2:$B$873=$B250),0),4)),"",INDEX('Crop Comparison'!$A$2:$D$873,MATCH(1,('Crop Comparison'!$A$2:$A$873=$A$9)*('Crop Comparison'!$B$2:$B$873=$B250),0),4))</f>
        <v/>
      </c>
      <c r="E250" s="11" t="str">
        <f t="array" ref="E250">IF(ISERROR(INDEX('Crop Comparison'!$A$2:$D$873,MATCH(1,('Crop Comparison'!$A$2:$A$873=$A$9)*('Crop Comparison'!$B$2:$B$873=$C250),0),4)),"",INDEX('Crop Comparison'!$A$2:$D$873,MATCH(1,('Crop Comparison'!$A$2:$A$873=$A$9)*('Crop Comparison'!$B$2:$B$873=$C250),0),4))</f>
        <v/>
      </c>
      <c r="F250" s="28" t="str">
        <f t="array" ref="F250">IF(ISERROR(INDEX(Lookup_PestUse!$A$1:$D$876,SMALL(IF(Lookup_PestUse!$B$1:$B$876=$F$9,ROW(Lookup_PestUse!$B$1:$B$876)),ROW(Lookup_PestUse!236:236)),1)),"",INDEX(Lookup_PestUse!$A$1:$B$876,SMALL(IF(Lookup_PestUse!$B$1:$B$876=$F$9,ROW(Lookup_PestUse!$B$1:$B$876)),ROW(Lookup_PestUse!236:236)),1))</f>
        <v/>
      </c>
      <c r="G250" s="29" t="str">
        <f t="array" ref="G250">IF(ISERROR(INDEX(Lookup_PestUse!$A$1:$D$876,MATCH(1,(Lookup_PestUse!$A$1:$A$876=$F250)*(Lookup_PestUse!$B$1:$B$876=$F$9),0),3)),"",INDEX(Lookup_PestUse!$A$1:$D$876,MATCH(1,(Lookup_PestUse!$A$1:$A$876=$F250)*(Lookup_PestUse!$B$1:$B$876=$F$9),0),3))</f>
        <v/>
      </c>
      <c r="H250" s="30" t="str">
        <f t="array" ref="H250">IF(ISERROR(INDEX(Lookup_PestUse!$A$1:$D$876,MATCH(1,(Lookup_PestUse!$A$1:$A$876=$F250)*(Lookup_PestUse!$B$1:$B$876=$F$9),0),4)),"",INDEX(Lookup_PestUse!$A$1:$D$876,MATCH(1,(Lookup_PestUse!$A$1:$A$876=$F250)*(Lookup_PestUse!$B$1:$B$876=$F$9),0),4))</f>
        <v/>
      </c>
    </row>
    <row r="251" spans="1:8" x14ac:dyDescent="0.2">
      <c r="A251" s="28" t="str">
        <f t="array" ref="A251">IF(ISERROR(INDEX('Crop Comparison'!$A$1:$B$873,SMALL(IF('Crop Comparison'!$A$1:$A$873=$A$9,ROW('Crop Comparison'!$A$1:$A$873)),ROW('Crop Comparison'!236:236)),2)),"",INDEX('Crop Comparison'!$A$1:$B$873,SMALL(IF('Crop Comparison'!$A$1:$A$873=$A$9,ROW('Crop Comparison'!$A$1:$A$873)),ROW('Crop Comparison'!236:236)),2))</f>
        <v/>
      </c>
      <c r="B251" s="29" t="str">
        <f t="array" ref="B251">IF(ISERROR(INDEX('Crop Comparison'!$A$2:$D$873,MATCH(1,('Crop Comparison'!$A$2:$A$873=$A$9)*('Crop Comparison'!$B$2:$B$873=$A251),0),3)),"",INDEX('Crop Comparison'!$A$2:$D$873,MATCH(1,('Crop Comparison'!$A$2:$A$873=$A$9)*('Crop Comparison'!$B$2:$B$873=$A251),0),3))</f>
        <v/>
      </c>
      <c r="C251" s="30" t="str">
        <f t="array" ref="C251">IF(ISERROR(INDEX('Crop Comparison'!$A$2:$D$873,MATCH(1,('Crop Comparison'!$A$2:$A$873=$A$9)*('Crop Comparison'!$B$2:$B$873=$A251),0),4)),"",INDEX('Crop Comparison'!$A$2:$D$873,MATCH(1,('Crop Comparison'!$A$2:$A$873=$A$9)*('Crop Comparison'!$B$2:$B$873=$A251),0),4))</f>
        <v/>
      </c>
      <c r="D251" s="17" t="str">
        <f t="array" ref="D251">IF(ISERROR(INDEX('Crop Comparison'!$A$2:$D$873,MATCH(1,('Crop Comparison'!$A$2:$A$873=$A$9)*('Crop Comparison'!$B$2:$B$873=$B251),0),4)),"",INDEX('Crop Comparison'!$A$2:$D$873,MATCH(1,('Crop Comparison'!$A$2:$A$873=$A$9)*('Crop Comparison'!$B$2:$B$873=$B251),0),4))</f>
        <v/>
      </c>
      <c r="E251" s="11" t="str">
        <f t="array" ref="E251">IF(ISERROR(INDEX('Crop Comparison'!$A$2:$D$873,MATCH(1,('Crop Comparison'!$A$2:$A$873=$A$9)*('Crop Comparison'!$B$2:$B$873=$C251),0),4)),"",INDEX('Crop Comparison'!$A$2:$D$873,MATCH(1,('Crop Comparison'!$A$2:$A$873=$A$9)*('Crop Comparison'!$B$2:$B$873=$C251),0),4))</f>
        <v/>
      </c>
      <c r="F251" s="28" t="str">
        <f t="array" ref="F251">IF(ISERROR(INDEX(Lookup_PestUse!$A$1:$D$876,SMALL(IF(Lookup_PestUse!$B$1:$B$876=$F$9,ROW(Lookup_PestUse!$B$1:$B$876)),ROW(Lookup_PestUse!237:237)),1)),"",INDEX(Lookup_PestUse!$A$1:$B$876,SMALL(IF(Lookup_PestUse!$B$1:$B$876=$F$9,ROW(Lookup_PestUse!$B$1:$B$876)),ROW(Lookup_PestUse!237:237)),1))</f>
        <v/>
      </c>
      <c r="G251" s="29" t="str">
        <f t="array" ref="G251">IF(ISERROR(INDEX(Lookup_PestUse!$A$1:$D$876,MATCH(1,(Lookup_PestUse!$A$1:$A$876=$F251)*(Lookup_PestUse!$B$1:$B$876=$F$9),0),3)),"",INDEX(Lookup_PestUse!$A$1:$D$876,MATCH(1,(Lookup_PestUse!$A$1:$A$876=$F251)*(Lookup_PestUse!$B$1:$B$876=$F$9),0),3))</f>
        <v/>
      </c>
      <c r="H251" s="30" t="str">
        <f t="array" ref="H251">IF(ISERROR(INDEX(Lookup_PestUse!$A$1:$D$876,MATCH(1,(Lookup_PestUse!$A$1:$A$876=$F251)*(Lookup_PestUse!$B$1:$B$876=$F$9),0),4)),"",INDEX(Lookup_PestUse!$A$1:$D$876,MATCH(1,(Lookup_PestUse!$A$1:$A$876=$F251)*(Lookup_PestUse!$B$1:$B$876=$F$9),0),4))</f>
        <v/>
      </c>
    </row>
    <row r="252" spans="1:8" x14ac:dyDescent="0.2">
      <c r="A252" s="28" t="str">
        <f t="array" ref="A252">IF(ISERROR(INDEX('Crop Comparison'!$A$1:$B$873,SMALL(IF('Crop Comparison'!$A$1:$A$873=$A$9,ROW('Crop Comparison'!$A$1:$A$873)),ROW('Crop Comparison'!237:237)),2)),"",INDEX('Crop Comparison'!$A$1:$B$873,SMALL(IF('Crop Comparison'!$A$1:$A$873=$A$9,ROW('Crop Comparison'!$A$1:$A$873)),ROW('Crop Comparison'!237:237)),2))</f>
        <v/>
      </c>
      <c r="B252" s="29" t="str">
        <f t="array" ref="B252">IF(ISERROR(INDEX('Crop Comparison'!$A$2:$D$873,MATCH(1,('Crop Comparison'!$A$2:$A$873=$A$9)*('Crop Comparison'!$B$2:$B$873=$A252),0),3)),"",INDEX('Crop Comparison'!$A$2:$D$873,MATCH(1,('Crop Comparison'!$A$2:$A$873=$A$9)*('Crop Comparison'!$B$2:$B$873=$A252),0),3))</f>
        <v/>
      </c>
      <c r="C252" s="30" t="str">
        <f t="array" ref="C252">IF(ISERROR(INDEX('Crop Comparison'!$A$2:$D$873,MATCH(1,('Crop Comparison'!$A$2:$A$873=$A$9)*('Crop Comparison'!$B$2:$B$873=$A252),0),4)),"",INDEX('Crop Comparison'!$A$2:$D$873,MATCH(1,('Crop Comparison'!$A$2:$A$873=$A$9)*('Crop Comparison'!$B$2:$B$873=$A252),0),4))</f>
        <v/>
      </c>
      <c r="D252" s="17" t="str">
        <f t="array" ref="D252">IF(ISERROR(INDEX('Crop Comparison'!$A$2:$D$873,MATCH(1,('Crop Comparison'!$A$2:$A$873=$A$9)*('Crop Comparison'!$B$2:$B$873=$B252),0),4)),"",INDEX('Crop Comparison'!$A$2:$D$873,MATCH(1,('Crop Comparison'!$A$2:$A$873=$A$9)*('Crop Comparison'!$B$2:$B$873=$B252),0),4))</f>
        <v/>
      </c>
      <c r="E252" s="11" t="str">
        <f t="array" ref="E252">IF(ISERROR(INDEX('Crop Comparison'!$A$2:$D$873,MATCH(1,('Crop Comparison'!$A$2:$A$873=$A$9)*('Crop Comparison'!$B$2:$B$873=$C252),0),4)),"",INDEX('Crop Comparison'!$A$2:$D$873,MATCH(1,('Crop Comparison'!$A$2:$A$873=$A$9)*('Crop Comparison'!$B$2:$B$873=$C252),0),4))</f>
        <v/>
      </c>
      <c r="F252" s="28" t="str">
        <f t="array" ref="F252">IF(ISERROR(INDEX(Lookup_PestUse!$A$1:$D$876,SMALL(IF(Lookup_PestUse!$B$1:$B$876=$F$9,ROW(Lookup_PestUse!$B$1:$B$876)),ROW(Lookup_PestUse!238:238)),1)),"",INDEX(Lookup_PestUse!$A$1:$B$876,SMALL(IF(Lookup_PestUse!$B$1:$B$876=$F$9,ROW(Lookup_PestUse!$B$1:$B$876)),ROW(Lookup_PestUse!238:238)),1))</f>
        <v/>
      </c>
      <c r="G252" s="29" t="str">
        <f t="array" ref="G252">IF(ISERROR(INDEX(Lookup_PestUse!$A$1:$D$876,MATCH(1,(Lookup_PestUse!$A$1:$A$876=$F252)*(Lookup_PestUse!$B$1:$B$876=$F$9),0),3)),"",INDEX(Lookup_PestUse!$A$1:$D$876,MATCH(1,(Lookup_PestUse!$A$1:$A$876=$F252)*(Lookup_PestUse!$B$1:$B$876=$F$9),0),3))</f>
        <v/>
      </c>
      <c r="H252" s="30" t="str">
        <f t="array" ref="H252">IF(ISERROR(INDEX(Lookup_PestUse!$A$1:$D$876,MATCH(1,(Lookup_PestUse!$A$1:$A$876=$F252)*(Lookup_PestUse!$B$1:$B$876=$F$9),0),4)),"",INDEX(Lookup_PestUse!$A$1:$D$876,MATCH(1,(Lookup_PestUse!$A$1:$A$876=$F252)*(Lookup_PestUse!$B$1:$B$876=$F$9),0),4))</f>
        <v/>
      </c>
    </row>
    <row r="253" spans="1:8" x14ac:dyDescent="0.2">
      <c r="A253" s="28" t="str">
        <f t="array" ref="A253">IF(ISERROR(INDEX('Crop Comparison'!$A$1:$B$873,SMALL(IF('Crop Comparison'!$A$1:$A$873=$A$9,ROW('Crop Comparison'!$A$1:$A$873)),ROW('Crop Comparison'!238:238)),2)),"",INDEX('Crop Comparison'!$A$1:$B$873,SMALL(IF('Crop Comparison'!$A$1:$A$873=$A$9,ROW('Crop Comparison'!$A$1:$A$873)),ROW('Crop Comparison'!238:238)),2))</f>
        <v/>
      </c>
      <c r="B253" s="29" t="str">
        <f t="array" ref="B253">IF(ISERROR(INDEX('Crop Comparison'!$A$2:$D$873,MATCH(1,('Crop Comparison'!$A$2:$A$873=$A$9)*('Crop Comparison'!$B$2:$B$873=$A253),0),3)),"",INDEX('Crop Comparison'!$A$2:$D$873,MATCH(1,('Crop Comparison'!$A$2:$A$873=$A$9)*('Crop Comparison'!$B$2:$B$873=$A253),0),3))</f>
        <v/>
      </c>
      <c r="C253" s="30" t="str">
        <f t="array" ref="C253">IF(ISERROR(INDEX('Crop Comparison'!$A$2:$D$873,MATCH(1,('Crop Comparison'!$A$2:$A$873=$A$9)*('Crop Comparison'!$B$2:$B$873=$A253),0),4)),"",INDEX('Crop Comparison'!$A$2:$D$873,MATCH(1,('Crop Comparison'!$A$2:$A$873=$A$9)*('Crop Comparison'!$B$2:$B$873=$A253),0),4))</f>
        <v/>
      </c>
      <c r="D253" s="17" t="str">
        <f t="array" ref="D253">IF(ISERROR(INDEX('Crop Comparison'!$A$2:$D$873,MATCH(1,('Crop Comparison'!$A$2:$A$873=$A$9)*('Crop Comparison'!$B$2:$B$873=$B253),0),4)),"",INDEX('Crop Comparison'!$A$2:$D$873,MATCH(1,('Crop Comparison'!$A$2:$A$873=$A$9)*('Crop Comparison'!$B$2:$B$873=$B253),0),4))</f>
        <v/>
      </c>
      <c r="E253" s="11" t="str">
        <f t="array" ref="E253">IF(ISERROR(INDEX('Crop Comparison'!$A$2:$D$873,MATCH(1,('Crop Comparison'!$A$2:$A$873=$A$9)*('Crop Comparison'!$B$2:$B$873=$C253),0),4)),"",INDEX('Crop Comparison'!$A$2:$D$873,MATCH(1,('Crop Comparison'!$A$2:$A$873=$A$9)*('Crop Comparison'!$B$2:$B$873=$C253),0),4))</f>
        <v/>
      </c>
      <c r="F253" s="28" t="str">
        <f t="array" ref="F253">IF(ISERROR(INDEX(Lookup_PestUse!$A$1:$D$876,SMALL(IF(Lookup_PestUse!$B$1:$B$876=$F$9,ROW(Lookup_PestUse!$B$1:$B$876)),ROW(Lookup_PestUse!239:239)),1)),"",INDEX(Lookup_PestUse!$A$1:$B$876,SMALL(IF(Lookup_PestUse!$B$1:$B$876=$F$9,ROW(Lookup_PestUse!$B$1:$B$876)),ROW(Lookup_PestUse!239:239)),1))</f>
        <v/>
      </c>
      <c r="G253" s="29" t="str">
        <f t="array" ref="G253">IF(ISERROR(INDEX(Lookup_PestUse!$A$1:$D$876,MATCH(1,(Lookup_PestUse!$A$1:$A$876=$F253)*(Lookup_PestUse!$B$1:$B$876=$F$9),0),3)),"",INDEX(Lookup_PestUse!$A$1:$D$876,MATCH(1,(Lookup_PestUse!$A$1:$A$876=$F253)*(Lookup_PestUse!$B$1:$B$876=$F$9),0),3))</f>
        <v/>
      </c>
      <c r="H253" s="30" t="str">
        <f t="array" ref="H253">IF(ISERROR(INDEX(Lookup_PestUse!$A$1:$D$876,MATCH(1,(Lookup_PestUse!$A$1:$A$876=$F253)*(Lookup_PestUse!$B$1:$B$876=$F$9),0),4)),"",INDEX(Lookup_PestUse!$A$1:$D$876,MATCH(1,(Lookup_PestUse!$A$1:$A$876=$F253)*(Lookup_PestUse!$B$1:$B$876=$F$9),0),4))</f>
        <v/>
      </c>
    </row>
    <row r="254" spans="1:8" x14ac:dyDescent="0.2">
      <c r="A254" s="28" t="str">
        <f t="array" ref="A254">IF(ISERROR(INDEX('Crop Comparison'!$A$1:$B$873,SMALL(IF('Crop Comparison'!$A$1:$A$873=$A$9,ROW('Crop Comparison'!$A$1:$A$873)),ROW('Crop Comparison'!239:239)),2)),"",INDEX('Crop Comparison'!$A$1:$B$873,SMALL(IF('Crop Comparison'!$A$1:$A$873=$A$9,ROW('Crop Comparison'!$A$1:$A$873)),ROW('Crop Comparison'!239:239)),2))</f>
        <v/>
      </c>
      <c r="B254" s="29" t="str">
        <f t="array" ref="B254">IF(ISERROR(INDEX('Crop Comparison'!$A$2:$D$873,MATCH(1,('Crop Comparison'!$A$2:$A$873=$A$9)*('Crop Comparison'!$B$2:$B$873=$A254),0),3)),"",INDEX('Crop Comparison'!$A$2:$D$873,MATCH(1,('Crop Comparison'!$A$2:$A$873=$A$9)*('Crop Comparison'!$B$2:$B$873=$A254),0),3))</f>
        <v/>
      </c>
      <c r="C254" s="30" t="str">
        <f t="array" ref="C254">IF(ISERROR(INDEX('Crop Comparison'!$A$2:$D$873,MATCH(1,('Crop Comparison'!$A$2:$A$873=$A$9)*('Crop Comparison'!$B$2:$B$873=$A254),0),4)),"",INDEX('Crop Comparison'!$A$2:$D$873,MATCH(1,('Crop Comparison'!$A$2:$A$873=$A$9)*('Crop Comparison'!$B$2:$B$873=$A254),0),4))</f>
        <v/>
      </c>
      <c r="D254" s="17" t="str">
        <f t="array" ref="D254">IF(ISERROR(INDEX('Crop Comparison'!$A$2:$D$873,MATCH(1,('Crop Comparison'!$A$2:$A$873=$A$9)*('Crop Comparison'!$B$2:$B$873=$B254),0),4)),"",INDEX('Crop Comparison'!$A$2:$D$873,MATCH(1,('Crop Comparison'!$A$2:$A$873=$A$9)*('Crop Comparison'!$B$2:$B$873=$B254),0),4))</f>
        <v/>
      </c>
      <c r="E254" s="11" t="str">
        <f t="array" ref="E254">IF(ISERROR(INDEX('Crop Comparison'!$A$2:$D$873,MATCH(1,('Crop Comparison'!$A$2:$A$873=$A$9)*('Crop Comparison'!$B$2:$B$873=$C254),0),4)),"",INDEX('Crop Comparison'!$A$2:$D$873,MATCH(1,('Crop Comparison'!$A$2:$A$873=$A$9)*('Crop Comparison'!$B$2:$B$873=$C254),0),4))</f>
        <v/>
      </c>
      <c r="F254" s="28" t="str">
        <f t="array" ref="F254">IF(ISERROR(INDEX(Lookup_PestUse!$A$1:$D$876,SMALL(IF(Lookup_PestUse!$B$1:$B$876=$F$9,ROW(Lookup_PestUse!$B$1:$B$876)),ROW(Lookup_PestUse!240:240)),1)),"",INDEX(Lookup_PestUse!$A$1:$B$876,SMALL(IF(Lookup_PestUse!$B$1:$B$876=$F$9,ROW(Lookup_PestUse!$B$1:$B$876)),ROW(Lookup_PestUse!240:240)),1))</f>
        <v/>
      </c>
      <c r="G254" s="29" t="str">
        <f t="array" ref="G254">IF(ISERROR(INDEX(Lookup_PestUse!$A$1:$D$876,MATCH(1,(Lookup_PestUse!$A$1:$A$876=$F254)*(Lookup_PestUse!$B$1:$B$876=$F$9),0),3)),"",INDEX(Lookup_PestUse!$A$1:$D$876,MATCH(1,(Lookup_PestUse!$A$1:$A$876=$F254)*(Lookup_PestUse!$B$1:$B$876=$F$9),0),3))</f>
        <v/>
      </c>
      <c r="H254" s="30" t="str">
        <f t="array" ref="H254">IF(ISERROR(INDEX(Lookup_PestUse!$A$1:$D$876,MATCH(1,(Lookup_PestUse!$A$1:$A$876=$F254)*(Lookup_PestUse!$B$1:$B$876=$F$9),0),4)),"",INDEX(Lookup_PestUse!$A$1:$D$876,MATCH(1,(Lookup_PestUse!$A$1:$A$876=$F254)*(Lookup_PestUse!$B$1:$B$876=$F$9),0),4))</f>
        <v/>
      </c>
    </row>
    <row r="255" spans="1:8" x14ac:dyDescent="0.2">
      <c r="A255" s="28" t="str">
        <f t="array" ref="A255">IF(ISERROR(INDEX('Crop Comparison'!$A$1:$B$873,SMALL(IF('Crop Comparison'!$A$1:$A$873=$A$9,ROW('Crop Comparison'!$A$1:$A$873)),ROW('Crop Comparison'!240:240)),2)),"",INDEX('Crop Comparison'!$A$1:$B$873,SMALL(IF('Crop Comparison'!$A$1:$A$873=$A$9,ROW('Crop Comparison'!$A$1:$A$873)),ROW('Crop Comparison'!240:240)),2))</f>
        <v/>
      </c>
      <c r="B255" s="29" t="str">
        <f t="array" ref="B255">IF(ISERROR(INDEX('Crop Comparison'!$A$2:$D$873,MATCH(1,('Crop Comparison'!$A$2:$A$873=$A$9)*('Crop Comparison'!$B$2:$B$873=$A255),0),3)),"",INDEX('Crop Comparison'!$A$2:$D$873,MATCH(1,('Crop Comparison'!$A$2:$A$873=$A$9)*('Crop Comparison'!$B$2:$B$873=$A255),0),3))</f>
        <v/>
      </c>
      <c r="C255" s="30" t="str">
        <f t="array" ref="C255">IF(ISERROR(INDEX('Crop Comparison'!$A$2:$D$873,MATCH(1,('Crop Comparison'!$A$2:$A$873=$A$9)*('Crop Comparison'!$B$2:$B$873=$A255),0),4)),"",INDEX('Crop Comparison'!$A$2:$D$873,MATCH(1,('Crop Comparison'!$A$2:$A$873=$A$9)*('Crop Comparison'!$B$2:$B$873=$A255),0),4))</f>
        <v/>
      </c>
      <c r="D255" s="17" t="str">
        <f t="array" ref="D255">IF(ISERROR(INDEX('Crop Comparison'!$A$2:$D$873,MATCH(1,('Crop Comparison'!$A$2:$A$873=$A$9)*('Crop Comparison'!$B$2:$B$873=$B255),0),4)),"",INDEX('Crop Comparison'!$A$2:$D$873,MATCH(1,('Crop Comparison'!$A$2:$A$873=$A$9)*('Crop Comparison'!$B$2:$B$873=$B255),0),4))</f>
        <v/>
      </c>
      <c r="E255" s="11" t="str">
        <f t="array" ref="E255">IF(ISERROR(INDEX('Crop Comparison'!$A$2:$D$873,MATCH(1,('Crop Comparison'!$A$2:$A$873=$A$9)*('Crop Comparison'!$B$2:$B$873=$C255),0),4)),"",INDEX('Crop Comparison'!$A$2:$D$873,MATCH(1,('Crop Comparison'!$A$2:$A$873=$A$9)*('Crop Comparison'!$B$2:$B$873=$C255),0),4))</f>
        <v/>
      </c>
      <c r="F255" s="28" t="str">
        <f t="array" ref="F255">IF(ISERROR(INDEX(Lookup_PestUse!$A$1:$D$876,SMALL(IF(Lookup_PestUse!$B$1:$B$876=$F$9,ROW(Lookup_PestUse!$B$1:$B$876)),ROW(Lookup_PestUse!241:241)),1)),"",INDEX(Lookup_PestUse!$A$1:$B$876,SMALL(IF(Lookup_PestUse!$B$1:$B$876=$F$9,ROW(Lookup_PestUse!$B$1:$B$876)),ROW(Lookup_PestUse!241:241)),1))</f>
        <v/>
      </c>
      <c r="G255" s="29" t="str">
        <f t="array" ref="G255">IF(ISERROR(INDEX(Lookup_PestUse!$A$1:$D$876,MATCH(1,(Lookup_PestUse!$A$1:$A$876=$F255)*(Lookup_PestUse!$B$1:$B$876=$F$9),0),3)),"",INDEX(Lookup_PestUse!$A$1:$D$876,MATCH(1,(Lookup_PestUse!$A$1:$A$876=$F255)*(Lookup_PestUse!$B$1:$B$876=$F$9),0),3))</f>
        <v/>
      </c>
      <c r="H255" s="30" t="str">
        <f t="array" ref="H255">IF(ISERROR(INDEX(Lookup_PestUse!$A$1:$D$876,MATCH(1,(Lookup_PestUse!$A$1:$A$876=$F255)*(Lookup_PestUse!$B$1:$B$876=$F$9),0),4)),"",INDEX(Lookup_PestUse!$A$1:$D$876,MATCH(1,(Lookup_PestUse!$A$1:$A$876=$F255)*(Lookup_PestUse!$B$1:$B$876=$F$9),0),4))</f>
        <v/>
      </c>
    </row>
    <row r="256" spans="1:8" x14ac:dyDescent="0.2">
      <c r="A256" s="28" t="str">
        <f t="array" ref="A256">IF(ISERROR(INDEX('Crop Comparison'!$A$1:$B$873,SMALL(IF('Crop Comparison'!$A$1:$A$873=$A$9,ROW('Crop Comparison'!$A$1:$A$873)),ROW('Crop Comparison'!241:241)),2)),"",INDEX('Crop Comparison'!$A$1:$B$873,SMALL(IF('Crop Comparison'!$A$1:$A$873=$A$9,ROW('Crop Comparison'!$A$1:$A$873)),ROW('Crop Comparison'!241:241)),2))</f>
        <v/>
      </c>
      <c r="B256" s="29" t="str">
        <f t="array" ref="B256">IF(ISERROR(INDEX('Crop Comparison'!$A$2:$D$873,MATCH(1,('Crop Comparison'!$A$2:$A$873=$A$9)*('Crop Comparison'!$B$2:$B$873=$A256),0),3)),"",INDEX('Crop Comparison'!$A$2:$D$873,MATCH(1,('Crop Comparison'!$A$2:$A$873=$A$9)*('Crop Comparison'!$B$2:$B$873=$A256),0),3))</f>
        <v/>
      </c>
      <c r="C256" s="30" t="str">
        <f t="array" ref="C256">IF(ISERROR(INDEX('Crop Comparison'!$A$2:$D$873,MATCH(1,('Crop Comparison'!$A$2:$A$873=$A$9)*('Crop Comparison'!$B$2:$B$873=$A256),0),4)),"",INDEX('Crop Comparison'!$A$2:$D$873,MATCH(1,('Crop Comparison'!$A$2:$A$873=$A$9)*('Crop Comparison'!$B$2:$B$873=$A256),0),4))</f>
        <v/>
      </c>
      <c r="D256" s="17" t="str">
        <f t="array" ref="D256">IF(ISERROR(INDEX('Crop Comparison'!$A$2:$D$873,MATCH(1,('Crop Comparison'!$A$2:$A$873=$A$9)*('Crop Comparison'!$B$2:$B$873=$B256),0),4)),"",INDEX('Crop Comparison'!$A$2:$D$873,MATCH(1,('Crop Comparison'!$A$2:$A$873=$A$9)*('Crop Comparison'!$B$2:$B$873=$B256),0),4))</f>
        <v/>
      </c>
      <c r="E256" s="11" t="str">
        <f t="array" ref="E256">IF(ISERROR(INDEX('Crop Comparison'!$A$2:$D$873,MATCH(1,('Crop Comparison'!$A$2:$A$873=$A$9)*('Crop Comparison'!$B$2:$B$873=$C256),0),4)),"",INDEX('Crop Comparison'!$A$2:$D$873,MATCH(1,('Crop Comparison'!$A$2:$A$873=$A$9)*('Crop Comparison'!$B$2:$B$873=$C256),0),4))</f>
        <v/>
      </c>
      <c r="F256" s="28" t="str">
        <f t="array" ref="F256">IF(ISERROR(INDEX(Lookup_PestUse!$A$1:$D$876,SMALL(IF(Lookup_PestUse!$B$1:$B$876=$F$9,ROW(Lookup_PestUse!$B$1:$B$876)),ROW(Lookup_PestUse!242:242)),1)),"",INDEX(Lookup_PestUse!$A$1:$B$876,SMALL(IF(Lookup_PestUse!$B$1:$B$876=$F$9,ROW(Lookup_PestUse!$B$1:$B$876)),ROW(Lookup_PestUse!242:242)),1))</f>
        <v/>
      </c>
      <c r="G256" s="29" t="str">
        <f t="array" ref="G256">IF(ISERROR(INDEX(Lookup_PestUse!$A$1:$D$876,MATCH(1,(Lookup_PestUse!$A$1:$A$876=$F256)*(Lookup_PestUse!$B$1:$B$876=$F$9),0),3)),"",INDEX(Lookup_PestUse!$A$1:$D$876,MATCH(1,(Lookup_PestUse!$A$1:$A$876=$F256)*(Lookup_PestUse!$B$1:$B$876=$F$9),0),3))</f>
        <v/>
      </c>
      <c r="H256" s="30" t="str">
        <f t="array" ref="H256">IF(ISERROR(INDEX(Lookup_PestUse!$A$1:$D$876,MATCH(1,(Lookup_PestUse!$A$1:$A$876=$F256)*(Lookup_PestUse!$B$1:$B$876=$F$9),0),4)),"",INDEX(Lookup_PestUse!$A$1:$D$876,MATCH(1,(Lookup_PestUse!$A$1:$A$876=$F256)*(Lookup_PestUse!$B$1:$B$876=$F$9),0),4))</f>
        <v/>
      </c>
    </row>
    <row r="257" spans="1:8" x14ac:dyDescent="0.2">
      <c r="A257" s="28" t="str">
        <f t="array" ref="A257">IF(ISERROR(INDEX('Crop Comparison'!$A$1:$B$873,SMALL(IF('Crop Comparison'!$A$1:$A$873=$A$9,ROW('Crop Comparison'!$A$1:$A$873)),ROW('Crop Comparison'!242:242)),2)),"",INDEX('Crop Comparison'!$A$1:$B$873,SMALL(IF('Crop Comparison'!$A$1:$A$873=$A$9,ROW('Crop Comparison'!$A$1:$A$873)),ROW('Crop Comparison'!242:242)),2))</f>
        <v/>
      </c>
      <c r="B257" s="29" t="str">
        <f t="array" ref="B257">IF(ISERROR(INDEX('Crop Comparison'!$A$2:$D$873,MATCH(1,('Crop Comparison'!$A$2:$A$873=$A$9)*('Crop Comparison'!$B$2:$B$873=$A257),0),3)),"",INDEX('Crop Comparison'!$A$2:$D$873,MATCH(1,('Crop Comparison'!$A$2:$A$873=$A$9)*('Crop Comparison'!$B$2:$B$873=$A257),0),3))</f>
        <v/>
      </c>
      <c r="C257" s="30" t="str">
        <f t="array" ref="C257">IF(ISERROR(INDEX('Crop Comparison'!$A$2:$D$873,MATCH(1,('Crop Comparison'!$A$2:$A$873=$A$9)*('Crop Comparison'!$B$2:$B$873=$A257),0),4)),"",INDEX('Crop Comparison'!$A$2:$D$873,MATCH(1,('Crop Comparison'!$A$2:$A$873=$A$9)*('Crop Comparison'!$B$2:$B$873=$A257),0),4))</f>
        <v/>
      </c>
      <c r="D257" s="17" t="str">
        <f t="array" ref="D257">IF(ISERROR(INDEX('Crop Comparison'!$A$2:$D$873,MATCH(1,('Crop Comparison'!$A$2:$A$873=$A$9)*('Crop Comparison'!$B$2:$B$873=$B257),0),4)),"",INDEX('Crop Comparison'!$A$2:$D$873,MATCH(1,('Crop Comparison'!$A$2:$A$873=$A$9)*('Crop Comparison'!$B$2:$B$873=$B257),0),4))</f>
        <v/>
      </c>
      <c r="E257" s="11" t="str">
        <f t="array" ref="E257">IF(ISERROR(INDEX('Crop Comparison'!$A$2:$D$873,MATCH(1,('Crop Comparison'!$A$2:$A$873=$A$9)*('Crop Comparison'!$B$2:$B$873=$C257),0),4)),"",INDEX('Crop Comparison'!$A$2:$D$873,MATCH(1,('Crop Comparison'!$A$2:$A$873=$A$9)*('Crop Comparison'!$B$2:$B$873=$C257),0),4))</f>
        <v/>
      </c>
      <c r="F257" s="28" t="str">
        <f t="array" ref="F257">IF(ISERROR(INDEX(Lookup_PestUse!$A$1:$D$876,SMALL(IF(Lookup_PestUse!$B$1:$B$876=$F$9,ROW(Lookup_PestUse!$B$1:$B$876)),ROW(Lookup_PestUse!243:243)),1)),"",INDEX(Lookup_PestUse!$A$1:$B$876,SMALL(IF(Lookup_PestUse!$B$1:$B$876=$F$9,ROW(Lookup_PestUse!$B$1:$B$876)),ROW(Lookup_PestUse!243:243)),1))</f>
        <v/>
      </c>
      <c r="G257" s="29" t="str">
        <f t="array" ref="G257">IF(ISERROR(INDEX(Lookup_PestUse!$A$1:$D$876,MATCH(1,(Lookup_PestUse!$A$1:$A$876=$F257)*(Lookup_PestUse!$B$1:$B$876=$F$9),0),3)),"",INDEX(Lookup_PestUse!$A$1:$D$876,MATCH(1,(Lookup_PestUse!$A$1:$A$876=$F257)*(Lookup_PestUse!$B$1:$B$876=$F$9),0),3))</f>
        <v/>
      </c>
      <c r="H257" s="30" t="str">
        <f t="array" ref="H257">IF(ISERROR(INDEX(Lookup_PestUse!$A$1:$D$876,MATCH(1,(Lookup_PestUse!$A$1:$A$876=$F257)*(Lookup_PestUse!$B$1:$B$876=$F$9),0),4)),"",INDEX(Lookup_PestUse!$A$1:$D$876,MATCH(1,(Lookup_PestUse!$A$1:$A$876=$F257)*(Lookup_PestUse!$B$1:$B$876=$F$9),0),4))</f>
        <v/>
      </c>
    </row>
    <row r="258" spans="1:8" x14ac:dyDescent="0.2">
      <c r="A258" s="28" t="str">
        <f t="array" ref="A258">IF(ISERROR(INDEX('Crop Comparison'!$A$1:$B$873,SMALL(IF('Crop Comparison'!$A$1:$A$873=$A$9,ROW('Crop Comparison'!$A$1:$A$873)),ROW('Crop Comparison'!243:243)),2)),"",INDEX('Crop Comparison'!$A$1:$B$873,SMALL(IF('Crop Comparison'!$A$1:$A$873=$A$9,ROW('Crop Comparison'!$A$1:$A$873)),ROW('Crop Comparison'!243:243)),2))</f>
        <v/>
      </c>
      <c r="B258" s="29" t="str">
        <f t="array" ref="B258">IF(ISERROR(INDEX('Crop Comparison'!$A$2:$D$873,MATCH(1,('Crop Comparison'!$A$2:$A$873=$A$9)*('Crop Comparison'!$B$2:$B$873=$A258),0),3)),"",INDEX('Crop Comparison'!$A$2:$D$873,MATCH(1,('Crop Comparison'!$A$2:$A$873=$A$9)*('Crop Comparison'!$B$2:$B$873=$A258),0),3))</f>
        <v/>
      </c>
      <c r="C258" s="30" t="str">
        <f t="array" ref="C258">IF(ISERROR(INDEX('Crop Comparison'!$A$2:$D$873,MATCH(1,('Crop Comparison'!$A$2:$A$873=$A$9)*('Crop Comparison'!$B$2:$B$873=$A258),0),4)),"",INDEX('Crop Comparison'!$A$2:$D$873,MATCH(1,('Crop Comparison'!$A$2:$A$873=$A$9)*('Crop Comparison'!$B$2:$B$873=$A258),0),4))</f>
        <v/>
      </c>
      <c r="D258" s="17" t="str">
        <f t="array" ref="D258">IF(ISERROR(INDEX('Crop Comparison'!$A$2:$D$873,MATCH(1,('Crop Comparison'!$A$2:$A$873=$A$9)*('Crop Comparison'!$B$2:$B$873=$B258),0),4)),"",INDEX('Crop Comparison'!$A$2:$D$873,MATCH(1,('Crop Comparison'!$A$2:$A$873=$A$9)*('Crop Comparison'!$B$2:$B$873=$B258),0),4))</f>
        <v/>
      </c>
      <c r="E258" s="11" t="str">
        <f t="array" ref="E258">IF(ISERROR(INDEX('Crop Comparison'!$A$2:$D$873,MATCH(1,('Crop Comparison'!$A$2:$A$873=$A$9)*('Crop Comparison'!$B$2:$B$873=$C258),0),4)),"",INDEX('Crop Comparison'!$A$2:$D$873,MATCH(1,('Crop Comparison'!$A$2:$A$873=$A$9)*('Crop Comparison'!$B$2:$B$873=$C258),0),4))</f>
        <v/>
      </c>
      <c r="F258" s="28" t="str">
        <f t="array" ref="F258">IF(ISERROR(INDEX(Lookup_PestUse!$A$1:$D$876,SMALL(IF(Lookup_PestUse!$B$1:$B$876=$F$9,ROW(Lookup_PestUse!$B$1:$B$876)),ROW(Lookup_PestUse!244:244)),1)),"",INDEX(Lookup_PestUse!$A$1:$B$876,SMALL(IF(Lookup_PestUse!$B$1:$B$876=$F$9,ROW(Lookup_PestUse!$B$1:$B$876)),ROW(Lookup_PestUse!244:244)),1))</f>
        <v/>
      </c>
      <c r="G258" s="29" t="str">
        <f t="array" ref="G258">IF(ISERROR(INDEX(Lookup_PestUse!$A$1:$D$876,MATCH(1,(Lookup_PestUse!$A$1:$A$876=$F258)*(Lookup_PestUse!$B$1:$B$876=$F$9),0),3)),"",INDEX(Lookup_PestUse!$A$1:$D$876,MATCH(1,(Lookup_PestUse!$A$1:$A$876=$F258)*(Lookup_PestUse!$B$1:$B$876=$F$9),0),3))</f>
        <v/>
      </c>
      <c r="H258" s="30" t="str">
        <f t="array" ref="H258">IF(ISERROR(INDEX(Lookup_PestUse!$A$1:$D$876,MATCH(1,(Lookup_PestUse!$A$1:$A$876=$F258)*(Lookup_PestUse!$B$1:$B$876=$F$9),0),4)),"",INDEX(Lookup_PestUse!$A$1:$D$876,MATCH(1,(Lookup_PestUse!$A$1:$A$876=$F258)*(Lookup_PestUse!$B$1:$B$876=$F$9),0),4))</f>
        <v/>
      </c>
    </row>
    <row r="259" spans="1:8" x14ac:dyDescent="0.2">
      <c r="A259" s="28" t="str">
        <f t="array" ref="A259">IF(ISERROR(INDEX('Crop Comparison'!$A$1:$B$873,SMALL(IF('Crop Comparison'!$A$1:$A$873=$A$9,ROW('Crop Comparison'!$A$1:$A$873)),ROW('Crop Comparison'!244:244)),2)),"",INDEX('Crop Comparison'!$A$1:$B$873,SMALL(IF('Crop Comparison'!$A$1:$A$873=$A$9,ROW('Crop Comparison'!$A$1:$A$873)),ROW('Crop Comparison'!244:244)),2))</f>
        <v/>
      </c>
      <c r="B259" s="29" t="str">
        <f t="array" ref="B259">IF(ISERROR(INDEX('Crop Comparison'!$A$2:$D$873,MATCH(1,('Crop Comparison'!$A$2:$A$873=$A$9)*('Crop Comparison'!$B$2:$B$873=$A259),0),3)),"",INDEX('Crop Comparison'!$A$2:$D$873,MATCH(1,('Crop Comparison'!$A$2:$A$873=$A$9)*('Crop Comparison'!$B$2:$B$873=$A259),0),3))</f>
        <v/>
      </c>
      <c r="C259" s="30" t="str">
        <f t="array" ref="C259">IF(ISERROR(INDEX('Crop Comparison'!$A$2:$D$873,MATCH(1,('Crop Comparison'!$A$2:$A$873=$A$9)*('Crop Comparison'!$B$2:$B$873=$A259),0),4)),"",INDEX('Crop Comparison'!$A$2:$D$873,MATCH(1,('Crop Comparison'!$A$2:$A$873=$A$9)*('Crop Comparison'!$B$2:$B$873=$A259),0),4))</f>
        <v/>
      </c>
      <c r="D259" s="17" t="str">
        <f t="array" ref="D259">IF(ISERROR(INDEX('Crop Comparison'!$A$2:$D$873,MATCH(1,('Crop Comparison'!$A$2:$A$873=$A$9)*('Crop Comparison'!$B$2:$B$873=$B259),0),4)),"",INDEX('Crop Comparison'!$A$2:$D$873,MATCH(1,('Crop Comparison'!$A$2:$A$873=$A$9)*('Crop Comparison'!$B$2:$B$873=$B259),0),4))</f>
        <v/>
      </c>
      <c r="E259" s="11" t="str">
        <f t="array" ref="E259">IF(ISERROR(INDEX('Crop Comparison'!$A$2:$D$873,MATCH(1,('Crop Comparison'!$A$2:$A$873=$A$9)*('Crop Comparison'!$B$2:$B$873=$C259),0),4)),"",INDEX('Crop Comparison'!$A$2:$D$873,MATCH(1,('Crop Comparison'!$A$2:$A$873=$A$9)*('Crop Comparison'!$B$2:$B$873=$C259),0),4))</f>
        <v/>
      </c>
      <c r="F259" s="28" t="str">
        <f t="array" ref="F259">IF(ISERROR(INDEX(Lookup_PestUse!$A$1:$D$876,SMALL(IF(Lookup_PestUse!$B$1:$B$876=$F$9,ROW(Lookup_PestUse!$B$1:$B$876)),ROW(Lookup_PestUse!245:245)),1)),"",INDEX(Lookup_PestUse!$A$1:$B$876,SMALL(IF(Lookup_PestUse!$B$1:$B$876=$F$9,ROW(Lookup_PestUse!$B$1:$B$876)),ROW(Lookup_PestUse!245:245)),1))</f>
        <v/>
      </c>
      <c r="G259" s="29" t="str">
        <f t="array" ref="G259">IF(ISERROR(INDEX(Lookup_PestUse!$A$1:$D$876,MATCH(1,(Lookup_PestUse!$A$1:$A$876=$F259)*(Lookup_PestUse!$B$1:$B$876=$F$9),0),3)),"",INDEX(Lookup_PestUse!$A$1:$D$876,MATCH(1,(Lookup_PestUse!$A$1:$A$876=$F259)*(Lookup_PestUse!$B$1:$B$876=$F$9),0),3))</f>
        <v/>
      </c>
      <c r="H259" s="30" t="str">
        <f t="array" ref="H259">IF(ISERROR(INDEX(Lookup_PestUse!$A$1:$D$876,MATCH(1,(Lookup_PestUse!$A$1:$A$876=$F259)*(Lookup_PestUse!$B$1:$B$876=$F$9),0),4)),"",INDEX(Lookup_PestUse!$A$1:$D$876,MATCH(1,(Lookup_PestUse!$A$1:$A$876=$F259)*(Lookup_PestUse!$B$1:$B$876=$F$9),0),4))</f>
        <v/>
      </c>
    </row>
    <row r="260" spans="1:8" x14ac:dyDescent="0.2">
      <c r="A260" s="28" t="str">
        <f t="array" ref="A260">IF(ISERROR(INDEX('Crop Comparison'!$A$1:$B$873,SMALL(IF('Crop Comparison'!$A$1:$A$873=$A$9,ROW('Crop Comparison'!$A$1:$A$873)),ROW('Crop Comparison'!245:245)),2)),"",INDEX('Crop Comparison'!$A$1:$B$873,SMALL(IF('Crop Comparison'!$A$1:$A$873=$A$9,ROW('Crop Comparison'!$A$1:$A$873)),ROW('Crop Comparison'!245:245)),2))</f>
        <v/>
      </c>
      <c r="B260" s="29" t="str">
        <f t="array" ref="B260">IF(ISERROR(INDEX('Crop Comparison'!$A$2:$D$873,MATCH(1,('Crop Comparison'!$A$2:$A$873=$A$9)*('Crop Comparison'!$B$2:$B$873=$A260),0),3)),"",INDEX('Crop Comparison'!$A$2:$D$873,MATCH(1,('Crop Comparison'!$A$2:$A$873=$A$9)*('Crop Comparison'!$B$2:$B$873=$A260),0),3))</f>
        <v/>
      </c>
      <c r="C260" s="30" t="str">
        <f t="array" ref="C260">IF(ISERROR(INDEX('Crop Comparison'!$A$2:$D$873,MATCH(1,('Crop Comparison'!$A$2:$A$873=$A$9)*('Crop Comparison'!$B$2:$B$873=$A260),0),4)),"",INDEX('Crop Comparison'!$A$2:$D$873,MATCH(1,('Crop Comparison'!$A$2:$A$873=$A$9)*('Crop Comparison'!$B$2:$B$873=$A260),0),4))</f>
        <v/>
      </c>
      <c r="D260" s="17" t="str">
        <f t="array" ref="D260">IF(ISERROR(INDEX('Crop Comparison'!$A$2:$D$873,MATCH(1,('Crop Comparison'!$A$2:$A$873=$A$9)*('Crop Comparison'!$B$2:$B$873=$B260),0),4)),"",INDEX('Crop Comparison'!$A$2:$D$873,MATCH(1,('Crop Comparison'!$A$2:$A$873=$A$9)*('Crop Comparison'!$B$2:$B$873=$B260),0),4))</f>
        <v/>
      </c>
      <c r="E260" s="11" t="str">
        <f t="array" ref="E260">IF(ISERROR(INDEX('Crop Comparison'!$A$2:$D$873,MATCH(1,('Crop Comparison'!$A$2:$A$873=$A$9)*('Crop Comparison'!$B$2:$B$873=$C260),0),4)),"",INDEX('Crop Comparison'!$A$2:$D$873,MATCH(1,('Crop Comparison'!$A$2:$A$873=$A$9)*('Crop Comparison'!$B$2:$B$873=$C260),0),4))</f>
        <v/>
      </c>
      <c r="F260" s="28" t="str">
        <f t="array" ref="F260">IF(ISERROR(INDEX(Lookup_PestUse!$A$1:$D$876,SMALL(IF(Lookup_PestUse!$B$1:$B$876=$F$9,ROW(Lookup_PestUse!$B$1:$B$876)),ROW(Lookup_PestUse!246:246)),1)),"",INDEX(Lookup_PestUse!$A$1:$B$876,SMALL(IF(Lookup_PestUse!$B$1:$B$876=$F$9,ROW(Lookup_PestUse!$B$1:$B$876)),ROW(Lookup_PestUse!246:246)),1))</f>
        <v/>
      </c>
      <c r="G260" s="29" t="str">
        <f t="array" ref="G260">IF(ISERROR(INDEX(Lookup_PestUse!$A$1:$D$876,MATCH(1,(Lookup_PestUse!$A$1:$A$876=$F260)*(Lookup_PestUse!$B$1:$B$876=$F$9),0),3)),"",INDEX(Lookup_PestUse!$A$1:$D$876,MATCH(1,(Lookup_PestUse!$A$1:$A$876=$F260)*(Lookup_PestUse!$B$1:$B$876=$F$9),0),3))</f>
        <v/>
      </c>
      <c r="H260" s="30" t="str">
        <f t="array" ref="H260">IF(ISERROR(INDEX(Lookup_PestUse!$A$1:$D$876,MATCH(1,(Lookup_PestUse!$A$1:$A$876=$F260)*(Lookup_PestUse!$B$1:$B$876=$F$9),0),4)),"",INDEX(Lookup_PestUse!$A$1:$D$876,MATCH(1,(Lookup_PestUse!$A$1:$A$876=$F260)*(Lookup_PestUse!$B$1:$B$876=$F$9),0),4))</f>
        <v/>
      </c>
    </row>
    <row r="261" spans="1:8" x14ac:dyDescent="0.2">
      <c r="A261" s="28" t="str">
        <f t="array" ref="A261">IF(ISERROR(INDEX('Crop Comparison'!$A$1:$B$873,SMALL(IF('Crop Comparison'!$A$1:$A$873=$A$9,ROW('Crop Comparison'!$A$1:$A$873)),ROW('Crop Comparison'!246:246)),2)),"",INDEX('Crop Comparison'!$A$1:$B$873,SMALL(IF('Crop Comparison'!$A$1:$A$873=$A$9,ROW('Crop Comparison'!$A$1:$A$873)),ROW('Crop Comparison'!246:246)),2))</f>
        <v/>
      </c>
      <c r="B261" s="29" t="str">
        <f t="array" ref="B261">IF(ISERROR(INDEX('Crop Comparison'!$A$2:$D$873,MATCH(1,('Crop Comparison'!$A$2:$A$873=$A$9)*('Crop Comparison'!$B$2:$B$873=$A261),0),3)),"",INDEX('Crop Comparison'!$A$2:$D$873,MATCH(1,('Crop Comparison'!$A$2:$A$873=$A$9)*('Crop Comparison'!$B$2:$B$873=$A261),0),3))</f>
        <v/>
      </c>
      <c r="C261" s="30" t="str">
        <f t="array" ref="C261">IF(ISERROR(INDEX('Crop Comparison'!$A$2:$D$873,MATCH(1,('Crop Comparison'!$A$2:$A$873=$A$9)*('Crop Comparison'!$B$2:$B$873=$A261),0),4)),"",INDEX('Crop Comparison'!$A$2:$D$873,MATCH(1,('Crop Comparison'!$A$2:$A$873=$A$9)*('Crop Comparison'!$B$2:$B$873=$A261),0),4))</f>
        <v/>
      </c>
      <c r="D261" s="17" t="str">
        <f t="array" ref="D261">IF(ISERROR(INDEX('Crop Comparison'!$A$2:$D$873,MATCH(1,('Crop Comparison'!$A$2:$A$873=$A$9)*('Crop Comparison'!$B$2:$B$873=$B261),0),4)),"",INDEX('Crop Comparison'!$A$2:$D$873,MATCH(1,('Crop Comparison'!$A$2:$A$873=$A$9)*('Crop Comparison'!$B$2:$B$873=$B261),0),4))</f>
        <v/>
      </c>
      <c r="E261" s="11" t="str">
        <f t="array" ref="E261">IF(ISERROR(INDEX('Crop Comparison'!$A$2:$D$873,MATCH(1,('Crop Comparison'!$A$2:$A$873=$A$9)*('Crop Comparison'!$B$2:$B$873=$C261),0),4)),"",INDEX('Crop Comparison'!$A$2:$D$873,MATCH(1,('Crop Comparison'!$A$2:$A$873=$A$9)*('Crop Comparison'!$B$2:$B$873=$C261),0),4))</f>
        <v/>
      </c>
      <c r="F261" s="28" t="str">
        <f t="array" ref="F261">IF(ISERROR(INDEX(Lookup_PestUse!$A$1:$D$876,SMALL(IF(Lookup_PestUse!$B$1:$B$876=$F$9,ROW(Lookup_PestUse!$B$1:$B$876)),ROW(Lookup_PestUse!247:247)),1)),"",INDEX(Lookup_PestUse!$A$1:$B$876,SMALL(IF(Lookup_PestUse!$B$1:$B$876=$F$9,ROW(Lookup_PestUse!$B$1:$B$876)),ROW(Lookup_PestUse!247:247)),1))</f>
        <v/>
      </c>
      <c r="G261" s="29" t="str">
        <f t="array" ref="G261">IF(ISERROR(INDEX(Lookup_PestUse!$A$1:$D$876,MATCH(1,(Lookup_PestUse!$A$1:$A$876=$F261)*(Lookup_PestUse!$B$1:$B$876=$F$9),0),3)),"",INDEX(Lookup_PestUse!$A$1:$D$876,MATCH(1,(Lookup_PestUse!$A$1:$A$876=$F261)*(Lookup_PestUse!$B$1:$B$876=$F$9),0),3))</f>
        <v/>
      </c>
      <c r="H261" s="30" t="str">
        <f t="array" ref="H261">IF(ISERROR(INDEX(Lookup_PestUse!$A$1:$D$876,MATCH(1,(Lookup_PestUse!$A$1:$A$876=$F261)*(Lookup_PestUse!$B$1:$B$876=$F$9),0),4)),"",INDEX(Lookup_PestUse!$A$1:$D$876,MATCH(1,(Lookup_PestUse!$A$1:$A$876=$F261)*(Lookup_PestUse!$B$1:$B$876=$F$9),0),4))</f>
        <v/>
      </c>
    </row>
    <row r="262" spans="1:8" x14ac:dyDescent="0.2">
      <c r="A262" s="28" t="str">
        <f t="array" ref="A262">IF(ISERROR(INDEX('Crop Comparison'!$A$1:$B$873,SMALL(IF('Crop Comparison'!$A$1:$A$873=$A$9,ROW('Crop Comparison'!$A$1:$A$873)),ROW('Crop Comparison'!247:247)),2)),"",INDEX('Crop Comparison'!$A$1:$B$873,SMALL(IF('Crop Comparison'!$A$1:$A$873=$A$9,ROW('Crop Comparison'!$A$1:$A$873)),ROW('Crop Comparison'!247:247)),2))</f>
        <v/>
      </c>
      <c r="B262" s="29" t="str">
        <f t="array" ref="B262">IF(ISERROR(INDEX('Crop Comparison'!$A$2:$D$873,MATCH(1,('Crop Comparison'!$A$2:$A$873=$A$9)*('Crop Comparison'!$B$2:$B$873=$A262),0),3)),"",INDEX('Crop Comparison'!$A$2:$D$873,MATCH(1,('Crop Comparison'!$A$2:$A$873=$A$9)*('Crop Comparison'!$B$2:$B$873=$A262),0),3))</f>
        <v/>
      </c>
      <c r="C262" s="30" t="str">
        <f t="array" ref="C262">IF(ISERROR(INDEX('Crop Comparison'!$A$2:$D$873,MATCH(1,('Crop Comparison'!$A$2:$A$873=$A$9)*('Crop Comparison'!$B$2:$B$873=$A262),0),4)),"",INDEX('Crop Comparison'!$A$2:$D$873,MATCH(1,('Crop Comparison'!$A$2:$A$873=$A$9)*('Crop Comparison'!$B$2:$B$873=$A262),0),4))</f>
        <v/>
      </c>
      <c r="D262" s="17" t="str">
        <f t="array" ref="D262">IF(ISERROR(INDEX('Crop Comparison'!$A$2:$D$873,MATCH(1,('Crop Comparison'!$A$2:$A$873=$A$9)*('Crop Comparison'!$B$2:$B$873=$B262),0),4)),"",INDEX('Crop Comparison'!$A$2:$D$873,MATCH(1,('Crop Comparison'!$A$2:$A$873=$A$9)*('Crop Comparison'!$B$2:$B$873=$B262),0),4))</f>
        <v/>
      </c>
      <c r="E262" s="11" t="str">
        <f t="array" ref="E262">IF(ISERROR(INDEX('Crop Comparison'!$A$2:$D$873,MATCH(1,('Crop Comparison'!$A$2:$A$873=$A$9)*('Crop Comparison'!$B$2:$B$873=$C262),0),4)),"",INDEX('Crop Comparison'!$A$2:$D$873,MATCH(1,('Crop Comparison'!$A$2:$A$873=$A$9)*('Crop Comparison'!$B$2:$B$873=$C262),0),4))</f>
        <v/>
      </c>
      <c r="F262" s="28" t="str">
        <f t="array" ref="F262">IF(ISERROR(INDEX(Lookup_PestUse!$A$1:$D$876,SMALL(IF(Lookup_PestUse!$B$1:$B$876=$F$9,ROW(Lookup_PestUse!$B$1:$B$876)),ROW(Lookup_PestUse!248:248)),1)),"",INDEX(Lookup_PestUse!$A$1:$B$876,SMALL(IF(Lookup_PestUse!$B$1:$B$876=$F$9,ROW(Lookup_PestUse!$B$1:$B$876)),ROW(Lookup_PestUse!248:248)),1))</f>
        <v/>
      </c>
      <c r="G262" s="29" t="str">
        <f t="array" ref="G262">IF(ISERROR(INDEX(Lookup_PestUse!$A$1:$D$876,MATCH(1,(Lookup_PestUse!$A$1:$A$876=$F262)*(Lookup_PestUse!$B$1:$B$876=$F$9),0),3)),"",INDEX(Lookup_PestUse!$A$1:$D$876,MATCH(1,(Lookup_PestUse!$A$1:$A$876=$F262)*(Lookup_PestUse!$B$1:$B$876=$F$9),0),3))</f>
        <v/>
      </c>
      <c r="H262" s="30" t="str">
        <f t="array" ref="H262">IF(ISERROR(INDEX(Lookup_PestUse!$A$1:$D$876,MATCH(1,(Lookup_PestUse!$A$1:$A$876=$F262)*(Lookup_PestUse!$B$1:$B$876=$F$9),0),4)),"",INDEX(Lookup_PestUse!$A$1:$D$876,MATCH(1,(Lookup_PestUse!$A$1:$A$876=$F262)*(Lookup_PestUse!$B$1:$B$876=$F$9),0),4))</f>
        <v/>
      </c>
    </row>
    <row r="263" spans="1:8" x14ac:dyDescent="0.2">
      <c r="A263" s="28" t="str">
        <f t="array" ref="A263">IF(ISERROR(INDEX('Crop Comparison'!$A$1:$B$873,SMALL(IF('Crop Comparison'!$A$1:$A$873=$A$9,ROW('Crop Comparison'!$A$1:$A$873)),ROW('Crop Comparison'!248:248)),2)),"",INDEX('Crop Comparison'!$A$1:$B$873,SMALL(IF('Crop Comparison'!$A$1:$A$873=$A$9,ROW('Crop Comparison'!$A$1:$A$873)),ROW('Crop Comparison'!248:248)),2))</f>
        <v/>
      </c>
      <c r="B263" s="29" t="str">
        <f t="array" ref="B263">IF(ISERROR(INDEX('Crop Comparison'!$A$2:$D$873,MATCH(1,('Crop Comparison'!$A$2:$A$873=$A$9)*('Crop Comparison'!$B$2:$B$873=$A263),0),3)),"",INDEX('Crop Comparison'!$A$2:$D$873,MATCH(1,('Crop Comparison'!$A$2:$A$873=$A$9)*('Crop Comparison'!$B$2:$B$873=$A263),0),3))</f>
        <v/>
      </c>
      <c r="C263" s="30" t="str">
        <f t="array" ref="C263">IF(ISERROR(INDEX('Crop Comparison'!$A$2:$D$873,MATCH(1,('Crop Comparison'!$A$2:$A$873=$A$9)*('Crop Comparison'!$B$2:$B$873=$A263),0),4)),"",INDEX('Crop Comparison'!$A$2:$D$873,MATCH(1,('Crop Comparison'!$A$2:$A$873=$A$9)*('Crop Comparison'!$B$2:$B$873=$A263),0),4))</f>
        <v/>
      </c>
      <c r="D263" s="17" t="str">
        <f t="array" ref="D263">IF(ISERROR(INDEX('Crop Comparison'!$A$2:$D$873,MATCH(1,('Crop Comparison'!$A$2:$A$873=$A$9)*('Crop Comparison'!$B$2:$B$873=$B263),0),4)),"",INDEX('Crop Comparison'!$A$2:$D$873,MATCH(1,('Crop Comparison'!$A$2:$A$873=$A$9)*('Crop Comparison'!$B$2:$B$873=$B263),0),4))</f>
        <v/>
      </c>
      <c r="E263" s="11" t="str">
        <f t="array" ref="E263">IF(ISERROR(INDEX('Crop Comparison'!$A$2:$D$873,MATCH(1,('Crop Comparison'!$A$2:$A$873=$A$9)*('Crop Comparison'!$B$2:$B$873=$C263),0),4)),"",INDEX('Crop Comparison'!$A$2:$D$873,MATCH(1,('Crop Comparison'!$A$2:$A$873=$A$9)*('Crop Comparison'!$B$2:$B$873=$C263),0),4))</f>
        <v/>
      </c>
      <c r="F263" s="28" t="str">
        <f t="array" ref="F263">IF(ISERROR(INDEX(Lookup_PestUse!$A$1:$D$876,SMALL(IF(Lookup_PestUse!$B$1:$B$876=$F$9,ROW(Lookup_PestUse!$B$1:$B$876)),ROW(Lookup_PestUse!249:249)),1)),"",INDEX(Lookup_PestUse!$A$1:$B$876,SMALL(IF(Lookup_PestUse!$B$1:$B$876=$F$9,ROW(Lookup_PestUse!$B$1:$B$876)),ROW(Lookup_PestUse!249:249)),1))</f>
        <v/>
      </c>
      <c r="G263" s="29" t="str">
        <f t="array" ref="G263">IF(ISERROR(INDEX(Lookup_PestUse!$A$1:$D$876,MATCH(1,(Lookup_PestUse!$A$1:$A$876=$F263)*(Lookup_PestUse!$B$1:$B$876=$F$9),0),3)),"",INDEX(Lookup_PestUse!$A$1:$D$876,MATCH(1,(Lookup_PestUse!$A$1:$A$876=$F263)*(Lookup_PestUse!$B$1:$B$876=$F$9),0),3))</f>
        <v/>
      </c>
      <c r="H263" s="30" t="str">
        <f t="array" ref="H263">IF(ISERROR(INDEX(Lookup_PestUse!$A$1:$D$876,MATCH(1,(Lookup_PestUse!$A$1:$A$876=$F263)*(Lookup_PestUse!$B$1:$B$876=$F$9),0),4)),"",INDEX(Lookup_PestUse!$A$1:$D$876,MATCH(1,(Lookup_PestUse!$A$1:$A$876=$F263)*(Lookup_PestUse!$B$1:$B$876=$F$9),0),4))</f>
        <v/>
      </c>
    </row>
    <row r="264" spans="1:8" x14ac:dyDescent="0.2">
      <c r="A264" s="28" t="str">
        <f t="array" ref="A264">IF(ISERROR(INDEX('Crop Comparison'!$A$1:$B$873,SMALL(IF('Crop Comparison'!$A$1:$A$873=$A$9,ROW('Crop Comparison'!$A$1:$A$873)),ROW('Crop Comparison'!249:249)),2)),"",INDEX('Crop Comparison'!$A$1:$B$873,SMALL(IF('Crop Comparison'!$A$1:$A$873=$A$9,ROW('Crop Comparison'!$A$1:$A$873)),ROW('Crop Comparison'!249:249)),2))</f>
        <v/>
      </c>
      <c r="B264" s="29" t="str">
        <f t="array" ref="B264">IF(ISERROR(INDEX('Crop Comparison'!$A$2:$D$873,MATCH(1,('Crop Comparison'!$A$2:$A$873=$A$9)*('Crop Comparison'!$B$2:$B$873=$A264),0),3)),"",INDEX('Crop Comparison'!$A$2:$D$873,MATCH(1,('Crop Comparison'!$A$2:$A$873=$A$9)*('Crop Comparison'!$B$2:$B$873=$A264),0),3))</f>
        <v/>
      </c>
      <c r="C264" s="30" t="str">
        <f t="array" ref="C264">IF(ISERROR(INDEX('Crop Comparison'!$A$2:$D$873,MATCH(1,('Crop Comparison'!$A$2:$A$873=$A$9)*('Crop Comparison'!$B$2:$B$873=$A264),0),4)),"",INDEX('Crop Comparison'!$A$2:$D$873,MATCH(1,('Crop Comparison'!$A$2:$A$873=$A$9)*('Crop Comparison'!$B$2:$B$873=$A264),0),4))</f>
        <v/>
      </c>
      <c r="D264" s="17" t="str">
        <f t="array" ref="D264">IF(ISERROR(INDEX('Crop Comparison'!$A$2:$D$873,MATCH(1,('Crop Comparison'!$A$2:$A$873=$A$9)*('Crop Comparison'!$B$2:$B$873=$B264),0),4)),"",INDEX('Crop Comparison'!$A$2:$D$873,MATCH(1,('Crop Comparison'!$A$2:$A$873=$A$9)*('Crop Comparison'!$B$2:$B$873=$B264),0),4))</f>
        <v/>
      </c>
      <c r="E264" s="11" t="str">
        <f t="array" ref="E264">IF(ISERROR(INDEX('Crop Comparison'!$A$2:$D$873,MATCH(1,('Crop Comparison'!$A$2:$A$873=$A$9)*('Crop Comparison'!$B$2:$B$873=$C264),0),4)),"",INDEX('Crop Comparison'!$A$2:$D$873,MATCH(1,('Crop Comparison'!$A$2:$A$873=$A$9)*('Crop Comparison'!$B$2:$B$873=$C264),0),4))</f>
        <v/>
      </c>
      <c r="F264" s="28" t="str">
        <f t="array" ref="F264">IF(ISERROR(INDEX(Lookup_PestUse!$A$1:$D$876,SMALL(IF(Lookup_PestUse!$B$1:$B$876=$F$9,ROW(Lookup_PestUse!$B$1:$B$876)),ROW(Lookup_PestUse!250:250)),1)),"",INDEX(Lookup_PestUse!$A$1:$B$876,SMALL(IF(Lookup_PestUse!$B$1:$B$876=$F$9,ROW(Lookup_PestUse!$B$1:$B$876)),ROW(Lookup_PestUse!250:250)),1))</f>
        <v/>
      </c>
      <c r="G264" s="29" t="str">
        <f t="array" ref="G264">IF(ISERROR(INDEX(Lookup_PestUse!$A$1:$D$876,MATCH(1,(Lookup_PestUse!$A$1:$A$876=$F264)*(Lookup_PestUse!$B$1:$B$876=$F$9),0),3)),"",INDEX(Lookup_PestUse!$A$1:$D$876,MATCH(1,(Lookup_PestUse!$A$1:$A$876=$F264)*(Lookup_PestUse!$B$1:$B$876=$F$9),0),3))</f>
        <v/>
      </c>
      <c r="H264" s="30" t="str">
        <f t="array" ref="H264">IF(ISERROR(INDEX(Lookup_PestUse!$A$1:$D$876,MATCH(1,(Lookup_PestUse!$A$1:$A$876=$F264)*(Lookup_PestUse!$B$1:$B$876=$F$9),0),4)),"",INDEX(Lookup_PestUse!$A$1:$D$876,MATCH(1,(Lookup_PestUse!$A$1:$A$876=$F264)*(Lookup_PestUse!$B$1:$B$876=$F$9),0),4))</f>
        <v/>
      </c>
    </row>
    <row r="265" spans="1:8" x14ac:dyDescent="0.2">
      <c r="A265" s="28" t="str">
        <f t="array" ref="A265">IF(ISERROR(INDEX('Crop Comparison'!$A$1:$B$873,SMALL(IF('Crop Comparison'!$A$1:$A$873=$A$9,ROW('Crop Comparison'!$A$1:$A$873)),ROW('Crop Comparison'!250:250)),2)),"",INDEX('Crop Comparison'!$A$1:$B$873,SMALL(IF('Crop Comparison'!$A$1:$A$873=$A$9,ROW('Crop Comparison'!$A$1:$A$873)),ROW('Crop Comparison'!250:250)),2))</f>
        <v/>
      </c>
      <c r="B265" s="29" t="str">
        <f t="array" ref="B265">IF(ISERROR(INDEX('Crop Comparison'!$A$2:$D$873,MATCH(1,('Crop Comparison'!$A$2:$A$873=$A$9)*('Crop Comparison'!$B$2:$B$873=$A265),0),3)),"",INDEX('Crop Comparison'!$A$2:$D$873,MATCH(1,('Crop Comparison'!$A$2:$A$873=$A$9)*('Crop Comparison'!$B$2:$B$873=$A265),0),3))</f>
        <v/>
      </c>
      <c r="C265" s="30" t="str">
        <f t="array" ref="C265">IF(ISERROR(INDEX('Crop Comparison'!$A$2:$D$873,MATCH(1,('Crop Comparison'!$A$2:$A$873=$A$9)*('Crop Comparison'!$B$2:$B$873=$A265),0),4)),"",INDEX('Crop Comparison'!$A$2:$D$873,MATCH(1,('Crop Comparison'!$A$2:$A$873=$A$9)*('Crop Comparison'!$B$2:$B$873=$A265),0),4))</f>
        <v/>
      </c>
      <c r="D265" s="17" t="str">
        <f t="array" ref="D265">IF(ISERROR(INDEX('Crop Comparison'!$A$2:$D$873,MATCH(1,('Crop Comparison'!$A$2:$A$873=$A$9)*('Crop Comparison'!$B$2:$B$873=$B265),0),4)),"",INDEX('Crop Comparison'!$A$2:$D$873,MATCH(1,('Crop Comparison'!$A$2:$A$873=$A$9)*('Crop Comparison'!$B$2:$B$873=$B265),0),4))</f>
        <v/>
      </c>
      <c r="E265" s="11" t="str">
        <f t="array" ref="E265">IF(ISERROR(INDEX('Crop Comparison'!$A$2:$D$873,MATCH(1,('Crop Comparison'!$A$2:$A$873=$A$9)*('Crop Comparison'!$B$2:$B$873=$C265),0),4)),"",INDEX('Crop Comparison'!$A$2:$D$873,MATCH(1,('Crop Comparison'!$A$2:$A$873=$A$9)*('Crop Comparison'!$B$2:$B$873=$C265),0),4))</f>
        <v/>
      </c>
      <c r="F265" s="28" t="str">
        <f t="array" ref="F265">IF(ISERROR(INDEX(Lookup_PestUse!$A$1:$D$876,SMALL(IF(Lookup_PestUse!$B$1:$B$876=$F$9,ROW(Lookup_PestUse!$B$1:$B$876)),ROW(Lookup_PestUse!251:251)),1)),"",INDEX(Lookup_PestUse!$A$1:$B$876,SMALL(IF(Lookup_PestUse!$B$1:$B$876=$F$9,ROW(Lookup_PestUse!$B$1:$B$876)),ROW(Lookup_PestUse!251:251)),1))</f>
        <v/>
      </c>
      <c r="G265" s="29" t="str">
        <f t="array" ref="G265">IF(ISERROR(INDEX(Lookup_PestUse!$A$1:$D$876,MATCH(1,(Lookup_PestUse!$A$1:$A$876=$F265)*(Lookup_PestUse!$B$1:$B$876=$F$9),0),3)),"",INDEX(Lookup_PestUse!$A$1:$D$876,MATCH(1,(Lookup_PestUse!$A$1:$A$876=$F265)*(Lookup_PestUse!$B$1:$B$876=$F$9),0),3))</f>
        <v/>
      </c>
      <c r="H265" s="30" t="str">
        <f t="array" ref="H265">IF(ISERROR(INDEX(Lookup_PestUse!$A$1:$D$876,MATCH(1,(Lookup_PestUse!$A$1:$A$876=$F265)*(Lookup_PestUse!$B$1:$B$876=$F$9),0),4)),"",INDEX(Lookup_PestUse!$A$1:$D$876,MATCH(1,(Lookup_PestUse!$A$1:$A$876=$F265)*(Lookup_PestUse!$B$1:$B$876=$F$9),0),4))</f>
        <v/>
      </c>
    </row>
    <row r="266" spans="1:8" x14ac:dyDescent="0.2">
      <c r="A266" s="28" t="str">
        <f t="array" ref="A266">IF(ISERROR(INDEX('Crop Comparison'!$A$1:$B$873,SMALL(IF('Crop Comparison'!$A$1:$A$873=$A$9,ROW('Crop Comparison'!$A$1:$A$873)),ROW('Crop Comparison'!251:251)),2)),"",INDEX('Crop Comparison'!$A$1:$B$873,SMALL(IF('Crop Comparison'!$A$1:$A$873=$A$9,ROW('Crop Comparison'!$A$1:$A$873)),ROW('Crop Comparison'!251:251)),2))</f>
        <v/>
      </c>
      <c r="B266" s="29" t="str">
        <f t="array" ref="B266">IF(ISERROR(INDEX('Crop Comparison'!$A$2:$D$873,MATCH(1,('Crop Comparison'!$A$2:$A$873=$A$9)*('Crop Comparison'!$B$2:$B$873=$A266),0),3)),"",INDEX('Crop Comparison'!$A$2:$D$873,MATCH(1,('Crop Comparison'!$A$2:$A$873=$A$9)*('Crop Comparison'!$B$2:$B$873=$A266),0),3))</f>
        <v/>
      </c>
      <c r="C266" s="30" t="str">
        <f t="array" ref="C266">IF(ISERROR(INDEX('Crop Comparison'!$A$2:$D$873,MATCH(1,('Crop Comparison'!$A$2:$A$873=$A$9)*('Crop Comparison'!$B$2:$B$873=$A266),0),4)),"",INDEX('Crop Comparison'!$A$2:$D$873,MATCH(1,('Crop Comparison'!$A$2:$A$873=$A$9)*('Crop Comparison'!$B$2:$B$873=$A266),0),4))</f>
        <v/>
      </c>
      <c r="D266" s="17" t="str">
        <f t="array" ref="D266">IF(ISERROR(INDEX('Crop Comparison'!$A$2:$D$873,MATCH(1,('Crop Comparison'!$A$2:$A$873=$A$9)*('Crop Comparison'!$B$2:$B$873=$B266),0),4)),"",INDEX('Crop Comparison'!$A$2:$D$873,MATCH(1,('Crop Comparison'!$A$2:$A$873=$A$9)*('Crop Comparison'!$B$2:$B$873=$B266),0),4))</f>
        <v/>
      </c>
      <c r="E266" s="11" t="str">
        <f t="array" ref="E266">IF(ISERROR(INDEX('Crop Comparison'!$A$2:$D$873,MATCH(1,('Crop Comparison'!$A$2:$A$873=$A$9)*('Crop Comparison'!$B$2:$B$873=$C266),0),4)),"",INDEX('Crop Comparison'!$A$2:$D$873,MATCH(1,('Crop Comparison'!$A$2:$A$873=$A$9)*('Crop Comparison'!$B$2:$B$873=$C266),0),4))</f>
        <v/>
      </c>
      <c r="F266" s="28" t="str">
        <f t="array" ref="F266">IF(ISERROR(INDEX(Lookup_PestUse!$A$1:$D$876,SMALL(IF(Lookup_PestUse!$B$1:$B$876=$F$9,ROW(Lookup_PestUse!$B$1:$B$876)),ROW(Lookup_PestUse!252:252)),1)),"",INDEX(Lookup_PestUse!$A$1:$B$876,SMALL(IF(Lookup_PestUse!$B$1:$B$876=$F$9,ROW(Lookup_PestUse!$B$1:$B$876)),ROW(Lookup_PestUse!252:252)),1))</f>
        <v/>
      </c>
      <c r="G266" s="29" t="str">
        <f t="array" ref="G266">IF(ISERROR(INDEX(Lookup_PestUse!$A$1:$D$876,MATCH(1,(Lookup_PestUse!$A$1:$A$876=$F266)*(Lookup_PestUse!$B$1:$B$876=$F$9),0),3)),"",INDEX(Lookup_PestUse!$A$1:$D$876,MATCH(1,(Lookup_PestUse!$A$1:$A$876=$F266)*(Lookup_PestUse!$B$1:$B$876=$F$9),0),3))</f>
        <v/>
      </c>
      <c r="H266" s="30" t="str">
        <f t="array" ref="H266">IF(ISERROR(INDEX(Lookup_PestUse!$A$1:$D$876,MATCH(1,(Lookup_PestUse!$A$1:$A$876=$F266)*(Lookup_PestUse!$B$1:$B$876=$F$9),0),4)),"",INDEX(Lookup_PestUse!$A$1:$D$876,MATCH(1,(Lookup_PestUse!$A$1:$A$876=$F266)*(Lookup_PestUse!$B$1:$B$876=$F$9),0),4))</f>
        <v/>
      </c>
    </row>
    <row r="267" spans="1:8" x14ac:dyDescent="0.2">
      <c r="A267" s="28" t="str">
        <f t="array" ref="A267">IF(ISERROR(INDEX('Crop Comparison'!$A$1:$B$873,SMALL(IF('Crop Comparison'!$A$1:$A$873=$A$9,ROW('Crop Comparison'!$A$1:$A$873)),ROW('Crop Comparison'!252:252)),2)),"",INDEX('Crop Comparison'!$A$1:$B$873,SMALL(IF('Crop Comparison'!$A$1:$A$873=$A$9,ROW('Crop Comparison'!$A$1:$A$873)),ROW('Crop Comparison'!252:252)),2))</f>
        <v/>
      </c>
      <c r="B267" s="29" t="str">
        <f t="array" ref="B267">IF(ISERROR(INDEX('Crop Comparison'!$A$2:$D$873,MATCH(1,('Crop Comparison'!$A$2:$A$873=$A$9)*('Crop Comparison'!$B$2:$B$873=$A267),0),3)),"",INDEX('Crop Comparison'!$A$2:$D$873,MATCH(1,('Crop Comparison'!$A$2:$A$873=$A$9)*('Crop Comparison'!$B$2:$B$873=$A267),0),3))</f>
        <v/>
      </c>
      <c r="C267" s="30" t="str">
        <f t="array" ref="C267">IF(ISERROR(INDEX('Crop Comparison'!$A$2:$D$873,MATCH(1,('Crop Comparison'!$A$2:$A$873=$A$9)*('Crop Comparison'!$B$2:$B$873=$A267),0),4)),"",INDEX('Crop Comparison'!$A$2:$D$873,MATCH(1,('Crop Comparison'!$A$2:$A$873=$A$9)*('Crop Comparison'!$B$2:$B$873=$A267),0),4))</f>
        <v/>
      </c>
      <c r="D267" s="17" t="str">
        <f t="array" ref="D267">IF(ISERROR(INDEX('Crop Comparison'!$A$2:$D$873,MATCH(1,('Crop Comparison'!$A$2:$A$873=$A$9)*('Crop Comparison'!$B$2:$B$873=$B267),0),4)),"",INDEX('Crop Comparison'!$A$2:$D$873,MATCH(1,('Crop Comparison'!$A$2:$A$873=$A$9)*('Crop Comparison'!$B$2:$B$873=$B267),0),4))</f>
        <v/>
      </c>
      <c r="E267" s="11" t="str">
        <f t="array" ref="E267">IF(ISERROR(INDEX('Crop Comparison'!$A$2:$D$873,MATCH(1,('Crop Comparison'!$A$2:$A$873=$A$9)*('Crop Comparison'!$B$2:$B$873=$C267),0),4)),"",INDEX('Crop Comparison'!$A$2:$D$873,MATCH(1,('Crop Comparison'!$A$2:$A$873=$A$9)*('Crop Comparison'!$B$2:$B$873=$C267),0),4))</f>
        <v/>
      </c>
      <c r="F267" s="28" t="str">
        <f t="array" ref="F267">IF(ISERROR(INDEX(Lookup_PestUse!$A$1:$D$876,SMALL(IF(Lookup_PestUse!$B$1:$B$876=$F$9,ROW(Lookup_PestUse!$B$1:$B$876)),ROW(Lookup_PestUse!253:253)),1)),"",INDEX(Lookup_PestUse!$A$1:$B$876,SMALL(IF(Lookup_PestUse!$B$1:$B$876=$F$9,ROW(Lookup_PestUse!$B$1:$B$876)),ROW(Lookup_PestUse!253:253)),1))</f>
        <v/>
      </c>
      <c r="G267" s="29" t="str">
        <f t="array" ref="G267">IF(ISERROR(INDEX(Lookup_PestUse!$A$1:$D$876,MATCH(1,(Lookup_PestUse!$A$1:$A$876=$F267)*(Lookup_PestUse!$B$1:$B$876=$F$9),0),3)),"",INDEX(Lookup_PestUse!$A$1:$D$876,MATCH(1,(Lookup_PestUse!$A$1:$A$876=$F267)*(Lookup_PestUse!$B$1:$B$876=$F$9),0),3))</f>
        <v/>
      </c>
      <c r="H267" s="30" t="str">
        <f t="array" ref="H267">IF(ISERROR(INDEX(Lookup_PestUse!$A$1:$D$876,MATCH(1,(Lookup_PestUse!$A$1:$A$876=$F267)*(Lookup_PestUse!$B$1:$B$876=$F$9),0),4)),"",INDEX(Lookup_PestUse!$A$1:$D$876,MATCH(1,(Lookup_PestUse!$A$1:$A$876=$F267)*(Lookup_PestUse!$B$1:$B$876=$F$9),0),4))</f>
        <v/>
      </c>
    </row>
    <row r="268" spans="1:8" x14ac:dyDescent="0.2">
      <c r="A268" s="28" t="str">
        <f t="array" ref="A268">IF(ISERROR(INDEX('Crop Comparison'!$A$1:$B$873,SMALL(IF('Crop Comparison'!$A$1:$A$873=$A$9,ROW('Crop Comparison'!$A$1:$A$873)),ROW('Crop Comparison'!253:253)),2)),"",INDEX('Crop Comparison'!$A$1:$B$873,SMALL(IF('Crop Comparison'!$A$1:$A$873=$A$9,ROW('Crop Comparison'!$A$1:$A$873)),ROW('Crop Comparison'!253:253)),2))</f>
        <v/>
      </c>
      <c r="B268" s="29" t="str">
        <f t="array" ref="B268">IF(ISERROR(INDEX('Crop Comparison'!$A$2:$D$873,MATCH(1,('Crop Comparison'!$A$2:$A$873=$A$9)*('Crop Comparison'!$B$2:$B$873=$A268),0),3)),"",INDEX('Crop Comparison'!$A$2:$D$873,MATCH(1,('Crop Comparison'!$A$2:$A$873=$A$9)*('Crop Comparison'!$B$2:$B$873=$A268),0),3))</f>
        <v/>
      </c>
      <c r="C268" s="30" t="str">
        <f t="array" ref="C268">IF(ISERROR(INDEX('Crop Comparison'!$A$2:$D$873,MATCH(1,('Crop Comparison'!$A$2:$A$873=$A$9)*('Crop Comparison'!$B$2:$B$873=$A268),0),4)),"",INDEX('Crop Comparison'!$A$2:$D$873,MATCH(1,('Crop Comparison'!$A$2:$A$873=$A$9)*('Crop Comparison'!$B$2:$B$873=$A268),0),4))</f>
        <v/>
      </c>
      <c r="D268" s="17" t="str">
        <f t="array" ref="D268">IF(ISERROR(INDEX('Crop Comparison'!$A$2:$D$873,MATCH(1,('Crop Comparison'!$A$2:$A$873=$A$9)*('Crop Comparison'!$B$2:$B$873=$B268),0),4)),"",INDEX('Crop Comparison'!$A$2:$D$873,MATCH(1,('Crop Comparison'!$A$2:$A$873=$A$9)*('Crop Comparison'!$B$2:$B$873=$B268),0),4))</f>
        <v/>
      </c>
      <c r="E268" s="11" t="str">
        <f t="array" ref="E268">IF(ISERROR(INDEX('Crop Comparison'!$A$2:$D$873,MATCH(1,('Crop Comparison'!$A$2:$A$873=$A$9)*('Crop Comparison'!$B$2:$B$873=$C268),0),4)),"",INDEX('Crop Comparison'!$A$2:$D$873,MATCH(1,('Crop Comparison'!$A$2:$A$873=$A$9)*('Crop Comparison'!$B$2:$B$873=$C268),0),4))</f>
        <v/>
      </c>
      <c r="F268" s="28" t="str">
        <f t="array" ref="F268">IF(ISERROR(INDEX(Lookup_PestUse!$A$1:$D$876,SMALL(IF(Lookup_PestUse!$B$1:$B$876=$F$9,ROW(Lookup_PestUse!$B$1:$B$876)),ROW(Lookup_PestUse!254:254)),1)),"",INDEX(Lookup_PestUse!$A$1:$B$876,SMALL(IF(Lookup_PestUse!$B$1:$B$876=$F$9,ROW(Lookup_PestUse!$B$1:$B$876)),ROW(Lookup_PestUse!254:254)),1))</f>
        <v/>
      </c>
      <c r="G268" s="29" t="str">
        <f t="array" ref="G268">IF(ISERROR(INDEX(Lookup_PestUse!$A$1:$D$876,MATCH(1,(Lookup_PestUse!$A$1:$A$876=$F268)*(Lookup_PestUse!$B$1:$B$876=$F$9),0),3)),"",INDEX(Lookup_PestUse!$A$1:$D$876,MATCH(1,(Lookup_PestUse!$A$1:$A$876=$F268)*(Lookup_PestUse!$B$1:$B$876=$F$9),0),3))</f>
        <v/>
      </c>
      <c r="H268" s="30" t="str">
        <f t="array" ref="H268">IF(ISERROR(INDEX(Lookup_PestUse!$A$1:$D$876,MATCH(1,(Lookup_PestUse!$A$1:$A$876=$F268)*(Lookup_PestUse!$B$1:$B$876=$F$9),0),4)),"",INDEX(Lookup_PestUse!$A$1:$D$876,MATCH(1,(Lookup_PestUse!$A$1:$A$876=$F268)*(Lookup_PestUse!$B$1:$B$876=$F$9),0),4))</f>
        <v/>
      </c>
    </row>
    <row r="269" spans="1:8" x14ac:dyDescent="0.2">
      <c r="A269" s="28" t="str">
        <f t="array" ref="A269">IF(ISERROR(INDEX('Crop Comparison'!$A$1:$B$873,SMALL(IF('Crop Comparison'!$A$1:$A$873=$A$9,ROW('Crop Comparison'!$A$1:$A$873)),ROW('Crop Comparison'!254:254)),2)),"",INDEX('Crop Comparison'!$A$1:$B$873,SMALL(IF('Crop Comparison'!$A$1:$A$873=$A$9,ROW('Crop Comparison'!$A$1:$A$873)),ROW('Crop Comparison'!254:254)),2))</f>
        <v/>
      </c>
      <c r="B269" s="29" t="str">
        <f t="array" ref="B269">IF(ISERROR(INDEX('Crop Comparison'!$A$2:$D$873,MATCH(1,('Crop Comparison'!$A$2:$A$873=$A$9)*('Crop Comparison'!$B$2:$B$873=$A269),0),3)),"",INDEX('Crop Comparison'!$A$2:$D$873,MATCH(1,('Crop Comparison'!$A$2:$A$873=$A$9)*('Crop Comparison'!$B$2:$B$873=$A269),0),3))</f>
        <v/>
      </c>
      <c r="C269" s="30" t="str">
        <f t="array" ref="C269">IF(ISERROR(INDEX('Crop Comparison'!$A$2:$D$873,MATCH(1,('Crop Comparison'!$A$2:$A$873=$A$9)*('Crop Comparison'!$B$2:$B$873=$A269),0),4)),"",INDEX('Crop Comparison'!$A$2:$D$873,MATCH(1,('Crop Comparison'!$A$2:$A$873=$A$9)*('Crop Comparison'!$B$2:$B$873=$A269),0),4))</f>
        <v/>
      </c>
      <c r="D269" s="17" t="str">
        <f t="array" ref="D269">IF(ISERROR(INDEX('Crop Comparison'!$A$2:$D$873,MATCH(1,('Crop Comparison'!$A$2:$A$873=$A$9)*('Crop Comparison'!$B$2:$B$873=$B269),0),4)),"",INDEX('Crop Comparison'!$A$2:$D$873,MATCH(1,('Crop Comparison'!$A$2:$A$873=$A$9)*('Crop Comparison'!$B$2:$B$873=$B269),0),4))</f>
        <v/>
      </c>
      <c r="E269" s="11" t="str">
        <f t="array" ref="E269">IF(ISERROR(INDEX('Crop Comparison'!$A$2:$D$873,MATCH(1,('Crop Comparison'!$A$2:$A$873=$A$9)*('Crop Comparison'!$B$2:$B$873=$C269),0),4)),"",INDEX('Crop Comparison'!$A$2:$D$873,MATCH(1,('Crop Comparison'!$A$2:$A$873=$A$9)*('Crop Comparison'!$B$2:$B$873=$C269),0),4))</f>
        <v/>
      </c>
      <c r="F269" s="28" t="str">
        <f t="array" ref="F269">IF(ISERROR(INDEX(Lookup_PestUse!$A$1:$D$876,SMALL(IF(Lookup_PestUse!$B$1:$B$876=$F$9,ROW(Lookup_PestUse!$B$1:$B$876)),ROW(Lookup_PestUse!255:255)),1)),"",INDEX(Lookup_PestUse!$A$1:$B$876,SMALL(IF(Lookup_PestUse!$B$1:$B$876=$F$9,ROW(Lookup_PestUse!$B$1:$B$876)),ROW(Lookup_PestUse!255:255)),1))</f>
        <v/>
      </c>
      <c r="G269" s="29" t="str">
        <f t="array" ref="G269">IF(ISERROR(INDEX(Lookup_PestUse!$A$1:$D$876,MATCH(1,(Lookup_PestUse!$A$1:$A$876=$F269)*(Lookup_PestUse!$B$1:$B$876=$F$9),0),3)),"",INDEX(Lookup_PestUse!$A$1:$D$876,MATCH(1,(Lookup_PestUse!$A$1:$A$876=$F269)*(Lookup_PestUse!$B$1:$B$876=$F$9),0),3))</f>
        <v/>
      </c>
      <c r="H269" s="30" t="str">
        <f t="array" ref="H269">IF(ISERROR(INDEX(Lookup_PestUse!$A$1:$D$876,MATCH(1,(Lookup_PestUse!$A$1:$A$876=$F269)*(Lookup_PestUse!$B$1:$B$876=$F$9),0),4)),"",INDEX(Lookup_PestUse!$A$1:$D$876,MATCH(1,(Lookup_PestUse!$A$1:$A$876=$F269)*(Lookup_PestUse!$B$1:$B$876=$F$9),0),4))</f>
        <v/>
      </c>
    </row>
    <row r="270" spans="1:8" x14ac:dyDescent="0.2">
      <c r="A270" s="28" t="str">
        <f t="array" ref="A270">IF(ISERROR(INDEX('Crop Comparison'!$A$1:$B$873,SMALL(IF('Crop Comparison'!$A$1:$A$873=$A$9,ROW('Crop Comparison'!$A$1:$A$873)),ROW('Crop Comparison'!255:255)),2)),"",INDEX('Crop Comparison'!$A$1:$B$873,SMALL(IF('Crop Comparison'!$A$1:$A$873=$A$9,ROW('Crop Comparison'!$A$1:$A$873)),ROW('Crop Comparison'!255:255)),2))</f>
        <v/>
      </c>
      <c r="B270" s="29" t="str">
        <f t="array" ref="B270">IF(ISERROR(INDEX('Crop Comparison'!$A$2:$D$873,MATCH(1,('Crop Comparison'!$A$2:$A$873=$A$9)*('Crop Comparison'!$B$2:$B$873=$A270),0),3)),"",INDEX('Crop Comparison'!$A$2:$D$873,MATCH(1,('Crop Comparison'!$A$2:$A$873=$A$9)*('Crop Comparison'!$B$2:$B$873=$A270),0),3))</f>
        <v/>
      </c>
      <c r="C270" s="30" t="str">
        <f t="array" ref="C270">IF(ISERROR(INDEX('Crop Comparison'!$A$2:$D$873,MATCH(1,('Crop Comparison'!$A$2:$A$873=$A$9)*('Crop Comparison'!$B$2:$B$873=$A270),0),4)),"",INDEX('Crop Comparison'!$A$2:$D$873,MATCH(1,('Crop Comparison'!$A$2:$A$873=$A$9)*('Crop Comparison'!$B$2:$B$873=$A270),0),4))</f>
        <v/>
      </c>
      <c r="D270" s="17" t="str">
        <f t="array" ref="D270">IF(ISERROR(INDEX('Crop Comparison'!$A$2:$D$873,MATCH(1,('Crop Comparison'!$A$2:$A$873=$A$9)*('Crop Comparison'!$B$2:$B$873=$B270),0),4)),"",INDEX('Crop Comparison'!$A$2:$D$873,MATCH(1,('Crop Comparison'!$A$2:$A$873=$A$9)*('Crop Comparison'!$B$2:$B$873=$B270),0),4))</f>
        <v/>
      </c>
      <c r="E270" s="11" t="str">
        <f t="array" ref="E270">IF(ISERROR(INDEX('Crop Comparison'!$A$2:$D$873,MATCH(1,('Crop Comparison'!$A$2:$A$873=$A$9)*('Crop Comparison'!$B$2:$B$873=$C270),0),4)),"",INDEX('Crop Comparison'!$A$2:$D$873,MATCH(1,('Crop Comparison'!$A$2:$A$873=$A$9)*('Crop Comparison'!$B$2:$B$873=$C270),0),4))</f>
        <v/>
      </c>
      <c r="F270" s="28" t="str">
        <f t="array" ref="F270">IF(ISERROR(INDEX(Lookup_PestUse!$A$1:$D$876,SMALL(IF(Lookup_PestUse!$B$1:$B$876=$F$9,ROW(Lookup_PestUse!$B$1:$B$876)),ROW(Lookup_PestUse!256:256)),1)),"",INDEX(Lookup_PestUse!$A$1:$B$876,SMALL(IF(Lookup_PestUse!$B$1:$B$876=$F$9,ROW(Lookup_PestUse!$B$1:$B$876)),ROW(Lookup_PestUse!256:256)),1))</f>
        <v/>
      </c>
      <c r="G270" s="29" t="str">
        <f t="array" ref="G270">IF(ISERROR(INDEX(Lookup_PestUse!$A$1:$D$876,MATCH(1,(Lookup_PestUse!$A$1:$A$876=$F270)*(Lookup_PestUse!$B$1:$B$876=$F$9),0),3)),"",INDEX(Lookup_PestUse!$A$1:$D$876,MATCH(1,(Lookup_PestUse!$A$1:$A$876=$F270)*(Lookup_PestUse!$B$1:$B$876=$F$9),0),3))</f>
        <v/>
      </c>
      <c r="H270" s="30" t="str">
        <f t="array" ref="H270">IF(ISERROR(INDEX(Lookup_PestUse!$A$1:$D$876,MATCH(1,(Lookup_PestUse!$A$1:$A$876=$F270)*(Lookup_PestUse!$B$1:$B$876=$F$9),0),4)),"",INDEX(Lookup_PestUse!$A$1:$D$876,MATCH(1,(Lookup_PestUse!$A$1:$A$876=$F270)*(Lookup_PestUse!$B$1:$B$876=$F$9),0),4))</f>
        <v/>
      </c>
    </row>
    <row r="271" spans="1:8" x14ac:dyDescent="0.2">
      <c r="A271" s="28" t="str">
        <f t="array" ref="A271">IF(ISERROR(INDEX('Crop Comparison'!$A$1:$B$873,SMALL(IF('Crop Comparison'!$A$1:$A$873=$A$9,ROW('Crop Comparison'!$A$1:$A$873)),ROW('Crop Comparison'!256:256)),2)),"",INDEX('Crop Comparison'!$A$1:$B$873,SMALL(IF('Crop Comparison'!$A$1:$A$873=$A$9,ROW('Crop Comparison'!$A$1:$A$873)),ROW('Crop Comparison'!256:256)),2))</f>
        <v/>
      </c>
      <c r="B271" s="29" t="str">
        <f t="array" ref="B271">IF(ISERROR(INDEX('Crop Comparison'!$A$2:$D$873,MATCH(1,('Crop Comparison'!$A$2:$A$873=$A$9)*('Crop Comparison'!$B$2:$B$873=$A271),0),3)),"",INDEX('Crop Comparison'!$A$2:$D$873,MATCH(1,('Crop Comparison'!$A$2:$A$873=$A$9)*('Crop Comparison'!$B$2:$B$873=$A271),0),3))</f>
        <v/>
      </c>
      <c r="C271" s="30" t="str">
        <f t="array" ref="C271">IF(ISERROR(INDEX('Crop Comparison'!$A$2:$D$873,MATCH(1,('Crop Comparison'!$A$2:$A$873=$A$9)*('Crop Comparison'!$B$2:$B$873=$A271),0),4)),"",INDEX('Crop Comparison'!$A$2:$D$873,MATCH(1,('Crop Comparison'!$A$2:$A$873=$A$9)*('Crop Comparison'!$B$2:$B$873=$A271),0),4))</f>
        <v/>
      </c>
      <c r="D271" s="17" t="str">
        <f t="array" ref="D271">IF(ISERROR(INDEX('Crop Comparison'!$A$2:$D$873,MATCH(1,('Crop Comparison'!$A$2:$A$873=$A$9)*('Crop Comparison'!$B$2:$B$873=$B271),0),4)),"",INDEX('Crop Comparison'!$A$2:$D$873,MATCH(1,('Crop Comparison'!$A$2:$A$873=$A$9)*('Crop Comparison'!$B$2:$B$873=$B271),0),4))</f>
        <v/>
      </c>
      <c r="E271" s="11" t="str">
        <f t="array" ref="E271">IF(ISERROR(INDEX('Crop Comparison'!$A$2:$D$873,MATCH(1,('Crop Comparison'!$A$2:$A$873=$A$9)*('Crop Comparison'!$B$2:$B$873=$C271),0),4)),"",INDEX('Crop Comparison'!$A$2:$D$873,MATCH(1,('Crop Comparison'!$A$2:$A$873=$A$9)*('Crop Comparison'!$B$2:$B$873=$C271),0),4))</f>
        <v/>
      </c>
      <c r="F271" s="28" t="str">
        <f t="array" ref="F271">IF(ISERROR(INDEX(Lookup_PestUse!$A$1:$D$876,SMALL(IF(Lookup_PestUse!$B$1:$B$876=$F$9,ROW(Lookup_PestUse!$B$1:$B$876)),ROW(Lookup_PestUse!257:257)),1)),"",INDEX(Lookup_PestUse!$A$1:$B$876,SMALL(IF(Lookup_PestUse!$B$1:$B$876=$F$9,ROW(Lookup_PestUse!$B$1:$B$876)),ROW(Lookup_PestUse!257:257)),1))</f>
        <v/>
      </c>
      <c r="G271" s="29" t="str">
        <f t="array" ref="G271">IF(ISERROR(INDEX(Lookup_PestUse!$A$1:$D$876,MATCH(1,(Lookup_PestUse!$A$1:$A$876=$F271)*(Lookup_PestUse!$B$1:$B$876=$F$9),0),3)),"",INDEX(Lookup_PestUse!$A$1:$D$876,MATCH(1,(Lookup_PestUse!$A$1:$A$876=$F271)*(Lookup_PestUse!$B$1:$B$876=$F$9),0),3))</f>
        <v/>
      </c>
      <c r="H271" s="30" t="str">
        <f t="array" ref="H271">IF(ISERROR(INDEX(Lookup_PestUse!$A$1:$D$876,MATCH(1,(Lookup_PestUse!$A$1:$A$876=$F271)*(Lookup_PestUse!$B$1:$B$876=$F$9),0),4)),"",INDEX(Lookup_PestUse!$A$1:$D$876,MATCH(1,(Lookup_PestUse!$A$1:$A$876=$F271)*(Lookup_PestUse!$B$1:$B$876=$F$9),0),4))</f>
        <v/>
      </c>
    </row>
    <row r="272" spans="1:8" x14ac:dyDescent="0.2">
      <c r="A272" s="28" t="str">
        <f t="array" ref="A272">IF(ISERROR(INDEX('Crop Comparison'!$A$1:$B$873,SMALL(IF('Crop Comparison'!$A$1:$A$873=$A$9,ROW('Crop Comparison'!$A$1:$A$873)),ROW('Crop Comparison'!257:257)),2)),"",INDEX('Crop Comparison'!$A$1:$B$873,SMALL(IF('Crop Comparison'!$A$1:$A$873=$A$9,ROW('Crop Comparison'!$A$1:$A$873)),ROW('Crop Comparison'!257:257)),2))</f>
        <v/>
      </c>
      <c r="B272" s="29" t="str">
        <f t="array" ref="B272">IF(ISERROR(INDEX('Crop Comparison'!$A$2:$D$873,MATCH(1,('Crop Comparison'!$A$2:$A$873=$A$9)*('Crop Comparison'!$B$2:$B$873=$A272),0),3)),"",INDEX('Crop Comparison'!$A$2:$D$873,MATCH(1,('Crop Comparison'!$A$2:$A$873=$A$9)*('Crop Comparison'!$B$2:$B$873=$A272),0),3))</f>
        <v/>
      </c>
      <c r="C272" s="30" t="str">
        <f t="array" ref="C272">IF(ISERROR(INDEX('Crop Comparison'!$A$2:$D$873,MATCH(1,('Crop Comparison'!$A$2:$A$873=$A$9)*('Crop Comparison'!$B$2:$B$873=$A272),0),4)),"",INDEX('Crop Comparison'!$A$2:$D$873,MATCH(1,('Crop Comparison'!$A$2:$A$873=$A$9)*('Crop Comparison'!$B$2:$B$873=$A272),0),4))</f>
        <v/>
      </c>
      <c r="D272" s="17" t="str">
        <f t="array" ref="D272">IF(ISERROR(INDEX('Crop Comparison'!$A$2:$D$873,MATCH(1,('Crop Comparison'!$A$2:$A$873=$A$9)*('Crop Comparison'!$B$2:$B$873=$B272),0),4)),"",INDEX('Crop Comparison'!$A$2:$D$873,MATCH(1,('Crop Comparison'!$A$2:$A$873=$A$9)*('Crop Comparison'!$B$2:$B$873=$B272),0),4))</f>
        <v/>
      </c>
      <c r="E272" s="11" t="str">
        <f t="array" ref="E272">IF(ISERROR(INDEX('Crop Comparison'!$A$2:$D$873,MATCH(1,('Crop Comparison'!$A$2:$A$873=$A$9)*('Crop Comparison'!$B$2:$B$873=$C272),0),4)),"",INDEX('Crop Comparison'!$A$2:$D$873,MATCH(1,('Crop Comparison'!$A$2:$A$873=$A$9)*('Crop Comparison'!$B$2:$B$873=$C272),0),4))</f>
        <v/>
      </c>
      <c r="F272" s="28" t="str">
        <f t="array" ref="F272">IF(ISERROR(INDEX(Lookup_PestUse!$A$1:$D$876,SMALL(IF(Lookup_PestUse!$B$1:$B$876=$F$9,ROW(Lookup_PestUse!$B$1:$B$876)),ROW(Lookup_PestUse!258:258)),1)),"",INDEX(Lookup_PestUse!$A$1:$B$876,SMALL(IF(Lookup_PestUse!$B$1:$B$876=$F$9,ROW(Lookup_PestUse!$B$1:$B$876)),ROW(Lookup_PestUse!258:258)),1))</f>
        <v/>
      </c>
      <c r="G272" s="29" t="str">
        <f t="array" ref="G272">IF(ISERROR(INDEX(Lookup_PestUse!$A$1:$D$876,MATCH(1,(Lookup_PestUse!$A$1:$A$876=$F272)*(Lookup_PestUse!$B$1:$B$876=$F$9),0),3)),"",INDEX(Lookup_PestUse!$A$1:$D$876,MATCH(1,(Lookup_PestUse!$A$1:$A$876=$F272)*(Lookup_PestUse!$B$1:$B$876=$F$9),0),3))</f>
        <v/>
      </c>
      <c r="H272" s="30" t="str">
        <f t="array" ref="H272">IF(ISERROR(INDEX(Lookup_PestUse!$A$1:$D$876,MATCH(1,(Lookup_PestUse!$A$1:$A$876=$F272)*(Lookup_PestUse!$B$1:$B$876=$F$9),0),4)),"",INDEX(Lookup_PestUse!$A$1:$D$876,MATCH(1,(Lookup_PestUse!$A$1:$A$876=$F272)*(Lookup_PestUse!$B$1:$B$876=$F$9),0),4))</f>
        <v/>
      </c>
    </row>
    <row r="273" spans="1:8" x14ac:dyDescent="0.2">
      <c r="A273" s="28" t="str">
        <f t="array" ref="A273">IF(ISERROR(INDEX('Crop Comparison'!$A$1:$B$873,SMALL(IF('Crop Comparison'!$A$1:$A$873=$A$9,ROW('Crop Comparison'!$A$1:$A$873)),ROW('Crop Comparison'!258:258)),2)),"",INDEX('Crop Comparison'!$A$1:$B$873,SMALL(IF('Crop Comparison'!$A$1:$A$873=$A$9,ROW('Crop Comparison'!$A$1:$A$873)),ROW('Crop Comparison'!258:258)),2))</f>
        <v/>
      </c>
      <c r="B273" s="29" t="str">
        <f t="array" ref="B273">IF(ISERROR(INDEX('Crop Comparison'!$A$2:$D$873,MATCH(1,('Crop Comparison'!$A$2:$A$873=$A$9)*('Crop Comparison'!$B$2:$B$873=$A273),0),3)),"",INDEX('Crop Comparison'!$A$2:$D$873,MATCH(1,('Crop Comparison'!$A$2:$A$873=$A$9)*('Crop Comparison'!$B$2:$B$873=$A273),0),3))</f>
        <v/>
      </c>
      <c r="C273" s="30" t="str">
        <f t="array" ref="C273">IF(ISERROR(INDEX('Crop Comparison'!$A$2:$D$873,MATCH(1,('Crop Comparison'!$A$2:$A$873=$A$9)*('Crop Comparison'!$B$2:$B$873=$A273),0),4)),"",INDEX('Crop Comparison'!$A$2:$D$873,MATCH(1,('Crop Comparison'!$A$2:$A$873=$A$9)*('Crop Comparison'!$B$2:$B$873=$A273),0),4))</f>
        <v/>
      </c>
      <c r="D273" s="17" t="str">
        <f t="array" ref="D273">IF(ISERROR(INDEX('Crop Comparison'!$A$2:$D$873,MATCH(1,('Crop Comparison'!$A$2:$A$873=$A$9)*('Crop Comparison'!$B$2:$B$873=$B273),0),4)),"",INDEX('Crop Comparison'!$A$2:$D$873,MATCH(1,('Crop Comparison'!$A$2:$A$873=$A$9)*('Crop Comparison'!$B$2:$B$873=$B273),0),4))</f>
        <v/>
      </c>
      <c r="E273" s="11" t="str">
        <f t="array" ref="E273">IF(ISERROR(INDEX('Crop Comparison'!$A$2:$D$873,MATCH(1,('Crop Comparison'!$A$2:$A$873=$A$9)*('Crop Comparison'!$B$2:$B$873=$C273),0),4)),"",INDEX('Crop Comparison'!$A$2:$D$873,MATCH(1,('Crop Comparison'!$A$2:$A$873=$A$9)*('Crop Comparison'!$B$2:$B$873=$C273),0),4))</f>
        <v/>
      </c>
      <c r="F273" s="28" t="str">
        <f t="array" ref="F273">IF(ISERROR(INDEX(Lookup_PestUse!$A$1:$D$876,SMALL(IF(Lookup_PestUse!$B$1:$B$876=$F$9,ROW(Lookup_PestUse!$B$1:$B$876)),ROW(Lookup_PestUse!259:259)),1)),"",INDEX(Lookup_PestUse!$A$1:$B$876,SMALL(IF(Lookup_PestUse!$B$1:$B$876=$F$9,ROW(Lookup_PestUse!$B$1:$B$876)),ROW(Lookup_PestUse!259:259)),1))</f>
        <v/>
      </c>
      <c r="G273" s="29" t="str">
        <f t="array" ref="G273">IF(ISERROR(INDEX(Lookup_PestUse!$A$1:$D$876,MATCH(1,(Lookup_PestUse!$A$1:$A$876=$F273)*(Lookup_PestUse!$B$1:$B$876=$F$9),0),3)),"",INDEX(Lookup_PestUse!$A$1:$D$876,MATCH(1,(Lookup_PestUse!$A$1:$A$876=$F273)*(Lookup_PestUse!$B$1:$B$876=$F$9),0),3))</f>
        <v/>
      </c>
      <c r="H273" s="30" t="str">
        <f t="array" ref="H273">IF(ISERROR(INDEX(Lookup_PestUse!$A$1:$D$876,MATCH(1,(Lookup_PestUse!$A$1:$A$876=$F273)*(Lookup_PestUse!$B$1:$B$876=$F$9),0),4)),"",INDEX(Lookup_PestUse!$A$1:$D$876,MATCH(1,(Lookup_PestUse!$A$1:$A$876=$F273)*(Lookup_PestUse!$B$1:$B$876=$F$9),0),4))</f>
        <v/>
      </c>
    </row>
    <row r="274" spans="1:8" x14ac:dyDescent="0.2">
      <c r="A274" s="28" t="str">
        <f t="array" ref="A274">IF(ISERROR(INDEX('Crop Comparison'!$A$1:$B$873,SMALL(IF('Crop Comparison'!$A$1:$A$873=$A$9,ROW('Crop Comparison'!$A$1:$A$873)),ROW('Crop Comparison'!259:259)),2)),"",INDEX('Crop Comparison'!$A$1:$B$873,SMALL(IF('Crop Comparison'!$A$1:$A$873=$A$9,ROW('Crop Comparison'!$A$1:$A$873)),ROW('Crop Comparison'!259:259)),2))</f>
        <v/>
      </c>
      <c r="B274" s="29" t="str">
        <f t="array" ref="B274">IF(ISERROR(INDEX('Crop Comparison'!$A$2:$D$873,MATCH(1,('Crop Comparison'!$A$2:$A$873=$A$9)*('Crop Comparison'!$B$2:$B$873=$A274),0),3)),"",INDEX('Crop Comparison'!$A$2:$D$873,MATCH(1,('Crop Comparison'!$A$2:$A$873=$A$9)*('Crop Comparison'!$B$2:$B$873=$A274),0),3))</f>
        <v/>
      </c>
      <c r="C274" s="30" t="str">
        <f t="array" ref="C274">IF(ISERROR(INDEX('Crop Comparison'!$A$2:$D$873,MATCH(1,('Crop Comparison'!$A$2:$A$873=$A$9)*('Crop Comparison'!$B$2:$B$873=$A274),0),4)),"",INDEX('Crop Comparison'!$A$2:$D$873,MATCH(1,('Crop Comparison'!$A$2:$A$873=$A$9)*('Crop Comparison'!$B$2:$B$873=$A274),0),4))</f>
        <v/>
      </c>
      <c r="D274" s="17" t="str">
        <f t="array" ref="D274">IF(ISERROR(INDEX('Crop Comparison'!$A$2:$D$873,MATCH(1,('Crop Comparison'!$A$2:$A$873=$A$9)*('Crop Comparison'!$B$2:$B$873=$B274),0),4)),"",INDEX('Crop Comparison'!$A$2:$D$873,MATCH(1,('Crop Comparison'!$A$2:$A$873=$A$9)*('Crop Comparison'!$B$2:$B$873=$B274),0),4))</f>
        <v/>
      </c>
      <c r="E274" s="11" t="str">
        <f t="array" ref="E274">IF(ISERROR(INDEX('Crop Comparison'!$A$2:$D$873,MATCH(1,('Crop Comparison'!$A$2:$A$873=$A$9)*('Crop Comparison'!$B$2:$B$873=$C274),0),4)),"",INDEX('Crop Comparison'!$A$2:$D$873,MATCH(1,('Crop Comparison'!$A$2:$A$873=$A$9)*('Crop Comparison'!$B$2:$B$873=$C274),0),4))</f>
        <v/>
      </c>
      <c r="F274" s="28" t="str">
        <f t="array" ref="F274">IF(ISERROR(INDEX(Lookup_PestUse!$A$1:$D$876,SMALL(IF(Lookup_PestUse!$B$1:$B$876=$F$9,ROW(Lookup_PestUse!$B$1:$B$876)),ROW(Lookup_PestUse!260:260)),1)),"",INDEX(Lookup_PestUse!$A$1:$B$876,SMALL(IF(Lookup_PestUse!$B$1:$B$876=$F$9,ROW(Lookup_PestUse!$B$1:$B$876)),ROW(Lookup_PestUse!260:260)),1))</f>
        <v/>
      </c>
      <c r="G274" s="29" t="str">
        <f t="array" ref="G274">IF(ISERROR(INDEX(Lookup_PestUse!$A$1:$D$876,MATCH(1,(Lookup_PestUse!$A$1:$A$876=$F274)*(Lookup_PestUse!$B$1:$B$876=$F$9),0),3)),"",INDEX(Lookup_PestUse!$A$1:$D$876,MATCH(1,(Lookup_PestUse!$A$1:$A$876=$F274)*(Lookup_PestUse!$B$1:$B$876=$F$9),0),3))</f>
        <v/>
      </c>
      <c r="H274" s="30" t="str">
        <f t="array" ref="H274">IF(ISERROR(INDEX(Lookup_PestUse!$A$1:$D$876,MATCH(1,(Lookup_PestUse!$A$1:$A$876=$F274)*(Lookup_PestUse!$B$1:$B$876=$F$9),0),4)),"",INDEX(Lookup_PestUse!$A$1:$D$876,MATCH(1,(Lookup_PestUse!$A$1:$A$876=$F274)*(Lookup_PestUse!$B$1:$B$876=$F$9),0),4))</f>
        <v/>
      </c>
    </row>
    <row r="275" spans="1:8" x14ac:dyDescent="0.2">
      <c r="A275" s="28" t="str">
        <f t="array" ref="A275">IF(ISERROR(INDEX('Crop Comparison'!$A$1:$B$873,SMALL(IF('Crop Comparison'!$A$1:$A$873=$A$9,ROW('Crop Comparison'!$A$1:$A$873)),ROW('Crop Comparison'!260:260)),2)),"",INDEX('Crop Comparison'!$A$1:$B$873,SMALL(IF('Crop Comparison'!$A$1:$A$873=$A$9,ROW('Crop Comparison'!$A$1:$A$873)),ROW('Crop Comparison'!260:260)),2))</f>
        <v/>
      </c>
      <c r="B275" s="29" t="str">
        <f t="array" ref="B275">IF(ISERROR(INDEX('Crop Comparison'!$A$2:$D$873,MATCH(1,('Crop Comparison'!$A$2:$A$873=$A$9)*('Crop Comparison'!$B$2:$B$873=$A275),0),3)),"",INDEX('Crop Comparison'!$A$2:$D$873,MATCH(1,('Crop Comparison'!$A$2:$A$873=$A$9)*('Crop Comparison'!$B$2:$B$873=$A275),0),3))</f>
        <v/>
      </c>
      <c r="C275" s="30" t="str">
        <f t="array" ref="C275">IF(ISERROR(INDEX('Crop Comparison'!$A$2:$D$873,MATCH(1,('Crop Comparison'!$A$2:$A$873=$A$9)*('Crop Comparison'!$B$2:$B$873=$A275),0),4)),"",INDEX('Crop Comparison'!$A$2:$D$873,MATCH(1,('Crop Comparison'!$A$2:$A$873=$A$9)*('Crop Comparison'!$B$2:$B$873=$A275),0),4))</f>
        <v/>
      </c>
      <c r="D275" s="17" t="str">
        <f t="array" ref="D275">IF(ISERROR(INDEX('Crop Comparison'!$A$2:$D$873,MATCH(1,('Crop Comparison'!$A$2:$A$873=$A$9)*('Crop Comparison'!$B$2:$B$873=$B275),0),4)),"",INDEX('Crop Comparison'!$A$2:$D$873,MATCH(1,('Crop Comparison'!$A$2:$A$873=$A$9)*('Crop Comparison'!$B$2:$B$873=$B275),0),4))</f>
        <v/>
      </c>
      <c r="E275" s="11" t="str">
        <f t="array" ref="E275">IF(ISERROR(INDEX('Crop Comparison'!$A$2:$D$873,MATCH(1,('Crop Comparison'!$A$2:$A$873=$A$9)*('Crop Comparison'!$B$2:$B$873=$C275),0),4)),"",INDEX('Crop Comparison'!$A$2:$D$873,MATCH(1,('Crop Comparison'!$A$2:$A$873=$A$9)*('Crop Comparison'!$B$2:$B$873=$C275),0),4))</f>
        <v/>
      </c>
      <c r="F275" s="28" t="str">
        <f t="array" ref="F275">IF(ISERROR(INDEX(Lookup_PestUse!$A$1:$D$876,SMALL(IF(Lookup_PestUse!$B$1:$B$876=$F$9,ROW(Lookup_PestUse!$B$1:$B$876)),ROW(Lookup_PestUse!261:261)),1)),"",INDEX(Lookup_PestUse!$A$1:$B$876,SMALL(IF(Lookup_PestUse!$B$1:$B$876=$F$9,ROW(Lookup_PestUse!$B$1:$B$876)),ROW(Lookup_PestUse!261:261)),1))</f>
        <v/>
      </c>
      <c r="G275" s="29" t="str">
        <f t="array" ref="G275">IF(ISERROR(INDEX(Lookup_PestUse!$A$1:$D$876,MATCH(1,(Lookup_PestUse!$A$1:$A$876=$F275)*(Lookup_PestUse!$B$1:$B$876=$F$9),0),3)),"",INDEX(Lookup_PestUse!$A$1:$D$876,MATCH(1,(Lookup_PestUse!$A$1:$A$876=$F275)*(Lookup_PestUse!$B$1:$B$876=$F$9),0),3))</f>
        <v/>
      </c>
      <c r="H275" s="30" t="str">
        <f t="array" ref="H275">IF(ISERROR(INDEX(Lookup_PestUse!$A$1:$D$876,MATCH(1,(Lookup_PestUse!$A$1:$A$876=$F275)*(Lookup_PestUse!$B$1:$B$876=$F$9),0),4)),"",INDEX(Lookup_PestUse!$A$1:$D$876,MATCH(1,(Lookup_PestUse!$A$1:$A$876=$F275)*(Lookup_PestUse!$B$1:$B$876=$F$9),0),4))</f>
        <v/>
      </c>
    </row>
    <row r="276" spans="1:8" x14ac:dyDescent="0.2">
      <c r="A276" s="28" t="str">
        <f t="array" ref="A276">IF(ISERROR(INDEX('Crop Comparison'!$A$1:$B$873,SMALL(IF('Crop Comparison'!$A$1:$A$873=$A$9,ROW('Crop Comparison'!$A$1:$A$873)),ROW('Crop Comparison'!261:261)),2)),"",INDEX('Crop Comparison'!$A$1:$B$873,SMALL(IF('Crop Comparison'!$A$1:$A$873=$A$9,ROW('Crop Comparison'!$A$1:$A$873)),ROW('Crop Comparison'!261:261)),2))</f>
        <v/>
      </c>
      <c r="B276" s="29" t="str">
        <f t="array" ref="B276">IF(ISERROR(INDEX('Crop Comparison'!$A$2:$D$873,MATCH(1,('Crop Comparison'!$A$2:$A$873=$A$9)*('Crop Comparison'!$B$2:$B$873=$A276),0),3)),"",INDEX('Crop Comparison'!$A$2:$D$873,MATCH(1,('Crop Comparison'!$A$2:$A$873=$A$9)*('Crop Comparison'!$B$2:$B$873=$A276),0),3))</f>
        <v/>
      </c>
      <c r="C276" s="30" t="str">
        <f t="array" ref="C276">IF(ISERROR(INDEX('Crop Comparison'!$A$2:$D$873,MATCH(1,('Crop Comparison'!$A$2:$A$873=$A$9)*('Crop Comparison'!$B$2:$B$873=$A276),0),4)),"",INDEX('Crop Comparison'!$A$2:$D$873,MATCH(1,('Crop Comparison'!$A$2:$A$873=$A$9)*('Crop Comparison'!$B$2:$B$873=$A276),0),4))</f>
        <v/>
      </c>
      <c r="D276" s="17" t="str">
        <f t="array" ref="D276">IF(ISERROR(INDEX('Crop Comparison'!$A$2:$D$873,MATCH(1,('Crop Comparison'!$A$2:$A$873=$A$9)*('Crop Comparison'!$B$2:$B$873=$B276),0),4)),"",INDEX('Crop Comparison'!$A$2:$D$873,MATCH(1,('Crop Comparison'!$A$2:$A$873=$A$9)*('Crop Comparison'!$B$2:$B$873=$B276),0),4))</f>
        <v/>
      </c>
      <c r="E276" s="11" t="str">
        <f t="array" ref="E276">IF(ISERROR(INDEX('Crop Comparison'!$A$2:$D$873,MATCH(1,('Crop Comparison'!$A$2:$A$873=$A$9)*('Crop Comparison'!$B$2:$B$873=$C276),0),4)),"",INDEX('Crop Comparison'!$A$2:$D$873,MATCH(1,('Crop Comparison'!$A$2:$A$873=$A$9)*('Crop Comparison'!$B$2:$B$873=$C276),0),4))</f>
        <v/>
      </c>
      <c r="F276" s="28" t="str">
        <f t="array" ref="F276">IF(ISERROR(INDEX(Lookup_PestUse!$A$1:$D$876,SMALL(IF(Lookup_PestUse!$B$1:$B$876=$F$9,ROW(Lookup_PestUse!$B$1:$B$876)),ROW(Lookup_PestUse!262:262)),1)),"",INDEX(Lookup_PestUse!$A$1:$B$876,SMALL(IF(Lookup_PestUse!$B$1:$B$876=$F$9,ROW(Lookup_PestUse!$B$1:$B$876)),ROW(Lookup_PestUse!262:262)),1))</f>
        <v/>
      </c>
      <c r="G276" s="29" t="str">
        <f t="array" ref="G276">IF(ISERROR(INDEX(Lookup_PestUse!$A$1:$D$876,MATCH(1,(Lookup_PestUse!$A$1:$A$876=$F276)*(Lookup_PestUse!$B$1:$B$876=$F$9),0),3)),"",INDEX(Lookup_PestUse!$A$1:$D$876,MATCH(1,(Lookup_PestUse!$A$1:$A$876=$F276)*(Lookup_PestUse!$B$1:$B$876=$F$9),0),3))</f>
        <v/>
      </c>
      <c r="H276" s="30" t="str">
        <f t="array" ref="H276">IF(ISERROR(INDEX(Lookup_PestUse!$A$1:$D$876,MATCH(1,(Lookup_PestUse!$A$1:$A$876=$F276)*(Lookup_PestUse!$B$1:$B$876=$F$9),0),4)),"",INDEX(Lookup_PestUse!$A$1:$D$876,MATCH(1,(Lookup_PestUse!$A$1:$A$876=$F276)*(Lookup_PestUse!$B$1:$B$876=$F$9),0),4))</f>
        <v/>
      </c>
    </row>
    <row r="277" spans="1:8" x14ac:dyDescent="0.2">
      <c r="A277" s="28" t="str">
        <f t="array" ref="A277">IF(ISERROR(INDEX('Crop Comparison'!$A$1:$B$873,SMALL(IF('Crop Comparison'!$A$1:$A$873=$A$9,ROW('Crop Comparison'!$A$1:$A$873)),ROW('Crop Comparison'!262:262)),2)),"",INDEX('Crop Comparison'!$A$1:$B$873,SMALL(IF('Crop Comparison'!$A$1:$A$873=$A$9,ROW('Crop Comparison'!$A$1:$A$873)),ROW('Crop Comparison'!262:262)),2))</f>
        <v/>
      </c>
      <c r="B277" s="29" t="str">
        <f t="array" ref="B277">IF(ISERROR(INDEX('Crop Comparison'!$A$2:$D$873,MATCH(1,('Crop Comparison'!$A$2:$A$873=$A$9)*('Crop Comparison'!$B$2:$B$873=$A277),0),3)),"",INDEX('Crop Comparison'!$A$2:$D$873,MATCH(1,('Crop Comparison'!$A$2:$A$873=$A$9)*('Crop Comparison'!$B$2:$B$873=$A277),0),3))</f>
        <v/>
      </c>
      <c r="C277" s="30" t="str">
        <f t="array" ref="C277">IF(ISERROR(INDEX('Crop Comparison'!$A$2:$D$873,MATCH(1,('Crop Comparison'!$A$2:$A$873=$A$9)*('Crop Comparison'!$B$2:$B$873=$A277),0),4)),"",INDEX('Crop Comparison'!$A$2:$D$873,MATCH(1,('Crop Comparison'!$A$2:$A$873=$A$9)*('Crop Comparison'!$B$2:$B$873=$A277),0),4))</f>
        <v/>
      </c>
      <c r="D277" s="17" t="str">
        <f t="array" ref="D277">IF(ISERROR(INDEX('Crop Comparison'!$A$2:$D$873,MATCH(1,('Crop Comparison'!$A$2:$A$873=$A$9)*('Crop Comparison'!$B$2:$B$873=$B277),0),4)),"",INDEX('Crop Comparison'!$A$2:$D$873,MATCH(1,('Crop Comparison'!$A$2:$A$873=$A$9)*('Crop Comparison'!$B$2:$B$873=$B277),0),4))</f>
        <v/>
      </c>
      <c r="E277" s="11" t="str">
        <f t="array" ref="E277">IF(ISERROR(INDEX('Crop Comparison'!$A$2:$D$873,MATCH(1,('Crop Comparison'!$A$2:$A$873=$A$9)*('Crop Comparison'!$B$2:$B$873=$C277),0),4)),"",INDEX('Crop Comparison'!$A$2:$D$873,MATCH(1,('Crop Comparison'!$A$2:$A$873=$A$9)*('Crop Comparison'!$B$2:$B$873=$C277),0),4))</f>
        <v/>
      </c>
      <c r="F277" s="28" t="str">
        <f t="array" ref="F277">IF(ISERROR(INDEX(Lookup_PestUse!$A$1:$D$876,SMALL(IF(Lookup_PestUse!$B$1:$B$876=$F$9,ROW(Lookup_PestUse!$B$1:$B$876)),ROW(Lookup_PestUse!263:263)),1)),"",INDEX(Lookup_PestUse!$A$1:$B$876,SMALL(IF(Lookup_PestUse!$B$1:$B$876=$F$9,ROW(Lookup_PestUse!$B$1:$B$876)),ROW(Lookup_PestUse!263:263)),1))</f>
        <v/>
      </c>
      <c r="G277" s="29" t="str">
        <f t="array" ref="G277">IF(ISERROR(INDEX(Lookup_PestUse!$A$1:$D$876,MATCH(1,(Lookup_PestUse!$A$1:$A$876=$F277)*(Lookup_PestUse!$B$1:$B$876=$F$9),0),3)),"",INDEX(Lookup_PestUse!$A$1:$D$876,MATCH(1,(Lookup_PestUse!$A$1:$A$876=$F277)*(Lookup_PestUse!$B$1:$B$876=$F$9),0),3))</f>
        <v/>
      </c>
      <c r="H277" s="30" t="str">
        <f t="array" ref="H277">IF(ISERROR(INDEX(Lookup_PestUse!$A$1:$D$876,MATCH(1,(Lookup_PestUse!$A$1:$A$876=$F277)*(Lookup_PestUse!$B$1:$B$876=$F$9),0),4)),"",INDEX(Lookup_PestUse!$A$1:$D$876,MATCH(1,(Lookup_PestUse!$A$1:$A$876=$F277)*(Lookup_PestUse!$B$1:$B$876=$F$9),0),4))</f>
        <v/>
      </c>
    </row>
    <row r="278" spans="1:8" x14ac:dyDescent="0.2">
      <c r="A278" s="28" t="str">
        <f t="array" ref="A278">IF(ISERROR(INDEX('Crop Comparison'!$A$1:$B$873,SMALL(IF('Crop Comparison'!$A$1:$A$873=$A$9,ROW('Crop Comparison'!$A$1:$A$873)),ROW('Crop Comparison'!263:263)),2)),"",INDEX('Crop Comparison'!$A$1:$B$873,SMALL(IF('Crop Comparison'!$A$1:$A$873=$A$9,ROW('Crop Comparison'!$A$1:$A$873)),ROW('Crop Comparison'!263:263)),2))</f>
        <v/>
      </c>
      <c r="B278" s="29" t="str">
        <f t="array" ref="B278">IF(ISERROR(INDEX('Crop Comparison'!$A$2:$D$873,MATCH(1,('Crop Comparison'!$A$2:$A$873=$A$9)*('Crop Comparison'!$B$2:$B$873=$A278),0),3)),"",INDEX('Crop Comparison'!$A$2:$D$873,MATCH(1,('Crop Comparison'!$A$2:$A$873=$A$9)*('Crop Comparison'!$B$2:$B$873=$A278),0),3))</f>
        <v/>
      </c>
      <c r="C278" s="30" t="str">
        <f t="array" ref="C278">IF(ISERROR(INDEX('Crop Comparison'!$A$2:$D$873,MATCH(1,('Crop Comparison'!$A$2:$A$873=$A$9)*('Crop Comparison'!$B$2:$B$873=$A278),0),4)),"",INDEX('Crop Comparison'!$A$2:$D$873,MATCH(1,('Crop Comparison'!$A$2:$A$873=$A$9)*('Crop Comparison'!$B$2:$B$873=$A278),0),4))</f>
        <v/>
      </c>
      <c r="D278" s="17" t="str">
        <f t="array" ref="D278">IF(ISERROR(INDEX('Crop Comparison'!$A$2:$D$873,MATCH(1,('Crop Comparison'!$A$2:$A$873=$A$9)*('Crop Comparison'!$B$2:$B$873=$B278),0),4)),"",INDEX('Crop Comparison'!$A$2:$D$873,MATCH(1,('Crop Comparison'!$A$2:$A$873=$A$9)*('Crop Comparison'!$B$2:$B$873=$B278),0),4))</f>
        <v/>
      </c>
      <c r="E278" s="11" t="str">
        <f t="array" ref="E278">IF(ISERROR(INDEX('Crop Comparison'!$A$2:$D$873,MATCH(1,('Crop Comparison'!$A$2:$A$873=$A$9)*('Crop Comparison'!$B$2:$B$873=$C278),0),4)),"",INDEX('Crop Comparison'!$A$2:$D$873,MATCH(1,('Crop Comparison'!$A$2:$A$873=$A$9)*('Crop Comparison'!$B$2:$B$873=$C278),0),4))</f>
        <v/>
      </c>
      <c r="F278" s="28" t="str">
        <f t="array" ref="F278">IF(ISERROR(INDEX(Lookup_PestUse!$A$1:$D$876,SMALL(IF(Lookup_PestUse!$B$1:$B$876=$F$9,ROW(Lookup_PestUse!$B$1:$B$876)),ROW(Lookup_PestUse!264:264)),1)),"",INDEX(Lookup_PestUse!$A$1:$B$876,SMALL(IF(Lookup_PestUse!$B$1:$B$876=$F$9,ROW(Lookup_PestUse!$B$1:$B$876)),ROW(Lookup_PestUse!264:264)),1))</f>
        <v/>
      </c>
      <c r="G278" s="29" t="str">
        <f t="array" ref="G278">IF(ISERROR(INDEX(Lookup_PestUse!$A$1:$D$876,MATCH(1,(Lookup_PestUse!$A$1:$A$876=$F278)*(Lookup_PestUse!$B$1:$B$876=$F$9),0),3)),"",INDEX(Lookup_PestUse!$A$1:$D$876,MATCH(1,(Lookup_PestUse!$A$1:$A$876=$F278)*(Lookup_PestUse!$B$1:$B$876=$F$9),0),3))</f>
        <v/>
      </c>
      <c r="H278" s="30" t="str">
        <f t="array" ref="H278">IF(ISERROR(INDEX(Lookup_PestUse!$A$1:$D$876,MATCH(1,(Lookup_PestUse!$A$1:$A$876=$F278)*(Lookup_PestUse!$B$1:$B$876=$F$9),0),4)),"",INDEX(Lookup_PestUse!$A$1:$D$876,MATCH(1,(Lookup_PestUse!$A$1:$A$876=$F278)*(Lookup_PestUse!$B$1:$B$876=$F$9),0),4))</f>
        <v/>
      </c>
    </row>
    <row r="279" spans="1:8" x14ac:dyDescent="0.2">
      <c r="A279" s="28" t="str">
        <f t="array" ref="A279">IF(ISERROR(INDEX('Crop Comparison'!$A$1:$B$873,SMALL(IF('Crop Comparison'!$A$1:$A$873=$A$9,ROW('Crop Comparison'!$A$1:$A$873)),ROW('Crop Comparison'!264:264)),2)),"",INDEX('Crop Comparison'!$A$1:$B$873,SMALL(IF('Crop Comparison'!$A$1:$A$873=$A$9,ROW('Crop Comparison'!$A$1:$A$873)),ROW('Crop Comparison'!264:264)),2))</f>
        <v/>
      </c>
      <c r="B279" s="29" t="str">
        <f t="array" ref="B279">IF(ISERROR(INDEX('Crop Comparison'!$A$2:$D$873,MATCH(1,('Crop Comparison'!$A$2:$A$873=$A$9)*('Crop Comparison'!$B$2:$B$873=$A279),0),3)),"",INDEX('Crop Comparison'!$A$2:$D$873,MATCH(1,('Crop Comparison'!$A$2:$A$873=$A$9)*('Crop Comparison'!$B$2:$B$873=$A279),0),3))</f>
        <v/>
      </c>
      <c r="C279" s="30" t="str">
        <f t="array" ref="C279">IF(ISERROR(INDEX('Crop Comparison'!$A$2:$D$873,MATCH(1,('Crop Comparison'!$A$2:$A$873=$A$9)*('Crop Comparison'!$B$2:$B$873=$A279),0),4)),"",INDEX('Crop Comparison'!$A$2:$D$873,MATCH(1,('Crop Comparison'!$A$2:$A$873=$A$9)*('Crop Comparison'!$B$2:$B$873=$A279),0),4))</f>
        <v/>
      </c>
      <c r="D279" s="17" t="str">
        <f t="array" ref="D279">IF(ISERROR(INDEX('Crop Comparison'!$A$2:$D$873,MATCH(1,('Crop Comparison'!$A$2:$A$873=$A$9)*('Crop Comparison'!$B$2:$B$873=$B279),0),4)),"",INDEX('Crop Comparison'!$A$2:$D$873,MATCH(1,('Crop Comparison'!$A$2:$A$873=$A$9)*('Crop Comparison'!$B$2:$B$873=$B279),0),4))</f>
        <v/>
      </c>
      <c r="E279" s="11" t="str">
        <f t="array" ref="E279">IF(ISERROR(INDEX('Crop Comparison'!$A$2:$D$873,MATCH(1,('Crop Comparison'!$A$2:$A$873=$A$9)*('Crop Comparison'!$B$2:$B$873=$C279),0),4)),"",INDEX('Crop Comparison'!$A$2:$D$873,MATCH(1,('Crop Comparison'!$A$2:$A$873=$A$9)*('Crop Comparison'!$B$2:$B$873=$C279),0),4))</f>
        <v/>
      </c>
      <c r="F279" s="28" t="str">
        <f t="array" ref="F279">IF(ISERROR(INDEX(Lookup_PestUse!$A$1:$D$876,SMALL(IF(Lookup_PestUse!$B$1:$B$876=$F$9,ROW(Lookup_PestUse!$B$1:$B$876)),ROW(Lookup_PestUse!265:265)),1)),"",INDEX(Lookup_PestUse!$A$1:$B$876,SMALL(IF(Lookup_PestUse!$B$1:$B$876=$F$9,ROW(Lookup_PestUse!$B$1:$B$876)),ROW(Lookup_PestUse!265:265)),1))</f>
        <v/>
      </c>
      <c r="G279" s="29" t="str">
        <f t="array" ref="G279">IF(ISERROR(INDEX(Lookup_PestUse!$A$1:$D$876,MATCH(1,(Lookup_PestUse!$A$1:$A$876=$F279)*(Lookup_PestUse!$B$1:$B$876=$F$9),0),3)),"",INDEX(Lookup_PestUse!$A$1:$D$876,MATCH(1,(Lookup_PestUse!$A$1:$A$876=$F279)*(Lookup_PestUse!$B$1:$B$876=$F$9),0),3))</f>
        <v/>
      </c>
      <c r="H279" s="30" t="str">
        <f t="array" ref="H279">IF(ISERROR(INDEX(Lookup_PestUse!$A$1:$D$876,MATCH(1,(Lookup_PestUse!$A$1:$A$876=$F279)*(Lookup_PestUse!$B$1:$B$876=$F$9),0),4)),"",INDEX(Lookup_PestUse!$A$1:$D$876,MATCH(1,(Lookup_PestUse!$A$1:$A$876=$F279)*(Lookup_PestUse!$B$1:$B$876=$F$9),0),4))</f>
        <v/>
      </c>
    </row>
    <row r="280" spans="1:8" x14ac:dyDescent="0.2">
      <c r="A280" s="28" t="str">
        <f t="array" ref="A280">IF(ISERROR(INDEX('Crop Comparison'!$A$1:$B$873,SMALL(IF('Crop Comparison'!$A$1:$A$873=$A$9,ROW('Crop Comparison'!$A$1:$A$873)),ROW('Crop Comparison'!265:265)),2)),"",INDEX('Crop Comparison'!$A$1:$B$873,SMALL(IF('Crop Comparison'!$A$1:$A$873=$A$9,ROW('Crop Comparison'!$A$1:$A$873)),ROW('Crop Comparison'!265:265)),2))</f>
        <v/>
      </c>
      <c r="B280" s="29" t="str">
        <f t="array" ref="B280">IF(ISERROR(INDEX('Crop Comparison'!$A$2:$D$873,MATCH(1,('Crop Comparison'!$A$2:$A$873=$A$9)*('Crop Comparison'!$B$2:$B$873=$A280),0),3)),"",INDEX('Crop Comparison'!$A$2:$D$873,MATCH(1,('Crop Comparison'!$A$2:$A$873=$A$9)*('Crop Comparison'!$B$2:$B$873=$A280),0),3))</f>
        <v/>
      </c>
      <c r="C280" s="30" t="str">
        <f t="array" ref="C280">IF(ISERROR(INDEX('Crop Comparison'!$A$2:$D$873,MATCH(1,('Crop Comparison'!$A$2:$A$873=$A$9)*('Crop Comparison'!$B$2:$B$873=$A280),0),4)),"",INDEX('Crop Comparison'!$A$2:$D$873,MATCH(1,('Crop Comparison'!$A$2:$A$873=$A$9)*('Crop Comparison'!$B$2:$B$873=$A280),0),4))</f>
        <v/>
      </c>
      <c r="D280" s="17" t="str">
        <f t="array" ref="D280">IF(ISERROR(INDEX('Crop Comparison'!$A$2:$D$873,MATCH(1,('Crop Comparison'!$A$2:$A$873=$A$9)*('Crop Comparison'!$B$2:$B$873=$B280),0),4)),"",INDEX('Crop Comparison'!$A$2:$D$873,MATCH(1,('Crop Comparison'!$A$2:$A$873=$A$9)*('Crop Comparison'!$B$2:$B$873=$B280),0),4))</f>
        <v/>
      </c>
      <c r="E280" s="11" t="str">
        <f t="array" ref="E280">IF(ISERROR(INDEX('Crop Comparison'!$A$2:$D$873,MATCH(1,('Crop Comparison'!$A$2:$A$873=$A$9)*('Crop Comparison'!$B$2:$B$873=$C280),0),4)),"",INDEX('Crop Comparison'!$A$2:$D$873,MATCH(1,('Crop Comparison'!$A$2:$A$873=$A$9)*('Crop Comparison'!$B$2:$B$873=$C280),0),4))</f>
        <v/>
      </c>
      <c r="F280" s="28" t="str">
        <f t="array" ref="F280">IF(ISERROR(INDEX(Lookup_PestUse!$A$1:$D$876,SMALL(IF(Lookup_PestUse!$B$1:$B$876=$F$9,ROW(Lookup_PestUse!$B$1:$B$876)),ROW(Lookup_PestUse!266:266)),1)),"",INDEX(Lookup_PestUse!$A$1:$B$876,SMALL(IF(Lookup_PestUse!$B$1:$B$876=$F$9,ROW(Lookup_PestUse!$B$1:$B$876)),ROW(Lookup_PestUse!266:266)),1))</f>
        <v/>
      </c>
      <c r="G280" s="29" t="str">
        <f t="array" ref="G280">IF(ISERROR(INDEX(Lookup_PestUse!$A$1:$D$876,MATCH(1,(Lookup_PestUse!$A$1:$A$876=$F280)*(Lookup_PestUse!$B$1:$B$876=$F$9),0),3)),"",INDEX(Lookup_PestUse!$A$1:$D$876,MATCH(1,(Lookup_PestUse!$A$1:$A$876=$F280)*(Lookup_PestUse!$B$1:$B$876=$F$9),0),3))</f>
        <v/>
      </c>
      <c r="H280" s="30" t="str">
        <f t="array" ref="H280">IF(ISERROR(INDEX(Lookup_PestUse!$A$1:$D$876,MATCH(1,(Lookup_PestUse!$A$1:$A$876=$F280)*(Lookup_PestUse!$B$1:$B$876=$F$9),0),4)),"",INDEX(Lookup_PestUse!$A$1:$D$876,MATCH(1,(Lookup_PestUse!$A$1:$A$876=$F280)*(Lookup_PestUse!$B$1:$B$876=$F$9),0),4))</f>
        <v/>
      </c>
    </row>
    <row r="281" spans="1:8" x14ac:dyDescent="0.2">
      <c r="A281" s="28" t="str">
        <f t="array" ref="A281">IF(ISERROR(INDEX('Crop Comparison'!$A$1:$B$873,SMALL(IF('Crop Comparison'!$A$1:$A$873=$A$9,ROW('Crop Comparison'!$A$1:$A$873)),ROW('Crop Comparison'!266:266)),2)),"",INDEX('Crop Comparison'!$A$1:$B$873,SMALL(IF('Crop Comparison'!$A$1:$A$873=$A$9,ROW('Crop Comparison'!$A$1:$A$873)),ROW('Crop Comparison'!266:266)),2))</f>
        <v/>
      </c>
      <c r="B281" s="29" t="str">
        <f t="array" ref="B281">IF(ISERROR(INDEX('Crop Comparison'!$A$2:$D$873,MATCH(1,('Crop Comparison'!$A$2:$A$873=$A$9)*('Crop Comparison'!$B$2:$B$873=$A281),0),3)),"",INDEX('Crop Comparison'!$A$2:$D$873,MATCH(1,('Crop Comparison'!$A$2:$A$873=$A$9)*('Crop Comparison'!$B$2:$B$873=$A281),0),3))</f>
        <v/>
      </c>
      <c r="C281" s="30" t="str">
        <f t="array" ref="C281">IF(ISERROR(INDEX('Crop Comparison'!$A$2:$D$873,MATCH(1,('Crop Comparison'!$A$2:$A$873=$A$9)*('Crop Comparison'!$B$2:$B$873=$A281),0),4)),"",INDEX('Crop Comparison'!$A$2:$D$873,MATCH(1,('Crop Comparison'!$A$2:$A$873=$A$9)*('Crop Comparison'!$B$2:$B$873=$A281),0),4))</f>
        <v/>
      </c>
      <c r="D281" s="17" t="str">
        <f t="array" ref="D281">IF(ISERROR(INDEX('Crop Comparison'!$A$2:$D$873,MATCH(1,('Crop Comparison'!$A$2:$A$873=$A$9)*('Crop Comparison'!$B$2:$B$873=$B281),0),4)),"",INDEX('Crop Comparison'!$A$2:$D$873,MATCH(1,('Crop Comparison'!$A$2:$A$873=$A$9)*('Crop Comparison'!$B$2:$B$873=$B281),0),4))</f>
        <v/>
      </c>
      <c r="E281" s="11" t="str">
        <f t="array" ref="E281">IF(ISERROR(INDEX('Crop Comparison'!$A$2:$D$873,MATCH(1,('Crop Comparison'!$A$2:$A$873=$A$9)*('Crop Comparison'!$B$2:$B$873=$C281),0),4)),"",INDEX('Crop Comparison'!$A$2:$D$873,MATCH(1,('Crop Comparison'!$A$2:$A$873=$A$9)*('Crop Comparison'!$B$2:$B$873=$C281),0),4))</f>
        <v/>
      </c>
      <c r="F281" s="28" t="str">
        <f t="array" ref="F281">IF(ISERROR(INDEX(Lookup_PestUse!$A$1:$D$876,SMALL(IF(Lookup_PestUse!$B$1:$B$876=$F$9,ROW(Lookup_PestUse!$B$1:$B$876)),ROW(Lookup_PestUse!267:267)),1)),"",INDEX(Lookup_PestUse!$A$1:$B$876,SMALL(IF(Lookup_PestUse!$B$1:$B$876=$F$9,ROW(Lookup_PestUse!$B$1:$B$876)),ROW(Lookup_PestUse!267:267)),1))</f>
        <v/>
      </c>
      <c r="G281" s="29" t="str">
        <f t="array" ref="G281">IF(ISERROR(INDEX(Lookup_PestUse!$A$1:$D$876,MATCH(1,(Lookup_PestUse!$A$1:$A$876=$F281)*(Lookup_PestUse!$B$1:$B$876=$F$9),0),3)),"",INDEX(Lookup_PestUse!$A$1:$D$876,MATCH(1,(Lookup_PestUse!$A$1:$A$876=$F281)*(Lookup_PestUse!$B$1:$B$876=$F$9),0),3))</f>
        <v/>
      </c>
      <c r="H281" s="30" t="str">
        <f t="array" ref="H281">IF(ISERROR(INDEX(Lookup_PestUse!$A$1:$D$876,MATCH(1,(Lookup_PestUse!$A$1:$A$876=$F281)*(Lookup_PestUse!$B$1:$B$876=$F$9),0),4)),"",INDEX(Lookup_PestUse!$A$1:$D$876,MATCH(1,(Lookup_PestUse!$A$1:$A$876=$F281)*(Lookup_PestUse!$B$1:$B$876=$F$9),0),4))</f>
        <v/>
      </c>
    </row>
    <row r="282" spans="1:8" x14ac:dyDescent="0.2">
      <c r="A282" s="28" t="str">
        <f t="array" ref="A282">IF(ISERROR(INDEX('Crop Comparison'!$A$1:$B$873,SMALL(IF('Crop Comparison'!$A$1:$A$873=$A$9,ROW('Crop Comparison'!$A$1:$A$873)),ROW('Crop Comparison'!267:267)),2)),"",INDEX('Crop Comparison'!$A$1:$B$873,SMALL(IF('Crop Comparison'!$A$1:$A$873=$A$9,ROW('Crop Comparison'!$A$1:$A$873)),ROW('Crop Comparison'!267:267)),2))</f>
        <v/>
      </c>
      <c r="B282" s="29" t="str">
        <f t="array" ref="B282">IF(ISERROR(INDEX('Crop Comparison'!$A$2:$D$873,MATCH(1,('Crop Comparison'!$A$2:$A$873=$A$9)*('Crop Comparison'!$B$2:$B$873=$A282),0),3)),"",INDEX('Crop Comparison'!$A$2:$D$873,MATCH(1,('Crop Comparison'!$A$2:$A$873=$A$9)*('Crop Comparison'!$B$2:$B$873=$A282),0),3))</f>
        <v/>
      </c>
      <c r="C282" s="30" t="str">
        <f t="array" ref="C282">IF(ISERROR(INDEX('Crop Comparison'!$A$2:$D$873,MATCH(1,('Crop Comparison'!$A$2:$A$873=$A$9)*('Crop Comparison'!$B$2:$B$873=$A282),0),4)),"",INDEX('Crop Comparison'!$A$2:$D$873,MATCH(1,('Crop Comparison'!$A$2:$A$873=$A$9)*('Crop Comparison'!$B$2:$B$873=$A282),0),4))</f>
        <v/>
      </c>
      <c r="D282" s="17" t="str">
        <f t="array" ref="D282">IF(ISERROR(INDEX('Crop Comparison'!$A$2:$D$873,MATCH(1,('Crop Comparison'!$A$2:$A$873=$A$9)*('Crop Comparison'!$B$2:$B$873=$B282),0),4)),"",INDEX('Crop Comparison'!$A$2:$D$873,MATCH(1,('Crop Comparison'!$A$2:$A$873=$A$9)*('Crop Comparison'!$B$2:$B$873=$B282),0),4))</f>
        <v/>
      </c>
      <c r="E282" s="11" t="str">
        <f t="array" ref="E282">IF(ISERROR(INDEX('Crop Comparison'!$A$2:$D$873,MATCH(1,('Crop Comparison'!$A$2:$A$873=$A$9)*('Crop Comparison'!$B$2:$B$873=$C282),0),4)),"",INDEX('Crop Comparison'!$A$2:$D$873,MATCH(1,('Crop Comparison'!$A$2:$A$873=$A$9)*('Crop Comparison'!$B$2:$B$873=$C282),0),4))</f>
        <v/>
      </c>
      <c r="F282" s="28" t="str">
        <f t="array" ref="F282">IF(ISERROR(INDEX(Lookup_PestUse!$A$1:$D$876,SMALL(IF(Lookup_PestUse!$B$1:$B$876=$F$9,ROW(Lookup_PestUse!$B$1:$B$876)),ROW(Lookup_PestUse!268:268)),1)),"",INDEX(Lookup_PestUse!$A$1:$B$876,SMALL(IF(Lookup_PestUse!$B$1:$B$876=$F$9,ROW(Lookup_PestUse!$B$1:$B$876)),ROW(Lookup_PestUse!268:268)),1))</f>
        <v/>
      </c>
      <c r="G282" s="29" t="str">
        <f t="array" ref="G282">IF(ISERROR(INDEX(Lookup_PestUse!$A$1:$D$876,MATCH(1,(Lookup_PestUse!$A$1:$A$876=$F282)*(Lookup_PestUse!$B$1:$B$876=$F$9),0),3)),"",INDEX(Lookup_PestUse!$A$1:$D$876,MATCH(1,(Lookup_PestUse!$A$1:$A$876=$F282)*(Lookup_PestUse!$B$1:$B$876=$F$9),0),3))</f>
        <v/>
      </c>
      <c r="H282" s="30" t="str">
        <f t="array" ref="H282">IF(ISERROR(INDEX(Lookup_PestUse!$A$1:$D$876,MATCH(1,(Lookup_PestUse!$A$1:$A$876=$F282)*(Lookup_PestUse!$B$1:$B$876=$F$9),0),4)),"",INDEX(Lookup_PestUse!$A$1:$D$876,MATCH(1,(Lookup_PestUse!$A$1:$A$876=$F282)*(Lookup_PestUse!$B$1:$B$876=$F$9),0),4))</f>
        <v/>
      </c>
    </row>
    <row r="283" spans="1:8" x14ac:dyDescent="0.2">
      <c r="A283" s="28" t="str">
        <f t="array" ref="A283">IF(ISERROR(INDEX('Crop Comparison'!$A$1:$B$873,SMALL(IF('Crop Comparison'!$A$1:$A$873=$A$9,ROW('Crop Comparison'!$A$1:$A$873)),ROW('Crop Comparison'!268:268)),2)),"",INDEX('Crop Comparison'!$A$1:$B$873,SMALL(IF('Crop Comparison'!$A$1:$A$873=$A$9,ROW('Crop Comparison'!$A$1:$A$873)),ROW('Crop Comparison'!268:268)),2))</f>
        <v/>
      </c>
      <c r="B283" s="29" t="str">
        <f t="array" ref="B283">IF(ISERROR(INDEX('Crop Comparison'!$A$2:$D$873,MATCH(1,('Crop Comparison'!$A$2:$A$873=$A$9)*('Crop Comparison'!$B$2:$B$873=$A283),0),3)),"",INDEX('Crop Comparison'!$A$2:$D$873,MATCH(1,('Crop Comparison'!$A$2:$A$873=$A$9)*('Crop Comparison'!$B$2:$B$873=$A283),0),3))</f>
        <v/>
      </c>
      <c r="C283" s="30" t="str">
        <f t="array" ref="C283">IF(ISERROR(INDEX('Crop Comparison'!$A$2:$D$873,MATCH(1,('Crop Comparison'!$A$2:$A$873=$A$9)*('Crop Comparison'!$B$2:$B$873=$A283),0),4)),"",INDEX('Crop Comparison'!$A$2:$D$873,MATCH(1,('Crop Comparison'!$A$2:$A$873=$A$9)*('Crop Comparison'!$B$2:$B$873=$A283),0),4))</f>
        <v/>
      </c>
      <c r="D283" s="17" t="str">
        <f t="array" ref="D283">IF(ISERROR(INDEX('Crop Comparison'!$A$2:$D$873,MATCH(1,('Crop Comparison'!$A$2:$A$873=$A$9)*('Crop Comparison'!$B$2:$B$873=$B283),0),4)),"",INDEX('Crop Comparison'!$A$2:$D$873,MATCH(1,('Crop Comparison'!$A$2:$A$873=$A$9)*('Crop Comparison'!$B$2:$B$873=$B283),0),4))</f>
        <v/>
      </c>
      <c r="E283" s="11" t="str">
        <f t="array" ref="E283">IF(ISERROR(INDEX('Crop Comparison'!$A$2:$D$873,MATCH(1,('Crop Comparison'!$A$2:$A$873=$A$9)*('Crop Comparison'!$B$2:$B$873=$C283),0),4)),"",INDEX('Crop Comparison'!$A$2:$D$873,MATCH(1,('Crop Comparison'!$A$2:$A$873=$A$9)*('Crop Comparison'!$B$2:$B$873=$C283),0),4))</f>
        <v/>
      </c>
      <c r="F283" s="28" t="str">
        <f t="array" ref="F283">IF(ISERROR(INDEX(Lookup_PestUse!$A$1:$D$876,SMALL(IF(Lookup_PestUse!$B$1:$B$876=$F$9,ROW(Lookup_PestUse!$B$1:$B$876)),ROW(Lookup_PestUse!269:269)),1)),"",INDEX(Lookup_PestUse!$A$1:$B$876,SMALL(IF(Lookup_PestUse!$B$1:$B$876=$F$9,ROW(Lookup_PestUse!$B$1:$B$876)),ROW(Lookup_PestUse!269:269)),1))</f>
        <v/>
      </c>
      <c r="G283" s="29" t="str">
        <f t="array" ref="G283">IF(ISERROR(INDEX(Lookup_PestUse!$A$1:$D$876,MATCH(1,(Lookup_PestUse!$A$1:$A$876=$F283)*(Lookup_PestUse!$B$1:$B$876=$F$9),0),3)),"",INDEX(Lookup_PestUse!$A$1:$D$876,MATCH(1,(Lookup_PestUse!$A$1:$A$876=$F283)*(Lookup_PestUse!$B$1:$B$876=$F$9),0),3))</f>
        <v/>
      </c>
      <c r="H283" s="30" t="str">
        <f t="array" ref="H283">IF(ISERROR(INDEX(Lookup_PestUse!$A$1:$D$876,MATCH(1,(Lookup_PestUse!$A$1:$A$876=$F283)*(Lookup_PestUse!$B$1:$B$876=$F$9),0),4)),"",INDEX(Lookup_PestUse!$A$1:$D$876,MATCH(1,(Lookup_PestUse!$A$1:$A$876=$F283)*(Lookup_PestUse!$B$1:$B$876=$F$9),0),4))</f>
        <v/>
      </c>
    </row>
    <row r="284" spans="1:8" x14ac:dyDescent="0.2">
      <c r="A284" s="28" t="str">
        <f t="array" ref="A284">IF(ISERROR(INDEX('Crop Comparison'!$A$1:$B$873,SMALL(IF('Crop Comparison'!$A$1:$A$873=$A$9,ROW('Crop Comparison'!$A$1:$A$873)),ROW('Crop Comparison'!269:269)),2)),"",INDEX('Crop Comparison'!$A$1:$B$873,SMALL(IF('Crop Comparison'!$A$1:$A$873=$A$9,ROW('Crop Comparison'!$A$1:$A$873)),ROW('Crop Comparison'!269:269)),2))</f>
        <v/>
      </c>
      <c r="B284" s="29" t="str">
        <f t="array" ref="B284">IF(ISERROR(INDEX('Crop Comparison'!$A$2:$D$873,MATCH(1,('Crop Comparison'!$A$2:$A$873=$A$9)*('Crop Comparison'!$B$2:$B$873=$A284),0),3)),"",INDEX('Crop Comparison'!$A$2:$D$873,MATCH(1,('Crop Comparison'!$A$2:$A$873=$A$9)*('Crop Comparison'!$B$2:$B$873=$A284),0),3))</f>
        <v/>
      </c>
      <c r="C284" s="30" t="str">
        <f t="array" ref="C284">IF(ISERROR(INDEX('Crop Comparison'!$A$2:$D$873,MATCH(1,('Crop Comparison'!$A$2:$A$873=$A$9)*('Crop Comparison'!$B$2:$B$873=$A284),0),4)),"",INDEX('Crop Comparison'!$A$2:$D$873,MATCH(1,('Crop Comparison'!$A$2:$A$873=$A$9)*('Crop Comparison'!$B$2:$B$873=$A284),0),4))</f>
        <v/>
      </c>
      <c r="D284" s="17" t="str">
        <f t="array" ref="D284">IF(ISERROR(INDEX('Crop Comparison'!$A$2:$D$873,MATCH(1,('Crop Comparison'!$A$2:$A$873=$A$9)*('Crop Comparison'!$B$2:$B$873=$B284),0),4)),"",INDEX('Crop Comparison'!$A$2:$D$873,MATCH(1,('Crop Comparison'!$A$2:$A$873=$A$9)*('Crop Comparison'!$B$2:$B$873=$B284),0),4))</f>
        <v/>
      </c>
      <c r="E284" s="11" t="str">
        <f t="array" ref="E284">IF(ISERROR(INDEX('Crop Comparison'!$A$2:$D$873,MATCH(1,('Crop Comparison'!$A$2:$A$873=$A$9)*('Crop Comparison'!$B$2:$B$873=$C284),0),4)),"",INDEX('Crop Comparison'!$A$2:$D$873,MATCH(1,('Crop Comparison'!$A$2:$A$873=$A$9)*('Crop Comparison'!$B$2:$B$873=$C284),0),4))</f>
        <v/>
      </c>
      <c r="F284" s="28" t="str">
        <f t="array" ref="F284">IF(ISERROR(INDEX(Lookup_PestUse!$A$1:$D$876,SMALL(IF(Lookup_PestUse!$B$1:$B$876=$F$9,ROW(Lookup_PestUse!$B$1:$B$876)),ROW(Lookup_PestUse!270:270)),1)),"",INDEX(Lookup_PestUse!$A$1:$B$876,SMALL(IF(Lookup_PestUse!$B$1:$B$876=$F$9,ROW(Lookup_PestUse!$B$1:$B$876)),ROW(Lookup_PestUse!270:270)),1))</f>
        <v/>
      </c>
      <c r="G284" s="29" t="str">
        <f t="array" ref="G284">IF(ISERROR(INDEX(Lookup_PestUse!$A$1:$D$876,MATCH(1,(Lookup_PestUse!$A$1:$A$876=$F284)*(Lookup_PestUse!$B$1:$B$876=$F$9),0),3)),"",INDEX(Lookup_PestUse!$A$1:$D$876,MATCH(1,(Lookup_PestUse!$A$1:$A$876=$F284)*(Lookup_PestUse!$B$1:$B$876=$F$9),0),3))</f>
        <v/>
      </c>
      <c r="H284" s="30" t="str">
        <f t="array" ref="H284">IF(ISERROR(INDEX(Lookup_PestUse!$A$1:$D$876,MATCH(1,(Lookup_PestUse!$A$1:$A$876=$F284)*(Lookup_PestUse!$B$1:$B$876=$F$9),0),4)),"",INDEX(Lookup_PestUse!$A$1:$D$876,MATCH(1,(Lookup_PestUse!$A$1:$A$876=$F284)*(Lookup_PestUse!$B$1:$B$876=$F$9),0),4))</f>
        <v/>
      </c>
    </row>
    <row r="285" spans="1:8" x14ac:dyDescent="0.2">
      <c r="A285" s="28" t="str">
        <f t="array" ref="A285">IF(ISERROR(INDEX('Crop Comparison'!$A$1:$B$873,SMALL(IF('Crop Comparison'!$A$1:$A$873=$A$9,ROW('Crop Comparison'!$A$1:$A$873)),ROW('Crop Comparison'!270:270)),2)),"",INDEX('Crop Comparison'!$A$1:$B$873,SMALL(IF('Crop Comparison'!$A$1:$A$873=$A$9,ROW('Crop Comparison'!$A$1:$A$873)),ROW('Crop Comparison'!270:270)),2))</f>
        <v/>
      </c>
      <c r="B285" s="29" t="str">
        <f t="array" ref="B285">IF(ISERROR(INDEX('Crop Comparison'!$A$2:$D$873,MATCH(1,('Crop Comparison'!$A$2:$A$873=$A$9)*('Crop Comparison'!$B$2:$B$873=$A285),0),3)),"",INDEX('Crop Comparison'!$A$2:$D$873,MATCH(1,('Crop Comparison'!$A$2:$A$873=$A$9)*('Crop Comparison'!$B$2:$B$873=$A285),0),3))</f>
        <v/>
      </c>
      <c r="C285" s="30" t="str">
        <f t="array" ref="C285">IF(ISERROR(INDEX('Crop Comparison'!$A$2:$D$873,MATCH(1,('Crop Comparison'!$A$2:$A$873=$A$9)*('Crop Comparison'!$B$2:$B$873=$A285),0),4)),"",INDEX('Crop Comparison'!$A$2:$D$873,MATCH(1,('Crop Comparison'!$A$2:$A$873=$A$9)*('Crop Comparison'!$B$2:$B$873=$A285),0),4))</f>
        <v/>
      </c>
      <c r="D285" s="17" t="str">
        <f t="array" ref="D285">IF(ISERROR(INDEX('Crop Comparison'!$A$2:$D$873,MATCH(1,('Crop Comparison'!$A$2:$A$873=$A$9)*('Crop Comparison'!$B$2:$B$873=$B285),0),4)),"",INDEX('Crop Comparison'!$A$2:$D$873,MATCH(1,('Crop Comparison'!$A$2:$A$873=$A$9)*('Crop Comparison'!$B$2:$B$873=$B285),0),4))</f>
        <v/>
      </c>
      <c r="E285" s="11" t="str">
        <f t="array" ref="E285">IF(ISERROR(INDEX('Crop Comparison'!$A$2:$D$873,MATCH(1,('Crop Comparison'!$A$2:$A$873=$A$9)*('Crop Comparison'!$B$2:$B$873=$C285),0),4)),"",INDEX('Crop Comparison'!$A$2:$D$873,MATCH(1,('Crop Comparison'!$A$2:$A$873=$A$9)*('Crop Comparison'!$B$2:$B$873=$C285),0),4))</f>
        <v/>
      </c>
      <c r="F285" s="28" t="str">
        <f t="array" ref="F285">IF(ISERROR(INDEX(Lookup_PestUse!$A$1:$D$876,SMALL(IF(Lookup_PestUse!$B$1:$B$876=$F$9,ROW(Lookup_PestUse!$B$1:$B$876)),ROW(Lookup_PestUse!271:271)),1)),"",INDEX(Lookup_PestUse!$A$1:$B$876,SMALL(IF(Lookup_PestUse!$B$1:$B$876=$F$9,ROW(Lookup_PestUse!$B$1:$B$876)),ROW(Lookup_PestUse!271:271)),1))</f>
        <v/>
      </c>
      <c r="G285" s="29" t="str">
        <f t="array" ref="G285">IF(ISERROR(INDEX(Lookup_PestUse!$A$1:$D$876,MATCH(1,(Lookup_PestUse!$A$1:$A$876=$F285)*(Lookup_PestUse!$B$1:$B$876=$F$9),0),3)),"",INDEX(Lookup_PestUse!$A$1:$D$876,MATCH(1,(Lookup_PestUse!$A$1:$A$876=$F285)*(Lookup_PestUse!$B$1:$B$876=$F$9),0),3))</f>
        <v/>
      </c>
      <c r="H285" s="30" t="str">
        <f t="array" ref="H285">IF(ISERROR(INDEX(Lookup_PestUse!$A$1:$D$876,MATCH(1,(Lookup_PestUse!$A$1:$A$876=$F285)*(Lookup_PestUse!$B$1:$B$876=$F$9),0),4)),"",INDEX(Lookup_PestUse!$A$1:$D$876,MATCH(1,(Lookup_PestUse!$A$1:$A$876=$F285)*(Lookup_PestUse!$B$1:$B$876=$F$9),0),4))</f>
        <v/>
      </c>
    </row>
    <row r="286" spans="1:8" x14ac:dyDescent="0.2">
      <c r="A286" s="28" t="str">
        <f t="array" ref="A286">IF(ISERROR(INDEX('Crop Comparison'!$A$1:$B$873,SMALL(IF('Crop Comparison'!$A$1:$A$873=$A$9,ROW('Crop Comparison'!$A$1:$A$873)),ROW('Crop Comparison'!271:271)),2)),"",INDEX('Crop Comparison'!$A$1:$B$873,SMALL(IF('Crop Comparison'!$A$1:$A$873=$A$9,ROW('Crop Comparison'!$A$1:$A$873)),ROW('Crop Comparison'!271:271)),2))</f>
        <v/>
      </c>
      <c r="B286" s="29" t="str">
        <f t="array" ref="B286">IF(ISERROR(INDEX('Crop Comparison'!$A$2:$D$873,MATCH(1,('Crop Comparison'!$A$2:$A$873=$A$9)*('Crop Comparison'!$B$2:$B$873=$A286),0),3)),"",INDEX('Crop Comparison'!$A$2:$D$873,MATCH(1,('Crop Comparison'!$A$2:$A$873=$A$9)*('Crop Comparison'!$B$2:$B$873=$A286),0),3))</f>
        <v/>
      </c>
      <c r="C286" s="30" t="str">
        <f t="array" ref="C286">IF(ISERROR(INDEX('Crop Comparison'!$A$2:$D$873,MATCH(1,('Crop Comparison'!$A$2:$A$873=$A$9)*('Crop Comparison'!$B$2:$B$873=$A286),0),4)),"",INDEX('Crop Comparison'!$A$2:$D$873,MATCH(1,('Crop Comparison'!$A$2:$A$873=$A$9)*('Crop Comparison'!$B$2:$B$873=$A286),0),4))</f>
        <v/>
      </c>
      <c r="D286" s="17" t="str">
        <f t="array" ref="D286">IF(ISERROR(INDEX('Crop Comparison'!$A$2:$D$873,MATCH(1,('Crop Comparison'!$A$2:$A$873=$A$9)*('Crop Comparison'!$B$2:$B$873=$B286),0),4)),"",INDEX('Crop Comparison'!$A$2:$D$873,MATCH(1,('Crop Comparison'!$A$2:$A$873=$A$9)*('Crop Comparison'!$B$2:$B$873=$B286),0),4))</f>
        <v/>
      </c>
      <c r="E286" s="11" t="str">
        <f t="array" ref="E286">IF(ISERROR(INDEX('Crop Comparison'!$A$2:$D$873,MATCH(1,('Crop Comparison'!$A$2:$A$873=$A$9)*('Crop Comparison'!$B$2:$B$873=$C286),0),4)),"",INDEX('Crop Comparison'!$A$2:$D$873,MATCH(1,('Crop Comparison'!$A$2:$A$873=$A$9)*('Crop Comparison'!$B$2:$B$873=$C286),0),4))</f>
        <v/>
      </c>
      <c r="F286" s="28" t="str">
        <f t="array" ref="F286">IF(ISERROR(INDEX(Lookup_PestUse!$A$1:$D$876,SMALL(IF(Lookup_PestUse!$B$1:$B$876=$F$9,ROW(Lookup_PestUse!$B$1:$B$876)),ROW(Lookup_PestUse!272:272)),1)),"",INDEX(Lookup_PestUse!$A$1:$B$876,SMALL(IF(Lookup_PestUse!$B$1:$B$876=$F$9,ROW(Lookup_PestUse!$B$1:$B$876)),ROW(Lookup_PestUse!272:272)),1))</f>
        <v/>
      </c>
      <c r="G286" s="29" t="str">
        <f t="array" ref="G286">IF(ISERROR(INDEX(Lookup_PestUse!$A$1:$D$876,MATCH(1,(Lookup_PestUse!$A$1:$A$876=$F286)*(Lookup_PestUse!$B$1:$B$876=$F$9),0),3)),"",INDEX(Lookup_PestUse!$A$1:$D$876,MATCH(1,(Lookup_PestUse!$A$1:$A$876=$F286)*(Lookup_PestUse!$B$1:$B$876=$F$9),0),3))</f>
        <v/>
      </c>
      <c r="H286" s="30" t="str">
        <f t="array" ref="H286">IF(ISERROR(INDEX(Lookup_PestUse!$A$1:$D$876,MATCH(1,(Lookup_PestUse!$A$1:$A$876=$F286)*(Lookup_PestUse!$B$1:$B$876=$F$9),0),4)),"",INDEX(Lookup_PestUse!$A$1:$D$876,MATCH(1,(Lookup_PestUse!$A$1:$A$876=$F286)*(Lookup_PestUse!$B$1:$B$876=$F$9),0),4))</f>
        <v/>
      </c>
    </row>
    <row r="287" spans="1:8" x14ac:dyDescent="0.2">
      <c r="A287" s="28" t="str">
        <f t="array" ref="A287">IF(ISERROR(INDEX('Crop Comparison'!$A$1:$B$873,SMALL(IF('Crop Comparison'!$A$1:$A$873=$A$9,ROW('Crop Comparison'!$A$1:$A$873)),ROW('Crop Comparison'!272:272)),2)),"",INDEX('Crop Comparison'!$A$1:$B$873,SMALL(IF('Crop Comparison'!$A$1:$A$873=$A$9,ROW('Crop Comparison'!$A$1:$A$873)),ROW('Crop Comparison'!272:272)),2))</f>
        <v/>
      </c>
      <c r="B287" s="29" t="str">
        <f t="array" ref="B287">IF(ISERROR(INDEX('Crop Comparison'!$A$2:$D$873,MATCH(1,('Crop Comparison'!$A$2:$A$873=$A$9)*('Crop Comparison'!$B$2:$B$873=$A287),0),3)),"",INDEX('Crop Comparison'!$A$2:$D$873,MATCH(1,('Crop Comparison'!$A$2:$A$873=$A$9)*('Crop Comparison'!$B$2:$B$873=$A287),0),3))</f>
        <v/>
      </c>
      <c r="C287" s="30" t="str">
        <f t="array" ref="C287">IF(ISERROR(INDEX('Crop Comparison'!$A$2:$D$873,MATCH(1,('Crop Comparison'!$A$2:$A$873=$A$9)*('Crop Comparison'!$B$2:$B$873=$A287),0),4)),"",INDEX('Crop Comparison'!$A$2:$D$873,MATCH(1,('Crop Comparison'!$A$2:$A$873=$A$9)*('Crop Comparison'!$B$2:$B$873=$A287),0),4))</f>
        <v/>
      </c>
      <c r="D287" s="17" t="str">
        <f t="array" ref="D287">IF(ISERROR(INDEX('Crop Comparison'!$A$2:$D$873,MATCH(1,('Crop Comparison'!$A$2:$A$873=$A$9)*('Crop Comparison'!$B$2:$B$873=$B287),0),4)),"",INDEX('Crop Comparison'!$A$2:$D$873,MATCH(1,('Crop Comparison'!$A$2:$A$873=$A$9)*('Crop Comparison'!$B$2:$B$873=$B287),0),4))</f>
        <v/>
      </c>
      <c r="E287" s="11" t="str">
        <f t="array" ref="E287">IF(ISERROR(INDEX('Crop Comparison'!$A$2:$D$873,MATCH(1,('Crop Comparison'!$A$2:$A$873=$A$9)*('Crop Comparison'!$B$2:$B$873=$C287),0),4)),"",INDEX('Crop Comparison'!$A$2:$D$873,MATCH(1,('Crop Comparison'!$A$2:$A$873=$A$9)*('Crop Comparison'!$B$2:$B$873=$C287),0),4))</f>
        <v/>
      </c>
      <c r="F287" s="28" t="str">
        <f t="array" ref="F287">IF(ISERROR(INDEX(Lookup_PestUse!$A$1:$D$876,SMALL(IF(Lookup_PestUse!$B$1:$B$876=$F$9,ROW(Lookup_PestUse!$B$1:$B$876)),ROW(Lookup_PestUse!273:273)),1)),"",INDEX(Lookup_PestUse!$A$1:$B$876,SMALL(IF(Lookup_PestUse!$B$1:$B$876=$F$9,ROW(Lookup_PestUse!$B$1:$B$876)),ROW(Lookup_PestUse!273:273)),1))</f>
        <v/>
      </c>
      <c r="G287" s="29" t="str">
        <f t="array" ref="G287">IF(ISERROR(INDEX(Lookup_PestUse!$A$1:$D$876,MATCH(1,(Lookup_PestUse!$A$1:$A$876=$F287)*(Lookup_PestUse!$B$1:$B$876=$F$9),0),3)),"",INDEX(Lookup_PestUse!$A$1:$D$876,MATCH(1,(Lookup_PestUse!$A$1:$A$876=$F287)*(Lookup_PestUse!$B$1:$B$876=$F$9),0),3))</f>
        <v/>
      </c>
      <c r="H287" s="30" t="str">
        <f t="array" ref="H287">IF(ISERROR(INDEX(Lookup_PestUse!$A$1:$D$876,MATCH(1,(Lookup_PestUse!$A$1:$A$876=$F287)*(Lookup_PestUse!$B$1:$B$876=$F$9),0),4)),"",INDEX(Lookup_PestUse!$A$1:$D$876,MATCH(1,(Lookup_PestUse!$A$1:$A$876=$F287)*(Lookup_PestUse!$B$1:$B$876=$F$9),0),4))</f>
        <v/>
      </c>
    </row>
    <row r="288" spans="1:8" x14ac:dyDescent="0.2">
      <c r="A288" s="28" t="str">
        <f t="array" ref="A288">IF(ISERROR(INDEX('Crop Comparison'!$A$1:$B$873,SMALL(IF('Crop Comparison'!$A$1:$A$873=$A$9,ROW('Crop Comparison'!$A$1:$A$873)),ROW('Crop Comparison'!273:273)),2)),"",INDEX('Crop Comparison'!$A$1:$B$873,SMALL(IF('Crop Comparison'!$A$1:$A$873=$A$9,ROW('Crop Comparison'!$A$1:$A$873)),ROW('Crop Comparison'!273:273)),2))</f>
        <v/>
      </c>
      <c r="B288" s="29" t="str">
        <f t="array" ref="B288">IF(ISERROR(INDEX('Crop Comparison'!$A$2:$D$873,MATCH(1,('Crop Comparison'!$A$2:$A$873=$A$9)*('Crop Comparison'!$B$2:$B$873=$A288),0),3)),"",INDEX('Crop Comparison'!$A$2:$D$873,MATCH(1,('Crop Comparison'!$A$2:$A$873=$A$9)*('Crop Comparison'!$B$2:$B$873=$A288),0),3))</f>
        <v/>
      </c>
      <c r="C288" s="30" t="str">
        <f t="array" ref="C288">IF(ISERROR(INDEX('Crop Comparison'!$A$2:$D$873,MATCH(1,('Crop Comparison'!$A$2:$A$873=$A$9)*('Crop Comparison'!$B$2:$B$873=$A288),0),4)),"",INDEX('Crop Comparison'!$A$2:$D$873,MATCH(1,('Crop Comparison'!$A$2:$A$873=$A$9)*('Crop Comparison'!$B$2:$B$873=$A288),0),4))</f>
        <v/>
      </c>
      <c r="D288" s="17" t="str">
        <f t="array" ref="D288">IF(ISERROR(INDEX('Crop Comparison'!$A$2:$D$873,MATCH(1,('Crop Comparison'!$A$2:$A$873=$A$9)*('Crop Comparison'!$B$2:$B$873=$B288),0),4)),"",INDEX('Crop Comparison'!$A$2:$D$873,MATCH(1,('Crop Comparison'!$A$2:$A$873=$A$9)*('Crop Comparison'!$B$2:$B$873=$B288),0),4))</f>
        <v/>
      </c>
      <c r="E288" s="11" t="str">
        <f t="array" ref="E288">IF(ISERROR(INDEX('Crop Comparison'!$A$2:$D$873,MATCH(1,('Crop Comparison'!$A$2:$A$873=$A$9)*('Crop Comparison'!$B$2:$B$873=$C288),0),4)),"",INDEX('Crop Comparison'!$A$2:$D$873,MATCH(1,('Crop Comparison'!$A$2:$A$873=$A$9)*('Crop Comparison'!$B$2:$B$873=$C288),0),4))</f>
        <v/>
      </c>
      <c r="F288" s="28" t="str">
        <f t="array" ref="F288">IF(ISERROR(INDEX(Lookup_PestUse!$A$1:$D$876,SMALL(IF(Lookup_PestUse!$B$1:$B$876=$F$9,ROW(Lookup_PestUse!$B$1:$B$876)),ROW(Lookup_PestUse!274:274)),1)),"",INDEX(Lookup_PestUse!$A$1:$B$876,SMALL(IF(Lookup_PestUse!$B$1:$B$876=$F$9,ROW(Lookup_PestUse!$B$1:$B$876)),ROW(Lookup_PestUse!274:274)),1))</f>
        <v/>
      </c>
      <c r="G288" s="29" t="str">
        <f t="array" ref="G288">IF(ISERROR(INDEX(Lookup_PestUse!$A$1:$D$876,MATCH(1,(Lookup_PestUse!$A$1:$A$876=$F288)*(Lookup_PestUse!$B$1:$B$876=$F$9),0),3)),"",INDEX(Lookup_PestUse!$A$1:$D$876,MATCH(1,(Lookup_PestUse!$A$1:$A$876=$F288)*(Lookup_PestUse!$B$1:$B$876=$F$9),0),3))</f>
        <v/>
      </c>
      <c r="H288" s="30" t="str">
        <f t="array" ref="H288">IF(ISERROR(INDEX(Lookup_PestUse!$A$1:$D$876,MATCH(1,(Lookup_PestUse!$A$1:$A$876=$F288)*(Lookup_PestUse!$B$1:$B$876=$F$9),0),4)),"",INDEX(Lookup_PestUse!$A$1:$D$876,MATCH(1,(Lookup_PestUse!$A$1:$A$876=$F288)*(Lookup_PestUse!$B$1:$B$876=$F$9),0),4))</f>
        <v/>
      </c>
    </row>
    <row r="289" spans="1:8" x14ac:dyDescent="0.2">
      <c r="A289" s="28" t="str">
        <f t="array" ref="A289">IF(ISERROR(INDEX('Crop Comparison'!$A$1:$B$873,SMALL(IF('Crop Comparison'!$A$1:$A$873=$A$9,ROW('Crop Comparison'!$A$1:$A$873)),ROW('Crop Comparison'!274:274)),2)),"",INDEX('Crop Comparison'!$A$1:$B$873,SMALL(IF('Crop Comparison'!$A$1:$A$873=$A$9,ROW('Crop Comparison'!$A$1:$A$873)),ROW('Crop Comparison'!274:274)),2))</f>
        <v/>
      </c>
      <c r="B289" s="29" t="str">
        <f t="array" ref="B289">IF(ISERROR(INDEX('Crop Comparison'!$A$2:$D$873,MATCH(1,('Crop Comparison'!$A$2:$A$873=$A$9)*('Crop Comparison'!$B$2:$B$873=$A289),0),3)),"",INDEX('Crop Comparison'!$A$2:$D$873,MATCH(1,('Crop Comparison'!$A$2:$A$873=$A$9)*('Crop Comparison'!$B$2:$B$873=$A289),0),3))</f>
        <v/>
      </c>
      <c r="C289" s="30" t="str">
        <f t="array" ref="C289">IF(ISERROR(INDEX('Crop Comparison'!$A$2:$D$873,MATCH(1,('Crop Comparison'!$A$2:$A$873=$A$9)*('Crop Comparison'!$B$2:$B$873=$A289),0),4)),"",INDEX('Crop Comparison'!$A$2:$D$873,MATCH(1,('Crop Comparison'!$A$2:$A$873=$A$9)*('Crop Comparison'!$B$2:$B$873=$A289),0),4))</f>
        <v/>
      </c>
      <c r="D289" s="17" t="str">
        <f t="array" ref="D289">IF(ISERROR(INDEX('Crop Comparison'!$A$2:$D$873,MATCH(1,('Crop Comparison'!$A$2:$A$873=$A$9)*('Crop Comparison'!$B$2:$B$873=$B289),0),4)),"",INDEX('Crop Comparison'!$A$2:$D$873,MATCH(1,('Crop Comparison'!$A$2:$A$873=$A$9)*('Crop Comparison'!$B$2:$B$873=$B289),0),4))</f>
        <v/>
      </c>
      <c r="E289" s="11" t="str">
        <f t="array" ref="E289">IF(ISERROR(INDEX('Crop Comparison'!$A$2:$D$873,MATCH(1,('Crop Comparison'!$A$2:$A$873=$A$9)*('Crop Comparison'!$B$2:$B$873=$C289),0),4)),"",INDEX('Crop Comparison'!$A$2:$D$873,MATCH(1,('Crop Comparison'!$A$2:$A$873=$A$9)*('Crop Comparison'!$B$2:$B$873=$C289),0),4))</f>
        <v/>
      </c>
      <c r="F289" s="28" t="str">
        <f t="array" ref="F289">IF(ISERROR(INDEX(Lookup_PestUse!$A$1:$D$876,SMALL(IF(Lookup_PestUse!$B$1:$B$876=$F$9,ROW(Lookup_PestUse!$B$1:$B$876)),ROW(Lookup_PestUse!275:275)),1)),"",INDEX(Lookup_PestUse!$A$1:$B$876,SMALL(IF(Lookup_PestUse!$B$1:$B$876=$F$9,ROW(Lookup_PestUse!$B$1:$B$876)),ROW(Lookup_PestUse!275:275)),1))</f>
        <v/>
      </c>
      <c r="G289" s="29" t="str">
        <f t="array" ref="G289">IF(ISERROR(INDEX(Lookup_PestUse!$A$1:$D$876,MATCH(1,(Lookup_PestUse!$A$1:$A$876=$F289)*(Lookup_PestUse!$B$1:$B$876=$F$9),0),3)),"",INDEX(Lookup_PestUse!$A$1:$D$876,MATCH(1,(Lookup_PestUse!$A$1:$A$876=$F289)*(Lookup_PestUse!$B$1:$B$876=$F$9),0),3))</f>
        <v/>
      </c>
      <c r="H289" s="30" t="str">
        <f t="array" ref="H289">IF(ISERROR(INDEX(Lookup_PestUse!$A$1:$D$876,MATCH(1,(Lookup_PestUse!$A$1:$A$876=$F289)*(Lookup_PestUse!$B$1:$B$876=$F$9),0),4)),"",INDEX(Lookup_PestUse!$A$1:$D$876,MATCH(1,(Lookup_PestUse!$A$1:$A$876=$F289)*(Lookup_PestUse!$B$1:$B$876=$F$9),0),4))</f>
        <v/>
      </c>
    </row>
    <row r="290" spans="1:8" x14ac:dyDescent="0.2">
      <c r="A290" s="28" t="str">
        <f t="array" ref="A290">IF(ISERROR(INDEX('Crop Comparison'!$A$1:$B$873,SMALL(IF('Crop Comparison'!$A$1:$A$873=$A$9,ROW('Crop Comparison'!$A$1:$A$873)),ROW('Crop Comparison'!275:275)),2)),"",INDEX('Crop Comparison'!$A$1:$B$873,SMALL(IF('Crop Comparison'!$A$1:$A$873=$A$9,ROW('Crop Comparison'!$A$1:$A$873)),ROW('Crop Comparison'!275:275)),2))</f>
        <v/>
      </c>
      <c r="B290" s="29" t="str">
        <f t="array" ref="B290">IF(ISERROR(INDEX('Crop Comparison'!$A$2:$D$873,MATCH(1,('Crop Comparison'!$A$2:$A$873=$A$9)*('Crop Comparison'!$B$2:$B$873=$A290),0),3)),"",INDEX('Crop Comparison'!$A$2:$D$873,MATCH(1,('Crop Comparison'!$A$2:$A$873=$A$9)*('Crop Comparison'!$B$2:$B$873=$A290),0),3))</f>
        <v/>
      </c>
      <c r="C290" s="30" t="str">
        <f t="array" ref="C290">IF(ISERROR(INDEX('Crop Comparison'!$A$2:$D$873,MATCH(1,('Crop Comparison'!$A$2:$A$873=$A$9)*('Crop Comparison'!$B$2:$B$873=$A290),0),4)),"",INDEX('Crop Comparison'!$A$2:$D$873,MATCH(1,('Crop Comparison'!$A$2:$A$873=$A$9)*('Crop Comparison'!$B$2:$B$873=$A290),0),4))</f>
        <v/>
      </c>
      <c r="D290" s="17" t="str">
        <f t="array" ref="D290">IF(ISERROR(INDEX('Crop Comparison'!$A$2:$D$873,MATCH(1,('Crop Comparison'!$A$2:$A$873=$A$9)*('Crop Comparison'!$B$2:$B$873=$B290),0),4)),"",INDEX('Crop Comparison'!$A$2:$D$873,MATCH(1,('Crop Comparison'!$A$2:$A$873=$A$9)*('Crop Comparison'!$B$2:$B$873=$B290),0),4))</f>
        <v/>
      </c>
      <c r="E290" s="11" t="str">
        <f t="array" ref="E290">IF(ISERROR(INDEX('Crop Comparison'!$A$2:$D$873,MATCH(1,('Crop Comparison'!$A$2:$A$873=$A$9)*('Crop Comparison'!$B$2:$B$873=$C290),0),4)),"",INDEX('Crop Comparison'!$A$2:$D$873,MATCH(1,('Crop Comparison'!$A$2:$A$873=$A$9)*('Crop Comparison'!$B$2:$B$873=$C290),0),4))</f>
        <v/>
      </c>
      <c r="F290" s="28" t="str">
        <f t="array" ref="F290">IF(ISERROR(INDEX(Lookup_PestUse!$A$1:$D$876,SMALL(IF(Lookup_PestUse!$B$1:$B$876=$F$9,ROW(Lookup_PestUse!$B$1:$B$876)),ROW(Lookup_PestUse!276:276)),1)),"",INDEX(Lookup_PestUse!$A$1:$B$876,SMALL(IF(Lookup_PestUse!$B$1:$B$876=$F$9,ROW(Lookup_PestUse!$B$1:$B$876)),ROW(Lookup_PestUse!276:276)),1))</f>
        <v/>
      </c>
      <c r="G290" s="29" t="str">
        <f t="array" ref="G290">IF(ISERROR(INDEX(Lookup_PestUse!$A$1:$D$876,MATCH(1,(Lookup_PestUse!$A$1:$A$876=$F290)*(Lookup_PestUse!$B$1:$B$876=$F$9),0),3)),"",INDEX(Lookup_PestUse!$A$1:$D$876,MATCH(1,(Lookup_PestUse!$A$1:$A$876=$F290)*(Lookup_PestUse!$B$1:$B$876=$F$9),0),3))</f>
        <v/>
      </c>
      <c r="H290" s="30" t="str">
        <f t="array" ref="H290">IF(ISERROR(INDEX(Lookup_PestUse!$A$1:$D$876,MATCH(1,(Lookup_PestUse!$A$1:$A$876=$F290)*(Lookup_PestUse!$B$1:$B$876=$F$9),0),4)),"",INDEX(Lookup_PestUse!$A$1:$D$876,MATCH(1,(Lookup_PestUse!$A$1:$A$876=$F290)*(Lookup_PestUse!$B$1:$B$876=$F$9),0),4))</f>
        <v/>
      </c>
    </row>
    <row r="291" spans="1:8" x14ac:dyDescent="0.2">
      <c r="A291" s="28" t="str">
        <f t="array" ref="A291">IF(ISERROR(INDEX('Crop Comparison'!$A$1:$B$873,SMALL(IF('Crop Comparison'!$A$1:$A$873=$A$9,ROW('Crop Comparison'!$A$1:$A$873)),ROW('Crop Comparison'!276:276)),2)),"",INDEX('Crop Comparison'!$A$1:$B$873,SMALL(IF('Crop Comparison'!$A$1:$A$873=$A$9,ROW('Crop Comparison'!$A$1:$A$873)),ROW('Crop Comparison'!276:276)),2))</f>
        <v/>
      </c>
      <c r="B291" s="29" t="str">
        <f t="array" ref="B291">IF(ISERROR(INDEX('Crop Comparison'!$A$2:$D$873,MATCH(1,('Crop Comparison'!$A$2:$A$873=$A$9)*('Crop Comparison'!$B$2:$B$873=$A291),0),3)),"",INDEX('Crop Comparison'!$A$2:$D$873,MATCH(1,('Crop Comparison'!$A$2:$A$873=$A$9)*('Crop Comparison'!$B$2:$B$873=$A291),0),3))</f>
        <v/>
      </c>
      <c r="C291" s="30" t="str">
        <f t="array" ref="C291">IF(ISERROR(INDEX('Crop Comparison'!$A$2:$D$873,MATCH(1,('Crop Comparison'!$A$2:$A$873=$A$9)*('Crop Comparison'!$B$2:$B$873=$A291),0),4)),"",INDEX('Crop Comparison'!$A$2:$D$873,MATCH(1,('Crop Comparison'!$A$2:$A$873=$A$9)*('Crop Comparison'!$B$2:$B$873=$A291),0),4))</f>
        <v/>
      </c>
      <c r="D291" s="17" t="str">
        <f t="array" ref="D291">IF(ISERROR(INDEX('Crop Comparison'!$A$2:$D$873,MATCH(1,('Crop Comparison'!$A$2:$A$873=$A$9)*('Crop Comparison'!$B$2:$B$873=$B291),0),4)),"",INDEX('Crop Comparison'!$A$2:$D$873,MATCH(1,('Crop Comparison'!$A$2:$A$873=$A$9)*('Crop Comparison'!$B$2:$B$873=$B291),0),4))</f>
        <v/>
      </c>
      <c r="E291" s="11" t="str">
        <f t="array" ref="E291">IF(ISERROR(INDEX('Crop Comparison'!$A$2:$D$873,MATCH(1,('Crop Comparison'!$A$2:$A$873=$A$9)*('Crop Comparison'!$B$2:$B$873=$C291),0),4)),"",INDEX('Crop Comparison'!$A$2:$D$873,MATCH(1,('Crop Comparison'!$A$2:$A$873=$A$9)*('Crop Comparison'!$B$2:$B$873=$C291),0),4))</f>
        <v/>
      </c>
      <c r="F291" s="28" t="str">
        <f t="array" ref="F291">IF(ISERROR(INDEX(Lookup_PestUse!$A$1:$D$876,SMALL(IF(Lookup_PestUse!$B$1:$B$876=$F$9,ROW(Lookup_PestUse!$B$1:$B$876)),ROW(Lookup_PestUse!277:277)),1)),"",INDEX(Lookup_PestUse!$A$1:$B$876,SMALL(IF(Lookup_PestUse!$B$1:$B$876=$F$9,ROW(Lookup_PestUse!$B$1:$B$876)),ROW(Lookup_PestUse!277:277)),1))</f>
        <v/>
      </c>
      <c r="G291" s="29" t="str">
        <f t="array" ref="G291">IF(ISERROR(INDEX(Lookup_PestUse!$A$1:$D$876,MATCH(1,(Lookup_PestUse!$A$1:$A$876=$F291)*(Lookup_PestUse!$B$1:$B$876=$F$9),0),3)),"",INDEX(Lookup_PestUse!$A$1:$D$876,MATCH(1,(Lookup_PestUse!$A$1:$A$876=$F291)*(Lookup_PestUse!$B$1:$B$876=$F$9),0),3))</f>
        <v/>
      </c>
      <c r="H291" s="30" t="str">
        <f t="array" ref="H291">IF(ISERROR(INDEX(Lookup_PestUse!$A$1:$D$876,MATCH(1,(Lookup_PestUse!$A$1:$A$876=$F291)*(Lookup_PestUse!$B$1:$B$876=$F$9),0),4)),"",INDEX(Lookup_PestUse!$A$1:$D$876,MATCH(1,(Lookup_PestUse!$A$1:$A$876=$F291)*(Lookup_PestUse!$B$1:$B$876=$F$9),0),4))</f>
        <v/>
      </c>
    </row>
    <row r="292" spans="1:8" x14ac:dyDescent="0.2">
      <c r="A292" s="28" t="str">
        <f t="array" ref="A292">IF(ISERROR(INDEX('Crop Comparison'!$A$1:$B$873,SMALL(IF('Crop Comparison'!$A$1:$A$873=$A$9,ROW('Crop Comparison'!$A$1:$A$873)),ROW('Crop Comparison'!277:277)),2)),"",INDEX('Crop Comparison'!$A$1:$B$873,SMALL(IF('Crop Comparison'!$A$1:$A$873=$A$9,ROW('Crop Comparison'!$A$1:$A$873)),ROW('Crop Comparison'!277:277)),2))</f>
        <v/>
      </c>
      <c r="B292" s="29" t="str">
        <f t="array" ref="B292">IF(ISERROR(INDEX('Crop Comparison'!$A$2:$D$873,MATCH(1,('Crop Comparison'!$A$2:$A$873=$A$9)*('Crop Comparison'!$B$2:$B$873=$A292),0),3)),"",INDEX('Crop Comparison'!$A$2:$D$873,MATCH(1,('Crop Comparison'!$A$2:$A$873=$A$9)*('Crop Comparison'!$B$2:$B$873=$A292),0),3))</f>
        <v/>
      </c>
      <c r="C292" s="30" t="str">
        <f t="array" ref="C292">IF(ISERROR(INDEX('Crop Comparison'!$A$2:$D$873,MATCH(1,('Crop Comparison'!$A$2:$A$873=$A$9)*('Crop Comparison'!$B$2:$B$873=$A292),0),4)),"",INDEX('Crop Comparison'!$A$2:$D$873,MATCH(1,('Crop Comparison'!$A$2:$A$873=$A$9)*('Crop Comparison'!$B$2:$B$873=$A292),0),4))</f>
        <v/>
      </c>
      <c r="D292" s="17" t="str">
        <f t="array" ref="D292">IF(ISERROR(INDEX('Crop Comparison'!$A$2:$D$873,MATCH(1,('Crop Comparison'!$A$2:$A$873=$A$9)*('Crop Comparison'!$B$2:$B$873=$B292),0),4)),"",INDEX('Crop Comparison'!$A$2:$D$873,MATCH(1,('Crop Comparison'!$A$2:$A$873=$A$9)*('Crop Comparison'!$B$2:$B$873=$B292),0),4))</f>
        <v/>
      </c>
      <c r="E292" s="11" t="str">
        <f t="array" ref="E292">IF(ISERROR(INDEX('Crop Comparison'!$A$2:$D$873,MATCH(1,('Crop Comparison'!$A$2:$A$873=$A$9)*('Crop Comparison'!$B$2:$B$873=$C292),0),4)),"",INDEX('Crop Comparison'!$A$2:$D$873,MATCH(1,('Crop Comparison'!$A$2:$A$873=$A$9)*('Crop Comparison'!$B$2:$B$873=$C292),0),4))</f>
        <v/>
      </c>
      <c r="F292" s="28" t="str">
        <f t="array" ref="F292">IF(ISERROR(INDEX(Lookup_PestUse!$A$1:$D$876,SMALL(IF(Lookup_PestUse!$B$1:$B$876=$F$9,ROW(Lookup_PestUse!$B$1:$B$876)),ROW(Lookup_PestUse!278:278)),1)),"",INDEX(Lookup_PestUse!$A$1:$B$876,SMALL(IF(Lookup_PestUse!$B$1:$B$876=$F$9,ROW(Lookup_PestUse!$B$1:$B$876)),ROW(Lookup_PestUse!278:278)),1))</f>
        <v/>
      </c>
      <c r="G292" s="29" t="str">
        <f t="array" ref="G292">IF(ISERROR(INDEX(Lookup_PestUse!$A$1:$D$876,MATCH(1,(Lookup_PestUse!$A$1:$A$876=$F292)*(Lookup_PestUse!$B$1:$B$876=$F$9),0),3)),"",INDEX(Lookup_PestUse!$A$1:$D$876,MATCH(1,(Lookup_PestUse!$A$1:$A$876=$F292)*(Lookup_PestUse!$B$1:$B$876=$F$9),0),3))</f>
        <v/>
      </c>
      <c r="H292" s="30" t="str">
        <f t="array" ref="H292">IF(ISERROR(INDEX(Lookup_PestUse!$A$1:$D$876,MATCH(1,(Lookup_PestUse!$A$1:$A$876=$F292)*(Lookup_PestUse!$B$1:$B$876=$F$9),0),4)),"",INDEX(Lookup_PestUse!$A$1:$D$876,MATCH(1,(Lookup_PestUse!$A$1:$A$876=$F292)*(Lookup_PestUse!$B$1:$B$876=$F$9),0),4))</f>
        <v/>
      </c>
    </row>
    <row r="293" spans="1:8" x14ac:dyDescent="0.2">
      <c r="A293" s="28" t="str">
        <f t="array" ref="A293">IF(ISERROR(INDEX('Crop Comparison'!$A$1:$B$873,SMALL(IF('Crop Comparison'!$A$1:$A$873=$A$9,ROW('Crop Comparison'!$A$1:$A$873)),ROW('Crop Comparison'!278:278)),2)),"",INDEX('Crop Comparison'!$A$1:$B$873,SMALL(IF('Crop Comparison'!$A$1:$A$873=$A$9,ROW('Crop Comparison'!$A$1:$A$873)),ROW('Crop Comparison'!278:278)),2))</f>
        <v/>
      </c>
      <c r="B293" s="29" t="str">
        <f t="array" ref="B293">IF(ISERROR(INDEX('Crop Comparison'!$A$2:$D$873,MATCH(1,('Crop Comparison'!$A$2:$A$873=$A$9)*('Crop Comparison'!$B$2:$B$873=$A293),0),3)),"",INDEX('Crop Comparison'!$A$2:$D$873,MATCH(1,('Crop Comparison'!$A$2:$A$873=$A$9)*('Crop Comparison'!$B$2:$B$873=$A293),0),3))</f>
        <v/>
      </c>
      <c r="C293" s="30" t="str">
        <f t="array" ref="C293">IF(ISERROR(INDEX('Crop Comparison'!$A$2:$D$873,MATCH(1,('Crop Comparison'!$A$2:$A$873=$A$9)*('Crop Comparison'!$B$2:$B$873=$A293),0),4)),"",INDEX('Crop Comparison'!$A$2:$D$873,MATCH(1,('Crop Comparison'!$A$2:$A$873=$A$9)*('Crop Comparison'!$B$2:$B$873=$A293),0),4))</f>
        <v/>
      </c>
      <c r="D293" s="17" t="str">
        <f t="array" ref="D293">IF(ISERROR(INDEX('Crop Comparison'!$A$2:$D$873,MATCH(1,('Crop Comparison'!$A$2:$A$873=$A$9)*('Crop Comparison'!$B$2:$B$873=$B293),0),4)),"",INDEX('Crop Comparison'!$A$2:$D$873,MATCH(1,('Crop Comparison'!$A$2:$A$873=$A$9)*('Crop Comparison'!$B$2:$B$873=$B293),0),4))</f>
        <v/>
      </c>
      <c r="E293" s="11" t="str">
        <f t="array" ref="E293">IF(ISERROR(INDEX('Crop Comparison'!$A$2:$D$873,MATCH(1,('Crop Comparison'!$A$2:$A$873=$A$9)*('Crop Comparison'!$B$2:$B$873=$C293),0),4)),"",INDEX('Crop Comparison'!$A$2:$D$873,MATCH(1,('Crop Comparison'!$A$2:$A$873=$A$9)*('Crop Comparison'!$B$2:$B$873=$C293),0),4))</f>
        <v/>
      </c>
      <c r="F293" s="28" t="str">
        <f t="array" ref="F293">IF(ISERROR(INDEX(Lookup_PestUse!$A$1:$D$876,SMALL(IF(Lookup_PestUse!$B$1:$B$876=$F$9,ROW(Lookup_PestUse!$B$1:$B$876)),ROW(Lookup_PestUse!279:279)),1)),"",INDEX(Lookup_PestUse!$A$1:$B$876,SMALL(IF(Lookup_PestUse!$B$1:$B$876=$F$9,ROW(Lookup_PestUse!$B$1:$B$876)),ROW(Lookup_PestUse!279:279)),1))</f>
        <v/>
      </c>
      <c r="G293" s="29" t="str">
        <f t="array" ref="G293">IF(ISERROR(INDEX(Lookup_PestUse!$A$1:$D$876,MATCH(1,(Lookup_PestUse!$A$1:$A$876=$F293)*(Lookup_PestUse!$B$1:$B$876=$F$9),0),3)),"",INDEX(Lookup_PestUse!$A$1:$D$876,MATCH(1,(Lookup_PestUse!$A$1:$A$876=$F293)*(Lookup_PestUse!$B$1:$B$876=$F$9),0),3))</f>
        <v/>
      </c>
      <c r="H293" s="30" t="str">
        <f t="array" ref="H293">IF(ISERROR(INDEX(Lookup_PestUse!$A$1:$D$876,MATCH(1,(Lookup_PestUse!$A$1:$A$876=$F293)*(Lookup_PestUse!$B$1:$B$876=$F$9),0),4)),"",INDEX(Lookup_PestUse!$A$1:$D$876,MATCH(1,(Lookup_PestUse!$A$1:$A$876=$F293)*(Lookup_PestUse!$B$1:$B$876=$F$9),0),4))</f>
        <v/>
      </c>
    </row>
    <row r="294" spans="1:8" x14ac:dyDescent="0.2">
      <c r="A294" s="28" t="str">
        <f t="array" ref="A294">IF(ISERROR(INDEX('Crop Comparison'!$A$1:$B$873,SMALL(IF('Crop Comparison'!$A$1:$A$873=$A$9,ROW('Crop Comparison'!$A$1:$A$873)),ROW('Crop Comparison'!279:279)),2)),"",INDEX('Crop Comparison'!$A$1:$B$873,SMALL(IF('Crop Comparison'!$A$1:$A$873=$A$9,ROW('Crop Comparison'!$A$1:$A$873)),ROW('Crop Comparison'!279:279)),2))</f>
        <v/>
      </c>
      <c r="B294" s="29" t="str">
        <f t="array" ref="B294">IF(ISERROR(INDEX('Crop Comparison'!$A$2:$D$873,MATCH(1,('Crop Comparison'!$A$2:$A$873=$A$9)*('Crop Comparison'!$B$2:$B$873=$A294),0),3)),"",INDEX('Crop Comparison'!$A$2:$D$873,MATCH(1,('Crop Comparison'!$A$2:$A$873=$A$9)*('Crop Comparison'!$B$2:$B$873=$A294),0),3))</f>
        <v/>
      </c>
      <c r="C294" s="30" t="str">
        <f t="array" ref="C294">IF(ISERROR(INDEX('Crop Comparison'!$A$2:$D$873,MATCH(1,('Crop Comparison'!$A$2:$A$873=$A$9)*('Crop Comparison'!$B$2:$B$873=$A294),0),4)),"",INDEX('Crop Comparison'!$A$2:$D$873,MATCH(1,('Crop Comparison'!$A$2:$A$873=$A$9)*('Crop Comparison'!$B$2:$B$873=$A294),0),4))</f>
        <v/>
      </c>
      <c r="D294" s="17" t="str">
        <f t="array" ref="D294">IF(ISERROR(INDEX('Crop Comparison'!$A$2:$D$873,MATCH(1,('Crop Comparison'!$A$2:$A$873=$A$9)*('Crop Comparison'!$B$2:$B$873=$B294),0),4)),"",INDEX('Crop Comparison'!$A$2:$D$873,MATCH(1,('Crop Comparison'!$A$2:$A$873=$A$9)*('Crop Comparison'!$B$2:$B$873=$B294),0),4))</f>
        <v/>
      </c>
      <c r="E294" s="11" t="str">
        <f t="array" ref="E294">IF(ISERROR(INDEX('Crop Comparison'!$A$2:$D$873,MATCH(1,('Crop Comparison'!$A$2:$A$873=$A$9)*('Crop Comparison'!$B$2:$B$873=$C294),0),4)),"",INDEX('Crop Comparison'!$A$2:$D$873,MATCH(1,('Crop Comparison'!$A$2:$A$873=$A$9)*('Crop Comparison'!$B$2:$B$873=$C294),0),4))</f>
        <v/>
      </c>
      <c r="F294" s="28" t="str">
        <f t="array" ref="F294">IF(ISERROR(INDEX(Lookup_PestUse!$A$1:$D$876,SMALL(IF(Lookup_PestUse!$B$1:$B$876=$F$9,ROW(Lookup_PestUse!$B$1:$B$876)),ROW(Lookup_PestUse!280:280)),1)),"",INDEX(Lookup_PestUse!$A$1:$B$876,SMALL(IF(Lookup_PestUse!$B$1:$B$876=$F$9,ROW(Lookup_PestUse!$B$1:$B$876)),ROW(Lookup_PestUse!280:280)),1))</f>
        <v/>
      </c>
      <c r="G294" s="29" t="str">
        <f t="array" ref="G294">IF(ISERROR(INDEX(Lookup_PestUse!$A$1:$D$876,MATCH(1,(Lookup_PestUse!$A$1:$A$876=$F294)*(Lookup_PestUse!$B$1:$B$876=$F$9),0),3)),"",INDEX(Lookup_PestUse!$A$1:$D$876,MATCH(1,(Lookup_PestUse!$A$1:$A$876=$F294)*(Lookup_PestUse!$B$1:$B$876=$F$9),0),3))</f>
        <v/>
      </c>
      <c r="H294" s="30" t="str">
        <f t="array" ref="H294">IF(ISERROR(INDEX(Lookup_PestUse!$A$1:$D$876,MATCH(1,(Lookup_PestUse!$A$1:$A$876=$F294)*(Lookup_PestUse!$B$1:$B$876=$F$9),0),4)),"",INDEX(Lookup_PestUse!$A$1:$D$876,MATCH(1,(Lookup_PestUse!$A$1:$A$876=$F294)*(Lookup_PestUse!$B$1:$B$876=$F$9),0),4))</f>
        <v/>
      </c>
    </row>
    <row r="295" spans="1:8" x14ac:dyDescent="0.2">
      <c r="A295" s="28" t="str">
        <f t="array" ref="A295">IF(ISERROR(INDEX('Crop Comparison'!$A$1:$B$873,SMALL(IF('Crop Comparison'!$A$1:$A$873=$A$9,ROW('Crop Comparison'!$A$1:$A$873)),ROW('Crop Comparison'!280:280)),2)),"",INDEX('Crop Comparison'!$A$1:$B$873,SMALL(IF('Crop Comparison'!$A$1:$A$873=$A$9,ROW('Crop Comparison'!$A$1:$A$873)),ROW('Crop Comparison'!280:280)),2))</f>
        <v/>
      </c>
      <c r="B295" s="29" t="str">
        <f t="array" ref="B295">IF(ISERROR(INDEX('Crop Comparison'!$A$2:$D$873,MATCH(1,('Crop Comparison'!$A$2:$A$873=$A$9)*('Crop Comparison'!$B$2:$B$873=$A295),0),3)),"",INDEX('Crop Comparison'!$A$2:$D$873,MATCH(1,('Crop Comparison'!$A$2:$A$873=$A$9)*('Crop Comparison'!$B$2:$B$873=$A295),0),3))</f>
        <v/>
      </c>
      <c r="C295" s="30" t="str">
        <f t="array" ref="C295">IF(ISERROR(INDEX('Crop Comparison'!$A$2:$D$873,MATCH(1,('Crop Comparison'!$A$2:$A$873=$A$9)*('Crop Comparison'!$B$2:$B$873=$A295),0),4)),"",INDEX('Crop Comparison'!$A$2:$D$873,MATCH(1,('Crop Comparison'!$A$2:$A$873=$A$9)*('Crop Comparison'!$B$2:$B$873=$A295),0),4))</f>
        <v/>
      </c>
      <c r="D295" s="17" t="str">
        <f t="array" ref="D295">IF(ISERROR(INDEX('Crop Comparison'!$A$2:$D$873,MATCH(1,('Crop Comparison'!$A$2:$A$873=$A$9)*('Crop Comparison'!$B$2:$B$873=$B295),0),4)),"",INDEX('Crop Comparison'!$A$2:$D$873,MATCH(1,('Crop Comparison'!$A$2:$A$873=$A$9)*('Crop Comparison'!$B$2:$B$873=$B295),0),4))</f>
        <v/>
      </c>
      <c r="E295" s="11" t="str">
        <f t="array" ref="E295">IF(ISERROR(INDEX('Crop Comparison'!$A$2:$D$873,MATCH(1,('Crop Comparison'!$A$2:$A$873=$A$9)*('Crop Comparison'!$B$2:$B$873=$C295),0),4)),"",INDEX('Crop Comparison'!$A$2:$D$873,MATCH(1,('Crop Comparison'!$A$2:$A$873=$A$9)*('Crop Comparison'!$B$2:$B$873=$C295),0),4))</f>
        <v/>
      </c>
      <c r="F295" s="28" t="str">
        <f t="array" ref="F295">IF(ISERROR(INDEX(Lookup_PestUse!$A$1:$D$876,SMALL(IF(Lookup_PestUse!$B$1:$B$876=$F$9,ROW(Lookup_PestUse!$B$1:$B$876)),ROW(Lookup_PestUse!281:281)),1)),"",INDEX(Lookup_PestUse!$A$1:$B$876,SMALL(IF(Lookup_PestUse!$B$1:$B$876=$F$9,ROW(Lookup_PestUse!$B$1:$B$876)),ROW(Lookup_PestUse!281:281)),1))</f>
        <v/>
      </c>
      <c r="G295" s="29" t="str">
        <f t="array" ref="G295">IF(ISERROR(INDEX(Lookup_PestUse!$A$1:$D$876,MATCH(1,(Lookup_PestUse!$A$1:$A$876=$F295)*(Lookup_PestUse!$B$1:$B$876=$F$9),0),3)),"",INDEX(Lookup_PestUse!$A$1:$D$876,MATCH(1,(Lookup_PestUse!$A$1:$A$876=$F295)*(Lookup_PestUse!$B$1:$B$876=$F$9),0),3))</f>
        <v/>
      </c>
      <c r="H295" s="30" t="str">
        <f t="array" ref="H295">IF(ISERROR(INDEX(Lookup_PestUse!$A$1:$D$876,MATCH(1,(Lookup_PestUse!$A$1:$A$876=$F295)*(Lookup_PestUse!$B$1:$B$876=$F$9),0),4)),"",INDEX(Lookup_PestUse!$A$1:$D$876,MATCH(1,(Lookup_PestUse!$A$1:$A$876=$F295)*(Lookup_PestUse!$B$1:$B$876=$F$9),0),4))</f>
        <v/>
      </c>
    </row>
    <row r="296" spans="1:8" x14ac:dyDescent="0.2">
      <c r="A296" s="28" t="str">
        <f t="array" ref="A296">IF(ISERROR(INDEX('Crop Comparison'!$A$1:$B$873,SMALL(IF('Crop Comparison'!$A$1:$A$873=$A$9,ROW('Crop Comparison'!$A$1:$A$873)),ROW('Crop Comparison'!281:281)),2)),"",INDEX('Crop Comparison'!$A$1:$B$873,SMALL(IF('Crop Comparison'!$A$1:$A$873=$A$9,ROW('Crop Comparison'!$A$1:$A$873)),ROW('Crop Comparison'!281:281)),2))</f>
        <v/>
      </c>
      <c r="B296" s="29" t="str">
        <f t="array" ref="B296">IF(ISERROR(INDEX('Crop Comparison'!$A$2:$D$873,MATCH(1,('Crop Comparison'!$A$2:$A$873=$A$9)*('Crop Comparison'!$B$2:$B$873=$A296),0),3)),"",INDEX('Crop Comparison'!$A$2:$D$873,MATCH(1,('Crop Comparison'!$A$2:$A$873=$A$9)*('Crop Comparison'!$B$2:$B$873=$A296),0),3))</f>
        <v/>
      </c>
      <c r="C296" s="30" t="str">
        <f t="array" ref="C296">IF(ISERROR(INDEX('Crop Comparison'!$A$2:$D$873,MATCH(1,('Crop Comparison'!$A$2:$A$873=$A$9)*('Crop Comparison'!$B$2:$B$873=$A296),0),4)),"",INDEX('Crop Comparison'!$A$2:$D$873,MATCH(1,('Crop Comparison'!$A$2:$A$873=$A$9)*('Crop Comparison'!$B$2:$B$873=$A296),0),4))</f>
        <v/>
      </c>
      <c r="D296" s="17" t="str">
        <f t="array" ref="D296">IF(ISERROR(INDEX('Crop Comparison'!$A$2:$D$873,MATCH(1,('Crop Comparison'!$A$2:$A$873=$A$9)*('Crop Comparison'!$B$2:$B$873=$B296),0),4)),"",INDEX('Crop Comparison'!$A$2:$D$873,MATCH(1,('Crop Comparison'!$A$2:$A$873=$A$9)*('Crop Comparison'!$B$2:$B$873=$B296),0),4))</f>
        <v/>
      </c>
      <c r="E296" s="11" t="str">
        <f t="array" ref="E296">IF(ISERROR(INDEX('Crop Comparison'!$A$2:$D$873,MATCH(1,('Crop Comparison'!$A$2:$A$873=$A$9)*('Crop Comparison'!$B$2:$B$873=$C296),0),4)),"",INDEX('Crop Comparison'!$A$2:$D$873,MATCH(1,('Crop Comparison'!$A$2:$A$873=$A$9)*('Crop Comparison'!$B$2:$B$873=$C296),0),4))</f>
        <v/>
      </c>
      <c r="F296" s="28" t="str">
        <f t="array" ref="F296">IF(ISERROR(INDEX(Lookup_PestUse!$A$1:$D$876,SMALL(IF(Lookup_PestUse!$B$1:$B$876=$F$9,ROW(Lookup_PestUse!$B$1:$B$876)),ROW(Lookup_PestUse!282:282)),1)),"",INDEX(Lookup_PestUse!$A$1:$B$876,SMALL(IF(Lookup_PestUse!$B$1:$B$876=$F$9,ROW(Lookup_PestUse!$B$1:$B$876)),ROW(Lookup_PestUse!282:282)),1))</f>
        <v/>
      </c>
      <c r="G296" s="29" t="str">
        <f t="array" ref="G296">IF(ISERROR(INDEX(Lookup_PestUse!$A$1:$D$876,MATCH(1,(Lookup_PestUse!$A$1:$A$876=$F296)*(Lookup_PestUse!$B$1:$B$876=$F$9),0),3)),"",INDEX(Lookup_PestUse!$A$1:$D$876,MATCH(1,(Lookup_PestUse!$A$1:$A$876=$F296)*(Lookup_PestUse!$B$1:$B$876=$F$9),0),3))</f>
        <v/>
      </c>
      <c r="H296" s="30" t="str">
        <f t="array" ref="H296">IF(ISERROR(INDEX(Lookup_PestUse!$A$1:$D$876,MATCH(1,(Lookup_PestUse!$A$1:$A$876=$F296)*(Lookup_PestUse!$B$1:$B$876=$F$9),0),4)),"",INDEX(Lookup_PestUse!$A$1:$D$876,MATCH(1,(Lookup_PestUse!$A$1:$A$876=$F296)*(Lookup_PestUse!$B$1:$B$876=$F$9),0),4))</f>
        <v/>
      </c>
    </row>
    <row r="297" spans="1:8" x14ac:dyDescent="0.2">
      <c r="A297" s="28" t="str">
        <f t="array" ref="A297">IF(ISERROR(INDEX('Crop Comparison'!$A$1:$B$873,SMALL(IF('Crop Comparison'!$A$1:$A$873=$A$9,ROW('Crop Comparison'!$A$1:$A$873)),ROW('Crop Comparison'!282:282)),2)),"",INDEX('Crop Comparison'!$A$1:$B$873,SMALL(IF('Crop Comparison'!$A$1:$A$873=$A$9,ROW('Crop Comparison'!$A$1:$A$873)),ROW('Crop Comparison'!282:282)),2))</f>
        <v/>
      </c>
      <c r="B297" s="29" t="str">
        <f t="array" ref="B297">IF(ISERROR(INDEX('Crop Comparison'!$A$2:$D$873,MATCH(1,('Crop Comparison'!$A$2:$A$873=$A$9)*('Crop Comparison'!$B$2:$B$873=$A297),0),3)),"",INDEX('Crop Comparison'!$A$2:$D$873,MATCH(1,('Crop Comparison'!$A$2:$A$873=$A$9)*('Crop Comparison'!$B$2:$B$873=$A297),0),3))</f>
        <v/>
      </c>
      <c r="C297" s="30" t="str">
        <f t="array" ref="C297">IF(ISERROR(INDEX('Crop Comparison'!$A$2:$D$873,MATCH(1,('Crop Comparison'!$A$2:$A$873=$A$9)*('Crop Comparison'!$B$2:$B$873=$A297),0),4)),"",INDEX('Crop Comparison'!$A$2:$D$873,MATCH(1,('Crop Comparison'!$A$2:$A$873=$A$9)*('Crop Comparison'!$B$2:$B$873=$A297),0),4))</f>
        <v/>
      </c>
      <c r="D297" s="17" t="str">
        <f t="array" ref="D297">IF(ISERROR(INDEX('Crop Comparison'!$A$2:$D$873,MATCH(1,('Crop Comparison'!$A$2:$A$873=$A$9)*('Crop Comparison'!$B$2:$B$873=$B297),0),4)),"",INDEX('Crop Comparison'!$A$2:$D$873,MATCH(1,('Crop Comparison'!$A$2:$A$873=$A$9)*('Crop Comparison'!$B$2:$B$873=$B297),0),4))</f>
        <v/>
      </c>
      <c r="E297" s="11" t="str">
        <f t="array" ref="E297">IF(ISERROR(INDEX('Crop Comparison'!$A$2:$D$873,MATCH(1,('Crop Comparison'!$A$2:$A$873=$A$9)*('Crop Comparison'!$B$2:$B$873=$C297),0),4)),"",INDEX('Crop Comparison'!$A$2:$D$873,MATCH(1,('Crop Comparison'!$A$2:$A$873=$A$9)*('Crop Comparison'!$B$2:$B$873=$C297),0),4))</f>
        <v/>
      </c>
      <c r="F297" s="28" t="str">
        <f t="array" ref="F297">IF(ISERROR(INDEX(Lookup_PestUse!$A$1:$D$876,SMALL(IF(Lookup_PestUse!$B$1:$B$876=$F$9,ROW(Lookup_PestUse!$B$1:$B$876)),ROW(Lookup_PestUse!283:283)),1)),"",INDEX(Lookup_PestUse!$A$1:$B$876,SMALL(IF(Lookup_PestUse!$B$1:$B$876=$F$9,ROW(Lookup_PestUse!$B$1:$B$876)),ROW(Lookup_PestUse!283:283)),1))</f>
        <v/>
      </c>
      <c r="G297" s="29" t="str">
        <f t="array" ref="G297">IF(ISERROR(INDEX(Lookup_PestUse!$A$1:$D$876,MATCH(1,(Lookup_PestUse!$A$1:$A$876=$F297)*(Lookup_PestUse!$B$1:$B$876=$F$9),0),3)),"",INDEX(Lookup_PestUse!$A$1:$D$876,MATCH(1,(Lookup_PestUse!$A$1:$A$876=$F297)*(Lookup_PestUse!$B$1:$B$876=$F$9),0),3))</f>
        <v/>
      </c>
      <c r="H297" s="30" t="str">
        <f t="array" ref="H297">IF(ISERROR(INDEX(Lookup_PestUse!$A$1:$D$876,MATCH(1,(Lookup_PestUse!$A$1:$A$876=$F297)*(Lookup_PestUse!$B$1:$B$876=$F$9),0),4)),"",INDEX(Lookup_PestUse!$A$1:$D$876,MATCH(1,(Lookup_PestUse!$A$1:$A$876=$F297)*(Lookup_PestUse!$B$1:$B$876=$F$9),0),4))</f>
        <v/>
      </c>
    </row>
    <row r="298" spans="1:8" x14ac:dyDescent="0.2">
      <c r="A298" s="28" t="str">
        <f t="array" ref="A298">IF(ISERROR(INDEX('Crop Comparison'!$A$1:$B$873,SMALL(IF('Crop Comparison'!$A$1:$A$873=$A$9,ROW('Crop Comparison'!$A$1:$A$873)),ROW('Crop Comparison'!283:283)),2)),"",INDEX('Crop Comparison'!$A$1:$B$873,SMALL(IF('Crop Comparison'!$A$1:$A$873=$A$9,ROW('Crop Comparison'!$A$1:$A$873)),ROW('Crop Comparison'!283:283)),2))</f>
        <v/>
      </c>
      <c r="B298" s="29" t="str">
        <f t="array" ref="B298">IF(ISERROR(INDEX('Crop Comparison'!$A$2:$D$873,MATCH(1,('Crop Comparison'!$A$2:$A$873=$A$9)*('Crop Comparison'!$B$2:$B$873=$A298),0),3)),"",INDEX('Crop Comparison'!$A$2:$D$873,MATCH(1,('Crop Comparison'!$A$2:$A$873=$A$9)*('Crop Comparison'!$B$2:$B$873=$A298),0),3))</f>
        <v/>
      </c>
      <c r="C298" s="30" t="str">
        <f t="array" ref="C298">IF(ISERROR(INDEX('Crop Comparison'!$A$2:$D$873,MATCH(1,('Crop Comparison'!$A$2:$A$873=$A$9)*('Crop Comparison'!$B$2:$B$873=$A298),0),4)),"",INDEX('Crop Comparison'!$A$2:$D$873,MATCH(1,('Crop Comparison'!$A$2:$A$873=$A$9)*('Crop Comparison'!$B$2:$B$873=$A298),0),4))</f>
        <v/>
      </c>
      <c r="D298" s="17" t="str">
        <f t="array" ref="D298">IF(ISERROR(INDEX('Crop Comparison'!$A$2:$D$873,MATCH(1,('Crop Comparison'!$A$2:$A$873=$A$9)*('Crop Comparison'!$B$2:$B$873=$B298),0),4)),"",INDEX('Crop Comparison'!$A$2:$D$873,MATCH(1,('Crop Comparison'!$A$2:$A$873=$A$9)*('Crop Comparison'!$B$2:$B$873=$B298),0),4))</f>
        <v/>
      </c>
      <c r="E298" s="11" t="str">
        <f t="array" ref="E298">IF(ISERROR(INDEX('Crop Comparison'!$A$2:$D$873,MATCH(1,('Crop Comparison'!$A$2:$A$873=$A$9)*('Crop Comparison'!$B$2:$B$873=$C298),0),4)),"",INDEX('Crop Comparison'!$A$2:$D$873,MATCH(1,('Crop Comparison'!$A$2:$A$873=$A$9)*('Crop Comparison'!$B$2:$B$873=$C298),0),4))</f>
        <v/>
      </c>
      <c r="F298" s="28" t="str">
        <f t="array" ref="F298">IF(ISERROR(INDEX(Lookup_PestUse!$A$1:$D$876,SMALL(IF(Lookup_PestUse!$B$1:$B$876=$F$9,ROW(Lookup_PestUse!$B$1:$B$876)),ROW(Lookup_PestUse!284:284)),1)),"",INDEX(Lookup_PestUse!$A$1:$B$876,SMALL(IF(Lookup_PestUse!$B$1:$B$876=$F$9,ROW(Lookup_PestUse!$B$1:$B$876)),ROW(Lookup_PestUse!284:284)),1))</f>
        <v/>
      </c>
      <c r="G298" s="29" t="str">
        <f t="array" ref="G298">IF(ISERROR(INDEX(Lookup_PestUse!$A$1:$D$876,MATCH(1,(Lookup_PestUse!$A$1:$A$876=$F298)*(Lookup_PestUse!$B$1:$B$876=$F$9),0),3)),"",INDEX(Lookup_PestUse!$A$1:$D$876,MATCH(1,(Lookup_PestUse!$A$1:$A$876=$F298)*(Lookup_PestUse!$B$1:$B$876=$F$9),0),3))</f>
        <v/>
      </c>
      <c r="H298" s="30" t="str">
        <f t="array" ref="H298">IF(ISERROR(INDEX(Lookup_PestUse!$A$1:$D$876,MATCH(1,(Lookup_PestUse!$A$1:$A$876=$F298)*(Lookup_PestUse!$B$1:$B$876=$F$9),0),4)),"",INDEX(Lookup_PestUse!$A$1:$D$876,MATCH(1,(Lookup_PestUse!$A$1:$A$876=$F298)*(Lookup_PestUse!$B$1:$B$876=$F$9),0),4))</f>
        <v/>
      </c>
    </row>
    <row r="299" spans="1:8" x14ac:dyDescent="0.2">
      <c r="A299" s="28" t="str">
        <f t="array" ref="A299">IF(ISERROR(INDEX('Crop Comparison'!$A$1:$B$873,SMALL(IF('Crop Comparison'!$A$1:$A$873=$A$9,ROW('Crop Comparison'!$A$1:$A$873)),ROW('Crop Comparison'!284:284)),2)),"",INDEX('Crop Comparison'!$A$1:$B$873,SMALL(IF('Crop Comparison'!$A$1:$A$873=$A$9,ROW('Crop Comparison'!$A$1:$A$873)),ROW('Crop Comparison'!284:284)),2))</f>
        <v/>
      </c>
      <c r="B299" s="29" t="str">
        <f t="array" ref="B299">IF(ISERROR(INDEX('Crop Comparison'!$A$2:$D$873,MATCH(1,('Crop Comparison'!$A$2:$A$873=$A$9)*('Crop Comparison'!$B$2:$B$873=$A299),0),3)),"",INDEX('Crop Comparison'!$A$2:$D$873,MATCH(1,('Crop Comparison'!$A$2:$A$873=$A$9)*('Crop Comparison'!$B$2:$B$873=$A299),0),3))</f>
        <v/>
      </c>
      <c r="C299" s="30" t="str">
        <f t="array" ref="C299">IF(ISERROR(INDEX('Crop Comparison'!$A$2:$D$873,MATCH(1,('Crop Comparison'!$A$2:$A$873=$A$9)*('Crop Comparison'!$B$2:$B$873=$A299),0),4)),"",INDEX('Crop Comparison'!$A$2:$D$873,MATCH(1,('Crop Comparison'!$A$2:$A$873=$A$9)*('Crop Comparison'!$B$2:$B$873=$A299),0),4))</f>
        <v/>
      </c>
      <c r="D299" s="17" t="str">
        <f t="array" ref="D299">IF(ISERROR(INDEX('Crop Comparison'!$A$2:$D$873,MATCH(1,('Crop Comparison'!$A$2:$A$873=$A$9)*('Crop Comparison'!$B$2:$B$873=$B299),0),4)),"",INDEX('Crop Comparison'!$A$2:$D$873,MATCH(1,('Crop Comparison'!$A$2:$A$873=$A$9)*('Crop Comparison'!$B$2:$B$873=$B299),0),4))</f>
        <v/>
      </c>
      <c r="E299" s="11" t="str">
        <f t="array" ref="E299">IF(ISERROR(INDEX('Crop Comparison'!$A$2:$D$873,MATCH(1,('Crop Comparison'!$A$2:$A$873=$A$9)*('Crop Comparison'!$B$2:$B$873=$C299),0),4)),"",INDEX('Crop Comparison'!$A$2:$D$873,MATCH(1,('Crop Comparison'!$A$2:$A$873=$A$9)*('Crop Comparison'!$B$2:$B$873=$C299),0),4))</f>
        <v/>
      </c>
      <c r="F299" s="28" t="str">
        <f t="array" ref="F299">IF(ISERROR(INDEX(Lookup_PestUse!$A$1:$D$876,SMALL(IF(Lookup_PestUse!$B$1:$B$876=$F$9,ROW(Lookup_PestUse!$B$1:$B$876)),ROW(Lookup_PestUse!285:285)),1)),"",INDEX(Lookup_PestUse!$A$1:$B$876,SMALL(IF(Lookup_PestUse!$B$1:$B$876=$F$9,ROW(Lookup_PestUse!$B$1:$B$876)),ROW(Lookup_PestUse!285:285)),1))</f>
        <v/>
      </c>
      <c r="G299" s="29" t="str">
        <f t="array" ref="G299">IF(ISERROR(INDEX(Lookup_PestUse!$A$1:$D$876,MATCH(1,(Lookup_PestUse!$A$1:$A$876=$F299)*(Lookup_PestUse!$B$1:$B$876=$F$9),0),3)),"",INDEX(Lookup_PestUse!$A$1:$D$876,MATCH(1,(Lookup_PestUse!$A$1:$A$876=$F299)*(Lookup_PestUse!$B$1:$B$876=$F$9),0),3))</f>
        <v/>
      </c>
      <c r="H299" s="30" t="str">
        <f t="array" ref="H299">IF(ISERROR(INDEX(Lookup_PestUse!$A$1:$D$876,MATCH(1,(Lookup_PestUse!$A$1:$A$876=$F299)*(Lookup_PestUse!$B$1:$B$876=$F$9),0),4)),"",INDEX(Lookup_PestUse!$A$1:$D$876,MATCH(1,(Lookup_PestUse!$A$1:$A$876=$F299)*(Lookup_PestUse!$B$1:$B$876=$F$9),0),4))</f>
        <v/>
      </c>
    </row>
    <row r="300" spans="1:8" x14ac:dyDescent="0.2">
      <c r="A300" s="28" t="str">
        <f t="array" ref="A300">IF(ISERROR(INDEX('Crop Comparison'!$A$1:$B$873,SMALL(IF('Crop Comparison'!$A$1:$A$873=$A$9,ROW('Crop Comparison'!$A$1:$A$873)),ROW('Crop Comparison'!285:285)),2)),"",INDEX('Crop Comparison'!$A$1:$B$873,SMALL(IF('Crop Comparison'!$A$1:$A$873=$A$9,ROW('Crop Comparison'!$A$1:$A$873)),ROW('Crop Comparison'!285:285)),2))</f>
        <v/>
      </c>
      <c r="B300" s="29" t="str">
        <f t="array" ref="B300">IF(ISERROR(INDEX('Crop Comparison'!$A$2:$D$873,MATCH(1,('Crop Comparison'!$A$2:$A$873=$A$9)*('Crop Comparison'!$B$2:$B$873=$A300),0),3)),"",INDEX('Crop Comparison'!$A$2:$D$873,MATCH(1,('Crop Comparison'!$A$2:$A$873=$A$9)*('Crop Comparison'!$B$2:$B$873=$A300),0),3))</f>
        <v/>
      </c>
      <c r="C300" s="30" t="str">
        <f t="array" ref="C300">IF(ISERROR(INDEX('Crop Comparison'!$A$2:$D$873,MATCH(1,('Crop Comparison'!$A$2:$A$873=$A$9)*('Crop Comparison'!$B$2:$B$873=$A300),0),4)),"",INDEX('Crop Comparison'!$A$2:$D$873,MATCH(1,('Crop Comparison'!$A$2:$A$873=$A$9)*('Crop Comparison'!$B$2:$B$873=$A300),0),4))</f>
        <v/>
      </c>
      <c r="D300" s="17" t="str">
        <f t="array" ref="D300">IF(ISERROR(INDEX('Crop Comparison'!$A$2:$D$873,MATCH(1,('Crop Comparison'!$A$2:$A$873=$A$9)*('Crop Comparison'!$B$2:$B$873=$B300),0),4)),"",INDEX('Crop Comparison'!$A$2:$D$873,MATCH(1,('Crop Comparison'!$A$2:$A$873=$A$9)*('Crop Comparison'!$B$2:$B$873=$B300),0),4))</f>
        <v/>
      </c>
      <c r="E300" s="11" t="str">
        <f t="array" ref="E300">IF(ISERROR(INDEX('Crop Comparison'!$A$2:$D$873,MATCH(1,('Crop Comparison'!$A$2:$A$873=$A$9)*('Crop Comparison'!$B$2:$B$873=$C300),0),4)),"",INDEX('Crop Comparison'!$A$2:$D$873,MATCH(1,('Crop Comparison'!$A$2:$A$873=$A$9)*('Crop Comparison'!$B$2:$B$873=$C300),0),4))</f>
        <v/>
      </c>
      <c r="F300" s="28" t="str">
        <f t="array" ref="F300">IF(ISERROR(INDEX(Lookup_PestUse!$A$1:$D$876,SMALL(IF(Lookup_PestUse!$B$1:$B$876=$F$9,ROW(Lookup_PestUse!$B$1:$B$876)),ROW(Lookup_PestUse!286:286)),1)),"",INDEX(Lookup_PestUse!$A$1:$B$876,SMALL(IF(Lookup_PestUse!$B$1:$B$876=$F$9,ROW(Lookup_PestUse!$B$1:$B$876)),ROW(Lookup_PestUse!286:286)),1))</f>
        <v/>
      </c>
      <c r="G300" s="29" t="str">
        <f t="array" ref="G300">IF(ISERROR(INDEX(Lookup_PestUse!$A$1:$D$876,MATCH(1,(Lookup_PestUse!$A$1:$A$876=$F300)*(Lookup_PestUse!$B$1:$B$876=$F$9),0),3)),"",INDEX(Lookup_PestUse!$A$1:$D$876,MATCH(1,(Lookup_PestUse!$A$1:$A$876=$F300)*(Lookup_PestUse!$B$1:$B$876=$F$9),0),3))</f>
        <v/>
      </c>
      <c r="H300" s="30" t="str">
        <f t="array" ref="H300">IF(ISERROR(INDEX(Lookup_PestUse!$A$1:$D$876,MATCH(1,(Lookup_PestUse!$A$1:$A$876=$F300)*(Lookup_PestUse!$B$1:$B$876=$F$9),0),4)),"",INDEX(Lookup_PestUse!$A$1:$D$876,MATCH(1,(Lookup_PestUse!$A$1:$A$876=$F300)*(Lookup_PestUse!$B$1:$B$876=$F$9),0),4))</f>
        <v/>
      </c>
    </row>
    <row r="301" spans="1:8" x14ac:dyDescent="0.2">
      <c r="A301" s="28" t="str">
        <f t="array" ref="A301">IF(ISERROR(INDEX('Crop Comparison'!$A$1:$B$873,SMALL(IF('Crop Comparison'!$A$1:$A$873=$A$9,ROW('Crop Comparison'!$A$1:$A$873)),ROW('Crop Comparison'!286:286)),2)),"",INDEX('Crop Comparison'!$A$1:$B$873,SMALL(IF('Crop Comparison'!$A$1:$A$873=$A$9,ROW('Crop Comparison'!$A$1:$A$873)),ROW('Crop Comparison'!286:286)),2))</f>
        <v/>
      </c>
      <c r="B301" s="29" t="str">
        <f t="array" ref="B301">IF(ISERROR(INDEX('Crop Comparison'!$A$2:$D$873,MATCH(1,('Crop Comparison'!$A$2:$A$873=$A$9)*('Crop Comparison'!$B$2:$B$873=$A301),0),3)),"",INDEX('Crop Comparison'!$A$2:$D$873,MATCH(1,('Crop Comparison'!$A$2:$A$873=$A$9)*('Crop Comparison'!$B$2:$B$873=$A301),0),3))</f>
        <v/>
      </c>
      <c r="C301" s="30" t="str">
        <f t="array" ref="C301">IF(ISERROR(INDEX('Crop Comparison'!$A$2:$D$873,MATCH(1,('Crop Comparison'!$A$2:$A$873=$A$9)*('Crop Comparison'!$B$2:$B$873=$A301),0),4)),"",INDEX('Crop Comparison'!$A$2:$D$873,MATCH(1,('Crop Comparison'!$A$2:$A$873=$A$9)*('Crop Comparison'!$B$2:$B$873=$A301),0),4))</f>
        <v/>
      </c>
      <c r="D301" s="17" t="str">
        <f t="array" ref="D301">IF(ISERROR(INDEX('Crop Comparison'!$A$2:$D$873,MATCH(1,('Crop Comparison'!$A$2:$A$873=$A$9)*('Crop Comparison'!$B$2:$B$873=$B301),0),4)),"",INDEX('Crop Comparison'!$A$2:$D$873,MATCH(1,('Crop Comparison'!$A$2:$A$873=$A$9)*('Crop Comparison'!$B$2:$B$873=$B301),0),4))</f>
        <v/>
      </c>
      <c r="E301" s="11" t="str">
        <f t="array" ref="E301">IF(ISERROR(INDEX('Crop Comparison'!$A$2:$D$873,MATCH(1,('Crop Comparison'!$A$2:$A$873=$A$9)*('Crop Comparison'!$B$2:$B$873=$C301),0),4)),"",INDEX('Crop Comparison'!$A$2:$D$873,MATCH(1,('Crop Comparison'!$A$2:$A$873=$A$9)*('Crop Comparison'!$B$2:$B$873=$C301),0),4))</f>
        <v/>
      </c>
      <c r="F301" s="28" t="str">
        <f t="array" ref="F301">IF(ISERROR(INDEX(Lookup_PestUse!$A$1:$D$876,SMALL(IF(Lookup_PestUse!$B$1:$B$876=$F$9,ROW(Lookup_PestUse!$B$1:$B$876)),ROW(Lookup_PestUse!287:287)),1)),"",INDEX(Lookup_PestUse!$A$1:$B$876,SMALL(IF(Lookup_PestUse!$B$1:$B$876=$F$9,ROW(Lookup_PestUse!$B$1:$B$876)),ROW(Lookup_PestUse!287:287)),1))</f>
        <v/>
      </c>
      <c r="G301" s="29" t="str">
        <f t="array" ref="G301">IF(ISERROR(INDEX(Lookup_PestUse!$A$1:$D$876,MATCH(1,(Lookup_PestUse!$A$1:$A$876=$F301)*(Lookup_PestUse!$B$1:$B$876=$F$9),0),3)),"",INDEX(Lookup_PestUse!$A$1:$D$876,MATCH(1,(Lookup_PestUse!$A$1:$A$876=$F301)*(Lookup_PestUse!$B$1:$B$876=$F$9),0),3))</f>
        <v/>
      </c>
      <c r="H301" s="30" t="str">
        <f t="array" ref="H301">IF(ISERROR(INDEX(Lookup_PestUse!$A$1:$D$876,MATCH(1,(Lookup_PestUse!$A$1:$A$876=$F301)*(Lookup_PestUse!$B$1:$B$876=$F$9),0),4)),"",INDEX(Lookup_PestUse!$A$1:$D$876,MATCH(1,(Lookup_PestUse!$A$1:$A$876=$F301)*(Lookup_PestUse!$B$1:$B$876=$F$9),0),4))</f>
        <v/>
      </c>
    </row>
    <row r="302" spans="1:8" x14ac:dyDescent="0.2">
      <c r="A302" s="28" t="str">
        <f t="array" ref="A302">IF(ISERROR(INDEX('Crop Comparison'!$A$1:$B$873,SMALL(IF('Crop Comparison'!$A$1:$A$873=$A$9,ROW('Crop Comparison'!$A$1:$A$873)),ROW('Crop Comparison'!287:287)),2)),"",INDEX('Crop Comparison'!$A$1:$B$873,SMALL(IF('Crop Comparison'!$A$1:$A$873=$A$9,ROW('Crop Comparison'!$A$1:$A$873)),ROW('Crop Comparison'!287:287)),2))</f>
        <v/>
      </c>
      <c r="B302" s="29" t="str">
        <f t="array" ref="B302">IF(ISERROR(INDEX('Crop Comparison'!$A$2:$D$873,MATCH(1,('Crop Comparison'!$A$2:$A$873=$A$9)*('Crop Comparison'!$B$2:$B$873=$A302),0),3)),"",INDEX('Crop Comparison'!$A$2:$D$873,MATCH(1,('Crop Comparison'!$A$2:$A$873=$A$9)*('Crop Comparison'!$B$2:$B$873=$A302),0),3))</f>
        <v/>
      </c>
      <c r="C302" s="30" t="str">
        <f t="array" ref="C302">IF(ISERROR(INDEX('Crop Comparison'!$A$2:$D$873,MATCH(1,('Crop Comparison'!$A$2:$A$873=$A$9)*('Crop Comparison'!$B$2:$B$873=$A302),0),4)),"",INDEX('Crop Comparison'!$A$2:$D$873,MATCH(1,('Crop Comparison'!$A$2:$A$873=$A$9)*('Crop Comparison'!$B$2:$B$873=$A302),0),4))</f>
        <v/>
      </c>
      <c r="D302" s="17" t="str">
        <f t="array" ref="D302">IF(ISERROR(INDEX('Crop Comparison'!$A$2:$D$873,MATCH(1,('Crop Comparison'!$A$2:$A$873=$A$9)*('Crop Comparison'!$B$2:$B$873=$B302),0),4)),"",INDEX('Crop Comparison'!$A$2:$D$873,MATCH(1,('Crop Comparison'!$A$2:$A$873=$A$9)*('Crop Comparison'!$B$2:$B$873=$B302),0),4))</f>
        <v/>
      </c>
      <c r="E302" s="11" t="str">
        <f t="array" ref="E302">IF(ISERROR(INDEX('Crop Comparison'!$A$2:$D$873,MATCH(1,('Crop Comparison'!$A$2:$A$873=$A$9)*('Crop Comparison'!$B$2:$B$873=$C302),0),4)),"",INDEX('Crop Comparison'!$A$2:$D$873,MATCH(1,('Crop Comparison'!$A$2:$A$873=$A$9)*('Crop Comparison'!$B$2:$B$873=$C302),0),4))</f>
        <v/>
      </c>
      <c r="F302" s="28" t="str">
        <f t="array" ref="F302">IF(ISERROR(INDEX(Lookup_PestUse!$A$1:$D$876,SMALL(IF(Lookup_PestUse!$B$1:$B$876=$F$9,ROW(Lookup_PestUse!$B$1:$B$876)),ROW(Lookup_PestUse!288:288)),1)),"",INDEX(Lookup_PestUse!$A$1:$B$876,SMALL(IF(Lookup_PestUse!$B$1:$B$876=$F$9,ROW(Lookup_PestUse!$B$1:$B$876)),ROW(Lookup_PestUse!288:288)),1))</f>
        <v/>
      </c>
      <c r="G302" s="29" t="str">
        <f t="array" ref="G302">IF(ISERROR(INDEX(Lookup_PestUse!$A$1:$D$876,MATCH(1,(Lookup_PestUse!$A$1:$A$876=$F302)*(Lookup_PestUse!$B$1:$B$876=$F$9),0),3)),"",INDEX(Lookup_PestUse!$A$1:$D$876,MATCH(1,(Lookup_PestUse!$A$1:$A$876=$F302)*(Lookup_PestUse!$B$1:$B$876=$F$9),0),3))</f>
        <v/>
      </c>
      <c r="H302" s="30" t="str">
        <f t="array" ref="H302">IF(ISERROR(INDEX(Lookup_PestUse!$A$1:$D$876,MATCH(1,(Lookup_PestUse!$A$1:$A$876=$F302)*(Lookup_PestUse!$B$1:$B$876=$F$9),0),4)),"",INDEX(Lookup_PestUse!$A$1:$D$876,MATCH(1,(Lookup_PestUse!$A$1:$A$876=$F302)*(Lookup_PestUse!$B$1:$B$876=$F$9),0),4))</f>
        <v/>
      </c>
    </row>
    <row r="303" spans="1:8" x14ac:dyDescent="0.2">
      <c r="A303" s="28" t="str">
        <f t="array" ref="A303">IF(ISERROR(INDEX('Crop Comparison'!$A$1:$B$873,SMALL(IF('Crop Comparison'!$A$1:$A$873=$A$9,ROW('Crop Comparison'!$A$1:$A$873)),ROW('Crop Comparison'!288:288)),2)),"",INDEX('Crop Comparison'!$A$1:$B$873,SMALL(IF('Crop Comparison'!$A$1:$A$873=$A$9,ROW('Crop Comparison'!$A$1:$A$873)),ROW('Crop Comparison'!288:288)),2))</f>
        <v/>
      </c>
      <c r="B303" s="29" t="str">
        <f t="array" ref="B303">IF(ISERROR(INDEX('Crop Comparison'!$A$2:$D$873,MATCH(1,('Crop Comparison'!$A$2:$A$873=$A$9)*('Crop Comparison'!$B$2:$B$873=$A303),0),3)),"",INDEX('Crop Comparison'!$A$2:$D$873,MATCH(1,('Crop Comparison'!$A$2:$A$873=$A$9)*('Crop Comparison'!$B$2:$B$873=$A303),0),3))</f>
        <v/>
      </c>
      <c r="C303" s="30" t="str">
        <f t="array" ref="C303">IF(ISERROR(INDEX('Crop Comparison'!$A$2:$D$873,MATCH(1,('Crop Comparison'!$A$2:$A$873=$A$9)*('Crop Comparison'!$B$2:$B$873=$A303),0),4)),"",INDEX('Crop Comparison'!$A$2:$D$873,MATCH(1,('Crop Comparison'!$A$2:$A$873=$A$9)*('Crop Comparison'!$B$2:$B$873=$A303),0),4))</f>
        <v/>
      </c>
      <c r="D303" s="17" t="str">
        <f t="array" ref="D303">IF(ISERROR(INDEX('Crop Comparison'!$A$2:$D$873,MATCH(1,('Crop Comparison'!$A$2:$A$873=$A$9)*('Crop Comparison'!$B$2:$B$873=$B303),0),4)),"",INDEX('Crop Comparison'!$A$2:$D$873,MATCH(1,('Crop Comparison'!$A$2:$A$873=$A$9)*('Crop Comparison'!$B$2:$B$873=$B303),0),4))</f>
        <v/>
      </c>
      <c r="E303" s="11" t="str">
        <f t="array" ref="E303">IF(ISERROR(INDEX('Crop Comparison'!$A$2:$D$873,MATCH(1,('Crop Comparison'!$A$2:$A$873=$A$9)*('Crop Comparison'!$B$2:$B$873=$C303),0),4)),"",INDEX('Crop Comparison'!$A$2:$D$873,MATCH(1,('Crop Comparison'!$A$2:$A$873=$A$9)*('Crop Comparison'!$B$2:$B$873=$C303),0),4))</f>
        <v/>
      </c>
      <c r="F303" s="28" t="str">
        <f t="array" ref="F303">IF(ISERROR(INDEX(Lookup_PestUse!$A$1:$D$876,SMALL(IF(Lookup_PestUse!$B$1:$B$876=$F$9,ROW(Lookup_PestUse!$B$1:$B$876)),ROW(Lookup_PestUse!289:289)),1)),"",INDEX(Lookup_PestUse!$A$1:$B$876,SMALL(IF(Lookup_PestUse!$B$1:$B$876=$F$9,ROW(Lookup_PestUse!$B$1:$B$876)),ROW(Lookup_PestUse!289:289)),1))</f>
        <v/>
      </c>
      <c r="G303" s="29" t="str">
        <f t="array" ref="G303">IF(ISERROR(INDEX(Lookup_PestUse!$A$1:$D$876,MATCH(1,(Lookup_PestUse!$A$1:$A$876=$F303)*(Lookup_PestUse!$B$1:$B$876=$F$9),0),3)),"",INDEX(Lookup_PestUse!$A$1:$D$876,MATCH(1,(Lookup_PestUse!$A$1:$A$876=$F303)*(Lookup_PestUse!$B$1:$B$876=$F$9),0),3))</f>
        <v/>
      </c>
      <c r="H303" s="30" t="str">
        <f t="array" ref="H303">IF(ISERROR(INDEX(Lookup_PestUse!$A$1:$D$876,MATCH(1,(Lookup_PestUse!$A$1:$A$876=$F303)*(Lookup_PestUse!$B$1:$B$876=$F$9),0),4)),"",INDEX(Lookup_PestUse!$A$1:$D$876,MATCH(1,(Lookup_PestUse!$A$1:$A$876=$F303)*(Lookup_PestUse!$B$1:$B$876=$F$9),0),4))</f>
        <v/>
      </c>
    </row>
    <row r="304" spans="1:8" x14ac:dyDescent="0.2">
      <c r="A304" s="28" t="str">
        <f t="array" ref="A304">IF(ISERROR(INDEX('Crop Comparison'!$A$1:$B$873,SMALL(IF('Crop Comparison'!$A$1:$A$873=$A$9,ROW('Crop Comparison'!$A$1:$A$873)),ROW('Crop Comparison'!289:289)),2)),"",INDEX('Crop Comparison'!$A$1:$B$873,SMALL(IF('Crop Comparison'!$A$1:$A$873=$A$9,ROW('Crop Comparison'!$A$1:$A$873)),ROW('Crop Comparison'!289:289)),2))</f>
        <v/>
      </c>
      <c r="B304" s="29" t="str">
        <f t="array" ref="B304">IF(ISERROR(INDEX('Crop Comparison'!$A$2:$D$873,MATCH(1,('Crop Comparison'!$A$2:$A$873=$A$9)*('Crop Comparison'!$B$2:$B$873=$A304),0),3)),"",INDEX('Crop Comparison'!$A$2:$D$873,MATCH(1,('Crop Comparison'!$A$2:$A$873=$A$9)*('Crop Comparison'!$B$2:$B$873=$A304),0),3))</f>
        <v/>
      </c>
      <c r="C304" s="30" t="str">
        <f t="array" ref="C304">IF(ISERROR(INDEX('Crop Comparison'!$A$2:$D$873,MATCH(1,('Crop Comparison'!$A$2:$A$873=$A$9)*('Crop Comparison'!$B$2:$B$873=$A304),0),4)),"",INDEX('Crop Comparison'!$A$2:$D$873,MATCH(1,('Crop Comparison'!$A$2:$A$873=$A$9)*('Crop Comparison'!$B$2:$B$873=$A304),0),4))</f>
        <v/>
      </c>
      <c r="D304" s="17" t="str">
        <f t="array" ref="D304">IF(ISERROR(INDEX('Crop Comparison'!$A$2:$D$873,MATCH(1,('Crop Comparison'!$A$2:$A$873=$A$9)*('Crop Comparison'!$B$2:$B$873=$B304),0),4)),"",INDEX('Crop Comparison'!$A$2:$D$873,MATCH(1,('Crop Comparison'!$A$2:$A$873=$A$9)*('Crop Comparison'!$B$2:$B$873=$B304),0),4))</f>
        <v/>
      </c>
      <c r="E304" s="11" t="str">
        <f t="array" ref="E304">IF(ISERROR(INDEX('Crop Comparison'!$A$2:$D$873,MATCH(1,('Crop Comparison'!$A$2:$A$873=$A$9)*('Crop Comparison'!$B$2:$B$873=$C304),0),4)),"",INDEX('Crop Comparison'!$A$2:$D$873,MATCH(1,('Crop Comparison'!$A$2:$A$873=$A$9)*('Crop Comparison'!$B$2:$B$873=$C304),0),4))</f>
        <v/>
      </c>
      <c r="F304" s="28" t="str">
        <f t="array" ref="F304">IF(ISERROR(INDEX(Lookup_PestUse!$A$1:$D$876,SMALL(IF(Lookup_PestUse!$B$1:$B$876=$F$9,ROW(Lookup_PestUse!$B$1:$B$876)),ROW(Lookup_PestUse!290:290)),1)),"",INDEX(Lookup_PestUse!$A$1:$B$876,SMALL(IF(Lookup_PestUse!$B$1:$B$876=$F$9,ROW(Lookup_PestUse!$B$1:$B$876)),ROW(Lookup_PestUse!290:290)),1))</f>
        <v/>
      </c>
      <c r="G304" s="29" t="str">
        <f t="array" ref="G304">IF(ISERROR(INDEX(Lookup_PestUse!$A$1:$D$876,MATCH(1,(Lookup_PestUse!$A$1:$A$876=$F304)*(Lookup_PestUse!$B$1:$B$876=$F$9),0),3)),"",INDEX(Lookup_PestUse!$A$1:$D$876,MATCH(1,(Lookup_PestUse!$A$1:$A$876=$F304)*(Lookup_PestUse!$B$1:$B$876=$F$9),0),3))</f>
        <v/>
      </c>
      <c r="H304" s="30" t="str">
        <f t="array" ref="H304">IF(ISERROR(INDEX(Lookup_PestUse!$A$1:$D$876,MATCH(1,(Lookup_PestUse!$A$1:$A$876=$F304)*(Lookup_PestUse!$B$1:$B$876=$F$9),0),4)),"",INDEX(Lookup_PestUse!$A$1:$D$876,MATCH(1,(Lookup_PestUse!$A$1:$A$876=$F304)*(Lookup_PestUse!$B$1:$B$876=$F$9),0),4))</f>
        <v/>
      </c>
    </row>
    <row r="305" spans="1:8" x14ac:dyDescent="0.2">
      <c r="A305" s="28" t="str">
        <f t="array" ref="A305">IF(ISERROR(INDEX('Crop Comparison'!$A$1:$B$873,SMALL(IF('Crop Comparison'!$A$1:$A$873=$A$9,ROW('Crop Comparison'!$A$1:$A$873)),ROW('Crop Comparison'!290:290)),2)),"",INDEX('Crop Comparison'!$A$1:$B$873,SMALL(IF('Crop Comparison'!$A$1:$A$873=$A$9,ROW('Crop Comparison'!$A$1:$A$873)),ROW('Crop Comparison'!290:290)),2))</f>
        <v/>
      </c>
      <c r="B305" s="29" t="str">
        <f t="array" ref="B305">IF(ISERROR(INDEX('Crop Comparison'!$A$2:$D$873,MATCH(1,('Crop Comparison'!$A$2:$A$873=$A$9)*('Crop Comparison'!$B$2:$B$873=$A305),0),3)),"",INDEX('Crop Comparison'!$A$2:$D$873,MATCH(1,('Crop Comparison'!$A$2:$A$873=$A$9)*('Crop Comparison'!$B$2:$B$873=$A305),0),3))</f>
        <v/>
      </c>
      <c r="C305" s="30" t="str">
        <f t="array" ref="C305">IF(ISERROR(INDEX('Crop Comparison'!$A$2:$D$873,MATCH(1,('Crop Comparison'!$A$2:$A$873=$A$9)*('Crop Comparison'!$B$2:$B$873=$A305),0),4)),"",INDEX('Crop Comparison'!$A$2:$D$873,MATCH(1,('Crop Comparison'!$A$2:$A$873=$A$9)*('Crop Comparison'!$B$2:$B$873=$A305),0),4))</f>
        <v/>
      </c>
      <c r="D305" s="17" t="str">
        <f t="array" ref="D305">IF(ISERROR(INDEX('Crop Comparison'!$A$2:$D$873,MATCH(1,('Crop Comparison'!$A$2:$A$873=$A$9)*('Crop Comparison'!$B$2:$B$873=$B305),0),4)),"",INDEX('Crop Comparison'!$A$2:$D$873,MATCH(1,('Crop Comparison'!$A$2:$A$873=$A$9)*('Crop Comparison'!$B$2:$B$873=$B305),0),4))</f>
        <v/>
      </c>
      <c r="E305" s="11" t="str">
        <f t="array" ref="E305">IF(ISERROR(INDEX('Crop Comparison'!$A$2:$D$873,MATCH(1,('Crop Comparison'!$A$2:$A$873=$A$9)*('Crop Comparison'!$B$2:$B$873=$C305),0),4)),"",INDEX('Crop Comparison'!$A$2:$D$873,MATCH(1,('Crop Comparison'!$A$2:$A$873=$A$9)*('Crop Comparison'!$B$2:$B$873=$C305),0),4))</f>
        <v/>
      </c>
      <c r="F305" s="28" t="str">
        <f t="array" ref="F305">IF(ISERROR(INDEX(Lookup_PestUse!$A$1:$D$876,SMALL(IF(Lookup_PestUse!$B$1:$B$876=$F$9,ROW(Lookup_PestUse!$B$1:$B$876)),ROW(Lookup_PestUse!291:291)),1)),"",INDEX(Lookup_PestUse!$A$1:$B$876,SMALL(IF(Lookup_PestUse!$B$1:$B$876=$F$9,ROW(Lookup_PestUse!$B$1:$B$876)),ROW(Lookup_PestUse!291:291)),1))</f>
        <v/>
      </c>
      <c r="G305" s="29" t="str">
        <f t="array" ref="G305">IF(ISERROR(INDEX(Lookup_PestUse!$A$1:$D$876,MATCH(1,(Lookup_PestUse!$A$1:$A$876=$F305)*(Lookup_PestUse!$B$1:$B$876=$F$9),0),3)),"",INDEX(Lookup_PestUse!$A$1:$D$876,MATCH(1,(Lookup_PestUse!$A$1:$A$876=$F305)*(Lookup_PestUse!$B$1:$B$876=$F$9),0),3))</f>
        <v/>
      </c>
      <c r="H305" s="30" t="str">
        <f t="array" ref="H305">IF(ISERROR(INDEX(Lookup_PestUse!$A$1:$D$876,MATCH(1,(Lookup_PestUse!$A$1:$A$876=$F305)*(Lookup_PestUse!$B$1:$B$876=$F$9),0),4)),"",INDEX(Lookup_PestUse!$A$1:$D$876,MATCH(1,(Lookup_PestUse!$A$1:$A$876=$F305)*(Lookup_PestUse!$B$1:$B$876=$F$9),0),4))</f>
        <v/>
      </c>
    </row>
    <row r="306" spans="1:8" x14ac:dyDescent="0.2">
      <c r="A306" s="28" t="str">
        <f t="array" ref="A306">IF(ISERROR(INDEX('Crop Comparison'!$A$1:$B$873,SMALL(IF('Crop Comparison'!$A$1:$A$873=$A$9,ROW('Crop Comparison'!$A$1:$A$873)),ROW('Crop Comparison'!291:291)),2)),"",INDEX('Crop Comparison'!$A$1:$B$873,SMALL(IF('Crop Comparison'!$A$1:$A$873=$A$9,ROW('Crop Comparison'!$A$1:$A$873)),ROW('Crop Comparison'!291:291)),2))</f>
        <v/>
      </c>
      <c r="B306" s="29" t="str">
        <f t="array" ref="B306">IF(ISERROR(INDEX('Crop Comparison'!$A$2:$D$873,MATCH(1,('Crop Comparison'!$A$2:$A$873=$A$9)*('Crop Comparison'!$B$2:$B$873=$A306),0),3)),"",INDEX('Crop Comparison'!$A$2:$D$873,MATCH(1,('Crop Comparison'!$A$2:$A$873=$A$9)*('Crop Comparison'!$B$2:$B$873=$A306),0),3))</f>
        <v/>
      </c>
      <c r="C306" s="30" t="str">
        <f t="array" ref="C306">IF(ISERROR(INDEX('Crop Comparison'!$A$2:$D$873,MATCH(1,('Crop Comparison'!$A$2:$A$873=$A$9)*('Crop Comparison'!$B$2:$B$873=$A306),0),4)),"",INDEX('Crop Comparison'!$A$2:$D$873,MATCH(1,('Crop Comparison'!$A$2:$A$873=$A$9)*('Crop Comparison'!$B$2:$B$873=$A306),0),4))</f>
        <v/>
      </c>
      <c r="D306" s="17" t="str">
        <f t="array" ref="D306">IF(ISERROR(INDEX('Crop Comparison'!$A$2:$D$873,MATCH(1,('Crop Comparison'!$A$2:$A$873=$A$9)*('Crop Comparison'!$B$2:$B$873=$B306),0),4)),"",INDEX('Crop Comparison'!$A$2:$D$873,MATCH(1,('Crop Comparison'!$A$2:$A$873=$A$9)*('Crop Comparison'!$B$2:$B$873=$B306),0),4))</f>
        <v/>
      </c>
      <c r="E306" s="11" t="str">
        <f t="array" ref="E306">IF(ISERROR(INDEX('Crop Comparison'!$A$2:$D$873,MATCH(1,('Crop Comparison'!$A$2:$A$873=$A$9)*('Crop Comparison'!$B$2:$B$873=$C306),0),4)),"",INDEX('Crop Comparison'!$A$2:$D$873,MATCH(1,('Crop Comparison'!$A$2:$A$873=$A$9)*('Crop Comparison'!$B$2:$B$873=$C306),0),4))</f>
        <v/>
      </c>
      <c r="F306" s="28" t="str">
        <f t="array" ref="F306">IF(ISERROR(INDEX(Lookup_PestUse!$A$1:$D$876,SMALL(IF(Lookup_PestUse!$B$1:$B$876=$F$9,ROW(Lookup_PestUse!$B$1:$B$876)),ROW(Lookup_PestUse!292:292)),1)),"",INDEX(Lookup_PestUse!$A$1:$B$876,SMALL(IF(Lookup_PestUse!$B$1:$B$876=$F$9,ROW(Lookup_PestUse!$B$1:$B$876)),ROW(Lookup_PestUse!292:292)),1))</f>
        <v/>
      </c>
      <c r="G306" s="29" t="str">
        <f t="array" ref="G306">IF(ISERROR(INDEX(Lookup_PestUse!$A$1:$D$876,MATCH(1,(Lookup_PestUse!$A$1:$A$876=$F306)*(Lookup_PestUse!$B$1:$B$876=$F$9),0),3)),"",INDEX(Lookup_PestUse!$A$1:$D$876,MATCH(1,(Lookup_PestUse!$A$1:$A$876=$F306)*(Lookup_PestUse!$B$1:$B$876=$F$9),0),3))</f>
        <v/>
      </c>
      <c r="H306" s="30" t="str">
        <f t="array" ref="H306">IF(ISERROR(INDEX(Lookup_PestUse!$A$1:$D$876,MATCH(1,(Lookup_PestUse!$A$1:$A$876=$F306)*(Lookup_PestUse!$B$1:$B$876=$F$9),0),4)),"",INDEX(Lookup_PestUse!$A$1:$D$876,MATCH(1,(Lookup_PestUse!$A$1:$A$876=$F306)*(Lookup_PestUse!$B$1:$B$876=$F$9),0),4))</f>
        <v/>
      </c>
    </row>
    <row r="307" spans="1:8" x14ac:dyDescent="0.2">
      <c r="A307" s="28" t="str">
        <f t="array" ref="A307">IF(ISERROR(INDEX('Crop Comparison'!$A$1:$B$873,SMALL(IF('Crop Comparison'!$A$1:$A$873=$A$9,ROW('Crop Comparison'!$A$1:$A$873)),ROW('Crop Comparison'!292:292)),2)),"",INDEX('Crop Comparison'!$A$1:$B$873,SMALL(IF('Crop Comparison'!$A$1:$A$873=$A$9,ROW('Crop Comparison'!$A$1:$A$873)),ROW('Crop Comparison'!292:292)),2))</f>
        <v/>
      </c>
      <c r="B307" s="29" t="str">
        <f t="array" ref="B307">IF(ISERROR(INDEX('Crop Comparison'!$A$2:$D$873,MATCH(1,('Crop Comparison'!$A$2:$A$873=$A$9)*('Crop Comparison'!$B$2:$B$873=$A307),0),3)),"",INDEX('Crop Comparison'!$A$2:$D$873,MATCH(1,('Crop Comparison'!$A$2:$A$873=$A$9)*('Crop Comparison'!$B$2:$B$873=$A307),0),3))</f>
        <v/>
      </c>
      <c r="C307" s="30" t="str">
        <f t="array" ref="C307">IF(ISERROR(INDEX('Crop Comparison'!$A$2:$D$873,MATCH(1,('Crop Comparison'!$A$2:$A$873=$A$9)*('Crop Comparison'!$B$2:$B$873=$A307),0),4)),"",INDEX('Crop Comparison'!$A$2:$D$873,MATCH(1,('Crop Comparison'!$A$2:$A$873=$A$9)*('Crop Comparison'!$B$2:$B$873=$A307),0),4))</f>
        <v/>
      </c>
      <c r="D307" s="17" t="str">
        <f t="array" ref="D307">IF(ISERROR(INDEX('Crop Comparison'!$A$2:$D$873,MATCH(1,('Crop Comparison'!$A$2:$A$873=$A$9)*('Crop Comparison'!$B$2:$B$873=$B307),0),4)),"",INDEX('Crop Comparison'!$A$2:$D$873,MATCH(1,('Crop Comparison'!$A$2:$A$873=$A$9)*('Crop Comparison'!$B$2:$B$873=$B307),0),4))</f>
        <v/>
      </c>
      <c r="E307" s="11" t="str">
        <f t="array" ref="E307">IF(ISERROR(INDEX('Crop Comparison'!$A$2:$D$873,MATCH(1,('Crop Comparison'!$A$2:$A$873=$A$9)*('Crop Comparison'!$B$2:$B$873=$C307),0),4)),"",INDEX('Crop Comparison'!$A$2:$D$873,MATCH(1,('Crop Comparison'!$A$2:$A$873=$A$9)*('Crop Comparison'!$B$2:$B$873=$C307),0),4))</f>
        <v/>
      </c>
      <c r="F307" s="28" t="str">
        <f t="array" ref="F307">IF(ISERROR(INDEX(Lookup_PestUse!$A$1:$D$876,SMALL(IF(Lookup_PestUse!$B$1:$B$876=$F$9,ROW(Lookup_PestUse!$B$1:$B$876)),ROW(Lookup_PestUse!293:293)),1)),"",INDEX(Lookup_PestUse!$A$1:$B$876,SMALL(IF(Lookup_PestUse!$B$1:$B$876=$F$9,ROW(Lookup_PestUse!$B$1:$B$876)),ROW(Lookup_PestUse!293:293)),1))</f>
        <v/>
      </c>
      <c r="G307" s="29" t="str">
        <f t="array" ref="G307">IF(ISERROR(INDEX(Lookup_PestUse!$A$1:$D$876,MATCH(1,(Lookup_PestUse!$A$1:$A$876=$F307)*(Lookup_PestUse!$B$1:$B$876=$F$9),0),3)),"",INDEX(Lookup_PestUse!$A$1:$D$876,MATCH(1,(Lookup_PestUse!$A$1:$A$876=$F307)*(Lookup_PestUse!$B$1:$B$876=$F$9),0),3))</f>
        <v/>
      </c>
      <c r="H307" s="30" t="str">
        <f t="array" ref="H307">IF(ISERROR(INDEX(Lookup_PestUse!$A$1:$D$876,MATCH(1,(Lookup_PestUse!$A$1:$A$876=$F307)*(Lookup_PestUse!$B$1:$B$876=$F$9),0),4)),"",INDEX(Lookup_PestUse!$A$1:$D$876,MATCH(1,(Lookup_PestUse!$A$1:$A$876=$F307)*(Lookup_PestUse!$B$1:$B$876=$F$9),0),4))</f>
        <v/>
      </c>
    </row>
    <row r="308" spans="1:8" x14ac:dyDescent="0.2">
      <c r="A308" s="28" t="str">
        <f t="array" ref="A308">IF(ISERROR(INDEX('Crop Comparison'!$A$1:$B$873,SMALL(IF('Crop Comparison'!$A$1:$A$873=$A$9,ROW('Crop Comparison'!$A$1:$A$873)),ROW('Crop Comparison'!293:293)),2)),"",INDEX('Crop Comparison'!$A$1:$B$873,SMALL(IF('Crop Comparison'!$A$1:$A$873=$A$9,ROW('Crop Comparison'!$A$1:$A$873)),ROW('Crop Comparison'!293:293)),2))</f>
        <v/>
      </c>
      <c r="B308" s="29" t="str">
        <f t="array" ref="B308">IF(ISERROR(INDEX('Crop Comparison'!$A$2:$D$873,MATCH(1,('Crop Comparison'!$A$2:$A$873=$A$9)*('Crop Comparison'!$B$2:$B$873=$A308),0),3)),"",INDEX('Crop Comparison'!$A$2:$D$873,MATCH(1,('Crop Comparison'!$A$2:$A$873=$A$9)*('Crop Comparison'!$B$2:$B$873=$A308),0),3))</f>
        <v/>
      </c>
      <c r="C308" s="30" t="str">
        <f t="array" ref="C308">IF(ISERROR(INDEX('Crop Comparison'!$A$2:$D$873,MATCH(1,('Crop Comparison'!$A$2:$A$873=$A$9)*('Crop Comparison'!$B$2:$B$873=$A308),0),4)),"",INDEX('Crop Comparison'!$A$2:$D$873,MATCH(1,('Crop Comparison'!$A$2:$A$873=$A$9)*('Crop Comparison'!$B$2:$B$873=$A308),0),4))</f>
        <v/>
      </c>
      <c r="D308" s="17" t="str">
        <f t="array" ref="D308">IF(ISERROR(INDEX('Crop Comparison'!$A$2:$D$873,MATCH(1,('Crop Comparison'!$A$2:$A$873=$A$9)*('Crop Comparison'!$B$2:$B$873=$B308),0),4)),"",INDEX('Crop Comparison'!$A$2:$D$873,MATCH(1,('Crop Comparison'!$A$2:$A$873=$A$9)*('Crop Comparison'!$B$2:$B$873=$B308),0),4))</f>
        <v/>
      </c>
      <c r="E308" s="11" t="str">
        <f t="array" ref="E308">IF(ISERROR(INDEX('Crop Comparison'!$A$2:$D$873,MATCH(1,('Crop Comparison'!$A$2:$A$873=$A$9)*('Crop Comparison'!$B$2:$B$873=$C308),0),4)),"",INDEX('Crop Comparison'!$A$2:$D$873,MATCH(1,('Crop Comparison'!$A$2:$A$873=$A$9)*('Crop Comparison'!$B$2:$B$873=$C308),0),4))</f>
        <v/>
      </c>
      <c r="F308" s="28" t="str">
        <f t="array" ref="F308">IF(ISERROR(INDEX(Lookup_PestUse!$A$1:$D$876,SMALL(IF(Lookup_PestUse!$B$1:$B$876=$F$9,ROW(Lookup_PestUse!$B$1:$B$876)),ROW(Lookup_PestUse!294:294)),1)),"",INDEX(Lookup_PestUse!$A$1:$B$876,SMALL(IF(Lookup_PestUse!$B$1:$B$876=$F$9,ROW(Lookup_PestUse!$B$1:$B$876)),ROW(Lookup_PestUse!294:294)),1))</f>
        <v/>
      </c>
      <c r="G308" s="29" t="str">
        <f t="array" ref="G308">IF(ISERROR(INDEX(Lookup_PestUse!$A$1:$D$876,MATCH(1,(Lookup_PestUse!$A$1:$A$876=$F308)*(Lookup_PestUse!$B$1:$B$876=$F$9),0),3)),"",INDEX(Lookup_PestUse!$A$1:$D$876,MATCH(1,(Lookup_PestUse!$A$1:$A$876=$F308)*(Lookup_PestUse!$B$1:$B$876=$F$9),0),3))</f>
        <v/>
      </c>
      <c r="H308" s="30" t="str">
        <f t="array" ref="H308">IF(ISERROR(INDEX(Lookup_PestUse!$A$1:$D$876,MATCH(1,(Lookup_PestUse!$A$1:$A$876=$F308)*(Lookup_PestUse!$B$1:$B$876=$F$9),0),4)),"",INDEX(Lookup_PestUse!$A$1:$D$876,MATCH(1,(Lookup_PestUse!$A$1:$A$876=$F308)*(Lookup_PestUse!$B$1:$B$876=$F$9),0),4))</f>
        <v/>
      </c>
    </row>
    <row r="309" spans="1:8" x14ac:dyDescent="0.2">
      <c r="A309" s="28" t="str">
        <f t="array" ref="A309">IF(ISERROR(INDEX('Crop Comparison'!$A$1:$B$873,SMALL(IF('Crop Comparison'!$A$1:$A$873=$A$9,ROW('Crop Comparison'!$A$1:$A$873)),ROW('Crop Comparison'!294:294)),2)),"",INDEX('Crop Comparison'!$A$1:$B$873,SMALL(IF('Crop Comparison'!$A$1:$A$873=$A$9,ROW('Crop Comparison'!$A$1:$A$873)),ROW('Crop Comparison'!294:294)),2))</f>
        <v/>
      </c>
      <c r="B309" s="29" t="str">
        <f t="array" ref="B309">IF(ISERROR(INDEX('Crop Comparison'!$A$2:$D$873,MATCH(1,('Crop Comparison'!$A$2:$A$873=$A$9)*('Crop Comparison'!$B$2:$B$873=$A309),0),3)),"",INDEX('Crop Comparison'!$A$2:$D$873,MATCH(1,('Crop Comparison'!$A$2:$A$873=$A$9)*('Crop Comparison'!$B$2:$B$873=$A309),0),3))</f>
        <v/>
      </c>
      <c r="C309" s="30" t="str">
        <f t="array" ref="C309">IF(ISERROR(INDEX('Crop Comparison'!$A$2:$D$873,MATCH(1,('Crop Comparison'!$A$2:$A$873=$A$9)*('Crop Comparison'!$B$2:$B$873=$A309),0),4)),"",INDEX('Crop Comparison'!$A$2:$D$873,MATCH(1,('Crop Comparison'!$A$2:$A$873=$A$9)*('Crop Comparison'!$B$2:$B$873=$A309),0),4))</f>
        <v/>
      </c>
      <c r="D309" s="17" t="str">
        <f t="array" ref="D309">IF(ISERROR(INDEX('Crop Comparison'!$A$2:$D$873,MATCH(1,('Crop Comparison'!$A$2:$A$873=$A$9)*('Crop Comparison'!$B$2:$B$873=$B309),0),4)),"",INDEX('Crop Comparison'!$A$2:$D$873,MATCH(1,('Crop Comparison'!$A$2:$A$873=$A$9)*('Crop Comparison'!$B$2:$B$873=$B309),0),4))</f>
        <v/>
      </c>
      <c r="E309" s="11" t="str">
        <f t="array" ref="E309">IF(ISERROR(INDEX('Crop Comparison'!$A$2:$D$873,MATCH(1,('Crop Comparison'!$A$2:$A$873=$A$9)*('Crop Comparison'!$B$2:$B$873=$C309),0),4)),"",INDEX('Crop Comparison'!$A$2:$D$873,MATCH(1,('Crop Comparison'!$A$2:$A$873=$A$9)*('Crop Comparison'!$B$2:$B$873=$C309),0),4))</f>
        <v/>
      </c>
      <c r="F309" s="28" t="str">
        <f t="array" ref="F309">IF(ISERROR(INDEX(Lookup_PestUse!$A$1:$D$876,SMALL(IF(Lookup_PestUse!$B$1:$B$876=$F$9,ROW(Lookup_PestUse!$B$1:$B$876)),ROW(Lookup_PestUse!295:295)),1)),"",INDEX(Lookup_PestUse!$A$1:$B$876,SMALL(IF(Lookup_PestUse!$B$1:$B$876=$F$9,ROW(Lookup_PestUse!$B$1:$B$876)),ROW(Lookup_PestUse!295:295)),1))</f>
        <v/>
      </c>
      <c r="G309" s="29" t="str">
        <f t="array" ref="G309">IF(ISERROR(INDEX(Lookup_PestUse!$A$1:$D$876,MATCH(1,(Lookup_PestUse!$A$1:$A$876=$F309)*(Lookup_PestUse!$B$1:$B$876=$F$9),0),3)),"",INDEX(Lookup_PestUse!$A$1:$D$876,MATCH(1,(Lookup_PestUse!$A$1:$A$876=$F309)*(Lookup_PestUse!$B$1:$B$876=$F$9),0),3))</f>
        <v/>
      </c>
      <c r="H309" s="30" t="str">
        <f t="array" ref="H309">IF(ISERROR(INDEX(Lookup_PestUse!$A$1:$D$876,MATCH(1,(Lookup_PestUse!$A$1:$A$876=$F309)*(Lookup_PestUse!$B$1:$B$876=$F$9),0),4)),"",INDEX(Lookup_PestUse!$A$1:$D$876,MATCH(1,(Lookup_PestUse!$A$1:$A$876=$F309)*(Lookup_PestUse!$B$1:$B$876=$F$9),0),4))</f>
        <v/>
      </c>
    </row>
    <row r="310" spans="1:8" x14ac:dyDescent="0.2">
      <c r="A310" s="28" t="str">
        <f t="array" ref="A310">IF(ISERROR(INDEX('Crop Comparison'!$A$1:$B$873,SMALL(IF('Crop Comparison'!$A$1:$A$873=$A$9,ROW('Crop Comparison'!$A$1:$A$873)),ROW('Crop Comparison'!295:295)),2)),"",INDEX('Crop Comparison'!$A$1:$B$873,SMALL(IF('Crop Comparison'!$A$1:$A$873=$A$9,ROW('Crop Comparison'!$A$1:$A$873)),ROW('Crop Comparison'!295:295)),2))</f>
        <v/>
      </c>
      <c r="B310" s="29" t="str">
        <f t="array" ref="B310">IF(ISERROR(INDEX('Crop Comparison'!$A$2:$D$873,MATCH(1,('Crop Comparison'!$A$2:$A$873=$A$9)*('Crop Comparison'!$B$2:$B$873=$A310),0),3)),"",INDEX('Crop Comparison'!$A$2:$D$873,MATCH(1,('Crop Comparison'!$A$2:$A$873=$A$9)*('Crop Comparison'!$B$2:$B$873=$A310),0),3))</f>
        <v/>
      </c>
      <c r="C310" s="30" t="str">
        <f t="array" ref="C310">IF(ISERROR(INDEX('Crop Comparison'!$A$2:$D$873,MATCH(1,('Crop Comparison'!$A$2:$A$873=$A$9)*('Crop Comparison'!$B$2:$B$873=$A310),0),4)),"",INDEX('Crop Comparison'!$A$2:$D$873,MATCH(1,('Crop Comparison'!$A$2:$A$873=$A$9)*('Crop Comparison'!$B$2:$B$873=$A310),0),4))</f>
        <v/>
      </c>
      <c r="D310" s="17" t="str">
        <f t="array" ref="D310">IF(ISERROR(INDEX('Crop Comparison'!$A$2:$D$873,MATCH(1,('Crop Comparison'!$A$2:$A$873=$A$9)*('Crop Comparison'!$B$2:$B$873=$B310),0),4)),"",INDEX('Crop Comparison'!$A$2:$D$873,MATCH(1,('Crop Comparison'!$A$2:$A$873=$A$9)*('Crop Comparison'!$B$2:$B$873=$B310),0),4))</f>
        <v/>
      </c>
      <c r="E310" s="11" t="str">
        <f t="array" ref="E310">IF(ISERROR(INDEX('Crop Comparison'!$A$2:$D$873,MATCH(1,('Crop Comparison'!$A$2:$A$873=$A$9)*('Crop Comparison'!$B$2:$B$873=$C310),0),4)),"",INDEX('Crop Comparison'!$A$2:$D$873,MATCH(1,('Crop Comparison'!$A$2:$A$873=$A$9)*('Crop Comparison'!$B$2:$B$873=$C310),0),4))</f>
        <v/>
      </c>
      <c r="F310" s="28" t="str">
        <f t="array" ref="F310">IF(ISERROR(INDEX(Lookup_PestUse!$A$1:$D$876,SMALL(IF(Lookup_PestUse!$B$1:$B$876=$F$9,ROW(Lookup_PestUse!$B$1:$B$876)),ROW(Lookup_PestUse!296:296)),1)),"",INDEX(Lookup_PestUse!$A$1:$B$876,SMALL(IF(Lookup_PestUse!$B$1:$B$876=$F$9,ROW(Lookup_PestUse!$B$1:$B$876)),ROW(Lookup_PestUse!296:296)),1))</f>
        <v/>
      </c>
      <c r="G310" s="29" t="str">
        <f t="array" ref="G310">IF(ISERROR(INDEX(Lookup_PestUse!$A$1:$D$876,MATCH(1,(Lookup_PestUse!$A$1:$A$876=$F310)*(Lookup_PestUse!$B$1:$B$876=$F$9),0),3)),"",INDEX(Lookup_PestUse!$A$1:$D$876,MATCH(1,(Lookup_PestUse!$A$1:$A$876=$F310)*(Lookup_PestUse!$B$1:$B$876=$F$9),0),3))</f>
        <v/>
      </c>
      <c r="H310" s="30" t="str">
        <f t="array" ref="H310">IF(ISERROR(INDEX(Lookup_PestUse!$A$1:$D$876,MATCH(1,(Lookup_PestUse!$A$1:$A$876=$F310)*(Lookup_PestUse!$B$1:$B$876=$F$9),0),4)),"",INDEX(Lookup_PestUse!$A$1:$D$876,MATCH(1,(Lookup_PestUse!$A$1:$A$876=$F310)*(Lookup_PestUse!$B$1:$B$876=$F$9),0),4))</f>
        <v/>
      </c>
    </row>
    <row r="311" spans="1:8" x14ac:dyDescent="0.2">
      <c r="A311" s="28" t="str">
        <f t="array" ref="A311">IF(ISERROR(INDEX('Crop Comparison'!$A$1:$B$873,SMALL(IF('Crop Comparison'!$A$1:$A$873=$A$9,ROW('Crop Comparison'!$A$1:$A$873)),ROW('Crop Comparison'!296:296)),2)),"",INDEX('Crop Comparison'!$A$1:$B$873,SMALL(IF('Crop Comparison'!$A$1:$A$873=$A$9,ROW('Crop Comparison'!$A$1:$A$873)),ROW('Crop Comparison'!296:296)),2))</f>
        <v/>
      </c>
      <c r="B311" s="29" t="str">
        <f t="array" ref="B311">IF(ISERROR(INDEX('Crop Comparison'!$A$2:$D$873,MATCH(1,('Crop Comparison'!$A$2:$A$873=$A$9)*('Crop Comparison'!$B$2:$B$873=$A311),0),3)),"",INDEX('Crop Comparison'!$A$2:$D$873,MATCH(1,('Crop Comparison'!$A$2:$A$873=$A$9)*('Crop Comparison'!$B$2:$B$873=$A311),0),3))</f>
        <v/>
      </c>
      <c r="C311" s="30" t="str">
        <f t="array" ref="C311">IF(ISERROR(INDEX('Crop Comparison'!$A$2:$D$873,MATCH(1,('Crop Comparison'!$A$2:$A$873=$A$9)*('Crop Comparison'!$B$2:$B$873=$A311),0),4)),"",INDEX('Crop Comparison'!$A$2:$D$873,MATCH(1,('Crop Comparison'!$A$2:$A$873=$A$9)*('Crop Comparison'!$B$2:$B$873=$A311),0),4))</f>
        <v/>
      </c>
      <c r="D311" s="17" t="str">
        <f t="array" ref="D311">IF(ISERROR(INDEX('Crop Comparison'!$A$2:$D$873,MATCH(1,('Crop Comparison'!$A$2:$A$873=$A$9)*('Crop Comparison'!$B$2:$B$873=$B311),0),4)),"",INDEX('Crop Comparison'!$A$2:$D$873,MATCH(1,('Crop Comparison'!$A$2:$A$873=$A$9)*('Crop Comparison'!$B$2:$B$873=$B311),0),4))</f>
        <v/>
      </c>
      <c r="E311" s="11" t="str">
        <f t="array" ref="E311">IF(ISERROR(INDEX('Crop Comparison'!$A$2:$D$873,MATCH(1,('Crop Comparison'!$A$2:$A$873=$A$9)*('Crop Comparison'!$B$2:$B$873=$C311),0),4)),"",INDEX('Crop Comparison'!$A$2:$D$873,MATCH(1,('Crop Comparison'!$A$2:$A$873=$A$9)*('Crop Comparison'!$B$2:$B$873=$C311),0),4))</f>
        <v/>
      </c>
      <c r="F311" s="28" t="str">
        <f t="array" ref="F311">IF(ISERROR(INDEX(Lookup_PestUse!$A$1:$D$876,SMALL(IF(Lookup_PestUse!$B$1:$B$876=$F$9,ROW(Lookup_PestUse!$B$1:$B$876)),ROW(Lookup_PestUse!297:297)),1)),"",INDEX(Lookup_PestUse!$A$1:$B$876,SMALL(IF(Lookup_PestUse!$B$1:$B$876=$F$9,ROW(Lookup_PestUse!$B$1:$B$876)),ROW(Lookup_PestUse!297:297)),1))</f>
        <v/>
      </c>
      <c r="G311" s="29" t="str">
        <f t="array" ref="G311">IF(ISERROR(INDEX(Lookup_PestUse!$A$1:$D$876,MATCH(1,(Lookup_PestUse!$A$1:$A$876=$F311)*(Lookup_PestUse!$B$1:$B$876=$F$9),0),3)),"",INDEX(Lookup_PestUse!$A$1:$D$876,MATCH(1,(Lookup_PestUse!$A$1:$A$876=$F311)*(Lookup_PestUse!$B$1:$B$876=$F$9),0),3))</f>
        <v/>
      </c>
      <c r="H311" s="30" t="str">
        <f t="array" ref="H311">IF(ISERROR(INDEX(Lookup_PestUse!$A$1:$D$876,MATCH(1,(Lookup_PestUse!$A$1:$A$876=$F311)*(Lookup_PestUse!$B$1:$B$876=$F$9),0),4)),"",INDEX(Lookup_PestUse!$A$1:$D$876,MATCH(1,(Lookup_PestUse!$A$1:$A$876=$F311)*(Lookup_PestUse!$B$1:$B$876=$F$9),0),4))</f>
        <v/>
      </c>
    </row>
    <row r="312" spans="1:8" x14ac:dyDescent="0.2">
      <c r="A312" s="28" t="str">
        <f t="array" ref="A312">IF(ISERROR(INDEX('Crop Comparison'!$A$1:$B$873,SMALL(IF('Crop Comparison'!$A$1:$A$873=$A$9,ROW('Crop Comparison'!$A$1:$A$873)),ROW('Crop Comparison'!297:297)),2)),"",INDEX('Crop Comparison'!$A$1:$B$873,SMALL(IF('Crop Comparison'!$A$1:$A$873=$A$9,ROW('Crop Comparison'!$A$1:$A$873)),ROW('Crop Comparison'!297:297)),2))</f>
        <v/>
      </c>
      <c r="B312" s="29" t="str">
        <f t="array" ref="B312">IF(ISERROR(INDEX('Crop Comparison'!$A$2:$D$873,MATCH(1,('Crop Comparison'!$A$2:$A$873=$A$9)*('Crop Comparison'!$B$2:$B$873=$A312),0),3)),"",INDEX('Crop Comparison'!$A$2:$D$873,MATCH(1,('Crop Comparison'!$A$2:$A$873=$A$9)*('Crop Comparison'!$B$2:$B$873=$A312),0),3))</f>
        <v/>
      </c>
      <c r="C312" s="30" t="str">
        <f t="array" ref="C312">IF(ISERROR(INDEX('Crop Comparison'!$A$2:$D$873,MATCH(1,('Crop Comparison'!$A$2:$A$873=$A$9)*('Crop Comparison'!$B$2:$B$873=$A312),0),4)),"",INDEX('Crop Comparison'!$A$2:$D$873,MATCH(1,('Crop Comparison'!$A$2:$A$873=$A$9)*('Crop Comparison'!$B$2:$B$873=$A312),0),4))</f>
        <v/>
      </c>
      <c r="D312" s="17" t="str">
        <f t="array" ref="D312">IF(ISERROR(INDEX('Crop Comparison'!$A$2:$D$873,MATCH(1,('Crop Comparison'!$A$2:$A$873=$A$9)*('Crop Comparison'!$B$2:$B$873=$B312),0),4)),"",INDEX('Crop Comparison'!$A$2:$D$873,MATCH(1,('Crop Comparison'!$A$2:$A$873=$A$9)*('Crop Comparison'!$B$2:$B$873=$B312),0),4))</f>
        <v/>
      </c>
      <c r="E312" s="11" t="str">
        <f t="array" ref="E312">IF(ISERROR(INDEX('Crop Comparison'!$A$2:$D$873,MATCH(1,('Crop Comparison'!$A$2:$A$873=$A$9)*('Crop Comparison'!$B$2:$B$873=$C312),0),4)),"",INDEX('Crop Comparison'!$A$2:$D$873,MATCH(1,('Crop Comparison'!$A$2:$A$873=$A$9)*('Crop Comparison'!$B$2:$B$873=$C312),0),4))</f>
        <v/>
      </c>
      <c r="F312" s="28" t="str">
        <f t="array" ref="F312">IF(ISERROR(INDEX(Lookup_PestUse!$A$1:$D$876,SMALL(IF(Lookup_PestUse!$B$1:$B$876=$F$9,ROW(Lookup_PestUse!$B$1:$B$876)),ROW(Lookup_PestUse!298:298)),1)),"",INDEX(Lookup_PestUse!$A$1:$B$876,SMALL(IF(Lookup_PestUse!$B$1:$B$876=$F$9,ROW(Lookup_PestUse!$B$1:$B$876)),ROW(Lookup_PestUse!298:298)),1))</f>
        <v/>
      </c>
      <c r="G312" s="29" t="str">
        <f t="array" ref="G312">IF(ISERROR(INDEX(Lookup_PestUse!$A$1:$D$876,MATCH(1,(Lookup_PestUse!$A$1:$A$876=$F312)*(Lookup_PestUse!$B$1:$B$876=$F$9),0),3)),"",INDEX(Lookup_PestUse!$A$1:$D$876,MATCH(1,(Lookup_PestUse!$A$1:$A$876=$F312)*(Lookup_PestUse!$B$1:$B$876=$F$9),0),3))</f>
        <v/>
      </c>
      <c r="H312" s="30" t="str">
        <f t="array" ref="H312">IF(ISERROR(INDEX(Lookup_PestUse!$A$1:$D$876,MATCH(1,(Lookup_PestUse!$A$1:$A$876=$F312)*(Lookup_PestUse!$B$1:$B$876=$F$9),0),4)),"",INDEX(Lookup_PestUse!$A$1:$D$876,MATCH(1,(Lookup_PestUse!$A$1:$A$876=$F312)*(Lookup_PestUse!$B$1:$B$876=$F$9),0),4))</f>
        <v/>
      </c>
    </row>
    <row r="313" spans="1:8" x14ac:dyDescent="0.2">
      <c r="A313" s="28" t="str">
        <f t="array" ref="A313">IF(ISERROR(INDEX('Crop Comparison'!$A$1:$B$873,SMALL(IF('Crop Comparison'!$A$1:$A$873=$A$9,ROW('Crop Comparison'!$A$1:$A$873)),ROW('Crop Comparison'!298:298)),2)),"",INDEX('Crop Comparison'!$A$1:$B$873,SMALL(IF('Crop Comparison'!$A$1:$A$873=$A$9,ROW('Crop Comparison'!$A$1:$A$873)),ROW('Crop Comparison'!298:298)),2))</f>
        <v/>
      </c>
      <c r="B313" s="29" t="str">
        <f t="array" ref="B313">IF(ISERROR(INDEX('Crop Comparison'!$A$2:$D$873,MATCH(1,('Crop Comparison'!$A$2:$A$873=$A$9)*('Crop Comparison'!$B$2:$B$873=$A313),0),3)),"",INDEX('Crop Comparison'!$A$2:$D$873,MATCH(1,('Crop Comparison'!$A$2:$A$873=$A$9)*('Crop Comparison'!$B$2:$B$873=$A313),0),3))</f>
        <v/>
      </c>
      <c r="C313" s="30" t="str">
        <f t="array" ref="C313">IF(ISERROR(INDEX('Crop Comparison'!$A$2:$D$873,MATCH(1,('Crop Comparison'!$A$2:$A$873=$A$9)*('Crop Comparison'!$B$2:$B$873=$A313),0),4)),"",INDEX('Crop Comparison'!$A$2:$D$873,MATCH(1,('Crop Comparison'!$A$2:$A$873=$A$9)*('Crop Comparison'!$B$2:$B$873=$A313),0),4))</f>
        <v/>
      </c>
      <c r="D313" s="17" t="str">
        <f t="array" ref="D313">IF(ISERROR(INDEX('Crop Comparison'!$A$2:$D$873,MATCH(1,('Crop Comparison'!$A$2:$A$873=$A$9)*('Crop Comparison'!$B$2:$B$873=$B313),0),4)),"",INDEX('Crop Comparison'!$A$2:$D$873,MATCH(1,('Crop Comparison'!$A$2:$A$873=$A$9)*('Crop Comparison'!$B$2:$B$873=$B313),0),4))</f>
        <v/>
      </c>
      <c r="E313" s="11" t="str">
        <f t="array" ref="E313">IF(ISERROR(INDEX('Crop Comparison'!$A$2:$D$873,MATCH(1,('Crop Comparison'!$A$2:$A$873=$A$9)*('Crop Comparison'!$B$2:$B$873=$C313),0),4)),"",INDEX('Crop Comparison'!$A$2:$D$873,MATCH(1,('Crop Comparison'!$A$2:$A$873=$A$9)*('Crop Comparison'!$B$2:$B$873=$C313),0),4))</f>
        <v/>
      </c>
      <c r="F313" s="28" t="str">
        <f t="array" ref="F313">IF(ISERROR(INDEX(Lookup_PestUse!$A$1:$D$876,SMALL(IF(Lookup_PestUse!$B$1:$B$876=$F$9,ROW(Lookup_PestUse!$B$1:$B$876)),ROW(Lookup_PestUse!299:299)),1)),"",INDEX(Lookup_PestUse!$A$1:$B$876,SMALL(IF(Lookup_PestUse!$B$1:$B$876=$F$9,ROW(Lookup_PestUse!$B$1:$B$876)),ROW(Lookup_PestUse!299:299)),1))</f>
        <v/>
      </c>
      <c r="G313" s="29" t="str">
        <f t="array" ref="G313">IF(ISERROR(INDEX(Lookup_PestUse!$A$1:$D$876,MATCH(1,(Lookup_PestUse!$A$1:$A$876=$F313)*(Lookup_PestUse!$B$1:$B$876=$F$9),0),3)),"",INDEX(Lookup_PestUse!$A$1:$D$876,MATCH(1,(Lookup_PestUse!$A$1:$A$876=$F313)*(Lookup_PestUse!$B$1:$B$876=$F$9),0),3))</f>
        <v/>
      </c>
      <c r="H313" s="30" t="str">
        <f t="array" ref="H313">IF(ISERROR(INDEX(Lookup_PestUse!$A$1:$D$876,MATCH(1,(Lookup_PestUse!$A$1:$A$876=$F313)*(Lookup_PestUse!$B$1:$B$876=$F$9),0),4)),"",INDEX(Lookup_PestUse!$A$1:$D$876,MATCH(1,(Lookup_PestUse!$A$1:$A$876=$F313)*(Lookup_PestUse!$B$1:$B$876=$F$9),0),4))</f>
        <v/>
      </c>
    </row>
    <row r="314" spans="1:8" x14ac:dyDescent="0.2">
      <c r="A314" s="28" t="str">
        <f t="array" ref="A314">IF(ISERROR(INDEX('Crop Comparison'!$A$1:$B$873,SMALL(IF('Crop Comparison'!$A$1:$A$873=$A$9,ROW('Crop Comparison'!$A$1:$A$873)),ROW('Crop Comparison'!299:299)),2)),"",INDEX('Crop Comparison'!$A$1:$B$873,SMALL(IF('Crop Comparison'!$A$1:$A$873=$A$9,ROW('Crop Comparison'!$A$1:$A$873)),ROW('Crop Comparison'!299:299)),2))</f>
        <v/>
      </c>
      <c r="B314" s="29" t="str">
        <f t="array" ref="B314">IF(ISERROR(INDEX('Crop Comparison'!$A$2:$D$873,MATCH(1,('Crop Comparison'!$A$2:$A$873=$A$9)*('Crop Comparison'!$B$2:$B$873=$A314),0),3)),"",INDEX('Crop Comparison'!$A$2:$D$873,MATCH(1,('Crop Comparison'!$A$2:$A$873=$A$9)*('Crop Comparison'!$B$2:$B$873=$A314),0),3))</f>
        <v/>
      </c>
      <c r="C314" s="30" t="str">
        <f t="array" ref="C314">IF(ISERROR(INDEX('Crop Comparison'!$A$2:$D$873,MATCH(1,('Crop Comparison'!$A$2:$A$873=$A$9)*('Crop Comparison'!$B$2:$B$873=$A314),0),4)),"",INDEX('Crop Comparison'!$A$2:$D$873,MATCH(1,('Crop Comparison'!$A$2:$A$873=$A$9)*('Crop Comparison'!$B$2:$B$873=$A314),0),4))</f>
        <v/>
      </c>
      <c r="D314" s="17" t="str">
        <f t="array" ref="D314">IF(ISERROR(INDEX('Crop Comparison'!$A$2:$D$873,MATCH(1,('Crop Comparison'!$A$2:$A$873=$A$9)*('Crop Comparison'!$B$2:$B$873=$B314),0),4)),"",INDEX('Crop Comparison'!$A$2:$D$873,MATCH(1,('Crop Comparison'!$A$2:$A$873=$A$9)*('Crop Comparison'!$B$2:$B$873=$B314),0),4))</f>
        <v/>
      </c>
      <c r="E314" s="11" t="str">
        <f t="array" ref="E314">IF(ISERROR(INDEX('Crop Comparison'!$A$2:$D$873,MATCH(1,('Crop Comparison'!$A$2:$A$873=$A$9)*('Crop Comparison'!$B$2:$B$873=$C314),0),4)),"",INDEX('Crop Comparison'!$A$2:$D$873,MATCH(1,('Crop Comparison'!$A$2:$A$873=$A$9)*('Crop Comparison'!$B$2:$B$873=$C314),0),4))</f>
        <v/>
      </c>
      <c r="F314" s="28" t="str">
        <f t="array" ref="F314">IF(ISERROR(INDEX(Lookup_PestUse!$A$1:$D$876,SMALL(IF(Lookup_PestUse!$B$1:$B$876=$F$9,ROW(Lookup_PestUse!$B$1:$B$876)),ROW(Lookup_PestUse!300:300)),1)),"",INDEX(Lookup_PestUse!$A$1:$B$876,SMALL(IF(Lookup_PestUse!$B$1:$B$876=$F$9,ROW(Lookup_PestUse!$B$1:$B$876)),ROW(Lookup_PestUse!300:300)),1))</f>
        <v/>
      </c>
      <c r="G314" s="29" t="str">
        <f t="array" ref="G314">IF(ISERROR(INDEX(Lookup_PestUse!$A$1:$D$876,MATCH(1,(Lookup_PestUse!$A$1:$A$876=$F314)*(Lookup_PestUse!$B$1:$B$876=$F$9),0),3)),"",INDEX(Lookup_PestUse!$A$1:$D$876,MATCH(1,(Lookup_PestUse!$A$1:$A$876=$F314)*(Lookup_PestUse!$B$1:$B$876=$F$9),0),3))</f>
        <v/>
      </c>
      <c r="H314" s="30" t="str">
        <f t="array" ref="H314">IF(ISERROR(INDEX(Lookup_PestUse!$A$1:$D$876,MATCH(1,(Lookup_PestUse!$A$1:$A$876=$F314)*(Lookup_PestUse!$B$1:$B$876=$F$9),0),4)),"",INDEX(Lookup_PestUse!$A$1:$D$876,MATCH(1,(Lookup_PestUse!$A$1:$A$876=$F314)*(Lookup_PestUse!$B$1:$B$876=$F$9),0),4))</f>
        <v/>
      </c>
    </row>
    <row r="315" spans="1:8" x14ac:dyDescent="0.2">
      <c r="A315" s="28" t="str">
        <f t="array" ref="A315">IF(ISERROR(INDEX('Crop Comparison'!$A$1:$B$873,SMALL(IF('Crop Comparison'!$A$1:$A$873=$A$9,ROW('Crop Comparison'!$A$1:$A$873)),ROW('Crop Comparison'!300:300)),2)),"",INDEX('Crop Comparison'!$A$1:$B$873,SMALL(IF('Crop Comparison'!$A$1:$A$873=$A$9,ROW('Crop Comparison'!$A$1:$A$873)),ROW('Crop Comparison'!300:300)),2))</f>
        <v/>
      </c>
      <c r="B315" s="29" t="str">
        <f t="array" ref="B315">IF(ISERROR(INDEX('Crop Comparison'!$A$2:$D$873,MATCH(1,('Crop Comparison'!$A$2:$A$873=$A$9)*('Crop Comparison'!$B$2:$B$873=$A315),0),3)),"",INDEX('Crop Comparison'!$A$2:$D$873,MATCH(1,('Crop Comparison'!$A$2:$A$873=$A$9)*('Crop Comparison'!$B$2:$B$873=$A315),0),3))</f>
        <v/>
      </c>
      <c r="C315" s="30" t="str">
        <f t="array" ref="C315">IF(ISERROR(INDEX('Crop Comparison'!$A$2:$D$873,MATCH(1,('Crop Comparison'!$A$2:$A$873=$A$9)*('Crop Comparison'!$B$2:$B$873=$A315),0),4)),"",INDEX('Crop Comparison'!$A$2:$D$873,MATCH(1,('Crop Comparison'!$A$2:$A$873=$A$9)*('Crop Comparison'!$B$2:$B$873=$A315),0),4))</f>
        <v/>
      </c>
      <c r="D315" s="17" t="str">
        <f t="array" ref="D315">IF(ISERROR(INDEX('Crop Comparison'!$A$2:$D$873,MATCH(1,('Crop Comparison'!$A$2:$A$873=$A$9)*('Crop Comparison'!$B$2:$B$873=$B315),0),4)),"",INDEX('Crop Comparison'!$A$2:$D$873,MATCH(1,('Crop Comparison'!$A$2:$A$873=$A$9)*('Crop Comparison'!$B$2:$B$873=$B315),0),4))</f>
        <v/>
      </c>
      <c r="E315" s="11" t="str">
        <f t="array" ref="E315">IF(ISERROR(INDEX('Crop Comparison'!$A$2:$D$873,MATCH(1,('Crop Comparison'!$A$2:$A$873=$A$9)*('Crop Comparison'!$B$2:$B$873=$C315),0),4)),"",INDEX('Crop Comparison'!$A$2:$D$873,MATCH(1,('Crop Comparison'!$A$2:$A$873=$A$9)*('Crop Comparison'!$B$2:$B$873=$C315),0),4))</f>
        <v/>
      </c>
      <c r="F315" s="28" t="str">
        <f t="array" ref="F315">IF(ISERROR(INDEX(Lookup_PestUse!$A$1:$D$876,SMALL(IF(Lookup_PestUse!$B$1:$B$876=$F$9,ROW(Lookup_PestUse!$B$1:$B$876)),ROW(Lookup_PestUse!301:301)),1)),"",INDEX(Lookup_PestUse!$A$1:$B$876,SMALL(IF(Lookup_PestUse!$B$1:$B$876=$F$9,ROW(Lookup_PestUse!$B$1:$B$876)),ROW(Lookup_PestUse!301:301)),1))</f>
        <v/>
      </c>
      <c r="G315" s="29" t="str">
        <f t="array" ref="G315">IF(ISERROR(INDEX(Lookup_PestUse!$A$1:$D$876,MATCH(1,(Lookup_PestUse!$A$1:$A$876=$F315)*(Lookup_PestUse!$B$1:$B$876=$F$9),0),3)),"",INDEX(Lookup_PestUse!$A$1:$D$876,MATCH(1,(Lookup_PestUse!$A$1:$A$876=$F315)*(Lookup_PestUse!$B$1:$B$876=$F$9),0),3))</f>
        <v/>
      </c>
      <c r="H315" s="30" t="str">
        <f t="array" ref="H315">IF(ISERROR(INDEX(Lookup_PestUse!$A$1:$D$876,MATCH(1,(Lookup_PestUse!$A$1:$A$876=$F315)*(Lookup_PestUse!$B$1:$B$876=$F$9),0),4)),"",INDEX(Lookup_PestUse!$A$1:$D$876,MATCH(1,(Lookup_PestUse!$A$1:$A$876=$F315)*(Lookup_PestUse!$B$1:$B$876=$F$9),0),4))</f>
        <v/>
      </c>
    </row>
    <row r="316" spans="1:8" x14ac:dyDescent="0.2">
      <c r="A316" s="28" t="str">
        <f t="array" ref="A316">IF(ISERROR(INDEX('Crop Comparison'!$A$1:$B$873,SMALL(IF('Crop Comparison'!$A$1:$A$873=$A$9,ROW('Crop Comparison'!$A$1:$A$873)),ROW('Crop Comparison'!301:301)),2)),"",INDEX('Crop Comparison'!$A$1:$B$873,SMALL(IF('Crop Comparison'!$A$1:$A$873=$A$9,ROW('Crop Comparison'!$A$1:$A$873)),ROW('Crop Comparison'!301:301)),2))</f>
        <v/>
      </c>
      <c r="B316" s="29" t="str">
        <f t="array" ref="B316">IF(ISERROR(INDEX('Crop Comparison'!$A$2:$D$873,MATCH(1,('Crop Comparison'!$A$2:$A$873=$A$9)*('Crop Comparison'!$B$2:$B$873=$A316),0),3)),"",INDEX('Crop Comparison'!$A$2:$D$873,MATCH(1,('Crop Comparison'!$A$2:$A$873=$A$9)*('Crop Comparison'!$B$2:$B$873=$A316),0),3))</f>
        <v/>
      </c>
      <c r="C316" s="30" t="str">
        <f t="array" ref="C316">IF(ISERROR(INDEX('Crop Comparison'!$A$2:$D$873,MATCH(1,('Crop Comparison'!$A$2:$A$873=$A$9)*('Crop Comparison'!$B$2:$B$873=$A316),0),4)),"",INDEX('Crop Comparison'!$A$2:$D$873,MATCH(1,('Crop Comparison'!$A$2:$A$873=$A$9)*('Crop Comparison'!$B$2:$B$873=$A316),0),4))</f>
        <v/>
      </c>
      <c r="D316" s="17" t="str">
        <f t="array" ref="D316">IF(ISERROR(INDEX('Crop Comparison'!$A$2:$D$873,MATCH(1,('Crop Comparison'!$A$2:$A$873=$A$9)*('Crop Comparison'!$B$2:$B$873=$B316),0),4)),"",INDEX('Crop Comparison'!$A$2:$D$873,MATCH(1,('Crop Comparison'!$A$2:$A$873=$A$9)*('Crop Comparison'!$B$2:$B$873=$B316),0),4))</f>
        <v/>
      </c>
      <c r="E316" s="11" t="str">
        <f t="array" ref="E316">IF(ISERROR(INDEX('Crop Comparison'!$A$2:$D$873,MATCH(1,('Crop Comparison'!$A$2:$A$873=$A$9)*('Crop Comparison'!$B$2:$B$873=$C316),0),4)),"",INDEX('Crop Comparison'!$A$2:$D$873,MATCH(1,('Crop Comparison'!$A$2:$A$873=$A$9)*('Crop Comparison'!$B$2:$B$873=$C316),0),4))</f>
        <v/>
      </c>
      <c r="F316" s="28" t="str">
        <f t="array" ref="F316">IF(ISERROR(INDEX(Lookup_PestUse!$A$1:$D$876,SMALL(IF(Lookup_PestUse!$B$1:$B$876=$F$9,ROW(Lookup_PestUse!$B$1:$B$876)),ROW(Lookup_PestUse!302:302)),1)),"",INDEX(Lookup_PestUse!$A$1:$B$876,SMALL(IF(Lookup_PestUse!$B$1:$B$876=$F$9,ROW(Lookup_PestUse!$B$1:$B$876)),ROW(Lookup_PestUse!302:302)),1))</f>
        <v/>
      </c>
      <c r="G316" s="29" t="str">
        <f t="array" ref="G316">IF(ISERROR(INDEX(Lookup_PestUse!$A$1:$D$876,MATCH(1,(Lookup_PestUse!$A$1:$A$876=$F316)*(Lookup_PestUse!$B$1:$B$876=$F$9),0),3)),"",INDEX(Lookup_PestUse!$A$1:$D$876,MATCH(1,(Lookup_PestUse!$A$1:$A$876=$F316)*(Lookup_PestUse!$B$1:$B$876=$F$9),0),3))</f>
        <v/>
      </c>
      <c r="H316" s="30" t="str">
        <f t="array" ref="H316">IF(ISERROR(INDEX(Lookup_PestUse!$A$1:$D$876,MATCH(1,(Lookup_PestUse!$A$1:$A$876=$F316)*(Lookup_PestUse!$B$1:$B$876=$F$9),0),4)),"",INDEX(Lookup_PestUse!$A$1:$D$876,MATCH(1,(Lookup_PestUse!$A$1:$A$876=$F316)*(Lookup_PestUse!$B$1:$B$876=$F$9),0),4))</f>
        <v/>
      </c>
    </row>
    <row r="317" spans="1:8" x14ac:dyDescent="0.2">
      <c r="A317" s="28" t="str">
        <f t="array" ref="A317">IF(ISERROR(INDEX('Crop Comparison'!$A$1:$B$873,SMALL(IF('Crop Comparison'!$A$1:$A$873=$A$9,ROW('Crop Comparison'!$A$1:$A$873)),ROW('Crop Comparison'!302:302)),2)),"",INDEX('Crop Comparison'!$A$1:$B$873,SMALL(IF('Crop Comparison'!$A$1:$A$873=$A$9,ROW('Crop Comparison'!$A$1:$A$873)),ROW('Crop Comparison'!302:302)),2))</f>
        <v/>
      </c>
      <c r="B317" s="29" t="str">
        <f t="array" ref="B317">IF(ISERROR(INDEX('Crop Comparison'!$A$2:$D$873,MATCH(1,('Crop Comparison'!$A$2:$A$873=$A$9)*('Crop Comparison'!$B$2:$B$873=$A317),0),3)),"",INDEX('Crop Comparison'!$A$2:$D$873,MATCH(1,('Crop Comparison'!$A$2:$A$873=$A$9)*('Crop Comparison'!$B$2:$B$873=$A317),0),3))</f>
        <v/>
      </c>
      <c r="C317" s="30" t="str">
        <f t="array" ref="C317">IF(ISERROR(INDEX('Crop Comparison'!$A$2:$D$873,MATCH(1,('Crop Comparison'!$A$2:$A$873=$A$9)*('Crop Comparison'!$B$2:$B$873=$A317),0),4)),"",INDEX('Crop Comparison'!$A$2:$D$873,MATCH(1,('Crop Comparison'!$A$2:$A$873=$A$9)*('Crop Comparison'!$B$2:$B$873=$A317),0),4))</f>
        <v/>
      </c>
      <c r="D317" s="17" t="str">
        <f t="array" ref="D317">IF(ISERROR(INDEX('Crop Comparison'!$A$2:$D$873,MATCH(1,('Crop Comparison'!$A$2:$A$873=$A$9)*('Crop Comparison'!$B$2:$B$873=$B317),0),4)),"",INDEX('Crop Comparison'!$A$2:$D$873,MATCH(1,('Crop Comparison'!$A$2:$A$873=$A$9)*('Crop Comparison'!$B$2:$B$873=$B317),0),4))</f>
        <v/>
      </c>
      <c r="E317" s="11" t="str">
        <f t="array" ref="E317">IF(ISERROR(INDEX('Crop Comparison'!$A$2:$D$873,MATCH(1,('Crop Comparison'!$A$2:$A$873=$A$9)*('Crop Comparison'!$B$2:$B$873=$C317),0),4)),"",INDEX('Crop Comparison'!$A$2:$D$873,MATCH(1,('Crop Comparison'!$A$2:$A$873=$A$9)*('Crop Comparison'!$B$2:$B$873=$C317),0),4))</f>
        <v/>
      </c>
      <c r="F317" s="28" t="str">
        <f t="array" ref="F317">IF(ISERROR(INDEX(Lookup_PestUse!$A$1:$D$876,SMALL(IF(Lookup_PestUse!$B$1:$B$876=$F$9,ROW(Lookup_PestUse!$B$1:$B$876)),ROW(Lookup_PestUse!303:303)),1)),"",INDEX(Lookup_PestUse!$A$1:$B$876,SMALL(IF(Lookup_PestUse!$B$1:$B$876=$F$9,ROW(Lookup_PestUse!$B$1:$B$876)),ROW(Lookup_PestUse!303:303)),1))</f>
        <v/>
      </c>
      <c r="G317" s="29" t="str">
        <f t="array" ref="G317">IF(ISERROR(INDEX(Lookup_PestUse!$A$1:$D$876,MATCH(1,(Lookup_PestUse!$A$1:$A$876=$F317)*(Lookup_PestUse!$B$1:$B$876=$F$9),0),3)),"",INDEX(Lookup_PestUse!$A$1:$D$876,MATCH(1,(Lookup_PestUse!$A$1:$A$876=$F317)*(Lookup_PestUse!$B$1:$B$876=$F$9),0),3))</f>
        <v/>
      </c>
      <c r="H317" s="30" t="str">
        <f t="array" ref="H317">IF(ISERROR(INDEX(Lookup_PestUse!$A$1:$D$876,MATCH(1,(Lookup_PestUse!$A$1:$A$876=$F317)*(Lookup_PestUse!$B$1:$B$876=$F$9),0),4)),"",INDEX(Lookup_PestUse!$A$1:$D$876,MATCH(1,(Lookup_PestUse!$A$1:$A$876=$F317)*(Lookup_PestUse!$B$1:$B$876=$F$9),0),4))</f>
        <v/>
      </c>
    </row>
    <row r="318" spans="1:8" x14ac:dyDescent="0.2">
      <c r="A318" s="28" t="str">
        <f t="array" ref="A318">IF(ISERROR(INDEX('Crop Comparison'!$A$1:$B$873,SMALL(IF('Crop Comparison'!$A$1:$A$873=$A$9,ROW('Crop Comparison'!$A$1:$A$873)),ROW('Crop Comparison'!303:303)),2)),"",INDEX('Crop Comparison'!$A$1:$B$873,SMALL(IF('Crop Comparison'!$A$1:$A$873=$A$9,ROW('Crop Comparison'!$A$1:$A$873)),ROW('Crop Comparison'!303:303)),2))</f>
        <v/>
      </c>
      <c r="B318" s="29" t="str">
        <f t="array" ref="B318">IF(ISERROR(INDEX('Crop Comparison'!$A$2:$D$873,MATCH(1,('Crop Comparison'!$A$2:$A$873=$A$9)*('Crop Comparison'!$B$2:$B$873=$A318),0),3)),"",INDEX('Crop Comparison'!$A$2:$D$873,MATCH(1,('Crop Comparison'!$A$2:$A$873=$A$9)*('Crop Comparison'!$B$2:$B$873=$A318),0),3))</f>
        <v/>
      </c>
      <c r="C318" s="30" t="str">
        <f t="array" ref="C318">IF(ISERROR(INDEX('Crop Comparison'!$A$2:$D$873,MATCH(1,('Crop Comparison'!$A$2:$A$873=$A$9)*('Crop Comparison'!$B$2:$B$873=$A318),0),4)),"",INDEX('Crop Comparison'!$A$2:$D$873,MATCH(1,('Crop Comparison'!$A$2:$A$873=$A$9)*('Crop Comparison'!$B$2:$B$873=$A318),0),4))</f>
        <v/>
      </c>
      <c r="D318" s="17" t="str">
        <f t="array" ref="D318">IF(ISERROR(INDEX('Crop Comparison'!$A$2:$D$873,MATCH(1,('Crop Comparison'!$A$2:$A$873=$A$9)*('Crop Comparison'!$B$2:$B$873=$B318),0),4)),"",INDEX('Crop Comparison'!$A$2:$D$873,MATCH(1,('Crop Comparison'!$A$2:$A$873=$A$9)*('Crop Comparison'!$B$2:$B$873=$B318),0),4))</f>
        <v/>
      </c>
      <c r="E318" s="11" t="str">
        <f t="array" ref="E318">IF(ISERROR(INDEX('Crop Comparison'!$A$2:$D$873,MATCH(1,('Crop Comparison'!$A$2:$A$873=$A$9)*('Crop Comparison'!$B$2:$B$873=$C318),0),4)),"",INDEX('Crop Comparison'!$A$2:$D$873,MATCH(1,('Crop Comparison'!$A$2:$A$873=$A$9)*('Crop Comparison'!$B$2:$B$873=$C318),0),4))</f>
        <v/>
      </c>
      <c r="F318" s="28" t="str">
        <f t="array" ref="F318">IF(ISERROR(INDEX(Lookup_PestUse!$A$1:$D$876,SMALL(IF(Lookup_PestUse!$B$1:$B$876=$F$9,ROW(Lookup_PestUse!$B$1:$B$876)),ROW(Lookup_PestUse!304:304)),1)),"",INDEX(Lookup_PestUse!$A$1:$B$876,SMALL(IF(Lookup_PestUse!$B$1:$B$876=$F$9,ROW(Lookup_PestUse!$B$1:$B$876)),ROW(Lookup_PestUse!304:304)),1))</f>
        <v/>
      </c>
      <c r="G318" s="29" t="str">
        <f t="array" ref="G318">IF(ISERROR(INDEX(Lookup_PestUse!$A$1:$D$876,MATCH(1,(Lookup_PestUse!$A$1:$A$876=$F318)*(Lookup_PestUse!$B$1:$B$876=$F$9),0),3)),"",INDEX(Lookup_PestUse!$A$1:$D$876,MATCH(1,(Lookup_PestUse!$A$1:$A$876=$F318)*(Lookup_PestUse!$B$1:$B$876=$F$9),0),3))</f>
        <v/>
      </c>
      <c r="H318" s="30" t="str">
        <f t="array" ref="H318">IF(ISERROR(INDEX(Lookup_PestUse!$A$1:$D$876,MATCH(1,(Lookup_PestUse!$A$1:$A$876=$F318)*(Lookup_PestUse!$B$1:$B$876=$F$9),0),4)),"",INDEX(Lookup_PestUse!$A$1:$D$876,MATCH(1,(Lookup_PestUse!$A$1:$A$876=$F318)*(Lookup_PestUse!$B$1:$B$876=$F$9),0),4))</f>
        <v/>
      </c>
    </row>
    <row r="319" spans="1:8" x14ac:dyDescent="0.2">
      <c r="A319" s="28" t="str">
        <f t="array" ref="A319">IF(ISERROR(INDEX('Crop Comparison'!$A$1:$B$873,SMALL(IF('Crop Comparison'!$A$1:$A$873=$A$9,ROW('Crop Comparison'!$A$1:$A$873)),ROW('Crop Comparison'!304:304)),2)),"",INDEX('Crop Comparison'!$A$1:$B$873,SMALL(IF('Crop Comparison'!$A$1:$A$873=$A$9,ROW('Crop Comparison'!$A$1:$A$873)),ROW('Crop Comparison'!304:304)),2))</f>
        <v/>
      </c>
      <c r="B319" s="29" t="str">
        <f t="array" ref="B319">IF(ISERROR(INDEX('Crop Comparison'!$A$2:$D$873,MATCH(1,('Crop Comparison'!$A$2:$A$873=$A$9)*('Crop Comparison'!$B$2:$B$873=$A319),0),3)),"",INDEX('Crop Comparison'!$A$2:$D$873,MATCH(1,('Crop Comparison'!$A$2:$A$873=$A$9)*('Crop Comparison'!$B$2:$B$873=$A319),0),3))</f>
        <v/>
      </c>
      <c r="C319" s="30" t="str">
        <f t="array" ref="C319">IF(ISERROR(INDEX('Crop Comparison'!$A$2:$D$873,MATCH(1,('Crop Comparison'!$A$2:$A$873=$A$9)*('Crop Comparison'!$B$2:$B$873=$A319),0),4)),"",INDEX('Crop Comparison'!$A$2:$D$873,MATCH(1,('Crop Comparison'!$A$2:$A$873=$A$9)*('Crop Comparison'!$B$2:$B$873=$A319),0),4))</f>
        <v/>
      </c>
      <c r="D319" s="17" t="str">
        <f t="array" ref="D319">IF(ISERROR(INDEX('Crop Comparison'!$A$2:$D$873,MATCH(1,('Crop Comparison'!$A$2:$A$873=$A$9)*('Crop Comparison'!$B$2:$B$873=$B319),0),4)),"",INDEX('Crop Comparison'!$A$2:$D$873,MATCH(1,('Crop Comparison'!$A$2:$A$873=$A$9)*('Crop Comparison'!$B$2:$B$873=$B319),0),4))</f>
        <v/>
      </c>
      <c r="E319" s="11" t="str">
        <f t="array" ref="E319">IF(ISERROR(INDEX('Crop Comparison'!$A$2:$D$873,MATCH(1,('Crop Comparison'!$A$2:$A$873=$A$9)*('Crop Comparison'!$B$2:$B$873=$C319),0),4)),"",INDEX('Crop Comparison'!$A$2:$D$873,MATCH(1,('Crop Comparison'!$A$2:$A$873=$A$9)*('Crop Comparison'!$B$2:$B$873=$C319),0),4))</f>
        <v/>
      </c>
      <c r="F319" s="28" t="str">
        <f t="array" ref="F319">IF(ISERROR(INDEX(Lookup_PestUse!$A$1:$D$876,SMALL(IF(Lookup_PestUse!$B$1:$B$876=$F$9,ROW(Lookup_PestUse!$B$1:$B$876)),ROW(Lookup_PestUse!305:305)),1)),"",INDEX(Lookup_PestUse!$A$1:$B$876,SMALL(IF(Lookup_PestUse!$B$1:$B$876=$F$9,ROW(Lookup_PestUse!$B$1:$B$876)),ROW(Lookup_PestUse!305:305)),1))</f>
        <v/>
      </c>
      <c r="G319" s="29" t="str">
        <f t="array" ref="G319">IF(ISERROR(INDEX(Lookup_PestUse!$A$1:$D$876,MATCH(1,(Lookup_PestUse!$A$1:$A$876=$F319)*(Lookup_PestUse!$B$1:$B$876=$F$9),0),3)),"",INDEX(Lookup_PestUse!$A$1:$D$876,MATCH(1,(Lookup_PestUse!$A$1:$A$876=$F319)*(Lookup_PestUse!$B$1:$B$876=$F$9),0),3))</f>
        <v/>
      </c>
      <c r="H319" s="30" t="str">
        <f t="array" ref="H319">IF(ISERROR(INDEX(Lookup_PestUse!$A$1:$D$876,MATCH(1,(Lookup_PestUse!$A$1:$A$876=$F319)*(Lookup_PestUse!$B$1:$B$876=$F$9),0),4)),"",INDEX(Lookup_PestUse!$A$1:$D$876,MATCH(1,(Lookup_PestUse!$A$1:$A$876=$F319)*(Lookup_PestUse!$B$1:$B$876=$F$9),0),4))</f>
        <v/>
      </c>
    </row>
    <row r="320" spans="1:8" x14ac:dyDescent="0.2">
      <c r="A320" s="28" t="str">
        <f t="array" ref="A320">IF(ISERROR(INDEX('Crop Comparison'!$A$1:$B$873,SMALL(IF('Crop Comparison'!$A$1:$A$873=$A$9,ROW('Crop Comparison'!$A$1:$A$873)),ROW('Crop Comparison'!305:305)),2)),"",INDEX('Crop Comparison'!$A$1:$B$873,SMALL(IF('Crop Comparison'!$A$1:$A$873=$A$9,ROW('Crop Comparison'!$A$1:$A$873)),ROW('Crop Comparison'!305:305)),2))</f>
        <v/>
      </c>
      <c r="B320" s="29" t="str">
        <f t="array" ref="B320">IF(ISERROR(INDEX('Crop Comparison'!$A$2:$D$873,MATCH(1,('Crop Comparison'!$A$2:$A$873=$A$9)*('Crop Comparison'!$B$2:$B$873=$A320),0),3)),"",INDEX('Crop Comparison'!$A$2:$D$873,MATCH(1,('Crop Comparison'!$A$2:$A$873=$A$9)*('Crop Comparison'!$B$2:$B$873=$A320),0),3))</f>
        <v/>
      </c>
      <c r="C320" s="30" t="str">
        <f t="array" ref="C320">IF(ISERROR(INDEX('Crop Comparison'!$A$2:$D$873,MATCH(1,('Crop Comparison'!$A$2:$A$873=$A$9)*('Crop Comparison'!$B$2:$B$873=$A320),0),4)),"",INDEX('Crop Comparison'!$A$2:$D$873,MATCH(1,('Crop Comparison'!$A$2:$A$873=$A$9)*('Crop Comparison'!$B$2:$B$873=$A320),0),4))</f>
        <v/>
      </c>
      <c r="D320" s="17" t="str">
        <f t="array" ref="D320">IF(ISERROR(INDEX('Crop Comparison'!$A$2:$D$873,MATCH(1,('Crop Comparison'!$A$2:$A$873=$A$9)*('Crop Comparison'!$B$2:$B$873=$B320),0),4)),"",INDEX('Crop Comparison'!$A$2:$D$873,MATCH(1,('Crop Comparison'!$A$2:$A$873=$A$9)*('Crop Comparison'!$B$2:$B$873=$B320),0),4))</f>
        <v/>
      </c>
      <c r="E320" s="11" t="str">
        <f t="array" ref="E320">IF(ISERROR(INDEX('Crop Comparison'!$A$2:$D$873,MATCH(1,('Crop Comparison'!$A$2:$A$873=$A$9)*('Crop Comparison'!$B$2:$B$873=$C320),0),4)),"",INDEX('Crop Comparison'!$A$2:$D$873,MATCH(1,('Crop Comparison'!$A$2:$A$873=$A$9)*('Crop Comparison'!$B$2:$B$873=$C320),0),4))</f>
        <v/>
      </c>
      <c r="F320" s="28" t="str">
        <f t="array" ref="F320">IF(ISERROR(INDEX(Lookup_PestUse!$A$1:$D$876,SMALL(IF(Lookup_PestUse!$B$1:$B$876=$F$9,ROW(Lookup_PestUse!$B$1:$B$876)),ROW(Lookup_PestUse!306:306)),1)),"",INDEX(Lookup_PestUse!$A$1:$B$876,SMALL(IF(Lookup_PestUse!$B$1:$B$876=$F$9,ROW(Lookup_PestUse!$B$1:$B$876)),ROW(Lookup_PestUse!306:306)),1))</f>
        <v/>
      </c>
      <c r="G320" s="29" t="str">
        <f t="array" ref="G320">IF(ISERROR(INDEX(Lookup_PestUse!$A$1:$D$876,MATCH(1,(Lookup_PestUse!$A$1:$A$876=$F320)*(Lookup_PestUse!$B$1:$B$876=$F$9),0),3)),"",INDEX(Lookup_PestUse!$A$1:$D$876,MATCH(1,(Lookup_PestUse!$A$1:$A$876=$F320)*(Lookup_PestUse!$B$1:$B$876=$F$9),0),3))</f>
        <v/>
      </c>
      <c r="H320" s="30" t="str">
        <f t="array" ref="H320">IF(ISERROR(INDEX(Lookup_PestUse!$A$1:$D$876,MATCH(1,(Lookup_PestUse!$A$1:$A$876=$F320)*(Lookup_PestUse!$B$1:$B$876=$F$9),0),4)),"",INDEX(Lookup_PestUse!$A$1:$D$876,MATCH(1,(Lookup_PestUse!$A$1:$A$876=$F320)*(Lookup_PestUse!$B$1:$B$876=$F$9),0),4))</f>
        <v/>
      </c>
    </row>
    <row r="321" spans="1:8" x14ac:dyDescent="0.2">
      <c r="A321" s="28" t="str">
        <f t="array" ref="A321">IF(ISERROR(INDEX('Crop Comparison'!$A$1:$B$873,SMALL(IF('Crop Comparison'!$A$1:$A$873=$A$9,ROW('Crop Comparison'!$A$1:$A$873)),ROW('Crop Comparison'!306:306)),2)),"",INDEX('Crop Comparison'!$A$1:$B$873,SMALL(IF('Crop Comparison'!$A$1:$A$873=$A$9,ROW('Crop Comparison'!$A$1:$A$873)),ROW('Crop Comparison'!306:306)),2))</f>
        <v/>
      </c>
      <c r="B321" s="29" t="str">
        <f t="array" ref="B321">IF(ISERROR(INDEX('Crop Comparison'!$A$2:$D$873,MATCH(1,('Crop Comparison'!$A$2:$A$873=$A$9)*('Crop Comparison'!$B$2:$B$873=$A321),0),3)),"",INDEX('Crop Comparison'!$A$2:$D$873,MATCH(1,('Crop Comparison'!$A$2:$A$873=$A$9)*('Crop Comparison'!$B$2:$B$873=$A321),0),3))</f>
        <v/>
      </c>
      <c r="C321" s="30" t="str">
        <f t="array" ref="C321">IF(ISERROR(INDEX('Crop Comparison'!$A$2:$D$873,MATCH(1,('Crop Comparison'!$A$2:$A$873=$A$9)*('Crop Comparison'!$B$2:$B$873=$A321),0),4)),"",INDEX('Crop Comparison'!$A$2:$D$873,MATCH(1,('Crop Comparison'!$A$2:$A$873=$A$9)*('Crop Comparison'!$B$2:$B$873=$A321),0),4))</f>
        <v/>
      </c>
      <c r="D321" s="17" t="str">
        <f t="array" ref="D321">IF(ISERROR(INDEX('Crop Comparison'!$A$2:$D$873,MATCH(1,('Crop Comparison'!$A$2:$A$873=$A$9)*('Crop Comparison'!$B$2:$B$873=$B321),0),4)),"",INDEX('Crop Comparison'!$A$2:$D$873,MATCH(1,('Crop Comparison'!$A$2:$A$873=$A$9)*('Crop Comparison'!$B$2:$B$873=$B321),0),4))</f>
        <v/>
      </c>
      <c r="E321" s="11" t="str">
        <f t="array" ref="E321">IF(ISERROR(INDEX('Crop Comparison'!$A$2:$D$873,MATCH(1,('Crop Comparison'!$A$2:$A$873=$A$9)*('Crop Comparison'!$B$2:$B$873=$C321),0),4)),"",INDEX('Crop Comparison'!$A$2:$D$873,MATCH(1,('Crop Comparison'!$A$2:$A$873=$A$9)*('Crop Comparison'!$B$2:$B$873=$C321),0),4))</f>
        <v/>
      </c>
      <c r="F321" s="28" t="str">
        <f t="array" ref="F321">IF(ISERROR(INDEX(Lookup_PestUse!$A$1:$D$876,SMALL(IF(Lookup_PestUse!$B$1:$B$876=$F$9,ROW(Lookup_PestUse!$B$1:$B$876)),ROW(Lookup_PestUse!307:307)),1)),"",INDEX(Lookup_PestUse!$A$1:$B$876,SMALL(IF(Lookup_PestUse!$B$1:$B$876=$F$9,ROW(Lookup_PestUse!$B$1:$B$876)),ROW(Lookup_PestUse!307:307)),1))</f>
        <v/>
      </c>
      <c r="G321" s="29" t="str">
        <f t="array" ref="G321">IF(ISERROR(INDEX(Lookup_PestUse!$A$1:$D$876,MATCH(1,(Lookup_PestUse!$A$1:$A$876=$F321)*(Lookup_PestUse!$B$1:$B$876=$F$9),0),3)),"",INDEX(Lookup_PestUse!$A$1:$D$876,MATCH(1,(Lookup_PestUse!$A$1:$A$876=$F321)*(Lookup_PestUse!$B$1:$B$876=$F$9),0),3))</f>
        <v/>
      </c>
      <c r="H321" s="30" t="str">
        <f t="array" ref="H321">IF(ISERROR(INDEX(Lookup_PestUse!$A$1:$D$876,MATCH(1,(Lookup_PestUse!$A$1:$A$876=$F321)*(Lookup_PestUse!$B$1:$B$876=$F$9),0),4)),"",INDEX(Lookup_PestUse!$A$1:$D$876,MATCH(1,(Lookup_PestUse!$A$1:$A$876=$F321)*(Lookup_PestUse!$B$1:$B$876=$F$9),0),4))</f>
        <v/>
      </c>
    </row>
    <row r="322" spans="1:8" x14ac:dyDescent="0.2">
      <c r="A322" s="28" t="str">
        <f t="array" ref="A322">IF(ISERROR(INDEX('Crop Comparison'!$A$1:$B$873,SMALL(IF('Crop Comparison'!$A$1:$A$873=$A$9,ROW('Crop Comparison'!$A$1:$A$873)),ROW('Crop Comparison'!307:307)),2)),"",INDEX('Crop Comparison'!$A$1:$B$873,SMALL(IF('Crop Comparison'!$A$1:$A$873=$A$9,ROW('Crop Comparison'!$A$1:$A$873)),ROW('Crop Comparison'!307:307)),2))</f>
        <v/>
      </c>
      <c r="B322" s="29" t="str">
        <f t="array" ref="B322">IF(ISERROR(INDEX('Crop Comparison'!$A$2:$D$873,MATCH(1,('Crop Comparison'!$A$2:$A$873=$A$9)*('Crop Comparison'!$B$2:$B$873=$A322),0),3)),"",INDEX('Crop Comparison'!$A$2:$D$873,MATCH(1,('Crop Comparison'!$A$2:$A$873=$A$9)*('Crop Comparison'!$B$2:$B$873=$A322),0),3))</f>
        <v/>
      </c>
      <c r="C322" s="30" t="str">
        <f t="array" ref="C322">IF(ISERROR(INDEX('Crop Comparison'!$A$2:$D$873,MATCH(1,('Crop Comparison'!$A$2:$A$873=$A$9)*('Crop Comparison'!$B$2:$B$873=$A322),0),4)),"",INDEX('Crop Comparison'!$A$2:$D$873,MATCH(1,('Crop Comparison'!$A$2:$A$873=$A$9)*('Crop Comparison'!$B$2:$B$873=$A322),0),4))</f>
        <v/>
      </c>
      <c r="D322" s="17" t="str">
        <f t="array" ref="D322">IF(ISERROR(INDEX('Crop Comparison'!$A$2:$D$873,MATCH(1,('Crop Comparison'!$A$2:$A$873=$A$9)*('Crop Comparison'!$B$2:$B$873=$B322),0),4)),"",INDEX('Crop Comparison'!$A$2:$D$873,MATCH(1,('Crop Comparison'!$A$2:$A$873=$A$9)*('Crop Comparison'!$B$2:$B$873=$B322),0),4))</f>
        <v/>
      </c>
      <c r="E322" s="11" t="str">
        <f t="array" ref="E322">IF(ISERROR(INDEX('Crop Comparison'!$A$2:$D$873,MATCH(1,('Crop Comparison'!$A$2:$A$873=$A$9)*('Crop Comparison'!$B$2:$B$873=$C322),0),4)),"",INDEX('Crop Comparison'!$A$2:$D$873,MATCH(1,('Crop Comparison'!$A$2:$A$873=$A$9)*('Crop Comparison'!$B$2:$B$873=$C322),0),4))</f>
        <v/>
      </c>
      <c r="F322" s="28" t="str">
        <f t="array" ref="F322">IF(ISERROR(INDEX(Lookup_PestUse!$A$1:$D$876,SMALL(IF(Lookup_PestUse!$B$1:$B$876=$F$9,ROW(Lookup_PestUse!$B$1:$B$876)),ROW(Lookup_PestUse!308:308)),1)),"",INDEX(Lookup_PestUse!$A$1:$B$876,SMALL(IF(Lookup_PestUse!$B$1:$B$876=$F$9,ROW(Lookup_PestUse!$B$1:$B$876)),ROW(Lookup_PestUse!308:308)),1))</f>
        <v/>
      </c>
      <c r="G322" s="29" t="str">
        <f t="array" ref="G322">IF(ISERROR(INDEX(Lookup_PestUse!$A$1:$D$876,MATCH(1,(Lookup_PestUse!$A$1:$A$876=$F322)*(Lookup_PestUse!$B$1:$B$876=$F$9),0),3)),"",INDEX(Lookup_PestUse!$A$1:$D$876,MATCH(1,(Lookup_PestUse!$A$1:$A$876=$F322)*(Lookup_PestUse!$B$1:$B$876=$F$9),0),3))</f>
        <v/>
      </c>
      <c r="H322" s="30" t="str">
        <f t="array" ref="H322">IF(ISERROR(INDEX(Lookup_PestUse!$A$1:$D$876,MATCH(1,(Lookup_PestUse!$A$1:$A$876=$F322)*(Lookup_PestUse!$B$1:$B$876=$F$9),0),4)),"",INDEX(Lookup_PestUse!$A$1:$D$876,MATCH(1,(Lookup_PestUse!$A$1:$A$876=$F322)*(Lookup_PestUse!$B$1:$B$876=$F$9),0),4))</f>
        <v/>
      </c>
    </row>
    <row r="323" spans="1:8" x14ac:dyDescent="0.2">
      <c r="A323" s="28" t="str">
        <f t="array" ref="A323">IF(ISERROR(INDEX('Crop Comparison'!$A$1:$B$873,SMALL(IF('Crop Comparison'!$A$1:$A$873=$A$9,ROW('Crop Comparison'!$A$1:$A$873)),ROW('Crop Comparison'!308:308)),2)),"",INDEX('Crop Comparison'!$A$1:$B$873,SMALL(IF('Crop Comparison'!$A$1:$A$873=$A$9,ROW('Crop Comparison'!$A$1:$A$873)),ROW('Crop Comparison'!308:308)),2))</f>
        <v/>
      </c>
      <c r="B323" s="29" t="str">
        <f t="array" ref="B323">IF(ISERROR(INDEX('Crop Comparison'!$A$2:$D$873,MATCH(1,('Crop Comparison'!$A$2:$A$873=$A$9)*('Crop Comparison'!$B$2:$B$873=$A323),0),3)),"",INDEX('Crop Comparison'!$A$2:$D$873,MATCH(1,('Crop Comparison'!$A$2:$A$873=$A$9)*('Crop Comparison'!$B$2:$B$873=$A323),0),3))</f>
        <v/>
      </c>
      <c r="C323" s="30" t="str">
        <f t="array" ref="C323">IF(ISERROR(INDEX('Crop Comparison'!$A$2:$D$873,MATCH(1,('Crop Comparison'!$A$2:$A$873=$A$9)*('Crop Comparison'!$B$2:$B$873=$A323),0),4)),"",INDEX('Crop Comparison'!$A$2:$D$873,MATCH(1,('Crop Comparison'!$A$2:$A$873=$A$9)*('Crop Comparison'!$B$2:$B$873=$A323),0),4))</f>
        <v/>
      </c>
      <c r="D323" s="17" t="str">
        <f t="array" ref="D323">IF(ISERROR(INDEX('Crop Comparison'!$A$2:$D$873,MATCH(1,('Crop Comparison'!$A$2:$A$873=$A$9)*('Crop Comparison'!$B$2:$B$873=$B323),0),4)),"",INDEX('Crop Comparison'!$A$2:$D$873,MATCH(1,('Crop Comparison'!$A$2:$A$873=$A$9)*('Crop Comparison'!$B$2:$B$873=$B323),0),4))</f>
        <v/>
      </c>
      <c r="E323" s="11" t="str">
        <f t="array" ref="E323">IF(ISERROR(INDEX('Crop Comparison'!$A$2:$D$873,MATCH(1,('Crop Comparison'!$A$2:$A$873=$A$9)*('Crop Comparison'!$B$2:$B$873=$C323),0),4)),"",INDEX('Crop Comparison'!$A$2:$D$873,MATCH(1,('Crop Comparison'!$A$2:$A$873=$A$9)*('Crop Comparison'!$B$2:$B$873=$C323),0),4))</f>
        <v/>
      </c>
      <c r="F323" s="28" t="str">
        <f t="array" ref="F323">IF(ISERROR(INDEX(Lookup_PestUse!$A$1:$D$876,SMALL(IF(Lookup_PestUse!$B$1:$B$876=$F$9,ROW(Lookup_PestUse!$B$1:$B$876)),ROW(Lookup_PestUse!309:309)),1)),"",INDEX(Lookup_PestUse!$A$1:$B$876,SMALL(IF(Lookup_PestUse!$B$1:$B$876=$F$9,ROW(Lookup_PestUse!$B$1:$B$876)),ROW(Lookup_PestUse!309:309)),1))</f>
        <v/>
      </c>
      <c r="G323" s="29" t="str">
        <f t="array" ref="G323">IF(ISERROR(INDEX(Lookup_PestUse!$A$1:$D$876,MATCH(1,(Lookup_PestUse!$A$1:$A$876=$F323)*(Lookup_PestUse!$B$1:$B$876=$F$9),0),3)),"",INDEX(Lookup_PestUse!$A$1:$D$876,MATCH(1,(Lookup_PestUse!$A$1:$A$876=$F323)*(Lookup_PestUse!$B$1:$B$876=$F$9),0),3))</f>
        <v/>
      </c>
      <c r="H323" s="30" t="str">
        <f t="array" ref="H323">IF(ISERROR(INDEX(Lookup_PestUse!$A$1:$D$876,MATCH(1,(Lookup_PestUse!$A$1:$A$876=$F323)*(Lookup_PestUse!$B$1:$B$876=$F$9),0),4)),"",INDEX(Lookup_PestUse!$A$1:$D$876,MATCH(1,(Lookup_PestUse!$A$1:$A$876=$F323)*(Lookup_PestUse!$B$1:$B$876=$F$9),0),4))</f>
        <v/>
      </c>
    </row>
    <row r="324" spans="1:8" x14ac:dyDescent="0.2">
      <c r="A324" s="28" t="str">
        <f t="array" ref="A324">IF(ISERROR(INDEX('Crop Comparison'!$A$1:$B$873,SMALL(IF('Crop Comparison'!$A$1:$A$873=$A$9,ROW('Crop Comparison'!$A$1:$A$873)),ROW('Crop Comparison'!309:309)),2)),"",INDEX('Crop Comparison'!$A$1:$B$873,SMALL(IF('Crop Comparison'!$A$1:$A$873=$A$9,ROW('Crop Comparison'!$A$1:$A$873)),ROW('Crop Comparison'!309:309)),2))</f>
        <v/>
      </c>
      <c r="B324" s="29" t="str">
        <f t="array" ref="B324">IF(ISERROR(INDEX('Crop Comparison'!$A$2:$D$873,MATCH(1,('Crop Comparison'!$A$2:$A$873=$A$9)*('Crop Comparison'!$B$2:$B$873=$A324),0),3)),"",INDEX('Crop Comparison'!$A$2:$D$873,MATCH(1,('Crop Comparison'!$A$2:$A$873=$A$9)*('Crop Comparison'!$B$2:$B$873=$A324),0),3))</f>
        <v/>
      </c>
      <c r="C324" s="30" t="str">
        <f t="array" ref="C324">IF(ISERROR(INDEX('Crop Comparison'!$A$2:$D$873,MATCH(1,('Crop Comparison'!$A$2:$A$873=$A$9)*('Crop Comparison'!$B$2:$B$873=$A324),0),4)),"",INDEX('Crop Comparison'!$A$2:$D$873,MATCH(1,('Crop Comparison'!$A$2:$A$873=$A$9)*('Crop Comparison'!$B$2:$B$873=$A324),0),4))</f>
        <v/>
      </c>
      <c r="D324" s="17" t="str">
        <f t="array" ref="D324">IF(ISERROR(INDEX('Crop Comparison'!$A$2:$D$873,MATCH(1,('Crop Comparison'!$A$2:$A$873=$A$9)*('Crop Comparison'!$B$2:$B$873=$B324),0),4)),"",INDEX('Crop Comparison'!$A$2:$D$873,MATCH(1,('Crop Comparison'!$A$2:$A$873=$A$9)*('Crop Comparison'!$B$2:$B$873=$B324),0),4))</f>
        <v/>
      </c>
      <c r="E324" s="11" t="str">
        <f t="array" ref="E324">IF(ISERROR(INDEX('Crop Comparison'!$A$2:$D$873,MATCH(1,('Crop Comparison'!$A$2:$A$873=$A$9)*('Crop Comparison'!$B$2:$B$873=$C324),0),4)),"",INDEX('Crop Comparison'!$A$2:$D$873,MATCH(1,('Crop Comparison'!$A$2:$A$873=$A$9)*('Crop Comparison'!$B$2:$B$873=$C324),0),4))</f>
        <v/>
      </c>
      <c r="F324" s="28" t="str">
        <f t="array" ref="F324">IF(ISERROR(INDEX(Lookup_PestUse!$A$1:$D$876,SMALL(IF(Lookup_PestUse!$B$1:$B$876=$F$9,ROW(Lookup_PestUse!$B$1:$B$876)),ROW(Lookup_PestUse!310:310)),1)),"",INDEX(Lookup_PestUse!$A$1:$B$876,SMALL(IF(Lookup_PestUse!$B$1:$B$876=$F$9,ROW(Lookup_PestUse!$B$1:$B$876)),ROW(Lookup_PestUse!310:310)),1))</f>
        <v/>
      </c>
      <c r="G324" s="29" t="str">
        <f t="array" ref="G324">IF(ISERROR(INDEX(Lookup_PestUse!$A$1:$D$876,MATCH(1,(Lookup_PestUse!$A$1:$A$876=$F324)*(Lookup_PestUse!$B$1:$B$876=$F$9),0),3)),"",INDEX(Lookup_PestUse!$A$1:$D$876,MATCH(1,(Lookup_PestUse!$A$1:$A$876=$F324)*(Lookup_PestUse!$B$1:$B$876=$F$9),0),3))</f>
        <v/>
      </c>
      <c r="H324" s="30" t="str">
        <f t="array" ref="H324">IF(ISERROR(INDEX(Lookup_PestUse!$A$1:$D$876,MATCH(1,(Lookup_PestUse!$A$1:$A$876=$F324)*(Lookup_PestUse!$B$1:$B$876=$F$9),0),4)),"",INDEX(Lookup_PestUse!$A$1:$D$876,MATCH(1,(Lookup_PestUse!$A$1:$A$876=$F324)*(Lookup_PestUse!$B$1:$B$876=$F$9),0),4))</f>
        <v/>
      </c>
    </row>
    <row r="325" spans="1:8" x14ac:dyDescent="0.2">
      <c r="A325" s="28" t="str">
        <f t="array" ref="A325">IF(ISERROR(INDEX('Crop Comparison'!$A$1:$B$873,SMALL(IF('Crop Comparison'!$A$1:$A$873=$A$9,ROW('Crop Comparison'!$A$1:$A$873)),ROW('Crop Comparison'!310:310)),2)),"",INDEX('Crop Comparison'!$A$1:$B$873,SMALL(IF('Crop Comparison'!$A$1:$A$873=$A$9,ROW('Crop Comparison'!$A$1:$A$873)),ROW('Crop Comparison'!310:310)),2))</f>
        <v/>
      </c>
      <c r="B325" s="29" t="str">
        <f t="array" ref="B325">IF(ISERROR(INDEX('Crop Comparison'!$A$2:$D$873,MATCH(1,('Crop Comparison'!$A$2:$A$873=$A$9)*('Crop Comparison'!$B$2:$B$873=$A325),0),3)),"",INDEX('Crop Comparison'!$A$2:$D$873,MATCH(1,('Crop Comparison'!$A$2:$A$873=$A$9)*('Crop Comparison'!$B$2:$B$873=$A325),0),3))</f>
        <v/>
      </c>
      <c r="C325" s="30" t="str">
        <f t="array" ref="C325">IF(ISERROR(INDEX('Crop Comparison'!$A$2:$D$873,MATCH(1,('Crop Comparison'!$A$2:$A$873=$A$9)*('Crop Comparison'!$B$2:$B$873=$A325),0),4)),"",INDEX('Crop Comparison'!$A$2:$D$873,MATCH(1,('Crop Comparison'!$A$2:$A$873=$A$9)*('Crop Comparison'!$B$2:$B$873=$A325),0),4))</f>
        <v/>
      </c>
      <c r="D325" s="17" t="str">
        <f t="array" ref="D325">IF(ISERROR(INDEX('Crop Comparison'!$A$2:$D$873,MATCH(1,('Crop Comparison'!$A$2:$A$873=$A$9)*('Crop Comparison'!$B$2:$B$873=$B325),0),4)),"",INDEX('Crop Comparison'!$A$2:$D$873,MATCH(1,('Crop Comparison'!$A$2:$A$873=$A$9)*('Crop Comparison'!$B$2:$B$873=$B325),0),4))</f>
        <v/>
      </c>
      <c r="E325" s="11" t="str">
        <f t="array" ref="E325">IF(ISERROR(INDEX('Crop Comparison'!$A$2:$D$873,MATCH(1,('Crop Comparison'!$A$2:$A$873=$A$9)*('Crop Comparison'!$B$2:$B$873=$C325),0),4)),"",INDEX('Crop Comparison'!$A$2:$D$873,MATCH(1,('Crop Comparison'!$A$2:$A$873=$A$9)*('Crop Comparison'!$B$2:$B$873=$C325),0),4))</f>
        <v/>
      </c>
      <c r="F325" s="28" t="str">
        <f t="array" ref="F325">IF(ISERROR(INDEX(Lookup_PestUse!$A$1:$D$876,SMALL(IF(Lookup_PestUse!$B$1:$B$876=$F$9,ROW(Lookup_PestUse!$B$1:$B$876)),ROW(Lookup_PestUse!311:311)),1)),"",INDEX(Lookup_PestUse!$A$1:$B$876,SMALL(IF(Lookup_PestUse!$B$1:$B$876=$F$9,ROW(Lookup_PestUse!$B$1:$B$876)),ROW(Lookup_PestUse!311:311)),1))</f>
        <v/>
      </c>
      <c r="G325" s="29" t="str">
        <f t="array" ref="G325">IF(ISERROR(INDEX(Lookup_PestUse!$A$1:$D$876,MATCH(1,(Lookup_PestUse!$A$1:$A$876=$F325)*(Lookup_PestUse!$B$1:$B$876=$F$9),0),3)),"",INDEX(Lookup_PestUse!$A$1:$D$876,MATCH(1,(Lookup_PestUse!$A$1:$A$876=$F325)*(Lookup_PestUse!$B$1:$B$876=$F$9),0),3))</f>
        <v/>
      </c>
      <c r="H325" s="30" t="str">
        <f t="array" ref="H325">IF(ISERROR(INDEX(Lookup_PestUse!$A$1:$D$876,MATCH(1,(Lookup_PestUse!$A$1:$A$876=$F325)*(Lookup_PestUse!$B$1:$B$876=$F$9),0),4)),"",INDEX(Lookup_PestUse!$A$1:$D$876,MATCH(1,(Lookup_PestUse!$A$1:$A$876=$F325)*(Lookup_PestUse!$B$1:$B$876=$F$9),0),4))</f>
        <v/>
      </c>
    </row>
    <row r="326" spans="1:8" x14ac:dyDescent="0.2">
      <c r="A326" s="28" t="str">
        <f t="array" ref="A326">IF(ISERROR(INDEX('Crop Comparison'!$A$1:$B$873,SMALL(IF('Crop Comparison'!$A$1:$A$873=$A$9,ROW('Crop Comparison'!$A$1:$A$873)),ROW('Crop Comparison'!311:311)),2)),"",INDEX('Crop Comparison'!$A$1:$B$873,SMALL(IF('Crop Comparison'!$A$1:$A$873=$A$9,ROW('Crop Comparison'!$A$1:$A$873)),ROW('Crop Comparison'!311:311)),2))</f>
        <v/>
      </c>
      <c r="B326" s="29" t="str">
        <f t="array" ref="B326">IF(ISERROR(INDEX('Crop Comparison'!$A$2:$D$873,MATCH(1,('Crop Comparison'!$A$2:$A$873=$A$9)*('Crop Comparison'!$B$2:$B$873=$A326),0),3)),"",INDEX('Crop Comparison'!$A$2:$D$873,MATCH(1,('Crop Comparison'!$A$2:$A$873=$A$9)*('Crop Comparison'!$B$2:$B$873=$A326),0),3))</f>
        <v/>
      </c>
      <c r="C326" s="30" t="str">
        <f t="array" ref="C326">IF(ISERROR(INDEX('Crop Comparison'!$A$2:$D$873,MATCH(1,('Crop Comparison'!$A$2:$A$873=$A$9)*('Crop Comparison'!$B$2:$B$873=$A326),0),4)),"",INDEX('Crop Comparison'!$A$2:$D$873,MATCH(1,('Crop Comparison'!$A$2:$A$873=$A$9)*('Crop Comparison'!$B$2:$B$873=$A326),0),4))</f>
        <v/>
      </c>
      <c r="D326" s="17" t="str">
        <f t="array" ref="D326">IF(ISERROR(INDEX('Crop Comparison'!$A$2:$D$873,MATCH(1,('Crop Comparison'!$A$2:$A$873=$A$9)*('Crop Comparison'!$B$2:$B$873=$B326),0),4)),"",INDEX('Crop Comparison'!$A$2:$D$873,MATCH(1,('Crop Comparison'!$A$2:$A$873=$A$9)*('Crop Comparison'!$B$2:$B$873=$B326),0),4))</f>
        <v/>
      </c>
      <c r="E326" s="11" t="str">
        <f t="array" ref="E326">IF(ISERROR(INDEX('Crop Comparison'!$A$2:$D$873,MATCH(1,('Crop Comparison'!$A$2:$A$873=$A$9)*('Crop Comparison'!$B$2:$B$873=$C326),0),4)),"",INDEX('Crop Comparison'!$A$2:$D$873,MATCH(1,('Crop Comparison'!$A$2:$A$873=$A$9)*('Crop Comparison'!$B$2:$B$873=$C326),0),4))</f>
        <v/>
      </c>
      <c r="F326" s="28" t="str">
        <f t="array" ref="F326">IF(ISERROR(INDEX(Lookup_PestUse!$A$1:$D$876,SMALL(IF(Lookup_PestUse!$B$1:$B$876=$F$9,ROW(Lookup_PestUse!$B$1:$B$876)),ROW(Lookup_PestUse!312:312)),1)),"",INDEX(Lookup_PestUse!$A$1:$B$876,SMALL(IF(Lookup_PestUse!$B$1:$B$876=$F$9,ROW(Lookup_PestUse!$B$1:$B$876)),ROW(Lookup_PestUse!312:312)),1))</f>
        <v/>
      </c>
      <c r="G326" s="29" t="str">
        <f t="array" ref="G326">IF(ISERROR(INDEX(Lookup_PestUse!$A$1:$D$876,MATCH(1,(Lookup_PestUse!$A$1:$A$876=$F326)*(Lookup_PestUse!$B$1:$B$876=$F$9),0),3)),"",INDEX(Lookup_PestUse!$A$1:$D$876,MATCH(1,(Lookup_PestUse!$A$1:$A$876=$F326)*(Lookup_PestUse!$B$1:$B$876=$F$9),0),3))</f>
        <v/>
      </c>
      <c r="H326" s="30" t="str">
        <f t="array" ref="H326">IF(ISERROR(INDEX(Lookup_PestUse!$A$1:$D$876,MATCH(1,(Lookup_PestUse!$A$1:$A$876=$F326)*(Lookup_PestUse!$B$1:$B$876=$F$9),0),4)),"",INDEX(Lookup_PestUse!$A$1:$D$876,MATCH(1,(Lookup_PestUse!$A$1:$A$876=$F326)*(Lookup_PestUse!$B$1:$B$876=$F$9),0),4))</f>
        <v/>
      </c>
    </row>
    <row r="327" spans="1:8" x14ac:dyDescent="0.2">
      <c r="A327" s="28" t="str">
        <f t="array" ref="A327">IF(ISERROR(INDEX('Crop Comparison'!$A$1:$B$873,SMALL(IF('Crop Comparison'!$A$1:$A$873=$A$9,ROW('Crop Comparison'!$A$1:$A$873)),ROW('Crop Comparison'!312:312)),2)),"",INDEX('Crop Comparison'!$A$1:$B$873,SMALL(IF('Crop Comparison'!$A$1:$A$873=$A$9,ROW('Crop Comparison'!$A$1:$A$873)),ROW('Crop Comparison'!312:312)),2))</f>
        <v/>
      </c>
      <c r="B327" s="29" t="str">
        <f t="array" ref="B327">IF(ISERROR(INDEX('Crop Comparison'!$A$2:$D$873,MATCH(1,('Crop Comparison'!$A$2:$A$873=$A$9)*('Crop Comparison'!$B$2:$B$873=$A327),0),3)),"",INDEX('Crop Comparison'!$A$2:$D$873,MATCH(1,('Crop Comparison'!$A$2:$A$873=$A$9)*('Crop Comparison'!$B$2:$B$873=$A327),0),3))</f>
        <v/>
      </c>
      <c r="C327" s="30" t="str">
        <f t="array" ref="C327">IF(ISERROR(INDEX('Crop Comparison'!$A$2:$D$873,MATCH(1,('Crop Comparison'!$A$2:$A$873=$A$9)*('Crop Comparison'!$B$2:$B$873=$A327),0),4)),"",INDEX('Crop Comparison'!$A$2:$D$873,MATCH(1,('Crop Comparison'!$A$2:$A$873=$A$9)*('Crop Comparison'!$B$2:$B$873=$A327),0),4))</f>
        <v/>
      </c>
      <c r="D327" s="17" t="str">
        <f t="array" ref="D327">IF(ISERROR(INDEX('Crop Comparison'!$A$2:$D$873,MATCH(1,('Crop Comparison'!$A$2:$A$873=$A$9)*('Crop Comparison'!$B$2:$B$873=$B327),0),4)),"",INDEX('Crop Comparison'!$A$2:$D$873,MATCH(1,('Crop Comparison'!$A$2:$A$873=$A$9)*('Crop Comparison'!$B$2:$B$873=$B327),0),4))</f>
        <v/>
      </c>
      <c r="E327" s="11" t="str">
        <f t="array" ref="E327">IF(ISERROR(INDEX('Crop Comparison'!$A$2:$D$873,MATCH(1,('Crop Comparison'!$A$2:$A$873=$A$9)*('Crop Comparison'!$B$2:$B$873=$C327),0),4)),"",INDEX('Crop Comparison'!$A$2:$D$873,MATCH(1,('Crop Comparison'!$A$2:$A$873=$A$9)*('Crop Comparison'!$B$2:$B$873=$C327),0),4))</f>
        <v/>
      </c>
      <c r="F327" s="28" t="str">
        <f t="array" ref="F327">IF(ISERROR(INDEX(Lookup_PestUse!$A$1:$D$876,SMALL(IF(Lookup_PestUse!$B$1:$B$876=$F$9,ROW(Lookup_PestUse!$B$1:$B$876)),ROW(Lookup_PestUse!313:313)),1)),"",INDEX(Lookup_PestUse!$A$1:$B$876,SMALL(IF(Lookup_PestUse!$B$1:$B$876=$F$9,ROW(Lookup_PestUse!$B$1:$B$876)),ROW(Lookup_PestUse!313:313)),1))</f>
        <v/>
      </c>
      <c r="G327" s="29" t="str">
        <f t="array" ref="G327">IF(ISERROR(INDEX(Lookup_PestUse!$A$1:$D$876,MATCH(1,(Lookup_PestUse!$A$1:$A$876=$F327)*(Lookup_PestUse!$B$1:$B$876=$F$9),0),3)),"",INDEX(Lookup_PestUse!$A$1:$D$876,MATCH(1,(Lookup_PestUse!$A$1:$A$876=$F327)*(Lookup_PestUse!$B$1:$B$876=$F$9),0),3))</f>
        <v/>
      </c>
      <c r="H327" s="30" t="str">
        <f t="array" ref="H327">IF(ISERROR(INDEX(Lookup_PestUse!$A$1:$D$876,MATCH(1,(Lookup_PestUse!$A$1:$A$876=$F327)*(Lookup_PestUse!$B$1:$B$876=$F$9),0),4)),"",INDEX(Lookup_PestUse!$A$1:$D$876,MATCH(1,(Lookup_PestUse!$A$1:$A$876=$F327)*(Lookup_PestUse!$B$1:$B$876=$F$9),0),4))</f>
        <v/>
      </c>
    </row>
    <row r="328" spans="1:8" x14ac:dyDescent="0.2">
      <c r="A328" s="28" t="str">
        <f t="array" ref="A328">IF(ISERROR(INDEX('Crop Comparison'!$A$1:$B$873,SMALL(IF('Crop Comparison'!$A$1:$A$873=$A$9,ROW('Crop Comparison'!$A$1:$A$873)),ROW('Crop Comparison'!313:313)),2)),"",INDEX('Crop Comparison'!$A$1:$B$873,SMALL(IF('Crop Comparison'!$A$1:$A$873=$A$9,ROW('Crop Comparison'!$A$1:$A$873)),ROW('Crop Comparison'!313:313)),2))</f>
        <v/>
      </c>
      <c r="B328" s="29" t="str">
        <f t="array" ref="B328">IF(ISERROR(INDEX('Crop Comparison'!$A$2:$D$873,MATCH(1,('Crop Comparison'!$A$2:$A$873=$A$9)*('Crop Comparison'!$B$2:$B$873=$A328),0),3)),"",INDEX('Crop Comparison'!$A$2:$D$873,MATCH(1,('Crop Comparison'!$A$2:$A$873=$A$9)*('Crop Comparison'!$B$2:$B$873=$A328),0),3))</f>
        <v/>
      </c>
      <c r="C328" s="30" t="str">
        <f t="array" ref="C328">IF(ISERROR(INDEX('Crop Comparison'!$A$2:$D$873,MATCH(1,('Crop Comparison'!$A$2:$A$873=$A$9)*('Crop Comparison'!$B$2:$B$873=$A328),0),4)),"",INDEX('Crop Comparison'!$A$2:$D$873,MATCH(1,('Crop Comparison'!$A$2:$A$873=$A$9)*('Crop Comparison'!$B$2:$B$873=$A328),0),4))</f>
        <v/>
      </c>
      <c r="D328" s="17" t="str">
        <f t="array" ref="D328">IF(ISERROR(INDEX('Crop Comparison'!$A$2:$D$873,MATCH(1,('Crop Comparison'!$A$2:$A$873=$A$9)*('Crop Comparison'!$B$2:$B$873=$B328),0),4)),"",INDEX('Crop Comparison'!$A$2:$D$873,MATCH(1,('Crop Comparison'!$A$2:$A$873=$A$9)*('Crop Comparison'!$B$2:$B$873=$B328),0),4))</f>
        <v/>
      </c>
      <c r="E328" s="11" t="str">
        <f t="array" ref="E328">IF(ISERROR(INDEX('Crop Comparison'!$A$2:$D$873,MATCH(1,('Crop Comparison'!$A$2:$A$873=$A$9)*('Crop Comparison'!$B$2:$B$873=$C328),0),4)),"",INDEX('Crop Comparison'!$A$2:$D$873,MATCH(1,('Crop Comparison'!$A$2:$A$873=$A$9)*('Crop Comparison'!$B$2:$B$873=$C328),0),4))</f>
        <v/>
      </c>
      <c r="F328" s="28" t="str">
        <f t="array" ref="F328">IF(ISERROR(INDEX(Lookup_PestUse!$A$1:$D$876,SMALL(IF(Lookup_PestUse!$B$1:$B$876=$F$9,ROW(Lookup_PestUse!$B$1:$B$876)),ROW(Lookup_PestUse!314:314)),1)),"",INDEX(Lookup_PestUse!$A$1:$B$876,SMALL(IF(Lookup_PestUse!$B$1:$B$876=$F$9,ROW(Lookup_PestUse!$B$1:$B$876)),ROW(Lookup_PestUse!314:314)),1))</f>
        <v/>
      </c>
      <c r="G328" s="29" t="str">
        <f t="array" ref="G328">IF(ISERROR(INDEX(Lookup_PestUse!$A$1:$D$876,MATCH(1,(Lookup_PestUse!$A$1:$A$876=$F328)*(Lookup_PestUse!$B$1:$B$876=$F$9),0),3)),"",INDEX(Lookup_PestUse!$A$1:$D$876,MATCH(1,(Lookup_PestUse!$A$1:$A$876=$F328)*(Lookup_PestUse!$B$1:$B$876=$F$9),0),3))</f>
        <v/>
      </c>
      <c r="H328" s="30" t="str">
        <f t="array" ref="H328">IF(ISERROR(INDEX(Lookup_PestUse!$A$1:$D$876,MATCH(1,(Lookup_PestUse!$A$1:$A$876=$F328)*(Lookup_PestUse!$B$1:$B$876=$F$9),0),4)),"",INDEX(Lookup_PestUse!$A$1:$D$876,MATCH(1,(Lookup_PestUse!$A$1:$A$876=$F328)*(Lookup_PestUse!$B$1:$B$876=$F$9),0),4))</f>
        <v/>
      </c>
    </row>
    <row r="329" spans="1:8" x14ac:dyDescent="0.2">
      <c r="A329" s="28" t="str">
        <f t="array" ref="A329">IF(ISERROR(INDEX('Crop Comparison'!$A$1:$B$873,SMALL(IF('Crop Comparison'!$A$1:$A$873=$A$9,ROW('Crop Comparison'!$A$1:$A$873)),ROW('Crop Comparison'!314:314)),2)),"",INDEX('Crop Comparison'!$A$1:$B$873,SMALL(IF('Crop Comparison'!$A$1:$A$873=$A$9,ROW('Crop Comparison'!$A$1:$A$873)),ROW('Crop Comparison'!314:314)),2))</f>
        <v/>
      </c>
      <c r="B329" s="29" t="str">
        <f t="array" ref="B329">IF(ISERROR(INDEX('Crop Comparison'!$A$2:$D$873,MATCH(1,('Crop Comparison'!$A$2:$A$873=$A$9)*('Crop Comparison'!$B$2:$B$873=$A329),0),3)),"",INDEX('Crop Comparison'!$A$2:$D$873,MATCH(1,('Crop Comparison'!$A$2:$A$873=$A$9)*('Crop Comparison'!$B$2:$B$873=$A329),0),3))</f>
        <v/>
      </c>
      <c r="C329" s="30" t="str">
        <f t="array" ref="C329">IF(ISERROR(INDEX('Crop Comparison'!$A$2:$D$873,MATCH(1,('Crop Comparison'!$A$2:$A$873=$A$9)*('Crop Comparison'!$B$2:$B$873=$A329),0),4)),"",INDEX('Crop Comparison'!$A$2:$D$873,MATCH(1,('Crop Comparison'!$A$2:$A$873=$A$9)*('Crop Comparison'!$B$2:$B$873=$A329),0),4))</f>
        <v/>
      </c>
      <c r="D329" s="17" t="str">
        <f t="array" ref="D329">IF(ISERROR(INDEX('Crop Comparison'!$A$2:$D$873,MATCH(1,('Crop Comparison'!$A$2:$A$873=$A$9)*('Crop Comparison'!$B$2:$B$873=$B329),0),4)),"",INDEX('Crop Comparison'!$A$2:$D$873,MATCH(1,('Crop Comparison'!$A$2:$A$873=$A$9)*('Crop Comparison'!$B$2:$B$873=$B329),0),4))</f>
        <v/>
      </c>
      <c r="E329" s="11" t="str">
        <f t="array" ref="E329">IF(ISERROR(INDEX('Crop Comparison'!$A$2:$D$873,MATCH(1,('Crop Comparison'!$A$2:$A$873=$A$9)*('Crop Comparison'!$B$2:$B$873=$C329),0),4)),"",INDEX('Crop Comparison'!$A$2:$D$873,MATCH(1,('Crop Comparison'!$A$2:$A$873=$A$9)*('Crop Comparison'!$B$2:$B$873=$C329),0),4))</f>
        <v/>
      </c>
      <c r="F329" s="28" t="str">
        <f t="array" ref="F329">IF(ISERROR(INDEX(Lookup_PestUse!$A$1:$D$876,SMALL(IF(Lookup_PestUse!$B$1:$B$876=$F$9,ROW(Lookup_PestUse!$B$1:$B$876)),ROW(Lookup_PestUse!315:315)),1)),"",INDEX(Lookup_PestUse!$A$1:$B$876,SMALL(IF(Lookup_PestUse!$B$1:$B$876=$F$9,ROW(Lookup_PestUse!$B$1:$B$876)),ROW(Lookup_PestUse!315:315)),1))</f>
        <v/>
      </c>
      <c r="G329" s="29" t="str">
        <f t="array" ref="G329">IF(ISERROR(INDEX(Lookup_PestUse!$A$1:$D$876,MATCH(1,(Lookup_PestUse!$A$1:$A$876=$F329)*(Lookup_PestUse!$B$1:$B$876=$F$9),0),3)),"",INDEX(Lookup_PestUse!$A$1:$D$876,MATCH(1,(Lookup_PestUse!$A$1:$A$876=$F329)*(Lookup_PestUse!$B$1:$B$876=$F$9),0),3))</f>
        <v/>
      </c>
      <c r="H329" s="30" t="str">
        <f t="array" ref="H329">IF(ISERROR(INDEX(Lookup_PestUse!$A$1:$D$876,MATCH(1,(Lookup_PestUse!$A$1:$A$876=$F329)*(Lookup_PestUse!$B$1:$B$876=$F$9),0),4)),"",INDEX(Lookup_PestUse!$A$1:$D$876,MATCH(1,(Lookup_PestUse!$A$1:$A$876=$F329)*(Lookup_PestUse!$B$1:$B$876=$F$9),0),4))</f>
        <v/>
      </c>
    </row>
    <row r="330" spans="1:8" x14ac:dyDescent="0.2">
      <c r="A330" s="28" t="str">
        <f t="array" ref="A330">IF(ISERROR(INDEX('Crop Comparison'!$A$1:$B$873,SMALL(IF('Crop Comparison'!$A$1:$A$873=$A$9,ROW('Crop Comparison'!$A$1:$A$873)),ROW('Crop Comparison'!315:315)),2)),"",INDEX('Crop Comparison'!$A$1:$B$873,SMALL(IF('Crop Comparison'!$A$1:$A$873=$A$9,ROW('Crop Comparison'!$A$1:$A$873)),ROW('Crop Comparison'!315:315)),2))</f>
        <v/>
      </c>
      <c r="B330" s="29" t="str">
        <f t="array" ref="B330">IF(ISERROR(INDEX('Crop Comparison'!$A$2:$D$873,MATCH(1,('Crop Comparison'!$A$2:$A$873=$A$9)*('Crop Comparison'!$B$2:$B$873=$A330),0),3)),"",INDEX('Crop Comparison'!$A$2:$D$873,MATCH(1,('Crop Comparison'!$A$2:$A$873=$A$9)*('Crop Comparison'!$B$2:$B$873=$A330),0),3))</f>
        <v/>
      </c>
      <c r="C330" s="30" t="str">
        <f t="array" ref="C330">IF(ISERROR(INDEX('Crop Comparison'!$A$2:$D$873,MATCH(1,('Crop Comparison'!$A$2:$A$873=$A$9)*('Crop Comparison'!$B$2:$B$873=$A330),0),4)),"",INDEX('Crop Comparison'!$A$2:$D$873,MATCH(1,('Crop Comparison'!$A$2:$A$873=$A$9)*('Crop Comparison'!$B$2:$B$873=$A330),0),4))</f>
        <v/>
      </c>
      <c r="D330" s="17" t="str">
        <f t="array" ref="D330">IF(ISERROR(INDEX('Crop Comparison'!$A$2:$D$873,MATCH(1,('Crop Comparison'!$A$2:$A$873=$A$9)*('Crop Comparison'!$B$2:$B$873=$B330),0),4)),"",INDEX('Crop Comparison'!$A$2:$D$873,MATCH(1,('Crop Comparison'!$A$2:$A$873=$A$9)*('Crop Comparison'!$B$2:$B$873=$B330),0),4))</f>
        <v/>
      </c>
      <c r="E330" s="11" t="str">
        <f t="array" ref="E330">IF(ISERROR(INDEX('Crop Comparison'!$A$2:$D$873,MATCH(1,('Crop Comparison'!$A$2:$A$873=$A$9)*('Crop Comparison'!$B$2:$B$873=$C330),0),4)),"",INDEX('Crop Comparison'!$A$2:$D$873,MATCH(1,('Crop Comparison'!$A$2:$A$873=$A$9)*('Crop Comparison'!$B$2:$B$873=$C330),0),4))</f>
        <v/>
      </c>
      <c r="F330" s="28" t="str">
        <f t="array" ref="F330">IF(ISERROR(INDEX(Lookup_PestUse!$A$1:$D$876,SMALL(IF(Lookup_PestUse!$B$1:$B$876=$F$9,ROW(Lookup_PestUse!$B$1:$B$876)),ROW(Lookup_PestUse!316:316)),1)),"",INDEX(Lookup_PestUse!$A$1:$B$876,SMALL(IF(Lookup_PestUse!$B$1:$B$876=$F$9,ROW(Lookup_PestUse!$B$1:$B$876)),ROW(Lookup_PestUse!316:316)),1))</f>
        <v/>
      </c>
      <c r="G330" s="29" t="str">
        <f t="array" ref="G330">IF(ISERROR(INDEX(Lookup_PestUse!$A$1:$D$876,MATCH(1,(Lookup_PestUse!$A$1:$A$876=$F330)*(Lookup_PestUse!$B$1:$B$876=$F$9),0),3)),"",INDEX(Lookup_PestUse!$A$1:$D$876,MATCH(1,(Lookup_PestUse!$A$1:$A$876=$F330)*(Lookup_PestUse!$B$1:$B$876=$F$9),0),3))</f>
        <v/>
      </c>
      <c r="H330" s="30" t="str">
        <f t="array" ref="H330">IF(ISERROR(INDEX(Lookup_PestUse!$A$1:$D$876,MATCH(1,(Lookup_PestUse!$A$1:$A$876=$F330)*(Lookup_PestUse!$B$1:$B$876=$F$9),0),4)),"",INDEX(Lookup_PestUse!$A$1:$D$876,MATCH(1,(Lookup_PestUse!$A$1:$A$876=$F330)*(Lookup_PestUse!$B$1:$B$876=$F$9),0),4))</f>
        <v/>
      </c>
    </row>
    <row r="331" spans="1:8" x14ac:dyDescent="0.2">
      <c r="A331" s="28" t="str">
        <f t="array" ref="A331">IF(ISERROR(INDEX('Crop Comparison'!$A$1:$B$873,SMALL(IF('Crop Comparison'!$A$1:$A$873=$A$9,ROW('Crop Comparison'!$A$1:$A$873)),ROW('Crop Comparison'!316:316)),2)),"",INDEX('Crop Comparison'!$A$1:$B$873,SMALL(IF('Crop Comparison'!$A$1:$A$873=$A$9,ROW('Crop Comparison'!$A$1:$A$873)),ROW('Crop Comparison'!316:316)),2))</f>
        <v/>
      </c>
      <c r="B331" s="29" t="str">
        <f t="array" ref="B331">IF(ISERROR(INDEX('Crop Comparison'!$A$2:$D$873,MATCH(1,('Crop Comparison'!$A$2:$A$873=$A$9)*('Crop Comparison'!$B$2:$B$873=$A331),0),3)),"",INDEX('Crop Comparison'!$A$2:$D$873,MATCH(1,('Crop Comparison'!$A$2:$A$873=$A$9)*('Crop Comparison'!$B$2:$B$873=$A331),0),3))</f>
        <v/>
      </c>
      <c r="C331" s="30" t="str">
        <f t="array" ref="C331">IF(ISERROR(INDEX('Crop Comparison'!$A$2:$D$873,MATCH(1,('Crop Comparison'!$A$2:$A$873=$A$9)*('Crop Comparison'!$B$2:$B$873=$A331),0),4)),"",INDEX('Crop Comparison'!$A$2:$D$873,MATCH(1,('Crop Comparison'!$A$2:$A$873=$A$9)*('Crop Comparison'!$B$2:$B$873=$A331),0),4))</f>
        <v/>
      </c>
      <c r="D331" s="17" t="str">
        <f t="array" ref="D331">IF(ISERROR(INDEX('Crop Comparison'!$A$2:$D$873,MATCH(1,('Crop Comparison'!$A$2:$A$873=$A$9)*('Crop Comparison'!$B$2:$B$873=$B331),0),4)),"",INDEX('Crop Comparison'!$A$2:$D$873,MATCH(1,('Crop Comparison'!$A$2:$A$873=$A$9)*('Crop Comparison'!$B$2:$B$873=$B331),0),4))</f>
        <v/>
      </c>
      <c r="E331" s="11" t="str">
        <f t="array" ref="E331">IF(ISERROR(INDEX('Crop Comparison'!$A$2:$D$873,MATCH(1,('Crop Comparison'!$A$2:$A$873=$A$9)*('Crop Comparison'!$B$2:$B$873=$C331),0),4)),"",INDEX('Crop Comparison'!$A$2:$D$873,MATCH(1,('Crop Comparison'!$A$2:$A$873=$A$9)*('Crop Comparison'!$B$2:$B$873=$C331),0),4))</f>
        <v/>
      </c>
      <c r="F331" s="28" t="str">
        <f t="array" ref="F331">IF(ISERROR(INDEX(Lookup_PestUse!$A$1:$D$876,SMALL(IF(Lookup_PestUse!$B$1:$B$876=$F$9,ROW(Lookup_PestUse!$B$1:$B$876)),ROW(Lookup_PestUse!317:317)),1)),"",INDEX(Lookup_PestUse!$A$1:$B$876,SMALL(IF(Lookup_PestUse!$B$1:$B$876=$F$9,ROW(Lookup_PestUse!$B$1:$B$876)),ROW(Lookup_PestUse!317:317)),1))</f>
        <v/>
      </c>
      <c r="G331" s="29" t="str">
        <f t="array" ref="G331">IF(ISERROR(INDEX(Lookup_PestUse!$A$1:$D$876,MATCH(1,(Lookup_PestUse!$A$1:$A$876=$F331)*(Lookup_PestUse!$B$1:$B$876=$F$9),0),3)),"",INDEX(Lookup_PestUse!$A$1:$D$876,MATCH(1,(Lookup_PestUse!$A$1:$A$876=$F331)*(Lookup_PestUse!$B$1:$B$876=$F$9),0),3))</f>
        <v/>
      </c>
      <c r="H331" s="30" t="str">
        <f t="array" ref="H331">IF(ISERROR(INDEX(Lookup_PestUse!$A$1:$D$876,MATCH(1,(Lookup_PestUse!$A$1:$A$876=$F331)*(Lookup_PestUse!$B$1:$B$876=$F$9),0),4)),"",INDEX(Lookup_PestUse!$A$1:$D$876,MATCH(1,(Lookup_PestUse!$A$1:$A$876=$F331)*(Lookup_PestUse!$B$1:$B$876=$F$9),0),4))</f>
        <v/>
      </c>
    </row>
    <row r="332" spans="1:8" x14ac:dyDescent="0.2">
      <c r="A332" s="28" t="str">
        <f t="array" ref="A332">IF(ISERROR(INDEX('Crop Comparison'!$A$1:$B$873,SMALL(IF('Crop Comparison'!$A$1:$A$873=$A$9,ROW('Crop Comparison'!$A$1:$A$873)),ROW('Crop Comparison'!317:317)),2)),"",INDEX('Crop Comparison'!$A$1:$B$873,SMALL(IF('Crop Comparison'!$A$1:$A$873=$A$9,ROW('Crop Comparison'!$A$1:$A$873)),ROW('Crop Comparison'!317:317)),2))</f>
        <v/>
      </c>
      <c r="B332" s="29" t="str">
        <f t="array" ref="B332">IF(ISERROR(INDEX('Crop Comparison'!$A$2:$D$873,MATCH(1,('Crop Comparison'!$A$2:$A$873=$A$9)*('Crop Comparison'!$B$2:$B$873=$A332),0),3)),"",INDEX('Crop Comparison'!$A$2:$D$873,MATCH(1,('Crop Comparison'!$A$2:$A$873=$A$9)*('Crop Comparison'!$B$2:$B$873=$A332),0),3))</f>
        <v/>
      </c>
      <c r="C332" s="30" t="str">
        <f t="array" ref="C332">IF(ISERROR(INDEX('Crop Comparison'!$A$2:$D$873,MATCH(1,('Crop Comparison'!$A$2:$A$873=$A$9)*('Crop Comparison'!$B$2:$B$873=$A332),0),4)),"",INDEX('Crop Comparison'!$A$2:$D$873,MATCH(1,('Crop Comparison'!$A$2:$A$873=$A$9)*('Crop Comparison'!$B$2:$B$873=$A332),0),4))</f>
        <v/>
      </c>
      <c r="D332" s="17" t="str">
        <f t="array" ref="D332">IF(ISERROR(INDEX('Crop Comparison'!$A$2:$D$873,MATCH(1,('Crop Comparison'!$A$2:$A$873=$A$9)*('Crop Comparison'!$B$2:$B$873=$B332),0),4)),"",INDEX('Crop Comparison'!$A$2:$D$873,MATCH(1,('Crop Comparison'!$A$2:$A$873=$A$9)*('Crop Comparison'!$B$2:$B$873=$B332),0),4))</f>
        <v/>
      </c>
      <c r="E332" s="11" t="str">
        <f t="array" ref="E332">IF(ISERROR(INDEX('Crop Comparison'!$A$2:$D$873,MATCH(1,('Crop Comparison'!$A$2:$A$873=$A$9)*('Crop Comparison'!$B$2:$B$873=$C332),0),4)),"",INDEX('Crop Comparison'!$A$2:$D$873,MATCH(1,('Crop Comparison'!$A$2:$A$873=$A$9)*('Crop Comparison'!$B$2:$B$873=$C332),0),4))</f>
        <v/>
      </c>
      <c r="F332" s="28" t="str">
        <f t="array" ref="F332">IF(ISERROR(INDEX(Lookup_PestUse!$A$1:$D$876,SMALL(IF(Lookup_PestUse!$B$1:$B$876=$F$9,ROW(Lookup_PestUse!$B$1:$B$876)),ROW(Lookup_PestUse!318:318)),1)),"",INDEX(Lookup_PestUse!$A$1:$B$876,SMALL(IF(Lookup_PestUse!$B$1:$B$876=$F$9,ROW(Lookup_PestUse!$B$1:$B$876)),ROW(Lookup_PestUse!318:318)),1))</f>
        <v/>
      </c>
      <c r="G332" s="29" t="str">
        <f t="array" ref="G332">IF(ISERROR(INDEX(Lookup_PestUse!$A$1:$D$876,MATCH(1,(Lookup_PestUse!$A$1:$A$876=$F332)*(Lookup_PestUse!$B$1:$B$876=$F$9),0),3)),"",INDEX(Lookup_PestUse!$A$1:$D$876,MATCH(1,(Lookup_PestUse!$A$1:$A$876=$F332)*(Lookup_PestUse!$B$1:$B$876=$F$9),0),3))</f>
        <v/>
      </c>
      <c r="H332" s="30" t="str">
        <f t="array" ref="H332">IF(ISERROR(INDEX(Lookup_PestUse!$A$1:$D$876,MATCH(1,(Lookup_PestUse!$A$1:$A$876=$F332)*(Lookup_PestUse!$B$1:$B$876=$F$9),0),4)),"",INDEX(Lookup_PestUse!$A$1:$D$876,MATCH(1,(Lookup_PestUse!$A$1:$A$876=$F332)*(Lookup_PestUse!$B$1:$B$876=$F$9),0),4))</f>
        <v/>
      </c>
    </row>
    <row r="333" spans="1:8" x14ac:dyDescent="0.2">
      <c r="A333" s="28" t="str">
        <f t="array" ref="A333">IF(ISERROR(INDEX('Crop Comparison'!$A$1:$B$873,SMALL(IF('Crop Comparison'!$A$1:$A$873=$A$9,ROW('Crop Comparison'!$A$1:$A$873)),ROW('Crop Comparison'!318:318)),2)),"",INDEX('Crop Comparison'!$A$1:$B$873,SMALL(IF('Crop Comparison'!$A$1:$A$873=$A$9,ROW('Crop Comparison'!$A$1:$A$873)),ROW('Crop Comparison'!318:318)),2))</f>
        <v/>
      </c>
      <c r="B333" s="29" t="str">
        <f t="array" ref="B333">IF(ISERROR(INDEX('Crop Comparison'!$A$2:$D$873,MATCH(1,('Crop Comparison'!$A$2:$A$873=$A$9)*('Crop Comparison'!$B$2:$B$873=$A333),0),3)),"",INDEX('Crop Comparison'!$A$2:$D$873,MATCH(1,('Crop Comparison'!$A$2:$A$873=$A$9)*('Crop Comparison'!$B$2:$B$873=$A333),0),3))</f>
        <v/>
      </c>
      <c r="C333" s="30" t="str">
        <f t="array" ref="C333">IF(ISERROR(INDEX('Crop Comparison'!$A$2:$D$873,MATCH(1,('Crop Comparison'!$A$2:$A$873=$A$9)*('Crop Comparison'!$B$2:$B$873=$A333),0),4)),"",INDEX('Crop Comparison'!$A$2:$D$873,MATCH(1,('Crop Comparison'!$A$2:$A$873=$A$9)*('Crop Comparison'!$B$2:$B$873=$A333),0),4))</f>
        <v/>
      </c>
      <c r="D333" s="17" t="str">
        <f t="array" ref="D333">IF(ISERROR(INDEX('Crop Comparison'!$A$2:$D$873,MATCH(1,('Crop Comparison'!$A$2:$A$873=$A$9)*('Crop Comparison'!$B$2:$B$873=$B333),0),4)),"",INDEX('Crop Comparison'!$A$2:$D$873,MATCH(1,('Crop Comparison'!$A$2:$A$873=$A$9)*('Crop Comparison'!$B$2:$B$873=$B333),0),4))</f>
        <v/>
      </c>
      <c r="E333" s="11" t="str">
        <f t="array" ref="E333">IF(ISERROR(INDEX('Crop Comparison'!$A$2:$D$873,MATCH(1,('Crop Comparison'!$A$2:$A$873=$A$9)*('Crop Comparison'!$B$2:$B$873=$C333),0),4)),"",INDEX('Crop Comparison'!$A$2:$D$873,MATCH(1,('Crop Comparison'!$A$2:$A$873=$A$9)*('Crop Comparison'!$B$2:$B$873=$C333),0),4))</f>
        <v/>
      </c>
      <c r="F333" s="28" t="str">
        <f t="array" ref="F333">IF(ISERROR(INDEX(Lookup_PestUse!$A$1:$D$876,SMALL(IF(Lookup_PestUse!$B$1:$B$876=$F$9,ROW(Lookup_PestUse!$B$1:$B$876)),ROW(Lookup_PestUse!319:319)),1)),"",INDEX(Lookup_PestUse!$A$1:$B$876,SMALL(IF(Lookup_PestUse!$B$1:$B$876=$F$9,ROW(Lookup_PestUse!$B$1:$B$876)),ROW(Lookup_PestUse!319:319)),1))</f>
        <v/>
      </c>
      <c r="G333" s="29" t="str">
        <f t="array" ref="G333">IF(ISERROR(INDEX(Lookup_PestUse!$A$1:$D$876,MATCH(1,(Lookup_PestUse!$A$1:$A$876=$F333)*(Lookup_PestUse!$B$1:$B$876=$F$9),0),3)),"",INDEX(Lookup_PestUse!$A$1:$D$876,MATCH(1,(Lookup_PestUse!$A$1:$A$876=$F333)*(Lookup_PestUse!$B$1:$B$876=$F$9),0),3))</f>
        <v/>
      </c>
      <c r="H333" s="30" t="str">
        <f t="array" ref="H333">IF(ISERROR(INDEX(Lookup_PestUse!$A$1:$D$876,MATCH(1,(Lookup_PestUse!$A$1:$A$876=$F333)*(Lookup_PestUse!$B$1:$B$876=$F$9),0),4)),"",INDEX(Lookup_PestUse!$A$1:$D$876,MATCH(1,(Lookup_PestUse!$A$1:$A$876=$F333)*(Lookup_PestUse!$B$1:$B$876=$F$9),0),4))</f>
        <v/>
      </c>
    </row>
    <row r="334" spans="1:8" x14ac:dyDescent="0.2">
      <c r="A334" s="28" t="str">
        <f t="array" ref="A334">IF(ISERROR(INDEX('Crop Comparison'!$A$1:$B$873,SMALL(IF('Crop Comparison'!$A$1:$A$873=$A$9,ROW('Crop Comparison'!$A$1:$A$873)),ROW('Crop Comparison'!319:319)),2)),"",INDEX('Crop Comparison'!$A$1:$B$873,SMALL(IF('Crop Comparison'!$A$1:$A$873=$A$9,ROW('Crop Comparison'!$A$1:$A$873)),ROW('Crop Comparison'!319:319)),2))</f>
        <v/>
      </c>
      <c r="B334" s="29" t="str">
        <f t="array" ref="B334">IF(ISERROR(INDEX('Crop Comparison'!$A$2:$D$873,MATCH(1,('Crop Comparison'!$A$2:$A$873=$A$9)*('Crop Comparison'!$B$2:$B$873=$A334),0),3)),"",INDEX('Crop Comparison'!$A$2:$D$873,MATCH(1,('Crop Comparison'!$A$2:$A$873=$A$9)*('Crop Comparison'!$B$2:$B$873=$A334),0),3))</f>
        <v/>
      </c>
      <c r="C334" s="30" t="str">
        <f t="array" ref="C334">IF(ISERROR(INDEX('Crop Comparison'!$A$2:$D$873,MATCH(1,('Crop Comparison'!$A$2:$A$873=$A$9)*('Crop Comparison'!$B$2:$B$873=$A334),0),4)),"",INDEX('Crop Comparison'!$A$2:$D$873,MATCH(1,('Crop Comparison'!$A$2:$A$873=$A$9)*('Crop Comparison'!$B$2:$B$873=$A334),0),4))</f>
        <v/>
      </c>
      <c r="D334" s="17" t="str">
        <f t="array" ref="D334">IF(ISERROR(INDEX('Crop Comparison'!$A$2:$D$873,MATCH(1,('Crop Comparison'!$A$2:$A$873=$A$9)*('Crop Comparison'!$B$2:$B$873=$B334),0),4)),"",INDEX('Crop Comparison'!$A$2:$D$873,MATCH(1,('Crop Comparison'!$A$2:$A$873=$A$9)*('Crop Comparison'!$B$2:$B$873=$B334),0),4))</f>
        <v/>
      </c>
      <c r="E334" s="11" t="str">
        <f t="array" ref="E334">IF(ISERROR(INDEX('Crop Comparison'!$A$2:$D$873,MATCH(1,('Crop Comparison'!$A$2:$A$873=$A$9)*('Crop Comparison'!$B$2:$B$873=$C334),0),4)),"",INDEX('Crop Comparison'!$A$2:$D$873,MATCH(1,('Crop Comparison'!$A$2:$A$873=$A$9)*('Crop Comparison'!$B$2:$B$873=$C334),0),4))</f>
        <v/>
      </c>
      <c r="F334" s="28" t="str">
        <f t="array" ref="F334">IF(ISERROR(INDEX(Lookup_PestUse!$A$1:$D$876,SMALL(IF(Lookup_PestUse!$B$1:$B$876=$F$9,ROW(Lookup_PestUse!$B$1:$B$876)),ROW(Lookup_PestUse!320:320)),1)),"",INDEX(Lookup_PestUse!$A$1:$B$876,SMALL(IF(Lookup_PestUse!$B$1:$B$876=$F$9,ROW(Lookup_PestUse!$B$1:$B$876)),ROW(Lookup_PestUse!320:320)),1))</f>
        <v/>
      </c>
      <c r="G334" s="29" t="str">
        <f t="array" ref="G334">IF(ISERROR(INDEX(Lookup_PestUse!$A$1:$D$876,MATCH(1,(Lookup_PestUse!$A$1:$A$876=$F334)*(Lookup_PestUse!$B$1:$B$876=$F$9),0),3)),"",INDEX(Lookup_PestUse!$A$1:$D$876,MATCH(1,(Lookup_PestUse!$A$1:$A$876=$F334)*(Lookup_PestUse!$B$1:$B$876=$F$9),0),3))</f>
        <v/>
      </c>
      <c r="H334" s="30" t="str">
        <f t="array" ref="H334">IF(ISERROR(INDEX(Lookup_PestUse!$A$1:$D$876,MATCH(1,(Lookup_PestUse!$A$1:$A$876=$F334)*(Lookup_PestUse!$B$1:$B$876=$F$9),0),4)),"",INDEX(Lookup_PestUse!$A$1:$D$876,MATCH(1,(Lookup_PestUse!$A$1:$A$876=$F334)*(Lookup_PestUse!$B$1:$B$876=$F$9),0),4))</f>
        <v/>
      </c>
    </row>
    <row r="335" spans="1:8" x14ac:dyDescent="0.2">
      <c r="A335" s="28" t="str">
        <f t="array" ref="A335">IF(ISERROR(INDEX('Crop Comparison'!$A$1:$B$873,SMALL(IF('Crop Comparison'!$A$1:$A$873=$A$9,ROW('Crop Comparison'!$A$1:$A$873)),ROW('Crop Comparison'!320:320)),2)),"",INDEX('Crop Comparison'!$A$1:$B$873,SMALL(IF('Crop Comparison'!$A$1:$A$873=$A$9,ROW('Crop Comparison'!$A$1:$A$873)),ROW('Crop Comparison'!320:320)),2))</f>
        <v/>
      </c>
      <c r="B335" s="29" t="str">
        <f t="array" ref="B335">IF(ISERROR(INDEX('Crop Comparison'!$A$2:$D$873,MATCH(1,('Crop Comparison'!$A$2:$A$873=$A$9)*('Crop Comparison'!$B$2:$B$873=$A335),0),3)),"",INDEX('Crop Comparison'!$A$2:$D$873,MATCH(1,('Crop Comparison'!$A$2:$A$873=$A$9)*('Crop Comparison'!$B$2:$B$873=$A335),0),3))</f>
        <v/>
      </c>
      <c r="C335" s="30" t="str">
        <f t="array" ref="C335">IF(ISERROR(INDEX('Crop Comparison'!$A$2:$D$873,MATCH(1,('Crop Comparison'!$A$2:$A$873=$A$9)*('Crop Comparison'!$B$2:$B$873=$A335),0),4)),"",INDEX('Crop Comparison'!$A$2:$D$873,MATCH(1,('Crop Comparison'!$A$2:$A$873=$A$9)*('Crop Comparison'!$B$2:$B$873=$A335),0),4))</f>
        <v/>
      </c>
      <c r="D335" s="17" t="str">
        <f t="array" ref="D335">IF(ISERROR(INDEX('Crop Comparison'!$A$2:$D$873,MATCH(1,('Crop Comparison'!$A$2:$A$873=$A$9)*('Crop Comparison'!$B$2:$B$873=$B335),0),4)),"",INDEX('Crop Comparison'!$A$2:$D$873,MATCH(1,('Crop Comparison'!$A$2:$A$873=$A$9)*('Crop Comparison'!$B$2:$B$873=$B335),0),4))</f>
        <v/>
      </c>
      <c r="E335" s="11" t="str">
        <f t="array" ref="E335">IF(ISERROR(INDEX('Crop Comparison'!$A$2:$D$873,MATCH(1,('Crop Comparison'!$A$2:$A$873=$A$9)*('Crop Comparison'!$B$2:$B$873=$C335),0),4)),"",INDEX('Crop Comparison'!$A$2:$D$873,MATCH(1,('Crop Comparison'!$A$2:$A$873=$A$9)*('Crop Comparison'!$B$2:$B$873=$C335),0),4))</f>
        <v/>
      </c>
      <c r="F335" s="28" t="str">
        <f t="array" ref="F335">IF(ISERROR(INDEX(Lookup_PestUse!$A$1:$D$876,SMALL(IF(Lookup_PestUse!$B$1:$B$876=$F$9,ROW(Lookup_PestUse!$B$1:$B$876)),ROW(Lookup_PestUse!321:321)),1)),"",INDEX(Lookup_PestUse!$A$1:$B$876,SMALL(IF(Lookup_PestUse!$B$1:$B$876=$F$9,ROW(Lookup_PestUse!$B$1:$B$876)),ROW(Lookup_PestUse!321:321)),1))</f>
        <v/>
      </c>
      <c r="G335" s="29" t="str">
        <f t="array" ref="G335">IF(ISERROR(INDEX(Lookup_PestUse!$A$1:$D$876,MATCH(1,(Lookup_PestUse!$A$1:$A$876=$F335)*(Lookup_PestUse!$B$1:$B$876=$F$9),0),3)),"",INDEX(Lookup_PestUse!$A$1:$D$876,MATCH(1,(Lookup_PestUse!$A$1:$A$876=$F335)*(Lookup_PestUse!$B$1:$B$876=$F$9),0),3))</f>
        <v/>
      </c>
      <c r="H335" s="30" t="str">
        <f t="array" ref="H335">IF(ISERROR(INDEX(Lookup_PestUse!$A$1:$D$876,MATCH(1,(Lookup_PestUse!$A$1:$A$876=$F335)*(Lookup_PestUse!$B$1:$B$876=$F$9),0),4)),"",INDEX(Lookup_PestUse!$A$1:$D$876,MATCH(1,(Lookup_PestUse!$A$1:$A$876=$F335)*(Lookup_PestUse!$B$1:$B$876=$F$9),0),4))</f>
        <v/>
      </c>
    </row>
    <row r="336" spans="1:8" x14ac:dyDescent="0.2">
      <c r="A336" s="28" t="str">
        <f t="array" ref="A336">IF(ISERROR(INDEX('Crop Comparison'!$A$1:$B$873,SMALL(IF('Crop Comparison'!$A$1:$A$873=$A$9,ROW('Crop Comparison'!$A$1:$A$873)),ROW('Crop Comparison'!321:321)),2)),"",INDEX('Crop Comparison'!$A$1:$B$873,SMALL(IF('Crop Comparison'!$A$1:$A$873=$A$9,ROW('Crop Comparison'!$A$1:$A$873)),ROW('Crop Comparison'!321:321)),2))</f>
        <v/>
      </c>
      <c r="B336" s="29" t="str">
        <f t="array" ref="B336">IF(ISERROR(INDEX('Crop Comparison'!$A$2:$D$873,MATCH(1,('Crop Comparison'!$A$2:$A$873=$A$9)*('Crop Comparison'!$B$2:$B$873=$A336),0),3)),"",INDEX('Crop Comparison'!$A$2:$D$873,MATCH(1,('Crop Comparison'!$A$2:$A$873=$A$9)*('Crop Comparison'!$B$2:$B$873=$A336),0),3))</f>
        <v/>
      </c>
      <c r="C336" s="30" t="str">
        <f t="array" ref="C336">IF(ISERROR(INDEX('Crop Comparison'!$A$2:$D$873,MATCH(1,('Crop Comparison'!$A$2:$A$873=$A$9)*('Crop Comparison'!$B$2:$B$873=$A336),0),4)),"",INDEX('Crop Comparison'!$A$2:$D$873,MATCH(1,('Crop Comparison'!$A$2:$A$873=$A$9)*('Crop Comparison'!$B$2:$B$873=$A336),0),4))</f>
        <v/>
      </c>
      <c r="D336" s="17" t="str">
        <f t="array" ref="D336">IF(ISERROR(INDEX('Crop Comparison'!$A$2:$D$873,MATCH(1,('Crop Comparison'!$A$2:$A$873=$A$9)*('Crop Comparison'!$B$2:$B$873=$B336),0),4)),"",INDEX('Crop Comparison'!$A$2:$D$873,MATCH(1,('Crop Comparison'!$A$2:$A$873=$A$9)*('Crop Comparison'!$B$2:$B$873=$B336),0),4))</f>
        <v/>
      </c>
      <c r="E336" s="11" t="str">
        <f t="array" ref="E336">IF(ISERROR(INDEX('Crop Comparison'!$A$2:$D$873,MATCH(1,('Crop Comparison'!$A$2:$A$873=$A$9)*('Crop Comparison'!$B$2:$B$873=$C336),0),4)),"",INDEX('Crop Comparison'!$A$2:$D$873,MATCH(1,('Crop Comparison'!$A$2:$A$873=$A$9)*('Crop Comparison'!$B$2:$B$873=$C336),0),4))</f>
        <v/>
      </c>
      <c r="F336" s="28" t="str">
        <f t="array" ref="F336">IF(ISERROR(INDEX(Lookup_PestUse!$A$1:$D$876,SMALL(IF(Lookup_PestUse!$B$1:$B$876=$F$9,ROW(Lookup_PestUse!$B$1:$B$876)),ROW(Lookup_PestUse!322:322)),1)),"",INDEX(Lookup_PestUse!$A$1:$B$876,SMALL(IF(Lookup_PestUse!$B$1:$B$876=$F$9,ROW(Lookup_PestUse!$B$1:$B$876)),ROW(Lookup_PestUse!322:322)),1))</f>
        <v/>
      </c>
      <c r="G336" s="29" t="str">
        <f t="array" ref="G336">IF(ISERROR(INDEX(Lookup_PestUse!$A$1:$D$876,MATCH(1,(Lookup_PestUse!$A$1:$A$876=$F336)*(Lookup_PestUse!$B$1:$B$876=$F$9),0),3)),"",INDEX(Lookup_PestUse!$A$1:$D$876,MATCH(1,(Lookup_PestUse!$A$1:$A$876=$F336)*(Lookup_PestUse!$B$1:$B$876=$F$9),0),3))</f>
        <v/>
      </c>
      <c r="H336" s="30" t="str">
        <f t="array" ref="H336">IF(ISERROR(INDEX(Lookup_PestUse!$A$1:$D$876,MATCH(1,(Lookup_PestUse!$A$1:$A$876=$F336)*(Lookup_PestUse!$B$1:$B$876=$F$9),0),4)),"",INDEX(Lookup_PestUse!$A$1:$D$876,MATCH(1,(Lookup_PestUse!$A$1:$A$876=$F336)*(Lookup_PestUse!$B$1:$B$876=$F$9),0),4))</f>
        <v/>
      </c>
    </row>
    <row r="337" spans="1:8" x14ac:dyDescent="0.2">
      <c r="A337" s="28" t="str">
        <f t="array" ref="A337">IF(ISERROR(INDEX('Crop Comparison'!$A$1:$B$873,SMALL(IF('Crop Comparison'!$A$1:$A$873=$A$9,ROW('Crop Comparison'!$A$1:$A$873)),ROW('Crop Comparison'!322:322)),2)),"",INDEX('Crop Comparison'!$A$1:$B$873,SMALL(IF('Crop Comparison'!$A$1:$A$873=$A$9,ROW('Crop Comparison'!$A$1:$A$873)),ROW('Crop Comparison'!322:322)),2))</f>
        <v/>
      </c>
      <c r="B337" s="29" t="str">
        <f t="array" ref="B337">IF(ISERROR(INDEX('Crop Comparison'!$A$2:$D$873,MATCH(1,('Crop Comparison'!$A$2:$A$873=$A$9)*('Crop Comparison'!$B$2:$B$873=$A337),0),3)),"",INDEX('Crop Comparison'!$A$2:$D$873,MATCH(1,('Crop Comparison'!$A$2:$A$873=$A$9)*('Crop Comparison'!$B$2:$B$873=$A337),0),3))</f>
        <v/>
      </c>
      <c r="C337" s="30" t="str">
        <f t="array" ref="C337">IF(ISERROR(INDEX('Crop Comparison'!$A$2:$D$873,MATCH(1,('Crop Comparison'!$A$2:$A$873=$A$9)*('Crop Comparison'!$B$2:$B$873=$A337),0),4)),"",INDEX('Crop Comparison'!$A$2:$D$873,MATCH(1,('Crop Comparison'!$A$2:$A$873=$A$9)*('Crop Comparison'!$B$2:$B$873=$A337),0),4))</f>
        <v/>
      </c>
      <c r="D337" s="17" t="str">
        <f t="array" ref="D337">IF(ISERROR(INDEX('Crop Comparison'!$A$2:$D$873,MATCH(1,('Crop Comparison'!$A$2:$A$873=$A$9)*('Crop Comparison'!$B$2:$B$873=$B337),0),4)),"",INDEX('Crop Comparison'!$A$2:$D$873,MATCH(1,('Crop Comparison'!$A$2:$A$873=$A$9)*('Crop Comparison'!$B$2:$B$873=$B337),0),4))</f>
        <v/>
      </c>
      <c r="E337" s="11" t="str">
        <f t="array" ref="E337">IF(ISERROR(INDEX('Crop Comparison'!$A$2:$D$873,MATCH(1,('Crop Comparison'!$A$2:$A$873=$A$9)*('Crop Comparison'!$B$2:$B$873=$C337),0),4)),"",INDEX('Crop Comparison'!$A$2:$D$873,MATCH(1,('Crop Comparison'!$A$2:$A$873=$A$9)*('Crop Comparison'!$B$2:$B$873=$C337),0),4))</f>
        <v/>
      </c>
      <c r="F337" s="28" t="str">
        <f t="array" ref="F337">IF(ISERROR(INDEX(Lookup_PestUse!$A$1:$D$876,SMALL(IF(Lookup_PestUse!$B$1:$B$876=$F$9,ROW(Lookup_PestUse!$B$1:$B$876)),ROW(Lookup_PestUse!323:323)),1)),"",INDEX(Lookup_PestUse!$A$1:$B$876,SMALL(IF(Lookup_PestUse!$B$1:$B$876=$F$9,ROW(Lookup_PestUse!$B$1:$B$876)),ROW(Lookup_PestUse!323:323)),1))</f>
        <v/>
      </c>
      <c r="G337" s="29" t="str">
        <f t="array" ref="G337">IF(ISERROR(INDEX(Lookup_PestUse!$A$1:$D$876,MATCH(1,(Lookup_PestUse!$A$1:$A$876=$F337)*(Lookup_PestUse!$B$1:$B$876=$F$9),0),3)),"",INDEX(Lookup_PestUse!$A$1:$D$876,MATCH(1,(Lookup_PestUse!$A$1:$A$876=$F337)*(Lookup_PestUse!$B$1:$B$876=$F$9),0),3))</f>
        <v/>
      </c>
      <c r="H337" s="30" t="str">
        <f t="array" ref="H337">IF(ISERROR(INDEX(Lookup_PestUse!$A$1:$D$876,MATCH(1,(Lookup_PestUse!$A$1:$A$876=$F337)*(Lookup_PestUse!$B$1:$B$876=$F$9),0),4)),"",INDEX(Lookup_PestUse!$A$1:$D$876,MATCH(1,(Lookup_PestUse!$A$1:$A$876=$F337)*(Lookup_PestUse!$B$1:$B$876=$F$9),0),4))</f>
        <v/>
      </c>
    </row>
    <row r="338" spans="1:8" x14ac:dyDescent="0.2">
      <c r="A338" s="28" t="str">
        <f t="array" ref="A338">IF(ISERROR(INDEX('Crop Comparison'!$A$1:$B$873,SMALL(IF('Crop Comparison'!$A$1:$A$873=$A$9,ROW('Crop Comparison'!$A$1:$A$873)),ROW('Crop Comparison'!323:323)),2)),"",INDEX('Crop Comparison'!$A$1:$B$873,SMALL(IF('Crop Comparison'!$A$1:$A$873=$A$9,ROW('Crop Comparison'!$A$1:$A$873)),ROW('Crop Comparison'!323:323)),2))</f>
        <v/>
      </c>
      <c r="B338" s="29" t="str">
        <f t="array" ref="B338">IF(ISERROR(INDEX('Crop Comparison'!$A$2:$D$873,MATCH(1,('Crop Comparison'!$A$2:$A$873=$A$9)*('Crop Comparison'!$B$2:$B$873=$A338),0),3)),"",INDEX('Crop Comparison'!$A$2:$D$873,MATCH(1,('Crop Comparison'!$A$2:$A$873=$A$9)*('Crop Comparison'!$B$2:$B$873=$A338),0),3))</f>
        <v/>
      </c>
      <c r="C338" s="30" t="str">
        <f t="array" ref="C338">IF(ISERROR(INDEX('Crop Comparison'!$A$2:$D$873,MATCH(1,('Crop Comparison'!$A$2:$A$873=$A$9)*('Crop Comparison'!$B$2:$B$873=$A338),0),4)),"",INDEX('Crop Comparison'!$A$2:$D$873,MATCH(1,('Crop Comparison'!$A$2:$A$873=$A$9)*('Crop Comparison'!$B$2:$B$873=$A338),0),4))</f>
        <v/>
      </c>
      <c r="D338" s="17" t="str">
        <f t="array" ref="D338">IF(ISERROR(INDEX('Crop Comparison'!$A$2:$D$873,MATCH(1,('Crop Comparison'!$A$2:$A$873=$A$9)*('Crop Comparison'!$B$2:$B$873=$B338),0),4)),"",INDEX('Crop Comparison'!$A$2:$D$873,MATCH(1,('Crop Comparison'!$A$2:$A$873=$A$9)*('Crop Comparison'!$B$2:$B$873=$B338),0),4))</f>
        <v/>
      </c>
      <c r="E338" s="11" t="str">
        <f t="array" ref="E338">IF(ISERROR(INDEX('Crop Comparison'!$A$2:$D$873,MATCH(1,('Crop Comparison'!$A$2:$A$873=$A$9)*('Crop Comparison'!$B$2:$B$873=$C338),0),4)),"",INDEX('Crop Comparison'!$A$2:$D$873,MATCH(1,('Crop Comparison'!$A$2:$A$873=$A$9)*('Crop Comparison'!$B$2:$B$873=$C338),0),4))</f>
        <v/>
      </c>
      <c r="F338" s="28" t="str">
        <f t="array" ref="F338">IF(ISERROR(INDEX(Lookup_PestUse!$A$1:$D$876,SMALL(IF(Lookup_PestUse!$B$1:$B$876=$F$9,ROW(Lookup_PestUse!$B$1:$B$876)),ROW(Lookup_PestUse!324:324)),1)),"",INDEX(Lookup_PestUse!$A$1:$B$876,SMALL(IF(Lookup_PestUse!$B$1:$B$876=$F$9,ROW(Lookup_PestUse!$B$1:$B$876)),ROW(Lookup_PestUse!324:324)),1))</f>
        <v/>
      </c>
      <c r="G338" s="29" t="str">
        <f t="array" ref="G338">IF(ISERROR(INDEX(Lookup_PestUse!$A$1:$D$876,MATCH(1,(Lookup_PestUse!$A$1:$A$876=$F338)*(Lookup_PestUse!$B$1:$B$876=$F$9),0),3)),"",INDEX(Lookup_PestUse!$A$1:$D$876,MATCH(1,(Lookup_PestUse!$A$1:$A$876=$F338)*(Lookup_PestUse!$B$1:$B$876=$F$9),0),3))</f>
        <v/>
      </c>
      <c r="H338" s="30" t="str">
        <f t="array" ref="H338">IF(ISERROR(INDEX(Lookup_PestUse!$A$1:$D$876,MATCH(1,(Lookup_PestUse!$A$1:$A$876=$F338)*(Lookup_PestUse!$B$1:$B$876=$F$9),0),4)),"",INDEX(Lookup_PestUse!$A$1:$D$876,MATCH(1,(Lookup_PestUse!$A$1:$A$876=$F338)*(Lookup_PestUse!$B$1:$B$876=$F$9),0),4))</f>
        <v/>
      </c>
    </row>
    <row r="339" spans="1:8" x14ac:dyDescent="0.2">
      <c r="A339" s="28" t="str">
        <f t="array" ref="A339">IF(ISERROR(INDEX('Crop Comparison'!$A$1:$B$873,SMALL(IF('Crop Comparison'!$A$1:$A$873=$A$9,ROW('Crop Comparison'!$A$1:$A$873)),ROW('Crop Comparison'!324:324)),2)),"",INDEX('Crop Comparison'!$A$1:$B$873,SMALL(IF('Crop Comparison'!$A$1:$A$873=$A$9,ROW('Crop Comparison'!$A$1:$A$873)),ROW('Crop Comparison'!324:324)),2))</f>
        <v/>
      </c>
      <c r="B339" s="29" t="str">
        <f t="array" ref="B339">IF(ISERROR(INDEX('Crop Comparison'!$A$2:$D$873,MATCH(1,('Crop Comparison'!$A$2:$A$873=$A$9)*('Crop Comparison'!$B$2:$B$873=$A339),0),3)),"",INDEX('Crop Comparison'!$A$2:$D$873,MATCH(1,('Crop Comparison'!$A$2:$A$873=$A$9)*('Crop Comparison'!$B$2:$B$873=$A339),0),3))</f>
        <v/>
      </c>
      <c r="C339" s="30" t="str">
        <f t="array" ref="C339">IF(ISERROR(INDEX('Crop Comparison'!$A$2:$D$873,MATCH(1,('Crop Comparison'!$A$2:$A$873=$A$9)*('Crop Comparison'!$B$2:$B$873=$A339),0),4)),"",INDEX('Crop Comparison'!$A$2:$D$873,MATCH(1,('Crop Comparison'!$A$2:$A$873=$A$9)*('Crop Comparison'!$B$2:$B$873=$A339),0),4))</f>
        <v/>
      </c>
      <c r="D339" s="17" t="str">
        <f t="array" ref="D339">IF(ISERROR(INDEX('Crop Comparison'!$A$2:$D$873,MATCH(1,('Crop Comparison'!$A$2:$A$873=$A$9)*('Crop Comparison'!$B$2:$B$873=$B339),0),4)),"",INDEX('Crop Comparison'!$A$2:$D$873,MATCH(1,('Crop Comparison'!$A$2:$A$873=$A$9)*('Crop Comparison'!$B$2:$B$873=$B339),0),4))</f>
        <v/>
      </c>
      <c r="E339" s="11" t="str">
        <f t="array" ref="E339">IF(ISERROR(INDEX('Crop Comparison'!$A$2:$D$873,MATCH(1,('Crop Comparison'!$A$2:$A$873=$A$9)*('Crop Comparison'!$B$2:$B$873=$C339),0),4)),"",INDEX('Crop Comparison'!$A$2:$D$873,MATCH(1,('Crop Comparison'!$A$2:$A$873=$A$9)*('Crop Comparison'!$B$2:$B$873=$C339),0),4))</f>
        <v/>
      </c>
      <c r="F339" s="28" t="str">
        <f t="array" ref="F339">IF(ISERROR(INDEX(Lookup_PestUse!$A$1:$D$876,SMALL(IF(Lookup_PestUse!$B$1:$B$876=$F$9,ROW(Lookup_PestUse!$B$1:$B$876)),ROW(Lookup_PestUse!325:325)),1)),"",INDEX(Lookup_PestUse!$A$1:$B$876,SMALL(IF(Lookup_PestUse!$B$1:$B$876=$F$9,ROW(Lookup_PestUse!$B$1:$B$876)),ROW(Lookup_PestUse!325:325)),1))</f>
        <v/>
      </c>
      <c r="G339" s="29" t="str">
        <f t="array" ref="G339">IF(ISERROR(INDEX(Lookup_PestUse!$A$1:$D$876,MATCH(1,(Lookup_PestUse!$A$1:$A$876=$F339)*(Lookup_PestUse!$B$1:$B$876=$F$9),0),3)),"",INDEX(Lookup_PestUse!$A$1:$D$876,MATCH(1,(Lookup_PestUse!$A$1:$A$876=$F339)*(Lookup_PestUse!$B$1:$B$876=$F$9),0),3))</f>
        <v/>
      </c>
      <c r="H339" s="30" t="str">
        <f t="array" ref="H339">IF(ISERROR(INDEX(Lookup_PestUse!$A$1:$D$876,MATCH(1,(Lookup_PestUse!$A$1:$A$876=$F339)*(Lookup_PestUse!$B$1:$B$876=$F$9),0),4)),"",INDEX(Lookup_PestUse!$A$1:$D$876,MATCH(1,(Lookup_PestUse!$A$1:$A$876=$F339)*(Lookup_PestUse!$B$1:$B$876=$F$9),0),4))</f>
        <v/>
      </c>
    </row>
    <row r="340" spans="1:8" x14ac:dyDescent="0.2">
      <c r="A340" s="28" t="str">
        <f t="array" ref="A340">IF(ISERROR(INDEX('Crop Comparison'!$A$1:$B$873,SMALL(IF('Crop Comparison'!$A$1:$A$873=$A$9,ROW('Crop Comparison'!$A$1:$A$873)),ROW('Crop Comparison'!325:325)),2)),"",INDEX('Crop Comparison'!$A$1:$B$873,SMALL(IF('Crop Comparison'!$A$1:$A$873=$A$9,ROW('Crop Comparison'!$A$1:$A$873)),ROW('Crop Comparison'!325:325)),2))</f>
        <v/>
      </c>
      <c r="B340" s="29" t="str">
        <f t="array" ref="B340">IF(ISERROR(INDEX('Crop Comparison'!$A$2:$D$873,MATCH(1,('Crop Comparison'!$A$2:$A$873=$A$9)*('Crop Comparison'!$B$2:$B$873=$A340),0),3)),"",INDEX('Crop Comparison'!$A$2:$D$873,MATCH(1,('Crop Comparison'!$A$2:$A$873=$A$9)*('Crop Comparison'!$B$2:$B$873=$A340),0),3))</f>
        <v/>
      </c>
      <c r="C340" s="30" t="str">
        <f t="array" ref="C340">IF(ISERROR(INDEX('Crop Comparison'!$A$2:$D$873,MATCH(1,('Crop Comparison'!$A$2:$A$873=$A$9)*('Crop Comparison'!$B$2:$B$873=$A340),0),4)),"",INDEX('Crop Comparison'!$A$2:$D$873,MATCH(1,('Crop Comparison'!$A$2:$A$873=$A$9)*('Crop Comparison'!$B$2:$B$873=$A340),0),4))</f>
        <v/>
      </c>
      <c r="D340" s="17" t="str">
        <f t="array" ref="D340">IF(ISERROR(INDEX('Crop Comparison'!$A$2:$D$873,MATCH(1,('Crop Comparison'!$A$2:$A$873=$A$9)*('Crop Comparison'!$B$2:$B$873=$B340),0),4)),"",INDEX('Crop Comparison'!$A$2:$D$873,MATCH(1,('Crop Comparison'!$A$2:$A$873=$A$9)*('Crop Comparison'!$B$2:$B$873=$B340),0),4))</f>
        <v/>
      </c>
      <c r="E340" s="11" t="str">
        <f t="array" ref="E340">IF(ISERROR(INDEX('Crop Comparison'!$A$2:$D$873,MATCH(1,('Crop Comparison'!$A$2:$A$873=$A$9)*('Crop Comparison'!$B$2:$B$873=$C340),0),4)),"",INDEX('Crop Comparison'!$A$2:$D$873,MATCH(1,('Crop Comparison'!$A$2:$A$873=$A$9)*('Crop Comparison'!$B$2:$B$873=$C340),0),4))</f>
        <v/>
      </c>
      <c r="F340" s="28" t="str">
        <f t="array" ref="F340">IF(ISERROR(INDEX(Lookup_PestUse!$A$1:$D$876,SMALL(IF(Lookup_PestUse!$B$1:$B$876=$F$9,ROW(Lookup_PestUse!$B$1:$B$876)),ROW(Lookup_PestUse!326:326)),1)),"",INDEX(Lookup_PestUse!$A$1:$B$876,SMALL(IF(Lookup_PestUse!$B$1:$B$876=$F$9,ROW(Lookup_PestUse!$B$1:$B$876)),ROW(Lookup_PestUse!326:326)),1))</f>
        <v/>
      </c>
      <c r="G340" s="29" t="str">
        <f t="array" ref="G340">IF(ISERROR(INDEX(Lookup_PestUse!$A$1:$D$876,MATCH(1,(Lookup_PestUse!$A$1:$A$876=$F340)*(Lookup_PestUse!$B$1:$B$876=$F$9),0),3)),"",INDEX(Lookup_PestUse!$A$1:$D$876,MATCH(1,(Lookup_PestUse!$A$1:$A$876=$F340)*(Lookup_PestUse!$B$1:$B$876=$F$9),0),3))</f>
        <v/>
      </c>
      <c r="H340" s="30" t="str">
        <f t="array" ref="H340">IF(ISERROR(INDEX(Lookup_PestUse!$A$1:$D$876,MATCH(1,(Lookup_PestUse!$A$1:$A$876=$F340)*(Lookup_PestUse!$B$1:$B$876=$F$9),0),4)),"",INDEX(Lookup_PestUse!$A$1:$D$876,MATCH(1,(Lookup_PestUse!$A$1:$A$876=$F340)*(Lookup_PestUse!$B$1:$B$876=$F$9),0),4))</f>
        <v/>
      </c>
    </row>
    <row r="341" spans="1:8" x14ac:dyDescent="0.2">
      <c r="A341" s="28" t="str">
        <f t="array" ref="A341">IF(ISERROR(INDEX('Crop Comparison'!$A$1:$B$873,SMALL(IF('Crop Comparison'!$A$1:$A$873=$A$9,ROW('Crop Comparison'!$A$1:$A$873)),ROW('Crop Comparison'!326:326)),2)),"",INDEX('Crop Comparison'!$A$1:$B$873,SMALL(IF('Crop Comparison'!$A$1:$A$873=$A$9,ROW('Crop Comparison'!$A$1:$A$873)),ROW('Crop Comparison'!326:326)),2))</f>
        <v/>
      </c>
      <c r="B341" s="29" t="str">
        <f t="array" ref="B341">IF(ISERROR(INDEX('Crop Comparison'!$A$2:$D$873,MATCH(1,('Crop Comparison'!$A$2:$A$873=$A$9)*('Crop Comparison'!$B$2:$B$873=$A341),0),3)),"",INDEX('Crop Comparison'!$A$2:$D$873,MATCH(1,('Crop Comparison'!$A$2:$A$873=$A$9)*('Crop Comparison'!$B$2:$B$873=$A341),0),3))</f>
        <v/>
      </c>
      <c r="C341" s="30" t="str">
        <f t="array" ref="C341">IF(ISERROR(INDEX('Crop Comparison'!$A$2:$D$873,MATCH(1,('Crop Comparison'!$A$2:$A$873=$A$9)*('Crop Comparison'!$B$2:$B$873=$A341),0),4)),"",INDEX('Crop Comparison'!$A$2:$D$873,MATCH(1,('Crop Comparison'!$A$2:$A$873=$A$9)*('Crop Comparison'!$B$2:$B$873=$A341),0),4))</f>
        <v/>
      </c>
      <c r="D341" s="17" t="str">
        <f t="array" ref="D341">IF(ISERROR(INDEX('Crop Comparison'!$A$2:$D$873,MATCH(1,('Crop Comparison'!$A$2:$A$873=$A$9)*('Crop Comparison'!$B$2:$B$873=$B341),0),4)),"",INDEX('Crop Comparison'!$A$2:$D$873,MATCH(1,('Crop Comparison'!$A$2:$A$873=$A$9)*('Crop Comparison'!$B$2:$B$873=$B341),0),4))</f>
        <v/>
      </c>
      <c r="E341" s="11" t="str">
        <f t="array" ref="E341">IF(ISERROR(INDEX('Crop Comparison'!$A$2:$D$873,MATCH(1,('Crop Comparison'!$A$2:$A$873=$A$9)*('Crop Comparison'!$B$2:$B$873=$C341),0),4)),"",INDEX('Crop Comparison'!$A$2:$D$873,MATCH(1,('Crop Comparison'!$A$2:$A$873=$A$9)*('Crop Comparison'!$B$2:$B$873=$C341),0),4))</f>
        <v/>
      </c>
      <c r="F341" s="28" t="str">
        <f t="array" ref="F341">IF(ISERROR(INDEX(Lookup_PestUse!$A$1:$D$876,SMALL(IF(Lookup_PestUse!$B$1:$B$876=$F$9,ROW(Lookup_PestUse!$B$1:$B$876)),ROW(Lookup_PestUse!327:327)),1)),"",INDEX(Lookup_PestUse!$A$1:$B$876,SMALL(IF(Lookup_PestUse!$B$1:$B$876=$F$9,ROW(Lookup_PestUse!$B$1:$B$876)),ROW(Lookup_PestUse!327:327)),1))</f>
        <v/>
      </c>
      <c r="G341" s="29" t="str">
        <f t="array" ref="G341">IF(ISERROR(INDEX(Lookup_PestUse!$A$1:$D$876,MATCH(1,(Lookup_PestUse!$A$1:$A$876=$F341)*(Lookup_PestUse!$B$1:$B$876=$F$9),0),3)),"",INDEX(Lookup_PestUse!$A$1:$D$876,MATCH(1,(Lookup_PestUse!$A$1:$A$876=$F341)*(Lookup_PestUse!$B$1:$B$876=$F$9),0),3))</f>
        <v/>
      </c>
      <c r="H341" s="30" t="str">
        <f t="array" ref="H341">IF(ISERROR(INDEX(Lookup_PestUse!$A$1:$D$876,MATCH(1,(Lookup_PestUse!$A$1:$A$876=$F341)*(Lookup_PestUse!$B$1:$B$876=$F$9),0),4)),"",INDEX(Lookup_PestUse!$A$1:$D$876,MATCH(1,(Lookup_PestUse!$A$1:$A$876=$F341)*(Lookup_PestUse!$B$1:$B$876=$F$9),0),4))</f>
        <v/>
      </c>
    </row>
    <row r="342" spans="1:8" x14ac:dyDescent="0.2">
      <c r="A342" s="28" t="str">
        <f t="array" ref="A342">IF(ISERROR(INDEX('Crop Comparison'!$A$1:$B$873,SMALL(IF('Crop Comparison'!$A$1:$A$873=$A$9,ROW('Crop Comparison'!$A$1:$A$873)),ROW('Crop Comparison'!327:327)),2)),"",INDEX('Crop Comparison'!$A$1:$B$873,SMALL(IF('Crop Comparison'!$A$1:$A$873=$A$9,ROW('Crop Comparison'!$A$1:$A$873)),ROW('Crop Comparison'!327:327)),2))</f>
        <v/>
      </c>
      <c r="B342" s="29" t="str">
        <f t="array" ref="B342">IF(ISERROR(INDEX('Crop Comparison'!$A$2:$D$873,MATCH(1,('Crop Comparison'!$A$2:$A$873=$A$9)*('Crop Comparison'!$B$2:$B$873=$A342),0),3)),"",INDEX('Crop Comparison'!$A$2:$D$873,MATCH(1,('Crop Comparison'!$A$2:$A$873=$A$9)*('Crop Comparison'!$B$2:$B$873=$A342),0),3))</f>
        <v/>
      </c>
      <c r="C342" s="30" t="str">
        <f t="array" ref="C342">IF(ISERROR(INDEX('Crop Comparison'!$A$2:$D$873,MATCH(1,('Crop Comparison'!$A$2:$A$873=$A$9)*('Crop Comparison'!$B$2:$B$873=$A342),0),4)),"",INDEX('Crop Comparison'!$A$2:$D$873,MATCH(1,('Crop Comparison'!$A$2:$A$873=$A$9)*('Crop Comparison'!$B$2:$B$873=$A342),0),4))</f>
        <v/>
      </c>
      <c r="D342" s="17" t="str">
        <f t="array" ref="D342">IF(ISERROR(INDEX('Crop Comparison'!$A$2:$D$873,MATCH(1,('Crop Comparison'!$A$2:$A$873=$A$9)*('Crop Comparison'!$B$2:$B$873=$B342),0),4)),"",INDEX('Crop Comparison'!$A$2:$D$873,MATCH(1,('Crop Comparison'!$A$2:$A$873=$A$9)*('Crop Comparison'!$B$2:$B$873=$B342),0),4))</f>
        <v/>
      </c>
      <c r="E342" s="11" t="str">
        <f t="array" ref="E342">IF(ISERROR(INDEX('Crop Comparison'!$A$2:$D$873,MATCH(1,('Crop Comparison'!$A$2:$A$873=$A$9)*('Crop Comparison'!$B$2:$B$873=$C342),0),4)),"",INDEX('Crop Comparison'!$A$2:$D$873,MATCH(1,('Crop Comparison'!$A$2:$A$873=$A$9)*('Crop Comparison'!$B$2:$B$873=$C342),0),4))</f>
        <v/>
      </c>
      <c r="F342" s="28" t="str">
        <f t="array" ref="F342">IF(ISERROR(INDEX(Lookup_PestUse!$A$1:$D$876,SMALL(IF(Lookup_PestUse!$B$1:$B$876=$F$9,ROW(Lookup_PestUse!$B$1:$B$876)),ROW(Lookup_PestUse!328:328)),1)),"",INDEX(Lookup_PestUse!$A$1:$B$876,SMALL(IF(Lookup_PestUse!$B$1:$B$876=$F$9,ROW(Lookup_PestUse!$B$1:$B$876)),ROW(Lookup_PestUse!328:328)),1))</f>
        <v/>
      </c>
      <c r="G342" s="29" t="str">
        <f t="array" ref="G342">IF(ISERROR(INDEX(Lookup_PestUse!$A$1:$D$876,MATCH(1,(Lookup_PestUse!$A$1:$A$876=$F342)*(Lookup_PestUse!$B$1:$B$876=$F$9),0),3)),"",INDEX(Lookup_PestUse!$A$1:$D$876,MATCH(1,(Lookup_PestUse!$A$1:$A$876=$F342)*(Lookup_PestUse!$B$1:$B$876=$F$9),0),3))</f>
        <v/>
      </c>
      <c r="H342" s="30" t="str">
        <f t="array" ref="H342">IF(ISERROR(INDEX(Lookup_PestUse!$A$1:$D$876,MATCH(1,(Lookup_PestUse!$A$1:$A$876=$F342)*(Lookup_PestUse!$B$1:$B$876=$F$9),0),4)),"",INDEX(Lookup_PestUse!$A$1:$D$876,MATCH(1,(Lookup_PestUse!$A$1:$A$876=$F342)*(Lookup_PestUse!$B$1:$B$876=$F$9),0),4))</f>
        <v/>
      </c>
    </row>
    <row r="343" spans="1:8" x14ac:dyDescent="0.2">
      <c r="A343" s="28" t="str">
        <f t="array" ref="A343">IF(ISERROR(INDEX('Crop Comparison'!$A$1:$B$873,SMALL(IF('Crop Comparison'!$A$1:$A$873=$A$9,ROW('Crop Comparison'!$A$1:$A$873)),ROW('Crop Comparison'!328:328)),2)),"",INDEX('Crop Comparison'!$A$1:$B$873,SMALL(IF('Crop Comparison'!$A$1:$A$873=$A$9,ROW('Crop Comparison'!$A$1:$A$873)),ROW('Crop Comparison'!328:328)),2))</f>
        <v/>
      </c>
      <c r="B343" s="29" t="str">
        <f t="array" ref="B343">IF(ISERROR(INDEX('Crop Comparison'!$A$2:$D$873,MATCH(1,('Crop Comparison'!$A$2:$A$873=$A$9)*('Crop Comparison'!$B$2:$B$873=$A343),0),3)),"",INDEX('Crop Comparison'!$A$2:$D$873,MATCH(1,('Crop Comparison'!$A$2:$A$873=$A$9)*('Crop Comparison'!$B$2:$B$873=$A343),0),3))</f>
        <v/>
      </c>
      <c r="C343" s="30" t="str">
        <f t="array" ref="C343">IF(ISERROR(INDEX('Crop Comparison'!$A$2:$D$873,MATCH(1,('Crop Comparison'!$A$2:$A$873=$A$9)*('Crop Comparison'!$B$2:$B$873=$A343),0),4)),"",INDEX('Crop Comparison'!$A$2:$D$873,MATCH(1,('Crop Comparison'!$A$2:$A$873=$A$9)*('Crop Comparison'!$B$2:$B$873=$A343),0),4))</f>
        <v/>
      </c>
      <c r="D343" s="17" t="str">
        <f t="array" ref="D343">IF(ISERROR(INDEX('Crop Comparison'!$A$2:$D$873,MATCH(1,('Crop Comparison'!$A$2:$A$873=$A$9)*('Crop Comparison'!$B$2:$B$873=$B343),0),4)),"",INDEX('Crop Comparison'!$A$2:$D$873,MATCH(1,('Crop Comparison'!$A$2:$A$873=$A$9)*('Crop Comparison'!$B$2:$B$873=$B343),0),4))</f>
        <v/>
      </c>
      <c r="E343" s="11" t="str">
        <f t="array" ref="E343">IF(ISERROR(INDEX('Crop Comparison'!$A$2:$D$873,MATCH(1,('Crop Comparison'!$A$2:$A$873=$A$9)*('Crop Comparison'!$B$2:$B$873=$C343),0),4)),"",INDEX('Crop Comparison'!$A$2:$D$873,MATCH(1,('Crop Comparison'!$A$2:$A$873=$A$9)*('Crop Comparison'!$B$2:$B$873=$C343),0),4))</f>
        <v/>
      </c>
      <c r="F343" s="28" t="str">
        <f t="array" ref="F343">IF(ISERROR(INDEX(Lookup_PestUse!$A$1:$D$876,SMALL(IF(Lookup_PestUse!$B$1:$B$876=$F$9,ROW(Lookup_PestUse!$B$1:$B$876)),ROW(Lookup_PestUse!329:329)),1)),"",INDEX(Lookup_PestUse!$A$1:$B$876,SMALL(IF(Lookup_PestUse!$B$1:$B$876=$F$9,ROW(Lookup_PestUse!$B$1:$B$876)),ROW(Lookup_PestUse!329:329)),1))</f>
        <v/>
      </c>
      <c r="G343" s="29" t="str">
        <f t="array" ref="G343">IF(ISERROR(INDEX(Lookup_PestUse!$A$1:$D$876,MATCH(1,(Lookup_PestUse!$A$1:$A$876=$F343)*(Lookup_PestUse!$B$1:$B$876=$F$9),0),3)),"",INDEX(Lookup_PestUse!$A$1:$D$876,MATCH(1,(Lookup_PestUse!$A$1:$A$876=$F343)*(Lookup_PestUse!$B$1:$B$876=$F$9),0),3))</f>
        <v/>
      </c>
      <c r="H343" s="30" t="str">
        <f t="array" ref="H343">IF(ISERROR(INDEX(Lookup_PestUse!$A$1:$D$876,MATCH(1,(Lookup_PestUse!$A$1:$A$876=$F343)*(Lookup_PestUse!$B$1:$B$876=$F$9),0),4)),"",INDEX(Lookup_PestUse!$A$1:$D$876,MATCH(1,(Lookup_PestUse!$A$1:$A$876=$F343)*(Lookup_PestUse!$B$1:$B$876=$F$9),0),4))</f>
        <v/>
      </c>
    </row>
    <row r="344" spans="1:8" x14ac:dyDescent="0.2">
      <c r="A344" s="28" t="str">
        <f t="array" ref="A344">IF(ISERROR(INDEX('Crop Comparison'!$A$1:$B$873,SMALL(IF('Crop Comparison'!$A$1:$A$873=$A$9,ROW('Crop Comparison'!$A$1:$A$873)),ROW('Crop Comparison'!329:329)),2)),"",INDEX('Crop Comparison'!$A$1:$B$873,SMALL(IF('Crop Comparison'!$A$1:$A$873=$A$9,ROW('Crop Comparison'!$A$1:$A$873)),ROW('Crop Comparison'!329:329)),2))</f>
        <v/>
      </c>
      <c r="B344" s="29" t="str">
        <f t="array" ref="B344">IF(ISERROR(INDEX('Crop Comparison'!$A$2:$D$873,MATCH(1,('Crop Comparison'!$A$2:$A$873=$A$9)*('Crop Comparison'!$B$2:$B$873=$A344),0),3)),"",INDEX('Crop Comparison'!$A$2:$D$873,MATCH(1,('Crop Comparison'!$A$2:$A$873=$A$9)*('Crop Comparison'!$B$2:$B$873=$A344),0),3))</f>
        <v/>
      </c>
      <c r="C344" s="30" t="str">
        <f t="array" ref="C344">IF(ISERROR(INDEX('Crop Comparison'!$A$2:$D$873,MATCH(1,('Crop Comparison'!$A$2:$A$873=$A$9)*('Crop Comparison'!$B$2:$B$873=$A344),0),4)),"",INDEX('Crop Comparison'!$A$2:$D$873,MATCH(1,('Crop Comparison'!$A$2:$A$873=$A$9)*('Crop Comparison'!$B$2:$B$873=$A344),0),4))</f>
        <v/>
      </c>
      <c r="D344" s="17" t="str">
        <f t="array" ref="D344">IF(ISERROR(INDEX('Crop Comparison'!$A$2:$D$873,MATCH(1,('Crop Comparison'!$A$2:$A$873=$A$9)*('Crop Comparison'!$B$2:$B$873=$B344),0),4)),"",INDEX('Crop Comparison'!$A$2:$D$873,MATCH(1,('Crop Comparison'!$A$2:$A$873=$A$9)*('Crop Comparison'!$B$2:$B$873=$B344),0),4))</f>
        <v/>
      </c>
      <c r="E344" s="11" t="str">
        <f t="array" ref="E344">IF(ISERROR(INDEX('Crop Comparison'!$A$2:$D$873,MATCH(1,('Crop Comparison'!$A$2:$A$873=$A$9)*('Crop Comparison'!$B$2:$B$873=$C344),0),4)),"",INDEX('Crop Comparison'!$A$2:$D$873,MATCH(1,('Crop Comparison'!$A$2:$A$873=$A$9)*('Crop Comparison'!$B$2:$B$873=$C344),0),4))</f>
        <v/>
      </c>
      <c r="F344" s="28" t="str">
        <f t="array" ref="F344">IF(ISERROR(INDEX(Lookup_PestUse!$A$1:$D$876,SMALL(IF(Lookup_PestUse!$B$1:$B$876=$F$9,ROW(Lookup_PestUse!$B$1:$B$876)),ROW(Lookup_PestUse!330:330)),1)),"",INDEX(Lookup_PestUse!$A$1:$B$876,SMALL(IF(Lookup_PestUse!$B$1:$B$876=$F$9,ROW(Lookup_PestUse!$B$1:$B$876)),ROW(Lookup_PestUse!330:330)),1))</f>
        <v/>
      </c>
      <c r="G344" s="29" t="str">
        <f t="array" ref="G344">IF(ISERROR(INDEX(Lookup_PestUse!$A$1:$D$876,MATCH(1,(Lookup_PestUse!$A$1:$A$876=$F344)*(Lookup_PestUse!$B$1:$B$876=$F$9),0),3)),"",INDEX(Lookup_PestUse!$A$1:$D$876,MATCH(1,(Lookup_PestUse!$A$1:$A$876=$F344)*(Lookup_PestUse!$B$1:$B$876=$F$9),0),3))</f>
        <v/>
      </c>
      <c r="H344" s="30" t="str">
        <f t="array" ref="H344">IF(ISERROR(INDEX(Lookup_PestUse!$A$1:$D$876,MATCH(1,(Lookup_PestUse!$A$1:$A$876=$F344)*(Lookup_PestUse!$B$1:$B$876=$F$9),0),4)),"",INDEX(Lookup_PestUse!$A$1:$D$876,MATCH(1,(Lookup_PestUse!$A$1:$A$876=$F344)*(Lookup_PestUse!$B$1:$B$876=$F$9),0),4))</f>
        <v/>
      </c>
    </row>
    <row r="345" spans="1:8" x14ac:dyDescent="0.2">
      <c r="A345" s="28" t="str">
        <f t="array" ref="A345">IF(ISERROR(INDEX('Crop Comparison'!$A$1:$B$873,SMALL(IF('Crop Comparison'!$A$1:$A$873=$A$9,ROW('Crop Comparison'!$A$1:$A$873)),ROW('Crop Comparison'!330:330)),2)),"",INDEX('Crop Comparison'!$A$1:$B$873,SMALL(IF('Crop Comparison'!$A$1:$A$873=$A$9,ROW('Crop Comparison'!$A$1:$A$873)),ROW('Crop Comparison'!330:330)),2))</f>
        <v/>
      </c>
      <c r="B345" s="29" t="str">
        <f t="array" ref="B345">IF(ISERROR(INDEX('Crop Comparison'!$A$2:$D$873,MATCH(1,('Crop Comparison'!$A$2:$A$873=$A$9)*('Crop Comparison'!$B$2:$B$873=$A345),0),3)),"",INDEX('Crop Comparison'!$A$2:$D$873,MATCH(1,('Crop Comparison'!$A$2:$A$873=$A$9)*('Crop Comparison'!$B$2:$B$873=$A345),0),3))</f>
        <v/>
      </c>
      <c r="C345" s="30" t="str">
        <f t="array" ref="C345">IF(ISERROR(INDEX('Crop Comparison'!$A$2:$D$873,MATCH(1,('Crop Comparison'!$A$2:$A$873=$A$9)*('Crop Comparison'!$B$2:$B$873=$A345),0),4)),"",INDEX('Crop Comparison'!$A$2:$D$873,MATCH(1,('Crop Comparison'!$A$2:$A$873=$A$9)*('Crop Comparison'!$B$2:$B$873=$A345),0),4))</f>
        <v/>
      </c>
      <c r="D345" s="17" t="str">
        <f t="array" ref="D345">IF(ISERROR(INDEX('Crop Comparison'!$A$2:$D$873,MATCH(1,('Crop Comparison'!$A$2:$A$873=$A$9)*('Crop Comparison'!$B$2:$B$873=$B345),0),4)),"",INDEX('Crop Comparison'!$A$2:$D$873,MATCH(1,('Crop Comparison'!$A$2:$A$873=$A$9)*('Crop Comparison'!$B$2:$B$873=$B345),0),4))</f>
        <v/>
      </c>
      <c r="E345" s="11" t="str">
        <f t="array" ref="E345">IF(ISERROR(INDEX('Crop Comparison'!$A$2:$D$873,MATCH(1,('Crop Comparison'!$A$2:$A$873=$A$9)*('Crop Comparison'!$B$2:$B$873=$C345),0),4)),"",INDEX('Crop Comparison'!$A$2:$D$873,MATCH(1,('Crop Comparison'!$A$2:$A$873=$A$9)*('Crop Comparison'!$B$2:$B$873=$C345),0),4))</f>
        <v/>
      </c>
      <c r="F345" s="28" t="str">
        <f t="array" ref="F345">IF(ISERROR(INDEX(Lookup_PestUse!$A$1:$D$876,SMALL(IF(Lookup_PestUse!$B$1:$B$876=$F$9,ROW(Lookup_PestUse!$B$1:$B$876)),ROW(Lookup_PestUse!331:331)),1)),"",INDEX(Lookup_PestUse!$A$1:$B$876,SMALL(IF(Lookup_PestUse!$B$1:$B$876=$F$9,ROW(Lookup_PestUse!$B$1:$B$876)),ROW(Lookup_PestUse!331:331)),1))</f>
        <v/>
      </c>
      <c r="G345" s="29" t="str">
        <f t="array" ref="G345">IF(ISERROR(INDEX(Lookup_PestUse!$A$1:$D$876,MATCH(1,(Lookup_PestUse!$A$1:$A$876=$F345)*(Lookup_PestUse!$B$1:$B$876=$F$9),0),3)),"",INDEX(Lookup_PestUse!$A$1:$D$876,MATCH(1,(Lookup_PestUse!$A$1:$A$876=$F345)*(Lookup_PestUse!$B$1:$B$876=$F$9),0),3))</f>
        <v/>
      </c>
      <c r="H345" s="30" t="str">
        <f t="array" ref="H345">IF(ISERROR(INDEX(Lookup_PestUse!$A$1:$D$876,MATCH(1,(Lookup_PestUse!$A$1:$A$876=$F345)*(Lookup_PestUse!$B$1:$B$876=$F$9),0),4)),"",INDEX(Lookup_PestUse!$A$1:$D$876,MATCH(1,(Lookup_PestUse!$A$1:$A$876=$F345)*(Lookup_PestUse!$B$1:$B$876=$F$9),0),4))</f>
        <v/>
      </c>
    </row>
    <row r="346" spans="1:8" x14ac:dyDescent="0.2">
      <c r="A346" s="28" t="str">
        <f t="array" ref="A346">IF(ISERROR(INDEX('Crop Comparison'!$A$1:$B$873,SMALL(IF('Crop Comparison'!$A$1:$A$873=$A$9,ROW('Crop Comparison'!$A$1:$A$873)),ROW('Crop Comparison'!331:331)),2)),"",INDEX('Crop Comparison'!$A$1:$B$873,SMALL(IF('Crop Comparison'!$A$1:$A$873=$A$9,ROW('Crop Comparison'!$A$1:$A$873)),ROW('Crop Comparison'!331:331)),2))</f>
        <v/>
      </c>
      <c r="B346" s="29" t="str">
        <f t="array" ref="B346">IF(ISERROR(INDEX('Crop Comparison'!$A$2:$D$873,MATCH(1,('Crop Comparison'!$A$2:$A$873=$A$9)*('Crop Comparison'!$B$2:$B$873=$A346),0),3)),"",INDEX('Crop Comparison'!$A$2:$D$873,MATCH(1,('Crop Comparison'!$A$2:$A$873=$A$9)*('Crop Comparison'!$B$2:$B$873=$A346),0),3))</f>
        <v/>
      </c>
      <c r="C346" s="30" t="str">
        <f t="array" ref="C346">IF(ISERROR(INDEX('Crop Comparison'!$A$2:$D$873,MATCH(1,('Crop Comparison'!$A$2:$A$873=$A$9)*('Crop Comparison'!$B$2:$B$873=$A346),0),4)),"",INDEX('Crop Comparison'!$A$2:$D$873,MATCH(1,('Crop Comparison'!$A$2:$A$873=$A$9)*('Crop Comparison'!$B$2:$B$873=$A346),0),4))</f>
        <v/>
      </c>
      <c r="D346" s="17" t="str">
        <f t="array" ref="D346">IF(ISERROR(INDEX('Crop Comparison'!$A$2:$D$873,MATCH(1,('Crop Comparison'!$A$2:$A$873=$A$9)*('Crop Comparison'!$B$2:$B$873=$B346),0),4)),"",INDEX('Crop Comparison'!$A$2:$D$873,MATCH(1,('Crop Comparison'!$A$2:$A$873=$A$9)*('Crop Comparison'!$B$2:$B$873=$B346),0),4))</f>
        <v/>
      </c>
      <c r="E346" s="11" t="str">
        <f t="array" ref="E346">IF(ISERROR(INDEX('Crop Comparison'!$A$2:$D$873,MATCH(1,('Crop Comparison'!$A$2:$A$873=$A$9)*('Crop Comparison'!$B$2:$B$873=$C346),0),4)),"",INDEX('Crop Comparison'!$A$2:$D$873,MATCH(1,('Crop Comparison'!$A$2:$A$873=$A$9)*('Crop Comparison'!$B$2:$B$873=$C346),0),4))</f>
        <v/>
      </c>
      <c r="F346" s="28" t="str">
        <f t="array" ref="F346">IF(ISERROR(INDEX(Lookup_PestUse!$A$1:$D$876,SMALL(IF(Lookup_PestUse!$B$1:$B$876=$F$9,ROW(Lookup_PestUse!$B$1:$B$876)),ROW(Lookup_PestUse!332:332)),1)),"",INDEX(Lookup_PestUse!$A$1:$B$876,SMALL(IF(Lookup_PestUse!$B$1:$B$876=$F$9,ROW(Lookup_PestUse!$B$1:$B$876)),ROW(Lookup_PestUse!332:332)),1))</f>
        <v/>
      </c>
      <c r="G346" s="29" t="str">
        <f t="array" ref="G346">IF(ISERROR(INDEX(Lookup_PestUse!$A$1:$D$876,MATCH(1,(Lookup_PestUse!$A$1:$A$876=$F346)*(Lookup_PestUse!$B$1:$B$876=$F$9),0),3)),"",INDEX(Lookup_PestUse!$A$1:$D$876,MATCH(1,(Lookup_PestUse!$A$1:$A$876=$F346)*(Lookup_PestUse!$B$1:$B$876=$F$9),0),3))</f>
        <v/>
      </c>
      <c r="H346" s="30" t="str">
        <f t="array" ref="H346">IF(ISERROR(INDEX(Lookup_PestUse!$A$1:$D$876,MATCH(1,(Lookup_PestUse!$A$1:$A$876=$F346)*(Lookup_PestUse!$B$1:$B$876=$F$9),0),4)),"",INDEX(Lookup_PestUse!$A$1:$D$876,MATCH(1,(Lookup_PestUse!$A$1:$A$876=$F346)*(Lookup_PestUse!$B$1:$B$876=$F$9),0),4))</f>
        <v/>
      </c>
    </row>
    <row r="347" spans="1:8" x14ac:dyDescent="0.2">
      <c r="A347" s="28" t="str">
        <f t="array" ref="A347">IF(ISERROR(INDEX('Crop Comparison'!$A$1:$B$873,SMALL(IF('Crop Comparison'!$A$1:$A$873=$A$9,ROW('Crop Comparison'!$A$1:$A$873)),ROW('Crop Comparison'!332:332)),2)),"",INDEX('Crop Comparison'!$A$1:$B$873,SMALL(IF('Crop Comparison'!$A$1:$A$873=$A$9,ROW('Crop Comparison'!$A$1:$A$873)),ROW('Crop Comparison'!332:332)),2))</f>
        <v/>
      </c>
      <c r="B347" s="29" t="str">
        <f t="array" ref="B347">IF(ISERROR(INDEX('Crop Comparison'!$A$2:$D$873,MATCH(1,('Crop Comparison'!$A$2:$A$873=$A$9)*('Crop Comparison'!$B$2:$B$873=$A347),0),3)),"",INDEX('Crop Comparison'!$A$2:$D$873,MATCH(1,('Crop Comparison'!$A$2:$A$873=$A$9)*('Crop Comparison'!$B$2:$B$873=$A347),0),3))</f>
        <v/>
      </c>
      <c r="C347" s="30" t="str">
        <f t="array" ref="C347">IF(ISERROR(INDEX('Crop Comparison'!$A$2:$D$873,MATCH(1,('Crop Comparison'!$A$2:$A$873=$A$9)*('Crop Comparison'!$B$2:$B$873=$A347),0),4)),"",INDEX('Crop Comparison'!$A$2:$D$873,MATCH(1,('Crop Comparison'!$A$2:$A$873=$A$9)*('Crop Comparison'!$B$2:$B$873=$A347),0),4))</f>
        <v/>
      </c>
      <c r="D347" s="17" t="str">
        <f t="array" ref="D347">IF(ISERROR(INDEX('Crop Comparison'!$A$2:$D$873,MATCH(1,('Crop Comparison'!$A$2:$A$873=$A$9)*('Crop Comparison'!$B$2:$B$873=$B347),0),4)),"",INDEX('Crop Comparison'!$A$2:$D$873,MATCH(1,('Crop Comparison'!$A$2:$A$873=$A$9)*('Crop Comparison'!$B$2:$B$873=$B347),0),4))</f>
        <v/>
      </c>
      <c r="E347" s="11" t="str">
        <f t="array" ref="E347">IF(ISERROR(INDEX('Crop Comparison'!$A$2:$D$873,MATCH(1,('Crop Comparison'!$A$2:$A$873=$A$9)*('Crop Comparison'!$B$2:$B$873=$C347),0),4)),"",INDEX('Crop Comparison'!$A$2:$D$873,MATCH(1,('Crop Comparison'!$A$2:$A$873=$A$9)*('Crop Comparison'!$B$2:$B$873=$C347),0),4))</f>
        <v/>
      </c>
      <c r="F347" s="28" t="str">
        <f t="array" ref="F347">IF(ISERROR(INDEX(Lookup_PestUse!$A$1:$D$876,SMALL(IF(Lookup_PestUse!$B$1:$B$876=$F$9,ROW(Lookup_PestUse!$B$1:$B$876)),ROW(Lookup_PestUse!333:333)),1)),"",INDEX(Lookup_PestUse!$A$1:$B$876,SMALL(IF(Lookup_PestUse!$B$1:$B$876=$F$9,ROW(Lookup_PestUse!$B$1:$B$876)),ROW(Lookup_PestUse!333:333)),1))</f>
        <v/>
      </c>
      <c r="G347" s="29" t="str">
        <f t="array" ref="G347">IF(ISERROR(INDEX(Lookup_PestUse!$A$1:$D$876,MATCH(1,(Lookup_PestUse!$A$1:$A$876=$F347)*(Lookup_PestUse!$B$1:$B$876=$F$9),0),3)),"",INDEX(Lookup_PestUse!$A$1:$D$876,MATCH(1,(Lookup_PestUse!$A$1:$A$876=$F347)*(Lookup_PestUse!$B$1:$B$876=$F$9),0),3))</f>
        <v/>
      </c>
      <c r="H347" s="30" t="str">
        <f t="array" ref="H347">IF(ISERROR(INDEX(Lookup_PestUse!$A$1:$D$876,MATCH(1,(Lookup_PestUse!$A$1:$A$876=$F347)*(Lookup_PestUse!$B$1:$B$876=$F$9),0),4)),"",INDEX(Lookup_PestUse!$A$1:$D$876,MATCH(1,(Lookup_PestUse!$A$1:$A$876=$F347)*(Lookup_PestUse!$B$1:$B$876=$F$9),0),4))</f>
        <v/>
      </c>
    </row>
    <row r="348" spans="1:8" x14ac:dyDescent="0.2">
      <c r="A348" s="28" t="str">
        <f t="array" ref="A348">IF(ISERROR(INDEX('Crop Comparison'!$A$1:$B$873,SMALL(IF('Crop Comparison'!$A$1:$A$873=$A$9,ROW('Crop Comparison'!$A$1:$A$873)),ROW('Crop Comparison'!333:333)),2)),"",INDEX('Crop Comparison'!$A$1:$B$873,SMALL(IF('Crop Comparison'!$A$1:$A$873=$A$9,ROW('Crop Comparison'!$A$1:$A$873)),ROW('Crop Comparison'!333:333)),2))</f>
        <v/>
      </c>
      <c r="B348" s="29" t="str">
        <f t="array" ref="B348">IF(ISERROR(INDEX('Crop Comparison'!$A$2:$D$873,MATCH(1,('Crop Comparison'!$A$2:$A$873=$A$9)*('Crop Comparison'!$B$2:$B$873=$A348),0),3)),"",INDEX('Crop Comparison'!$A$2:$D$873,MATCH(1,('Crop Comparison'!$A$2:$A$873=$A$9)*('Crop Comparison'!$B$2:$B$873=$A348),0),3))</f>
        <v/>
      </c>
      <c r="C348" s="30" t="str">
        <f t="array" ref="C348">IF(ISERROR(INDEX('Crop Comparison'!$A$2:$D$873,MATCH(1,('Crop Comparison'!$A$2:$A$873=$A$9)*('Crop Comparison'!$B$2:$B$873=$A348),0),4)),"",INDEX('Crop Comparison'!$A$2:$D$873,MATCH(1,('Crop Comparison'!$A$2:$A$873=$A$9)*('Crop Comparison'!$B$2:$B$873=$A348),0),4))</f>
        <v/>
      </c>
      <c r="D348" s="17" t="str">
        <f t="array" ref="D348">IF(ISERROR(INDEX('Crop Comparison'!$A$2:$D$873,MATCH(1,('Crop Comparison'!$A$2:$A$873=$A$9)*('Crop Comparison'!$B$2:$B$873=$B348),0),4)),"",INDEX('Crop Comparison'!$A$2:$D$873,MATCH(1,('Crop Comparison'!$A$2:$A$873=$A$9)*('Crop Comparison'!$B$2:$B$873=$B348),0),4))</f>
        <v/>
      </c>
      <c r="E348" s="11" t="str">
        <f t="array" ref="E348">IF(ISERROR(INDEX('Crop Comparison'!$A$2:$D$873,MATCH(1,('Crop Comparison'!$A$2:$A$873=$A$9)*('Crop Comparison'!$B$2:$B$873=$C348),0),4)),"",INDEX('Crop Comparison'!$A$2:$D$873,MATCH(1,('Crop Comparison'!$A$2:$A$873=$A$9)*('Crop Comparison'!$B$2:$B$873=$C348),0),4))</f>
        <v/>
      </c>
      <c r="F348" s="28" t="str">
        <f t="array" ref="F348">IF(ISERROR(INDEX(Lookup_PestUse!$A$1:$D$876,SMALL(IF(Lookup_PestUse!$B$1:$B$876=$F$9,ROW(Lookup_PestUse!$B$1:$B$876)),ROW(Lookup_PestUse!334:334)),1)),"",INDEX(Lookup_PestUse!$A$1:$B$876,SMALL(IF(Lookup_PestUse!$B$1:$B$876=$F$9,ROW(Lookup_PestUse!$B$1:$B$876)),ROW(Lookup_PestUse!334:334)),1))</f>
        <v/>
      </c>
      <c r="G348" s="29" t="str">
        <f t="array" ref="G348">IF(ISERROR(INDEX(Lookup_PestUse!$A$1:$D$876,MATCH(1,(Lookup_PestUse!$A$1:$A$876=$F348)*(Lookup_PestUse!$B$1:$B$876=$F$9),0),3)),"",INDEX(Lookup_PestUse!$A$1:$D$876,MATCH(1,(Lookup_PestUse!$A$1:$A$876=$F348)*(Lookup_PestUse!$B$1:$B$876=$F$9),0),3))</f>
        <v/>
      </c>
      <c r="H348" s="30" t="str">
        <f t="array" ref="H348">IF(ISERROR(INDEX(Lookup_PestUse!$A$1:$D$876,MATCH(1,(Lookup_PestUse!$A$1:$A$876=$F348)*(Lookup_PestUse!$B$1:$B$876=$F$9),0),4)),"",INDEX(Lookup_PestUse!$A$1:$D$876,MATCH(1,(Lookup_PestUse!$A$1:$A$876=$F348)*(Lookup_PestUse!$B$1:$B$876=$F$9),0),4))</f>
        <v/>
      </c>
    </row>
    <row r="349" spans="1:8" x14ac:dyDescent="0.2">
      <c r="A349" s="28" t="str">
        <f t="array" ref="A349">IF(ISERROR(INDEX('Crop Comparison'!$A$1:$B$873,SMALL(IF('Crop Comparison'!$A$1:$A$873=$A$9,ROW('Crop Comparison'!$A$1:$A$873)),ROW('Crop Comparison'!334:334)),2)),"",INDEX('Crop Comparison'!$A$1:$B$873,SMALL(IF('Crop Comparison'!$A$1:$A$873=$A$9,ROW('Crop Comparison'!$A$1:$A$873)),ROW('Crop Comparison'!334:334)),2))</f>
        <v/>
      </c>
      <c r="B349" s="29" t="str">
        <f t="array" ref="B349">IF(ISERROR(INDEX('Crop Comparison'!$A$2:$D$873,MATCH(1,('Crop Comparison'!$A$2:$A$873=$A$9)*('Crop Comparison'!$B$2:$B$873=$A349),0),3)),"",INDEX('Crop Comparison'!$A$2:$D$873,MATCH(1,('Crop Comparison'!$A$2:$A$873=$A$9)*('Crop Comparison'!$B$2:$B$873=$A349),0),3))</f>
        <v/>
      </c>
      <c r="C349" s="30" t="str">
        <f t="array" ref="C349">IF(ISERROR(INDEX('Crop Comparison'!$A$2:$D$873,MATCH(1,('Crop Comparison'!$A$2:$A$873=$A$9)*('Crop Comparison'!$B$2:$B$873=$A349),0),4)),"",INDEX('Crop Comparison'!$A$2:$D$873,MATCH(1,('Crop Comparison'!$A$2:$A$873=$A$9)*('Crop Comparison'!$B$2:$B$873=$A349),0),4))</f>
        <v/>
      </c>
      <c r="D349" s="17" t="str">
        <f t="array" ref="D349">IF(ISERROR(INDEX('Crop Comparison'!$A$2:$D$873,MATCH(1,('Crop Comparison'!$A$2:$A$873=$A$9)*('Crop Comparison'!$B$2:$B$873=$B349),0),4)),"",INDEX('Crop Comparison'!$A$2:$D$873,MATCH(1,('Crop Comparison'!$A$2:$A$873=$A$9)*('Crop Comparison'!$B$2:$B$873=$B349),0),4))</f>
        <v/>
      </c>
      <c r="E349" s="11" t="str">
        <f t="array" ref="E349">IF(ISERROR(INDEX('Crop Comparison'!$A$2:$D$873,MATCH(1,('Crop Comparison'!$A$2:$A$873=$A$9)*('Crop Comparison'!$B$2:$B$873=$C349),0),4)),"",INDEX('Crop Comparison'!$A$2:$D$873,MATCH(1,('Crop Comparison'!$A$2:$A$873=$A$9)*('Crop Comparison'!$B$2:$B$873=$C349),0),4))</f>
        <v/>
      </c>
      <c r="F349" s="28" t="str">
        <f t="array" ref="F349">IF(ISERROR(INDEX(Lookup_PestUse!$A$1:$D$876,SMALL(IF(Lookup_PestUse!$B$1:$B$876=$F$9,ROW(Lookup_PestUse!$B$1:$B$876)),ROW(Lookup_PestUse!335:335)),1)),"",INDEX(Lookup_PestUse!$A$1:$B$876,SMALL(IF(Lookup_PestUse!$B$1:$B$876=$F$9,ROW(Lookup_PestUse!$B$1:$B$876)),ROW(Lookup_PestUse!335:335)),1))</f>
        <v/>
      </c>
      <c r="G349" s="29" t="str">
        <f t="array" ref="G349">IF(ISERROR(INDEX(Lookup_PestUse!$A$1:$D$876,MATCH(1,(Lookup_PestUse!$A$1:$A$876=$F349)*(Lookup_PestUse!$B$1:$B$876=$F$9),0),3)),"",INDEX(Lookup_PestUse!$A$1:$D$876,MATCH(1,(Lookup_PestUse!$A$1:$A$876=$F349)*(Lookup_PestUse!$B$1:$B$876=$F$9),0),3))</f>
        <v/>
      </c>
      <c r="H349" s="30" t="str">
        <f t="array" ref="H349">IF(ISERROR(INDEX(Lookup_PestUse!$A$1:$D$876,MATCH(1,(Lookup_PestUse!$A$1:$A$876=$F349)*(Lookup_PestUse!$B$1:$B$876=$F$9),0),4)),"",INDEX(Lookup_PestUse!$A$1:$D$876,MATCH(1,(Lookup_PestUse!$A$1:$A$876=$F349)*(Lookup_PestUse!$B$1:$B$876=$F$9),0),4))</f>
        <v/>
      </c>
    </row>
    <row r="350" spans="1:8" x14ac:dyDescent="0.2">
      <c r="A350" s="28" t="str">
        <f t="array" ref="A350">IF(ISERROR(INDEX('Crop Comparison'!$A$1:$B$873,SMALL(IF('Crop Comparison'!$A$1:$A$873=$A$9,ROW('Crop Comparison'!$A$1:$A$873)),ROW('Crop Comparison'!335:335)),2)),"",INDEX('Crop Comparison'!$A$1:$B$873,SMALL(IF('Crop Comparison'!$A$1:$A$873=$A$9,ROW('Crop Comparison'!$A$1:$A$873)),ROW('Crop Comparison'!335:335)),2))</f>
        <v/>
      </c>
      <c r="B350" s="29" t="str">
        <f t="array" ref="B350">IF(ISERROR(INDEX('Crop Comparison'!$A$2:$D$873,MATCH(1,('Crop Comparison'!$A$2:$A$873=$A$9)*('Crop Comparison'!$B$2:$B$873=$A350),0),3)),"",INDEX('Crop Comparison'!$A$2:$D$873,MATCH(1,('Crop Comparison'!$A$2:$A$873=$A$9)*('Crop Comparison'!$B$2:$B$873=$A350),0),3))</f>
        <v/>
      </c>
      <c r="C350" s="30" t="str">
        <f t="array" ref="C350">IF(ISERROR(INDEX('Crop Comparison'!$A$2:$D$873,MATCH(1,('Crop Comparison'!$A$2:$A$873=$A$9)*('Crop Comparison'!$B$2:$B$873=$A350),0),4)),"",INDEX('Crop Comparison'!$A$2:$D$873,MATCH(1,('Crop Comparison'!$A$2:$A$873=$A$9)*('Crop Comparison'!$B$2:$B$873=$A350),0),4))</f>
        <v/>
      </c>
      <c r="D350" s="17" t="str">
        <f t="array" ref="D350">IF(ISERROR(INDEX('Crop Comparison'!$A$2:$D$873,MATCH(1,('Crop Comparison'!$A$2:$A$873=$A$9)*('Crop Comparison'!$B$2:$B$873=$B350),0),4)),"",INDEX('Crop Comparison'!$A$2:$D$873,MATCH(1,('Crop Comparison'!$A$2:$A$873=$A$9)*('Crop Comparison'!$B$2:$B$873=$B350),0),4))</f>
        <v/>
      </c>
      <c r="E350" s="11" t="str">
        <f t="array" ref="E350">IF(ISERROR(INDEX('Crop Comparison'!$A$2:$D$873,MATCH(1,('Crop Comparison'!$A$2:$A$873=$A$9)*('Crop Comparison'!$B$2:$B$873=$C350),0),4)),"",INDEX('Crop Comparison'!$A$2:$D$873,MATCH(1,('Crop Comparison'!$A$2:$A$873=$A$9)*('Crop Comparison'!$B$2:$B$873=$C350),0),4))</f>
        <v/>
      </c>
      <c r="F350" s="28" t="str">
        <f t="array" ref="F350">IF(ISERROR(INDEX(Lookup_PestUse!$A$1:$D$876,SMALL(IF(Lookup_PestUse!$B$1:$B$876=$F$9,ROW(Lookup_PestUse!$B$1:$B$876)),ROW(Lookup_PestUse!336:336)),1)),"",INDEX(Lookup_PestUse!$A$1:$B$876,SMALL(IF(Lookup_PestUse!$B$1:$B$876=$F$9,ROW(Lookup_PestUse!$B$1:$B$876)),ROW(Lookup_PestUse!336:336)),1))</f>
        <v/>
      </c>
      <c r="G350" s="29" t="str">
        <f t="array" ref="G350">IF(ISERROR(INDEX(Lookup_PestUse!$A$1:$D$876,MATCH(1,(Lookup_PestUse!$A$1:$A$876=$F350)*(Lookup_PestUse!$B$1:$B$876=$F$9),0),3)),"",INDEX(Lookup_PestUse!$A$1:$D$876,MATCH(1,(Lookup_PestUse!$A$1:$A$876=$F350)*(Lookup_PestUse!$B$1:$B$876=$F$9),0),3))</f>
        <v/>
      </c>
      <c r="H350" s="30" t="str">
        <f t="array" ref="H350">IF(ISERROR(INDEX(Lookup_PestUse!$A$1:$D$876,MATCH(1,(Lookup_PestUse!$A$1:$A$876=$F350)*(Lookup_PestUse!$B$1:$B$876=$F$9),0),4)),"",INDEX(Lookup_PestUse!$A$1:$D$876,MATCH(1,(Lookup_PestUse!$A$1:$A$876=$F350)*(Lookup_PestUse!$B$1:$B$876=$F$9),0),4))</f>
        <v/>
      </c>
    </row>
    <row r="351" spans="1:8" x14ac:dyDescent="0.2">
      <c r="A351" s="28" t="str">
        <f t="array" ref="A351">IF(ISERROR(INDEX('Crop Comparison'!$A$1:$B$873,SMALL(IF('Crop Comparison'!$A$1:$A$873=$A$9,ROW('Crop Comparison'!$A$1:$A$873)),ROW('Crop Comparison'!336:336)),2)),"",INDEX('Crop Comparison'!$A$1:$B$873,SMALL(IF('Crop Comparison'!$A$1:$A$873=$A$9,ROW('Crop Comparison'!$A$1:$A$873)),ROW('Crop Comparison'!336:336)),2))</f>
        <v/>
      </c>
      <c r="B351" s="29" t="str">
        <f t="array" ref="B351">IF(ISERROR(INDEX('Crop Comparison'!$A$2:$D$873,MATCH(1,('Crop Comparison'!$A$2:$A$873=$A$9)*('Crop Comparison'!$B$2:$B$873=$A351),0),3)),"",INDEX('Crop Comparison'!$A$2:$D$873,MATCH(1,('Crop Comparison'!$A$2:$A$873=$A$9)*('Crop Comparison'!$B$2:$B$873=$A351),0),3))</f>
        <v/>
      </c>
      <c r="C351" s="30" t="str">
        <f t="array" ref="C351">IF(ISERROR(INDEX('Crop Comparison'!$A$2:$D$873,MATCH(1,('Crop Comparison'!$A$2:$A$873=$A$9)*('Crop Comparison'!$B$2:$B$873=$A351),0),4)),"",INDEX('Crop Comparison'!$A$2:$D$873,MATCH(1,('Crop Comparison'!$A$2:$A$873=$A$9)*('Crop Comparison'!$B$2:$B$873=$A351),0),4))</f>
        <v/>
      </c>
      <c r="D351" s="17" t="str">
        <f t="array" ref="D351">IF(ISERROR(INDEX('Crop Comparison'!$A$2:$D$873,MATCH(1,('Crop Comparison'!$A$2:$A$873=$A$9)*('Crop Comparison'!$B$2:$B$873=$B351),0),4)),"",INDEX('Crop Comparison'!$A$2:$D$873,MATCH(1,('Crop Comparison'!$A$2:$A$873=$A$9)*('Crop Comparison'!$B$2:$B$873=$B351),0),4))</f>
        <v/>
      </c>
      <c r="E351" s="11" t="str">
        <f t="array" ref="E351">IF(ISERROR(INDEX('Crop Comparison'!$A$2:$D$873,MATCH(1,('Crop Comparison'!$A$2:$A$873=$A$9)*('Crop Comparison'!$B$2:$B$873=$C351),0),4)),"",INDEX('Crop Comparison'!$A$2:$D$873,MATCH(1,('Crop Comparison'!$A$2:$A$873=$A$9)*('Crop Comparison'!$B$2:$B$873=$C351),0),4))</f>
        <v/>
      </c>
      <c r="F351" s="28" t="str">
        <f t="array" ref="F351">IF(ISERROR(INDEX(Lookup_PestUse!$A$1:$D$876,SMALL(IF(Lookup_PestUse!$B$1:$B$876=$F$9,ROW(Lookup_PestUse!$B$1:$B$876)),ROW(Lookup_PestUse!337:337)),1)),"",INDEX(Lookup_PestUse!$A$1:$B$876,SMALL(IF(Lookup_PestUse!$B$1:$B$876=$F$9,ROW(Lookup_PestUse!$B$1:$B$876)),ROW(Lookup_PestUse!337:337)),1))</f>
        <v/>
      </c>
      <c r="G351" s="29" t="str">
        <f t="array" ref="G351">IF(ISERROR(INDEX(Lookup_PestUse!$A$1:$D$876,MATCH(1,(Lookup_PestUse!$A$1:$A$876=$F351)*(Lookup_PestUse!$B$1:$B$876=$F$9),0),3)),"",INDEX(Lookup_PestUse!$A$1:$D$876,MATCH(1,(Lookup_PestUse!$A$1:$A$876=$F351)*(Lookup_PestUse!$B$1:$B$876=$F$9),0),3))</f>
        <v/>
      </c>
      <c r="H351" s="30" t="str">
        <f t="array" ref="H351">IF(ISERROR(INDEX(Lookup_PestUse!$A$1:$D$876,MATCH(1,(Lookup_PestUse!$A$1:$A$876=$F351)*(Lookup_PestUse!$B$1:$B$876=$F$9),0),4)),"",INDEX(Lookup_PestUse!$A$1:$D$876,MATCH(1,(Lookup_PestUse!$A$1:$A$876=$F351)*(Lookup_PestUse!$B$1:$B$876=$F$9),0),4))</f>
        <v/>
      </c>
    </row>
    <row r="352" spans="1:8" x14ac:dyDescent="0.2">
      <c r="A352" s="28" t="str">
        <f t="array" ref="A352">IF(ISERROR(INDEX('Crop Comparison'!$A$1:$B$873,SMALL(IF('Crop Comparison'!$A$1:$A$873=$A$9,ROW('Crop Comparison'!$A$1:$A$873)),ROW('Crop Comparison'!337:337)),2)),"",INDEX('Crop Comparison'!$A$1:$B$873,SMALL(IF('Crop Comparison'!$A$1:$A$873=$A$9,ROW('Crop Comparison'!$A$1:$A$873)),ROW('Crop Comparison'!337:337)),2))</f>
        <v/>
      </c>
      <c r="B352" s="29" t="str">
        <f t="array" ref="B352">IF(ISERROR(INDEX('Crop Comparison'!$A$2:$D$873,MATCH(1,('Crop Comparison'!$A$2:$A$873=$A$9)*('Crop Comparison'!$B$2:$B$873=$A352),0),3)),"",INDEX('Crop Comparison'!$A$2:$D$873,MATCH(1,('Crop Comparison'!$A$2:$A$873=$A$9)*('Crop Comparison'!$B$2:$B$873=$A352),0),3))</f>
        <v/>
      </c>
      <c r="C352" s="30" t="str">
        <f t="array" ref="C352">IF(ISERROR(INDEX('Crop Comparison'!$A$2:$D$873,MATCH(1,('Crop Comparison'!$A$2:$A$873=$A$9)*('Crop Comparison'!$B$2:$B$873=$A352),0),4)),"",INDEX('Crop Comparison'!$A$2:$D$873,MATCH(1,('Crop Comparison'!$A$2:$A$873=$A$9)*('Crop Comparison'!$B$2:$B$873=$A352),0),4))</f>
        <v/>
      </c>
      <c r="D352" s="17" t="str">
        <f t="array" ref="D352">IF(ISERROR(INDEX('Crop Comparison'!$A$2:$D$873,MATCH(1,('Crop Comparison'!$A$2:$A$873=$A$9)*('Crop Comparison'!$B$2:$B$873=$B352),0),4)),"",INDEX('Crop Comparison'!$A$2:$D$873,MATCH(1,('Crop Comparison'!$A$2:$A$873=$A$9)*('Crop Comparison'!$B$2:$B$873=$B352),0),4))</f>
        <v/>
      </c>
      <c r="E352" s="11" t="str">
        <f t="array" ref="E352">IF(ISERROR(INDEX('Crop Comparison'!$A$2:$D$873,MATCH(1,('Crop Comparison'!$A$2:$A$873=$A$9)*('Crop Comparison'!$B$2:$B$873=$C352),0),4)),"",INDEX('Crop Comparison'!$A$2:$D$873,MATCH(1,('Crop Comparison'!$A$2:$A$873=$A$9)*('Crop Comparison'!$B$2:$B$873=$C352),0),4))</f>
        <v/>
      </c>
      <c r="F352" s="28" t="str">
        <f t="array" ref="F352">IF(ISERROR(INDEX(Lookup_PestUse!$A$1:$D$876,SMALL(IF(Lookup_PestUse!$B$1:$B$876=$F$9,ROW(Lookup_PestUse!$B$1:$B$876)),ROW(Lookup_PestUse!338:338)),1)),"",INDEX(Lookup_PestUse!$A$1:$B$876,SMALL(IF(Lookup_PestUse!$B$1:$B$876=$F$9,ROW(Lookup_PestUse!$B$1:$B$876)),ROW(Lookup_PestUse!338:338)),1))</f>
        <v/>
      </c>
      <c r="G352" s="29" t="str">
        <f t="array" ref="G352">IF(ISERROR(INDEX(Lookup_PestUse!$A$1:$D$876,MATCH(1,(Lookup_PestUse!$A$1:$A$876=$F352)*(Lookup_PestUse!$B$1:$B$876=$F$9),0),3)),"",INDEX(Lookup_PestUse!$A$1:$D$876,MATCH(1,(Lookup_PestUse!$A$1:$A$876=$F352)*(Lookup_PestUse!$B$1:$B$876=$F$9),0),3))</f>
        <v/>
      </c>
      <c r="H352" s="30" t="str">
        <f t="array" ref="H352">IF(ISERROR(INDEX(Lookup_PestUse!$A$1:$D$876,MATCH(1,(Lookup_PestUse!$A$1:$A$876=$F352)*(Lookup_PestUse!$B$1:$B$876=$F$9),0),4)),"",INDEX(Lookup_PestUse!$A$1:$D$876,MATCH(1,(Lookup_PestUse!$A$1:$A$876=$F352)*(Lookup_PestUse!$B$1:$B$876=$F$9),0),4))</f>
        <v/>
      </c>
    </row>
    <row r="353" spans="1:8" x14ac:dyDescent="0.2">
      <c r="A353" s="28" t="str">
        <f t="array" ref="A353">IF(ISERROR(INDEX('Crop Comparison'!$A$1:$B$873,SMALL(IF('Crop Comparison'!$A$1:$A$873=$A$9,ROW('Crop Comparison'!$A$1:$A$873)),ROW('Crop Comparison'!338:338)),2)),"",INDEX('Crop Comparison'!$A$1:$B$873,SMALL(IF('Crop Comparison'!$A$1:$A$873=$A$9,ROW('Crop Comparison'!$A$1:$A$873)),ROW('Crop Comparison'!338:338)),2))</f>
        <v/>
      </c>
      <c r="B353" s="29" t="str">
        <f t="array" ref="B353">IF(ISERROR(INDEX('Crop Comparison'!$A$2:$D$873,MATCH(1,('Crop Comparison'!$A$2:$A$873=$A$9)*('Crop Comparison'!$B$2:$B$873=$A353),0),3)),"",INDEX('Crop Comparison'!$A$2:$D$873,MATCH(1,('Crop Comparison'!$A$2:$A$873=$A$9)*('Crop Comparison'!$B$2:$B$873=$A353),0),3))</f>
        <v/>
      </c>
      <c r="C353" s="30" t="str">
        <f t="array" ref="C353">IF(ISERROR(INDEX('Crop Comparison'!$A$2:$D$873,MATCH(1,('Crop Comparison'!$A$2:$A$873=$A$9)*('Crop Comparison'!$B$2:$B$873=$A353),0),4)),"",INDEX('Crop Comparison'!$A$2:$D$873,MATCH(1,('Crop Comparison'!$A$2:$A$873=$A$9)*('Crop Comparison'!$B$2:$B$873=$A353),0),4))</f>
        <v/>
      </c>
      <c r="D353" s="17" t="str">
        <f t="array" ref="D353">IF(ISERROR(INDEX('Crop Comparison'!$A$2:$D$873,MATCH(1,('Crop Comparison'!$A$2:$A$873=$A$9)*('Crop Comparison'!$B$2:$B$873=$B353),0),4)),"",INDEX('Crop Comparison'!$A$2:$D$873,MATCH(1,('Crop Comparison'!$A$2:$A$873=$A$9)*('Crop Comparison'!$B$2:$B$873=$B353),0),4))</f>
        <v/>
      </c>
      <c r="E353" s="11" t="str">
        <f t="array" ref="E353">IF(ISERROR(INDEX('Crop Comparison'!$A$2:$D$873,MATCH(1,('Crop Comparison'!$A$2:$A$873=$A$9)*('Crop Comparison'!$B$2:$B$873=$C353),0),4)),"",INDEX('Crop Comparison'!$A$2:$D$873,MATCH(1,('Crop Comparison'!$A$2:$A$873=$A$9)*('Crop Comparison'!$B$2:$B$873=$C353),0),4))</f>
        <v/>
      </c>
      <c r="F353" s="28" t="str">
        <f t="array" ref="F353">IF(ISERROR(INDEX(Lookup_PestUse!$A$1:$D$876,SMALL(IF(Lookup_PestUse!$B$1:$B$876=$F$9,ROW(Lookup_PestUse!$B$1:$B$876)),ROW(Lookup_PestUse!339:339)),1)),"",INDEX(Lookup_PestUse!$A$1:$B$876,SMALL(IF(Lookup_PestUse!$B$1:$B$876=$F$9,ROW(Lookup_PestUse!$B$1:$B$876)),ROW(Lookup_PestUse!339:339)),1))</f>
        <v/>
      </c>
      <c r="G353" s="29" t="str">
        <f t="array" ref="G353">IF(ISERROR(INDEX(Lookup_PestUse!$A$1:$D$876,MATCH(1,(Lookup_PestUse!$A$1:$A$876=$F353)*(Lookup_PestUse!$B$1:$B$876=$F$9),0),3)),"",INDEX(Lookup_PestUse!$A$1:$D$876,MATCH(1,(Lookup_PestUse!$A$1:$A$876=$F353)*(Lookup_PestUse!$B$1:$B$876=$F$9),0),3))</f>
        <v/>
      </c>
      <c r="H353" s="30" t="str">
        <f t="array" ref="H353">IF(ISERROR(INDEX(Lookup_PestUse!$A$1:$D$876,MATCH(1,(Lookup_PestUse!$A$1:$A$876=$F353)*(Lookup_PestUse!$B$1:$B$876=$F$9),0),4)),"",INDEX(Lookup_PestUse!$A$1:$D$876,MATCH(1,(Lookup_PestUse!$A$1:$A$876=$F353)*(Lookup_PestUse!$B$1:$B$876=$F$9),0),4))</f>
        <v/>
      </c>
    </row>
    <row r="354" spans="1:8" x14ac:dyDescent="0.2">
      <c r="A354" s="28" t="str">
        <f t="array" ref="A354">IF(ISERROR(INDEX('Crop Comparison'!$A$1:$B$873,SMALL(IF('Crop Comparison'!$A$1:$A$873=$A$9,ROW('Crop Comparison'!$A$1:$A$873)),ROW('Crop Comparison'!339:339)),2)),"",INDEX('Crop Comparison'!$A$1:$B$873,SMALL(IF('Crop Comparison'!$A$1:$A$873=$A$9,ROW('Crop Comparison'!$A$1:$A$873)),ROW('Crop Comparison'!339:339)),2))</f>
        <v/>
      </c>
      <c r="B354" s="29" t="str">
        <f t="array" ref="B354">IF(ISERROR(INDEX('Crop Comparison'!$A$2:$D$873,MATCH(1,('Crop Comparison'!$A$2:$A$873=$A$9)*('Crop Comparison'!$B$2:$B$873=$A354),0),3)),"",INDEX('Crop Comparison'!$A$2:$D$873,MATCH(1,('Crop Comparison'!$A$2:$A$873=$A$9)*('Crop Comparison'!$B$2:$B$873=$A354),0),3))</f>
        <v/>
      </c>
      <c r="C354" s="30" t="str">
        <f t="array" ref="C354">IF(ISERROR(INDEX('Crop Comparison'!$A$2:$D$873,MATCH(1,('Crop Comparison'!$A$2:$A$873=$A$9)*('Crop Comparison'!$B$2:$B$873=$A354),0),4)),"",INDEX('Crop Comparison'!$A$2:$D$873,MATCH(1,('Crop Comparison'!$A$2:$A$873=$A$9)*('Crop Comparison'!$B$2:$B$873=$A354),0),4))</f>
        <v/>
      </c>
      <c r="D354" s="17" t="str">
        <f t="array" ref="D354">IF(ISERROR(INDEX('Crop Comparison'!$A$2:$D$873,MATCH(1,('Crop Comparison'!$A$2:$A$873=$A$9)*('Crop Comparison'!$B$2:$B$873=$B354),0),4)),"",INDEX('Crop Comparison'!$A$2:$D$873,MATCH(1,('Crop Comparison'!$A$2:$A$873=$A$9)*('Crop Comparison'!$B$2:$B$873=$B354),0),4))</f>
        <v/>
      </c>
      <c r="E354" s="11" t="str">
        <f t="array" ref="E354">IF(ISERROR(INDEX('Crop Comparison'!$A$2:$D$873,MATCH(1,('Crop Comparison'!$A$2:$A$873=$A$9)*('Crop Comparison'!$B$2:$B$873=$C354),0),4)),"",INDEX('Crop Comparison'!$A$2:$D$873,MATCH(1,('Crop Comparison'!$A$2:$A$873=$A$9)*('Crop Comparison'!$B$2:$B$873=$C354),0),4))</f>
        <v/>
      </c>
      <c r="F354" s="28" t="str">
        <f t="array" ref="F354">IF(ISERROR(INDEX(Lookup_PestUse!$A$1:$D$876,SMALL(IF(Lookup_PestUse!$B$1:$B$876=$F$9,ROW(Lookup_PestUse!$B$1:$B$876)),ROW(Lookup_PestUse!340:340)),1)),"",INDEX(Lookup_PestUse!$A$1:$B$876,SMALL(IF(Lookup_PestUse!$B$1:$B$876=$F$9,ROW(Lookup_PestUse!$B$1:$B$876)),ROW(Lookup_PestUse!340:340)),1))</f>
        <v/>
      </c>
      <c r="G354" s="29" t="str">
        <f t="array" ref="G354">IF(ISERROR(INDEX(Lookup_PestUse!$A$1:$D$876,MATCH(1,(Lookup_PestUse!$A$1:$A$876=$F354)*(Lookup_PestUse!$B$1:$B$876=$F$9),0),3)),"",INDEX(Lookup_PestUse!$A$1:$D$876,MATCH(1,(Lookup_PestUse!$A$1:$A$876=$F354)*(Lookup_PestUse!$B$1:$B$876=$F$9),0),3))</f>
        <v/>
      </c>
      <c r="H354" s="30" t="str">
        <f t="array" ref="H354">IF(ISERROR(INDEX(Lookup_PestUse!$A$1:$D$876,MATCH(1,(Lookup_PestUse!$A$1:$A$876=$F354)*(Lookup_PestUse!$B$1:$B$876=$F$9),0),4)),"",INDEX(Lookup_PestUse!$A$1:$D$876,MATCH(1,(Lookup_PestUse!$A$1:$A$876=$F354)*(Lookup_PestUse!$B$1:$B$876=$F$9),0),4))</f>
        <v/>
      </c>
    </row>
    <row r="355" spans="1:8" x14ac:dyDescent="0.2">
      <c r="A355" s="28" t="str">
        <f t="array" ref="A355">IF(ISERROR(INDEX('Crop Comparison'!$A$1:$B$873,SMALL(IF('Crop Comparison'!$A$1:$A$873=$A$9,ROW('Crop Comparison'!$A$1:$A$873)),ROW('Crop Comparison'!340:340)),2)),"",INDEX('Crop Comparison'!$A$1:$B$873,SMALL(IF('Crop Comparison'!$A$1:$A$873=$A$9,ROW('Crop Comparison'!$A$1:$A$873)),ROW('Crop Comparison'!340:340)),2))</f>
        <v/>
      </c>
      <c r="B355" s="29" t="str">
        <f t="array" ref="B355">IF(ISERROR(INDEX('Crop Comparison'!$A$2:$D$873,MATCH(1,('Crop Comparison'!$A$2:$A$873=$A$9)*('Crop Comparison'!$B$2:$B$873=$A355),0),3)),"",INDEX('Crop Comparison'!$A$2:$D$873,MATCH(1,('Crop Comparison'!$A$2:$A$873=$A$9)*('Crop Comparison'!$B$2:$B$873=$A355),0),3))</f>
        <v/>
      </c>
      <c r="C355" s="30" t="str">
        <f t="array" ref="C355">IF(ISERROR(INDEX('Crop Comparison'!$A$2:$D$873,MATCH(1,('Crop Comparison'!$A$2:$A$873=$A$9)*('Crop Comparison'!$B$2:$B$873=$A355),0),4)),"",INDEX('Crop Comparison'!$A$2:$D$873,MATCH(1,('Crop Comparison'!$A$2:$A$873=$A$9)*('Crop Comparison'!$B$2:$B$873=$A355),0),4))</f>
        <v/>
      </c>
      <c r="D355" s="17" t="str">
        <f t="array" ref="D355">IF(ISERROR(INDEX('Crop Comparison'!$A$2:$D$873,MATCH(1,('Crop Comparison'!$A$2:$A$873=$A$9)*('Crop Comparison'!$B$2:$B$873=$B355),0),4)),"",INDEX('Crop Comparison'!$A$2:$D$873,MATCH(1,('Crop Comparison'!$A$2:$A$873=$A$9)*('Crop Comparison'!$B$2:$B$873=$B355),0),4))</f>
        <v/>
      </c>
      <c r="E355" s="11" t="str">
        <f t="array" ref="E355">IF(ISERROR(INDEX('Crop Comparison'!$A$2:$D$873,MATCH(1,('Crop Comparison'!$A$2:$A$873=$A$9)*('Crop Comparison'!$B$2:$B$873=$C355),0),4)),"",INDEX('Crop Comparison'!$A$2:$D$873,MATCH(1,('Crop Comparison'!$A$2:$A$873=$A$9)*('Crop Comparison'!$B$2:$B$873=$C355),0),4))</f>
        <v/>
      </c>
      <c r="F355" s="28" t="str">
        <f t="array" ref="F355">IF(ISERROR(INDEX(Lookup_PestUse!$A$1:$D$876,SMALL(IF(Lookup_PestUse!$B$1:$B$876=$F$9,ROW(Lookup_PestUse!$B$1:$B$876)),ROW(Lookup_PestUse!341:341)),1)),"",INDEX(Lookup_PestUse!$A$1:$B$876,SMALL(IF(Lookup_PestUse!$B$1:$B$876=$F$9,ROW(Lookup_PestUse!$B$1:$B$876)),ROW(Lookup_PestUse!341:341)),1))</f>
        <v/>
      </c>
      <c r="G355" s="29" t="str">
        <f t="array" ref="G355">IF(ISERROR(INDEX(Lookup_PestUse!$A$1:$D$876,MATCH(1,(Lookup_PestUse!$A$1:$A$876=$F355)*(Lookup_PestUse!$B$1:$B$876=$F$9),0),3)),"",INDEX(Lookup_PestUse!$A$1:$D$876,MATCH(1,(Lookup_PestUse!$A$1:$A$876=$F355)*(Lookup_PestUse!$B$1:$B$876=$F$9),0),3))</f>
        <v/>
      </c>
      <c r="H355" s="30" t="str">
        <f t="array" ref="H355">IF(ISERROR(INDEX(Lookup_PestUse!$A$1:$D$876,MATCH(1,(Lookup_PestUse!$A$1:$A$876=$F355)*(Lookup_PestUse!$B$1:$B$876=$F$9),0),4)),"",INDEX(Lookup_PestUse!$A$1:$D$876,MATCH(1,(Lookup_PestUse!$A$1:$A$876=$F355)*(Lookup_PestUse!$B$1:$B$876=$F$9),0),4))</f>
        <v/>
      </c>
    </row>
    <row r="356" spans="1:8" x14ac:dyDescent="0.2">
      <c r="A356" s="28" t="str">
        <f t="array" ref="A356">IF(ISERROR(INDEX('Crop Comparison'!$A$1:$B$873,SMALL(IF('Crop Comparison'!$A$1:$A$873=$A$9,ROW('Crop Comparison'!$A$1:$A$873)),ROW('Crop Comparison'!341:341)),2)),"",INDEX('Crop Comparison'!$A$1:$B$873,SMALL(IF('Crop Comparison'!$A$1:$A$873=$A$9,ROW('Crop Comparison'!$A$1:$A$873)),ROW('Crop Comparison'!341:341)),2))</f>
        <v/>
      </c>
      <c r="B356" s="29" t="str">
        <f t="array" ref="B356">IF(ISERROR(INDEX('Crop Comparison'!$A$2:$D$873,MATCH(1,('Crop Comparison'!$A$2:$A$873=$A$9)*('Crop Comparison'!$B$2:$B$873=$A356),0),3)),"",INDEX('Crop Comparison'!$A$2:$D$873,MATCH(1,('Crop Comparison'!$A$2:$A$873=$A$9)*('Crop Comparison'!$B$2:$B$873=$A356),0),3))</f>
        <v/>
      </c>
      <c r="C356" s="30" t="str">
        <f t="array" ref="C356">IF(ISERROR(INDEX('Crop Comparison'!$A$2:$D$873,MATCH(1,('Crop Comparison'!$A$2:$A$873=$A$9)*('Crop Comparison'!$B$2:$B$873=$A356),0),4)),"",INDEX('Crop Comparison'!$A$2:$D$873,MATCH(1,('Crop Comparison'!$A$2:$A$873=$A$9)*('Crop Comparison'!$B$2:$B$873=$A356),0),4))</f>
        <v/>
      </c>
      <c r="D356" s="17" t="str">
        <f t="array" ref="D356">IF(ISERROR(INDEX('Crop Comparison'!$A$2:$D$873,MATCH(1,('Crop Comparison'!$A$2:$A$873=$A$9)*('Crop Comparison'!$B$2:$B$873=$B356),0),4)),"",INDEX('Crop Comparison'!$A$2:$D$873,MATCH(1,('Crop Comparison'!$A$2:$A$873=$A$9)*('Crop Comparison'!$B$2:$B$873=$B356),0),4))</f>
        <v/>
      </c>
      <c r="E356" s="11" t="str">
        <f t="array" ref="E356">IF(ISERROR(INDEX('Crop Comparison'!$A$2:$D$873,MATCH(1,('Crop Comparison'!$A$2:$A$873=$A$9)*('Crop Comparison'!$B$2:$B$873=$C356),0),4)),"",INDEX('Crop Comparison'!$A$2:$D$873,MATCH(1,('Crop Comparison'!$A$2:$A$873=$A$9)*('Crop Comparison'!$B$2:$B$873=$C356),0),4))</f>
        <v/>
      </c>
      <c r="F356" s="28" t="str">
        <f t="array" ref="F356">IF(ISERROR(INDEX(Lookup_PestUse!$A$1:$D$876,SMALL(IF(Lookup_PestUse!$B$1:$B$876=$F$9,ROW(Lookup_PestUse!$B$1:$B$876)),ROW(Lookup_PestUse!342:342)),1)),"",INDEX(Lookup_PestUse!$A$1:$B$876,SMALL(IF(Lookup_PestUse!$B$1:$B$876=$F$9,ROW(Lookup_PestUse!$B$1:$B$876)),ROW(Lookup_PestUse!342:342)),1))</f>
        <v/>
      </c>
      <c r="G356" s="29" t="str">
        <f t="array" ref="G356">IF(ISERROR(INDEX(Lookup_PestUse!$A$1:$D$876,MATCH(1,(Lookup_PestUse!$A$1:$A$876=$F356)*(Lookup_PestUse!$B$1:$B$876=$F$9),0),3)),"",INDEX(Lookup_PestUse!$A$1:$D$876,MATCH(1,(Lookup_PestUse!$A$1:$A$876=$F356)*(Lookup_PestUse!$B$1:$B$876=$F$9),0),3))</f>
        <v/>
      </c>
      <c r="H356" s="30" t="str">
        <f t="array" ref="H356">IF(ISERROR(INDEX(Lookup_PestUse!$A$1:$D$876,MATCH(1,(Lookup_PestUse!$A$1:$A$876=$F356)*(Lookup_PestUse!$B$1:$B$876=$F$9),0),4)),"",INDEX(Lookup_PestUse!$A$1:$D$876,MATCH(1,(Lookup_PestUse!$A$1:$A$876=$F356)*(Lookup_PestUse!$B$1:$B$876=$F$9),0),4))</f>
        <v/>
      </c>
    </row>
    <row r="357" spans="1:8" x14ac:dyDescent="0.2">
      <c r="A357" s="28" t="str">
        <f t="array" ref="A357">IF(ISERROR(INDEX('Crop Comparison'!$A$1:$B$873,SMALL(IF('Crop Comparison'!$A$1:$A$873=$A$9,ROW('Crop Comparison'!$A$1:$A$873)),ROW('Crop Comparison'!342:342)),2)),"",INDEX('Crop Comparison'!$A$1:$B$873,SMALL(IF('Crop Comparison'!$A$1:$A$873=$A$9,ROW('Crop Comparison'!$A$1:$A$873)),ROW('Crop Comparison'!342:342)),2))</f>
        <v/>
      </c>
      <c r="B357" s="29" t="str">
        <f t="array" ref="B357">IF(ISERROR(INDEX('Crop Comparison'!$A$2:$D$873,MATCH(1,('Crop Comparison'!$A$2:$A$873=$A$9)*('Crop Comparison'!$B$2:$B$873=$A357),0),3)),"",INDEX('Crop Comparison'!$A$2:$D$873,MATCH(1,('Crop Comparison'!$A$2:$A$873=$A$9)*('Crop Comparison'!$B$2:$B$873=$A357),0),3))</f>
        <v/>
      </c>
      <c r="C357" s="30" t="str">
        <f t="array" ref="C357">IF(ISERROR(INDEX('Crop Comparison'!$A$2:$D$873,MATCH(1,('Crop Comparison'!$A$2:$A$873=$A$9)*('Crop Comparison'!$B$2:$B$873=$A357),0),4)),"",INDEX('Crop Comparison'!$A$2:$D$873,MATCH(1,('Crop Comparison'!$A$2:$A$873=$A$9)*('Crop Comparison'!$B$2:$B$873=$A357),0),4))</f>
        <v/>
      </c>
      <c r="D357" s="17" t="str">
        <f t="array" ref="D357">IF(ISERROR(INDEX('Crop Comparison'!$A$2:$D$873,MATCH(1,('Crop Comparison'!$A$2:$A$873=$A$9)*('Crop Comparison'!$B$2:$B$873=$B357),0),4)),"",INDEX('Crop Comparison'!$A$2:$D$873,MATCH(1,('Crop Comparison'!$A$2:$A$873=$A$9)*('Crop Comparison'!$B$2:$B$873=$B357),0),4))</f>
        <v/>
      </c>
      <c r="E357" s="11" t="str">
        <f t="array" ref="E357">IF(ISERROR(INDEX('Crop Comparison'!$A$2:$D$873,MATCH(1,('Crop Comparison'!$A$2:$A$873=$A$9)*('Crop Comparison'!$B$2:$B$873=$C357),0),4)),"",INDEX('Crop Comparison'!$A$2:$D$873,MATCH(1,('Crop Comparison'!$A$2:$A$873=$A$9)*('Crop Comparison'!$B$2:$B$873=$C357),0),4))</f>
        <v/>
      </c>
      <c r="F357" s="31" t="str">
        <f t="array" ref="F357">IF(ISERROR(INDEX(Lookup_PestUse!$A$1:$D$876,SMALL(IF(Lookup_PestUse!$B$1:$B$876=$F$9,ROW(Lookup_PestUse!$B$1:$B$876)),ROW(Lookup_PestUse!345:345)),1)),"",INDEX(Lookup_PestUse!$A$1:$B$876,SMALL(IF(Lookup_PestUse!$B$1:$B$876=$F$9,ROW(Lookup_PestUse!$B$1:$B$876)),ROW(Lookup_PestUse!345:345)),1))</f>
        <v/>
      </c>
      <c r="G357" s="29" t="str">
        <f t="array" ref="G357">IF(ISERROR(INDEX(Lookup_PestUse!$A$1:$D$876,MATCH(1,(Lookup_PestUse!$A$1:$A$876=$F357)*(Lookup_PestUse!$B$1:$B$876=$F$9),0),3)),"",INDEX(Lookup_PestUse!$A$1:$D$876,MATCH(1,(Lookup_PestUse!$A$1:$A$876=$F357)*(Lookup_PestUse!$B$1:$B$876=$F$9),0),3))</f>
        <v/>
      </c>
      <c r="H357" s="30" t="str">
        <f t="array" ref="H357">IF(ISERROR(INDEX(Lookup_PestUse!$A$1:$D$876,MATCH(1,(Lookup_PestUse!$A$1:$A$876=$F357)*(Lookup_PestUse!$B$1:$B$876=$F$9),0),4)),"",INDEX(Lookup_PestUse!$A$1:$D$876,MATCH(1,(Lookup_PestUse!$A$1:$A$876=$F357)*(Lookup_PestUse!$B$1:$B$876=$F$9),0),4))</f>
        <v/>
      </c>
    </row>
    <row r="358" spans="1:8" x14ac:dyDescent="0.2">
      <c r="A358" s="28" t="str">
        <f t="array" ref="A358">IF(ISERROR(INDEX('Crop Comparison'!$A$1:$B$873,SMALL(IF('Crop Comparison'!$A$1:$A$873=$A$9,ROW('Crop Comparison'!$A$1:$A$873)),ROW('Crop Comparison'!343:343)),2)),"",INDEX('Crop Comparison'!$A$1:$B$873,SMALL(IF('Crop Comparison'!$A$1:$A$873=$A$9,ROW('Crop Comparison'!$A$1:$A$873)),ROW('Crop Comparison'!343:343)),2))</f>
        <v/>
      </c>
      <c r="B358" s="29" t="str">
        <f t="array" ref="B358">IF(ISERROR(INDEX('Crop Comparison'!$A$2:$D$873,MATCH(1,('Crop Comparison'!$A$2:$A$873=$A$9)*('Crop Comparison'!$B$2:$B$873=$A358),0),3)),"",INDEX('Crop Comparison'!$A$2:$D$873,MATCH(1,('Crop Comparison'!$A$2:$A$873=$A$9)*('Crop Comparison'!$B$2:$B$873=$A358),0),3))</f>
        <v/>
      </c>
      <c r="C358" s="30" t="str">
        <f t="array" ref="C358">IF(ISERROR(INDEX('Crop Comparison'!$A$2:$D$873,MATCH(1,('Crop Comparison'!$A$2:$A$873=$A$9)*('Crop Comparison'!$B$2:$B$873=$A358),0),4)),"",INDEX('Crop Comparison'!$A$2:$D$873,MATCH(1,('Crop Comparison'!$A$2:$A$873=$A$9)*('Crop Comparison'!$B$2:$B$873=$A358),0),4))</f>
        <v/>
      </c>
      <c r="D358" s="17" t="str">
        <f t="array" ref="D358">IF(ISERROR(INDEX('Crop Comparison'!$A$2:$D$873,MATCH(1,('Crop Comparison'!$A$2:$A$873=$A$9)*('Crop Comparison'!$B$2:$B$873=$B358),0),4)),"",INDEX('Crop Comparison'!$A$2:$D$873,MATCH(1,('Crop Comparison'!$A$2:$A$873=$A$9)*('Crop Comparison'!$B$2:$B$873=$B358),0),4))</f>
        <v/>
      </c>
      <c r="E358" s="11" t="str">
        <f t="array" ref="E358">IF(ISERROR(INDEX('Crop Comparison'!$A$2:$D$873,MATCH(1,('Crop Comparison'!$A$2:$A$873=$A$9)*('Crop Comparison'!$B$2:$B$873=$C358),0),4)),"",INDEX('Crop Comparison'!$A$2:$D$873,MATCH(1,('Crop Comparison'!$A$2:$A$873=$A$9)*('Crop Comparison'!$B$2:$B$873=$C358),0),4))</f>
        <v/>
      </c>
      <c r="F358" s="31" t="str">
        <f t="array" ref="F358">IF(ISERROR(INDEX(Lookup_PestUse!$A$1:$D$876,SMALL(IF(Lookup_PestUse!$B$1:$B$876=$F$9,ROW(Lookup_PestUse!$B$1:$B$876)),ROW(Lookup_PestUse!346:346)),1)),"",INDEX(Lookup_PestUse!$A$1:$B$876,SMALL(IF(Lookup_PestUse!$B$1:$B$876=$F$9,ROW(Lookup_PestUse!$B$1:$B$876)),ROW(Lookup_PestUse!346:346)),1))</f>
        <v/>
      </c>
      <c r="G358" s="29" t="str">
        <f t="array" ref="G358">IF(ISERROR(INDEX(Lookup_PestUse!$A$1:$D$876,MATCH(1,(Lookup_PestUse!$A$1:$A$876=$F358)*(Lookup_PestUse!$B$1:$B$876=$F$9),0),3)),"",INDEX(Lookup_PestUse!$A$1:$D$876,MATCH(1,(Lookup_PestUse!$A$1:$A$876=$F358)*(Lookup_PestUse!$B$1:$B$876=$F$9),0),3))</f>
        <v/>
      </c>
      <c r="H358" s="30" t="str">
        <f t="array" ref="H358">IF(ISERROR(INDEX(Lookup_PestUse!$A$1:$D$876,MATCH(1,(Lookup_PestUse!$A$1:$A$876=$F358)*(Lookup_PestUse!$B$1:$B$876=$F$9),0),4)),"",INDEX(Lookup_PestUse!$A$1:$D$876,MATCH(1,(Lookup_PestUse!$A$1:$A$876=$F358)*(Lookup_PestUse!$B$1:$B$876=$F$9),0),4))</f>
        <v/>
      </c>
    </row>
    <row r="359" spans="1:8" x14ac:dyDescent="0.2">
      <c r="A359" s="28" t="str">
        <f t="array" ref="A359">IF(ISERROR(INDEX('Crop Comparison'!$A$1:$B$873,SMALL(IF('Crop Comparison'!$A$1:$A$873=$A$9,ROW('Crop Comparison'!$A$1:$A$873)),ROW('Crop Comparison'!344:344)),2)),"",INDEX('Crop Comparison'!$A$1:$B$873,SMALL(IF('Crop Comparison'!$A$1:$A$873=$A$9,ROW('Crop Comparison'!$A$1:$A$873)),ROW('Crop Comparison'!344:344)),2))</f>
        <v/>
      </c>
      <c r="B359" s="29" t="str">
        <f t="array" ref="B359">IF(ISERROR(INDEX('Crop Comparison'!$A$2:$D$873,MATCH(1,('Crop Comparison'!$A$2:$A$873=$A$9)*('Crop Comparison'!$B$2:$B$873=$A359),0),3)),"",INDEX('Crop Comparison'!$A$2:$D$873,MATCH(1,('Crop Comparison'!$A$2:$A$873=$A$9)*('Crop Comparison'!$B$2:$B$873=$A359),0),3))</f>
        <v/>
      </c>
      <c r="C359" s="30" t="str">
        <f t="array" ref="C359">IF(ISERROR(INDEX('Crop Comparison'!$A$2:$D$873,MATCH(1,('Crop Comparison'!$A$2:$A$873=$A$9)*('Crop Comparison'!$B$2:$B$873=$A359),0),4)),"",INDEX('Crop Comparison'!$A$2:$D$873,MATCH(1,('Crop Comparison'!$A$2:$A$873=$A$9)*('Crop Comparison'!$B$2:$B$873=$A359),0),4))</f>
        <v/>
      </c>
      <c r="D359" s="17" t="str">
        <f t="array" ref="D359">IF(ISERROR(INDEX('Crop Comparison'!$A$2:$D$873,MATCH(1,('Crop Comparison'!$A$2:$A$873=$A$9)*('Crop Comparison'!$B$2:$B$873=$B359),0),4)),"",INDEX('Crop Comparison'!$A$2:$D$873,MATCH(1,('Crop Comparison'!$A$2:$A$873=$A$9)*('Crop Comparison'!$B$2:$B$873=$B359),0),4))</f>
        <v/>
      </c>
      <c r="E359" s="11" t="str">
        <f t="array" ref="E359">IF(ISERROR(INDEX('Crop Comparison'!$A$2:$D$873,MATCH(1,('Crop Comparison'!$A$2:$A$873=$A$9)*('Crop Comparison'!$B$2:$B$873=$C359),0),4)),"",INDEX('Crop Comparison'!$A$2:$D$873,MATCH(1,('Crop Comparison'!$A$2:$A$873=$A$9)*('Crop Comparison'!$B$2:$B$873=$C359),0),4))</f>
        <v/>
      </c>
      <c r="F359" s="31" t="str">
        <f t="array" ref="F359">IF(ISERROR(INDEX(Lookup_PestUse!$A$1:$D$876,SMALL(IF(Lookup_PestUse!$B$1:$B$876=$F$9,ROW(Lookup_PestUse!$B$1:$B$876)),ROW(Lookup_PestUse!347:347)),1)),"",INDEX(Lookup_PestUse!$A$1:$B$876,SMALL(IF(Lookup_PestUse!$B$1:$B$876=$F$9,ROW(Lookup_PestUse!$B$1:$B$876)),ROW(Lookup_PestUse!347:347)),1))</f>
        <v/>
      </c>
      <c r="G359" s="29" t="str">
        <f t="array" ref="G359">IF(ISERROR(INDEX(Lookup_PestUse!$A$1:$D$876,MATCH(1,(Lookup_PestUse!$A$1:$A$876=$F359)*(Lookup_PestUse!$B$1:$B$876=$F$9),0),3)),"",INDEX(Lookup_PestUse!$A$1:$D$876,MATCH(1,(Lookup_PestUse!$A$1:$A$876=$F359)*(Lookup_PestUse!$B$1:$B$876=$F$9),0),3))</f>
        <v/>
      </c>
      <c r="H359" s="30" t="str">
        <f t="array" ref="H359">IF(ISERROR(INDEX(Lookup_PestUse!$A$1:$D$876,MATCH(1,(Lookup_PestUse!$A$1:$A$876=$F359)*(Lookup_PestUse!$B$1:$B$876=$F$9),0),4)),"",INDEX(Lookup_PestUse!$A$1:$D$876,MATCH(1,(Lookup_PestUse!$A$1:$A$876=$F359)*(Lookup_PestUse!$B$1:$B$876=$F$9),0),4))</f>
        <v/>
      </c>
    </row>
    <row r="360" spans="1:8" x14ac:dyDescent="0.2">
      <c r="A360" s="28" t="str">
        <f t="array" ref="A360">IF(ISERROR(INDEX('Crop Comparison'!$A$1:$B$873,SMALL(IF('Crop Comparison'!$A$1:$A$873=$A$9,ROW('Crop Comparison'!$A$1:$A$873)),ROW('Crop Comparison'!345:345)),2)),"",INDEX('Crop Comparison'!$A$1:$B$873,SMALL(IF('Crop Comparison'!$A$1:$A$873=$A$9,ROW('Crop Comparison'!$A$1:$A$873)),ROW('Crop Comparison'!345:345)),2))</f>
        <v/>
      </c>
      <c r="B360" s="29" t="str">
        <f t="array" ref="B360">IF(ISERROR(INDEX('Crop Comparison'!$A$2:$D$873,MATCH(1,('Crop Comparison'!$A$2:$A$873=$A$9)*('Crop Comparison'!$B$2:$B$873=$A360),0),3)),"",INDEX('Crop Comparison'!$A$2:$D$873,MATCH(1,('Crop Comparison'!$A$2:$A$873=$A$9)*('Crop Comparison'!$B$2:$B$873=$A360),0),3))</f>
        <v/>
      </c>
      <c r="C360" s="30" t="str">
        <f t="array" ref="C360">IF(ISERROR(INDEX('Crop Comparison'!$A$2:$D$873,MATCH(1,('Crop Comparison'!$A$2:$A$873=$A$9)*('Crop Comparison'!$B$2:$B$873=$A360),0),4)),"",INDEX('Crop Comparison'!$A$2:$D$873,MATCH(1,('Crop Comparison'!$A$2:$A$873=$A$9)*('Crop Comparison'!$B$2:$B$873=$A360),0),4))</f>
        <v/>
      </c>
      <c r="D360" s="17" t="str">
        <f t="array" ref="D360">IF(ISERROR(INDEX('Crop Comparison'!$A$2:$D$873,MATCH(1,('Crop Comparison'!$A$2:$A$873=$A$9)*('Crop Comparison'!$B$2:$B$873=$B360),0),4)),"",INDEX('Crop Comparison'!$A$2:$D$873,MATCH(1,('Crop Comparison'!$A$2:$A$873=$A$9)*('Crop Comparison'!$B$2:$B$873=$B360),0),4))</f>
        <v/>
      </c>
      <c r="E360" s="11" t="str">
        <f t="array" ref="E360">IF(ISERROR(INDEX('Crop Comparison'!$A$2:$D$873,MATCH(1,('Crop Comparison'!$A$2:$A$873=$A$9)*('Crop Comparison'!$B$2:$B$873=$C360),0),4)),"",INDEX('Crop Comparison'!$A$2:$D$873,MATCH(1,('Crop Comparison'!$A$2:$A$873=$A$9)*('Crop Comparison'!$B$2:$B$873=$C360),0),4))</f>
        <v/>
      </c>
      <c r="F360" s="31" t="str">
        <f t="array" ref="F360">IF(ISERROR(INDEX(Lookup_PestUse!$A$1:$D$876,SMALL(IF(Lookup_PestUse!$B$1:$B$876=$F$9,ROW(Lookup_PestUse!$B$1:$B$876)),ROW(Lookup_PestUse!348:348)),1)),"",INDEX(Lookup_PestUse!$A$1:$B$876,SMALL(IF(Lookup_PestUse!$B$1:$B$876=$F$9,ROW(Lookup_PestUse!$B$1:$B$876)),ROW(Lookup_PestUse!348:348)),1))</f>
        <v/>
      </c>
      <c r="G360" s="29" t="str">
        <f t="array" ref="G360">IF(ISERROR(INDEX(Lookup_PestUse!$A$1:$D$876,MATCH(1,(Lookup_PestUse!$A$1:$A$876=$F360)*(Lookup_PestUse!$B$1:$B$876=$F$9),0),3)),"",INDEX(Lookup_PestUse!$A$1:$D$876,MATCH(1,(Lookup_PestUse!$A$1:$A$876=$F360)*(Lookup_PestUse!$B$1:$B$876=$F$9),0),3))</f>
        <v/>
      </c>
      <c r="H360" s="30" t="str">
        <f t="array" ref="H360">IF(ISERROR(INDEX(Lookup_PestUse!$A$1:$D$876,MATCH(1,(Lookup_PestUse!$A$1:$A$876=$F360)*(Lookup_PestUse!$B$1:$B$876=$F$9),0),4)),"",INDEX(Lookup_PestUse!$A$1:$D$876,MATCH(1,(Lookup_PestUse!$A$1:$A$876=$F360)*(Lookup_PestUse!$B$1:$B$876=$F$9),0),4))</f>
        <v/>
      </c>
    </row>
    <row r="361" spans="1:8" x14ac:dyDescent="0.2">
      <c r="A361" s="28" t="str">
        <f t="array" ref="A361">IF(ISERROR(INDEX('Crop Comparison'!$A$1:$B$873,SMALL(IF('Crop Comparison'!$A$1:$A$873=$A$9,ROW('Crop Comparison'!$A$1:$A$873)),ROW('Crop Comparison'!346:346)),2)),"",INDEX('Crop Comparison'!$A$1:$B$873,SMALL(IF('Crop Comparison'!$A$1:$A$873=$A$9,ROW('Crop Comparison'!$A$1:$A$873)),ROW('Crop Comparison'!346:346)),2))</f>
        <v/>
      </c>
      <c r="B361" s="29" t="str">
        <f t="array" ref="B361">IF(ISERROR(INDEX('Crop Comparison'!$A$2:$D$873,MATCH(1,('Crop Comparison'!$A$2:$A$873=$A$9)*('Crop Comparison'!$B$2:$B$873=$A361),0),3)),"",INDEX('Crop Comparison'!$A$2:$D$873,MATCH(1,('Crop Comparison'!$A$2:$A$873=$A$9)*('Crop Comparison'!$B$2:$B$873=$A361),0),3))</f>
        <v/>
      </c>
      <c r="C361" s="30" t="str">
        <f t="array" ref="C361">IF(ISERROR(INDEX('Crop Comparison'!$A$2:$D$873,MATCH(1,('Crop Comparison'!$A$2:$A$873=$A$9)*('Crop Comparison'!$B$2:$B$873=$A361),0),4)),"",INDEX('Crop Comparison'!$A$2:$D$873,MATCH(1,('Crop Comparison'!$A$2:$A$873=$A$9)*('Crop Comparison'!$B$2:$B$873=$A361),0),4))</f>
        <v/>
      </c>
      <c r="D361" s="17" t="str">
        <f t="array" ref="D361">IF(ISERROR(INDEX('Crop Comparison'!$A$2:$D$873,MATCH(1,('Crop Comparison'!$A$2:$A$873=$A$9)*('Crop Comparison'!$B$2:$B$873=$B361),0),4)),"",INDEX('Crop Comparison'!$A$2:$D$873,MATCH(1,('Crop Comparison'!$A$2:$A$873=$A$9)*('Crop Comparison'!$B$2:$B$873=$B361),0),4))</f>
        <v/>
      </c>
      <c r="E361" s="11" t="str">
        <f t="array" ref="E361">IF(ISERROR(INDEX('Crop Comparison'!$A$2:$D$873,MATCH(1,('Crop Comparison'!$A$2:$A$873=$A$9)*('Crop Comparison'!$B$2:$B$873=$C361),0),4)),"",INDEX('Crop Comparison'!$A$2:$D$873,MATCH(1,('Crop Comparison'!$A$2:$A$873=$A$9)*('Crop Comparison'!$B$2:$B$873=$C361),0),4))</f>
        <v/>
      </c>
      <c r="F361" s="31" t="str">
        <f t="array" ref="F361">IF(ISERROR(INDEX(Lookup_PestUse!$A$1:$D$876,SMALL(IF(Lookup_PestUse!$B$1:$B$876=$F$9,ROW(Lookup_PestUse!$B$1:$B$876)),ROW(Lookup_PestUse!349:349)),1)),"",INDEX(Lookup_PestUse!$A$1:$B$876,SMALL(IF(Lookup_PestUse!$B$1:$B$876=$F$9,ROW(Lookup_PestUse!$B$1:$B$876)),ROW(Lookup_PestUse!349:349)),1))</f>
        <v/>
      </c>
      <c r="G361" s="29" t="str">
        <f t="array" ref="G361">IF(ISERROR(INDEX(Lookup_PestUse!$A$1:$D$876,MATCH(1,(Lookup_PestUse!$A$1:$A$876=$F361)*(Lookup_PestUse!$B$1:$B$876=$F$9),0),3)),"",INDEX(Lookup_PestUse!$A$1:$D$876,MATCH(1,(Lookup_PestUse!$A$1:$A$876=$F361)*(Lookup_PestUse!$B$1:$B$876=$F$9),0),3))</f>
        <v/>
      </c>
      <c r="H361" s="30" t="str">
        <f t="array" ref="H361">IF(ISERROR(INDEX(Lookup_PestUse!$A$1:$D$876,MATCH(1,(Lookup_PestUse!$A$1:$A$876=$F361)*(Lookup_PestUse!$B$1:$B$876=$F$9),0),4)),"",INDEX(Lookup_PestUse!$A$1:$D$876,MATCH(1,(Lookup_PestUse!$A$1:$A$876=$F361)*(Lookup_PestUse!$B$1:$B$876=$F$9),0),4))</f>
        <v/>
      </c>
    </row>
    <row r="362" spans="1:8" x14ac:dyDescent="0.2">
      <c r="A362" s="28" t="str">
        <f t="array" ref="A362">IF(ISERROR(INDEX('Crop Comparison'!$A$1:$B$873,SMALL(IF('Crop Comparison'!$A$1:$A$873=$A$9,ROW('Crop Comparison'!$A$1:$A$873)),ROW('Crop Comparison'!347:347)),2)),"",INDEX('Crop Comparison'!$A$1:$B$873,SMALL(IF('Crop Comparison'!$A$1:$A$873=$A$9,ROW('Crop Comparison'!$A$1:$A$873)),ROW('Crop Comparison'!347:347)),2))</f>
        <v/>
      </c>
      <c r="B362" s="29" t="str">
        <f t="array" ref="B362">IF(ISERROR(INDEX('Crop Comparison'!$A$2:$D$873,MATCH(1,('Crop Comparison'!$A$2:$A$873=$A$9)*('Crop Comparison'!$B$2:$B$873=$A362),0),3)),"",INDEX('Crop Comparison'!$A$2:$D$873,MATCH(1,('Crop Comparison'!$A$2:$A$873=$A$9)*('Crop Comparison'!$B$2:$B$873=$A362),0),3))</f>
        <v/>
      </c>
      <c r="C362" s="30" t="str">
        <f t="array" ref="C362">IF(ISERROR(INDEX('Crop Comparison'!$A$2:$D$873,MATCH(1,('Crop Comparison'!$A$2:$A$873=$A$9)*('Crop Comparison'!$B$2:$B$873=$A362),0),4)),"",INDEX('Crop Comparison'!$A$2:$D$873,MATCH(1,('Crop Comparison'!$A$2:$A$873=$A$9)*('Crop Comparison'!$B$2:$B$873=$A362),0),4))</f>
        <v/>
      </c>
      <c r="D362" s="17" t="str">
        <f t="array" ref="D362">IF(ISERROR(INDEX('Crop Comparison'!$A$2:$D$873,MATCH(1,('Crop Comparison'!$A$2:$A$873=$A$9)*('Crop Comparison'!$B$2:$B$873=$B362),0),4)),"",INDEX('Crop Comparison'!$A$2:$D$873,MATCH(1,('Crop Comparison'!$A$2:$A$873=$A$9)*('Crop Comparison'!$B$2:$B$873=$B362),0),4))</f>
        <v/>
      </c>
      <c r="E362" s="11" t="str">
        <f t="array" ref="E362">IF(ISERROR(INDEX('Crop Comparison'!$A$2:$D$873,MATCH(1,('Crop Comparison'!$A$2:$A$873=$A$9)*('Crop Comparison'!$B$2:$B$873=$C362),0),4)),"",INDEX('Crop Comparison'!$A$2:$D$873,MATCH(1,('Crop Comparison'!$A$2:$A$873=$A$9)*('Crop Comparison'!$B$2:$B$873=$C362),0),4))</f>
        <v/>
      </c>
      <c r="F362" s="31" t="str">
        <f t="array" ref="F362">IF(ISERROR(INDEX(Lookup_PestUse!$A$1:$D$876,SMALL(IF(Lookup_PestUse!$B$1:$B$876=$F$9,ROW(Lookup_PestUse!$B$1:$B$876)),ROW(Lookup_PestUse!350:350)),1)),"",INDEX(Lookup_PestUse!$A$1:$B$876,SMALL(IF(Lookup_PestUse!$B$1:$B$876=$F$9,ROW(Lookup_PestUse!$B$1:$B$876)),ROW(Lookup_PestUse!350:350)),1))</f>
        <v/>
      </c>
      <c r="G362" s="29" t="str">
        <f t="array" ref="G362">IF(ISERROR(INDEX(Lookup_PestUse!$A$1:$D$876,MATCH(1,(Lookup_PestUse!$A$1:$A$876=$F362)*(Lookup_PestUse!$B$1:$B$876=$F$9),0),3)),"",INDEX(Lookup_PestUse!$A$1:$D$876,MATCH(1,(Lookup_PestUse!$A$1:$A$876=$F362)*(Lookup_PestUse!$B$1:$B$876=$F$9),0),3))</f>
        <v/>
      </c>
      <c r="H362" s="30" t="str">
        <f t="array" ref="H362">IF(ISERROR(INDEX(Lookup_PestUse!$A$1:$D$876,MATCH(1,(Lookup_PestUse!$A$1:$A$876=$F362)*(Lookup_PestUse!$B$1:$B$876=$F$9),0),4)),"",INDEX(Lookup_PestUse!$A$1:$D$876,MATCH(1,(Lookup_PestUse!$A$1:$A$876=$F362)*(Lookup_PestUse!$B$1:$B$876=$F$9),0),4))</f>
        <v/>
      </c>
    </row>
    <row r="363" spans="1:8" x14ac:dyDescent="0.2">
      <c r="A363" s="28" t="str">
        <f t="array" ref="A363">IF(ISERROR(INDEX('Crop Comparison'!$A$1:$B$873,SMALL(IF('Crop Comparison'!$A$1:$A$873=$A$9,ROW('Crop Comparison'!$A$1:$A$873)),ROW('Crop Comparison'!348:348)),2)),"",INDEX('Crop Comparison'!$A$1:$B$873,SMALL(IF('Crop Comparison'!$A$1:$A$873=$A$9,ROW('Crop Comparison'!$A$1:$A$873)),ROW('Crop Comparison'!348:348)),2))</f>
        <v/>
      </c>
      <c r="B363" s="29" t="str">
        <f t="array" ref="B363">IF(ISERROR(INDEX('Crop Comparison'!$A$2:$D$873,MATCH(1,('Crop Comparison'!$A$2:$A$873=$A$9)*('Crop Comparison'!$B$2:$B$873=$A363),0),3)),"",INDEX('Crop Comparison'!$A$2:$D$873,MATCH(1,('Crop Comparison'!$A$2:$A$873=$A$9)*('Crop Comparison'!$B$2:$B$873=$A363),0),3))</f>
        <v/>
      </c>
      <c r="C363" s="30" t="str">
        <f t="array" ref="C363">IF(ISERROR(INDEX('Crop Comparison'!$A$2:$D$873,MATCH(1,('Crop Comparison'!$A$2:$A$873=$A$9)*('Crop Comparison'!$B$2:$B$873=$A363),0),4)),"",INDEX('Crop Comparison'!$A$2:$D$873,MATCH(1,('Crop Comparison'!$A$2:$A$873=$A$9)*('Crop Comparison'!$B$2:$B$873=$A363),0),4))</f>
        <v/>
      </c>
      <c r="D363" s="20" t="str">
        <f t="array" ref="D363">IF(ISERROR(INDEX('Crop Comparison'!$A$2:$D$873,MATCH(1,('Crop Comparison'!$A$2:$A$873=$A$9)*('Crop Comparison'!$B$2:$B$873=$C363),0),3)),"",INDEX('Crop Comparison'!$A$2:$D$873,MATCH(1,('Crop Comparison'!$A$2:$A$873=$A$9)*('Crop Comparison'!$B$2:$B$873=$C363),0),3))</f>
        <v/>
      </c>
      <c r="E363" s="11" t="str">
        <f t="array" ref="E363">IF(ISERROR(INDEX('Crop Comparison'!$A$2:$D$873,MATCH(1,('Crop Comparison'!$A$2:$A$873=$A$9)*('Crop Comparison'!$B$2:$B$873=$C363),0),4)),"",INDEX('Crop Comparison'!$A$2:$D$873,MATCH(1,('Crop Comparison'!$A$2:$A$873=$A$9)*('Crop Comparison'!$B$2:$B$873=$C363),0),4))</f>
        <v/>
      </c>
      <c r="F363" s="31" t="str">
        <f t="array" ref="F363">IF(ISERROR(INDEX(Lookup_PestUse!$A$1:$D$876,SMALL(IF(Lookup_PestUse!$B$1:$B$876=$F$9,ROW(Lookup_PestUse!$B$1:$B$876)),ROW(Lookup_PestUse!351:351)),1)),"",INDEX(Lookup_PestUse!$A$1:$B$876,SMALL(IF(Lookup_PestUse!$B$1:$B$876=$F$9,ROW(Lookup_PestUse!$B$1:$B$876)),ROW(Lookup_PestUse!351:351)),1))</f>
        <v/>
      </c>
      <c r="G363" s="29" t="str">
        <f t="array" ref="G363">IF(ISERROR(INDEX(Lookup_PestUse!$A$1:$D$876,MATCH(1,(Lookup_PestUse!$A$1:$A$876=$F363)*(Lookup_PestUse!$B$1:$B$876=$F$9),0),3)),"",INDEX(Lookup_PestUse!$A$1:$D$876,MATCH(1,(Lookup_PestUse!$A$1:$A$876=$F363)*(Lookup_PestUse!$B$1:$B$876=$F$9),0),3))</f>
        <v/>
      </c>
      <c r="H363" s="30" t="str">
        <f t="array" ref="H363">IF(ISERROR(INDEX(Lookup_PestUse!$A$1:$D$876,MATCH(1,(Lookup_PestUse!$A$1:$A$876=$F363)*(Lookup_PestUse!$B$1:$B$876=$F$9),0),4)),"",INDEX(Lookup_PestUse!$A$1:$D$876,MATCH(1,(Lookup_PestUse!$A$1:$A$876=$F363)*(Lookup_PestUse!$B$1:$B$876=$F$9),0),4))</f>
        <v/>
      </c>
    </row>
    <row r="364" spans="1:8" x14ac:dyDescent="0.2">
      <c r="A364" s="28" t="str">
        <f t="array" ref="A364">IF(ISERROR(INDEX('Crop Comparison'!$A$1:$B$873,SMALL(IF('Crop Comparison'!$A$1:$A$873=$A$9,ROW('Crop Comparison'!$A$1:$A$873)),ROW('Crop Comparison'!349:349)),2)),"",INDEX('Crop Comparison'!$A$1:$B$873,SMALL(IF('Crop Comparison'!$A$1:$A$873=$A$9,ROW('Crop Comparison'!$A$1:$A$873)),ROW('Crop Comparison'!349:349)),2))</f>
        <v/>
      </c>
      <c r="B364" s="29" t="str">
        <f t="array" ref="B364">IF(ISERROR(INDEX('Crop Comparison'!$A$2:$D$873,MATCH(1,('Crop Comparison'!$A$2:$A$873=$A$9)*('Crop Comparison'!$B$2:$B$873=$A364),0),3)),"",INDEX('Crop Comparison'!$A$2:$D$873,MATCH(1,('Crop Comparison'!$A$2:$A$873=$A$9)*('Crop Comparison'!$B$2:$B$873=$A364),0),3))</f>
        <v/>
      </c>
      <c r="C364" s="30" t="str">
        <f t="array" ref="C364">IF(ISERROR(INDEX('Crop Comparison'!$A$2:$D$873,MATCH(1,('Crop Comparison'!$A$2:$A$873=$A$9)*('Crop Comparison'!$B$2:$B$873=$A364),0),4)),"",INDEX('Crop Comparison'!$A$2:$D$873,MATCH(1,('Crop Comparison'!$A$2:$A$873=$A$9)*('Crop Comparison'!$B$2:$B$873=$A364),0),4))</f>
        <v/>
      </c>
      <c r="D364" s="20" t="str">
        <f t="array" ref="D364">IF(ISERROR(INDEX('Crop Comparison'!$A$2:$D$873,MATCH(1,('Crop Comparison'!$A$2:$A$873=$A$9)*('Crop Comparison'!$B$2:$B$873=$C364),0),3)),"",INDEX('Crop Comparison'!$A$2:$D$873,MATCH(1,('Crop Comparison'!$A$2:$A$873=$A$9)*('Crop Comparison'!$B$2:$B$873=$C364),0),3))</f>
        <v/>
      </c>
      <c r="E364" s="11" t="str">
        <f t="array" ref="E364">IF(ISERROR(INDEX('Crop Comparison'!$A$2:$D$873,MATCH(1,('Crop Comparison'!$A$2:$A$873=$A$9)*('Crop Comparison'!$B$2:$B$873=$C364),0),4)),"",INDEX('Crop Comparison'!$A$2:$D$873,MATCH(1,('Crop Comparison'!$A$2:$A$873=$A$9)*('Crop Comparison'!$B$2:$B$873=$C364),0),4))</f>
        <v/>
      </c>
      <c r="F364" s="31" t="str">
        <f t="array" ref="F364">IF(ISERROR(INDEX(Lookup_PestUse!$A$1:$D$876,SMALL(IF(Lookup_PestUse!$B$1:$B$876=$F$9,ROW(Lookup_PestUse!$B$1:$B$876)),ROW(Lookup_PestUse!352:352)),1)),"",INDEX(Lookup_PestUse!$A$1:$B$876,SMALL(IF(Lookup_PestUse!$B$1:$B$876=$F$9,ROW(Lookup_PestUse!$B$1:$B$876)),ROW(Lookup_PestUse!352:352)),1))</f>
        <v/>
      </c>
      <c r="G364" s="29" t="str">
        <f t="array" ref="G364">IF(ISERROR(INDEX(Lookup_PestUse!$A$1:$D$876,MATCH(1,(Lookup_PestUse!$A$1:$A$876=$F364)*(Lookup_PestUse!$B$1:$B$876=$F$9),0),3)),"",INDEX(Lookup_PestUse!$A$1:$D$876,MATCH(1,(Lookup_PestUse!$A$1:$A$876=$F364)*(Lookup_PestUse!$B$1:$B$876=$F$9),0),3))</f>
        <v/>
      </c>
      <c r="H364" s="30" t="str">
        <f t="array" ref="H364">IF(ISERROR(INDEX(Lookup_PestUse!$A$1:$D$876,MATCH(1,(Lookup_PestUse!$A$1:$A$876=$F364)*(Lookup_PestUse!$B$1:$B$876=$F$9),0),4)),"",INDEX(Lookup_PestUse!$A$1:$D$876,MATCH(1,(Lookup_PestUse!$A$1:$A$876=$F364)*(Lookup_PestUse!$B$1:$B$876=$F$9),0),4))</f>
        <v/>
      </c>
    </row>
    <row r="365" spans="1:8" x14ac:dyDescent="0.2">
      <c r="A365" s="31" t="str">
        <f t="array" ref="A365">IF(ISERROR(INDEX('Crop Comparison'!$A$1:$B$873,SMALL(IF('Crop Comparison'!$A$1:$A$873=$A$9,ROW('Crop Comparison'!$A$1:$A$873)),ROW('Crop Comparison'!350:350)),2)),"",INDEX('Crop Comparison'!$A$1:$B$873,SMALL(IF('Crop Comparison'!$A$1:$A$873=$A$9,ROW('Crop Comparison'!$A$1:$A$873)),ROW('Crop Comparison'!350:350)),2))</f>
        <v/>
      </c>
      <c r="B365" s="29" t="str">
        <f t="array" ref="B365">IF(ISERROR(INDEX('Crop Comparison'!$A$2:$D$873,MATCH(1,('Crop Comparison'!$A$2:$A$873=$A$9)*('Crop Comparison'!$B$2:$B$873=$A365),0),3)),"",INDEX('Crop Comparison'!$A$2:$D$873,MATCH(1,('Crop Comparison'!$A$2:$A$873=$A$9)*('Crop Comparison'!$B$2:$B$873=$A365),0),3))</f>
        <v/>
      </c>
      <c r="C365" s="30" t="str">
        <f t="array" ref="C365">IF(ISERROR(INDEX('Crop Comparison'!$A$2:$D$873,MATCH(1,('Crop Comparison'!$A$2:$A$873=$A$9)*('Crop Comparison'!$B$2:$B$873=$A365),0),4)),"",INDEX('Crop Comparison'!$A$2:$D$873,MATCH(1,('Crop Comparison'!$A$2:$A$873=$A$9)*('Crop Comparison'!$B$2:$B$873=$A365),0),4))</f>
        <v/>
      </c>
      <c r="F365" s="31" t="str">
        <f t="array" ref="F365">IF(ISERROR(INDEX(Lookup_PestUse!$A$1:$D$876,SMALL(IF(Lookup_PestUse!$B$1:$B$876=$F$9,ROW(Lookup_PestUse!$B$1:$B$876)),ROW(Lookup_PestUse!353:353)),1)),"",INDEX(Lookup_PestUse!$A$1:$B$876,SMALL(IF(Lookup_PestUse!$B$1:$B$876=$F$9,ROW(Lookup_PestUse!$B$1:$B$876)),ROW(Lookup_PestUse!353:353)),1))</f>
        <v/>
      </c>
      <c r="G365" s="29" t="str">
        <f t="array" ref="G365">IF(ISERROR(INDEX(Lookup_PestUse!$A$1:$D$876,MATCH(1,(Lookup_PestUse!$A$1:$A$876=$F365)*(Lookup_PestUse!$B$1:$B$876=$F$9),0),3)),"",INDEX(Lookup_PestUse!$A$1:$D$876,MATCH(1,(Lookup_PestUse!$A$1:$A$876=$F365)*(Lookup_PestUse!$B$1:$B$876=$F$9),0),3))</f>
        <v/>
      </c>
      <c r="H365" s="30" t="str">
        <f t="array" ref="H365">IF(ISERROR(INDEX(Lookup_PestUse!$A$1:$D$876,MATCH(1,(Lookup_PestUse!$A$1:$A$876=$F365)*(Lookup_PestUse!$B$1:$B$876=$F$9),0),4)),"",INDEX(Lookup_PestUse!$A$1:$D$876,MATCH(1,(Lookup_PestUse!$A$1:$A$876=$F365)*(Lookup_PestUse!$B$1:$B$876=$F$9),0),4))</f>
        <v/>
      </c>
    </row>
    <row r="366" spans="1:8" x14ac:dyDescent="0.2">
      <c r="A366" s="31" t="str">
        <f t="array" ref="A366">IF(ISERROR(INDEX('Crop Comparison'!$A$1:$B$873,SMALL(IF('Crop Comparison'!$A$1:$A$873=$A$9,ROW('Crop Comparison'!$A$1:$A$873)),ROW('Crop Comparison'!351:351)),2)),"",INDEX('Crop Comparison'!$A$1:$B$873,SMALL(IF('Crop Comparison'!$A$1:$A$873=$A$9,ROW('Crop Comparison'!$A$1:$A$873)),ROW('Crop Comparison'!351:351)),2))</f>
        <v/>
      </c>
      <c r="B366" s="29" t="str">
        <f t="array" ref="B366">IF(ISERROR(INDEX('Crop Comparison'!$A$2:$D$873,MATCH(1,('Crop Comparison'!$A$2:$A$873=$A$9)*('Crop Comparison'!$B$2:$B$873=$A366),0),3)),"",INDEX('Crop Comparison'!$A$2:$D$873,MATCH(1,('Crop Comparison'!$A$2:$A$873=$A$9)*('Crop Comparison'!$B$2:$B$873=$A366),0),3))</f>
        <v/>
      </c>
      <c r="C366" s="30" t="str">
        <f t="array" ref="C366">IF(ISERROR(INDEX('Crop Comparison'!$A$2:$D$873,MATCH(1,('Crop Comparison'!$A$2:$A$873=$A$9)*('Crop Comparison'!$B$2:$B$873=$A366),0),4)),"",INDEX('Crop Comparison'!$A$2:$D$873,MATCH(1,('Crop Comparison'!$A$2:$A$873=$A$9)*('Crop Comparison'!$B$2:$B$873=$A366),0),4))</f>
        <v/>
      </c>
      <c r="F366" s="31" t="str">
        <f t="array" ref="F366">IF(ISERROR(INDEX(Lookup_PestUse!$A$1:$D$876,SMALL(IF(Lookup_PestUse!$B$1:$B$876=$F$9,ROW(Lookup_PestUse!$B$1:$B$876)),ROW(Lookup_PestUse!354:354)),1)),"",INDEX(Lookup_PestUse!$A$1:$B$876,SMALL(IF(Lookup_PestUse!$B$1:$B$876=$F$9,ROW(Lookup_PestUse!$B$1:$B$876)),ROW(Lookup_PestUse!354:354)),1))</f>
        <v/>
      </c>
      <c r="G366" s="29" t="str">
        <f t="array" ref="G366">IF(ISERROR(INDEX(Lookup_PestUse!$A$1:$D$876,MATCH(1,(Lookup_PestUse!$A$1:$A$876=$F366)*(Lookup_PestUse!$B$1:$B$876=$F$9),0),3)),"",INDEX(Lookup_PestUse!$A$1:$D$876,MATCH(1,(Lookup_PestUse!$A$1:$A$876=$F366)*(Lookup_PestUse!$B$1:$B$876=$F$9),0),3))</f>
        <v/>
      </c>
      <c r="H366" s="30" t="str">
        <f t="array" ref="H366">IF(ISERROR(INDEX(Lookup_PestUse!$A$1:$D$876,MATCH(1,(Lookup_PestUse!$A$1:$A$876=$F366)*(Lookup_PestUse!$B$1:$B$876=$F$9),0),4)),"",INDEX(Lookup_PestUse!$A$1:$D$876,MATCH(1,(Lookup_PestUse!$A$1:$A$876=$F366)*(Lookup_PestUse!$B$1:$B$876=$F$9),0),4))</f>
        <v/>
      </c>
    </row>
    <row r="367" spans="1:8" x14ac:dyDescent="0.2">
      <c r="A367" s="31" t="str">
        <f t="array" ref="A367">IF(ISERROR(INDEX('Crop Comparison'!$A$1:$B$873,SMALL(IF('Crop Comparison'!$A$1:$A$873=$A$9,ROW('Crop Comparison'!$A$1:$A$873)),ROW('Crop Comparison'!352:352)),2)),"",INDEX('Crop Comparison'!$A$1:$B$873,SMALL(IF('Crop Comparison'!$A$1:$A$873=$A$9,ROW('Crop Comparison'!$A$1:$A$873)),ROW('Crop Comparison'!352:352)),2))</f>
        <v/>
      </c>
      <c r="B367" s="29" t="str">
        <f t="array" ref="B367">IF(ISERROR(INDEX('Crop Comparison'!$A$2:$D$873,MATCH(1,('Crop Comparison'!$A$2:$A$873=$A$9)*('Crop Comparison'!$B$2:$B$873=$A367),0),3)),"",INDEX('Crop Comparison'!$A$2:$D$873,MATCH(1,('Crop Comparison'!$A$2:$A$873=$A$9)*('Crop Comparison'!$B$2:$B$873=$A367),0),3))</f>
        <v/>
      </c>
      <c r="C367" s="18" t="str">
        <f t="array" ref="C367">IF(ISERROR(INDEX('Crop Comparison'!$A$2:$D$873,MATCH(1,('Crop Comparison'!$A$2:$A$873=$A$9)*('Crop Comparison'!$B$2:$B$873=$A367),0),4)),"",INDEX('Crop Comparison'!$A$2:$D$873,MATCH(1,('Crop Comparison'!$A$2:$A$873=$A$9)*('Crop Comparison'!$B$2:$B$873=$A367),0),4))</f>
        <v/>
      </c>
    </row>
    <row r="368" spans="1:8" x14ac:dyDescent="0.2">
      <c r="C368" s="19" t="str">
        <f t="array" ref="C368">IF(ISERROR(INDEX('Crop Comparison'!$A$1:$B$873,SMALL(IF('Crop Comparison'!$A$1:$A$873=$A$9,ROW('Crop Comparison'!$A$1:$A$873)),ROW('Crop Comparison'!359:359)),2)),"",INDEX('Crop Comparison'!$A$1:$B$873,SMALL(IF('Crop Comparison'!$A$1:$A$873=$A$9,ROW('Crop Comparison'!$A$1:$A$873)),ROW('Crop Comparison'!359:359)),2))</f>
        <v/>
      </c>
    </row>
    <row r="369" spans="3:3" x14ac:dyDescent="0.2">
      <c r="C369" s="19" t="str">
        <f t="array" ref="C369">IF(ISERROR(INDEX('Crop Comparison'!$A$1:$B$873,SMALL(IF('Crop Comparison'!$A$1:$A$873=$A$9,ROW('Crop Comparison'!$A$1:$A$873)),ROW('Crop Comparison'!360:360)),2)),"",INDEX('Crop Comparison'!$A$1:$B$873,SMALL(IF('Crop Comparison'!$A$1:$A$873=$A$9,ROW('Crop Comparison'!$A$1:$A$873)),ROW('Crop Comparison'!360:360)),2))</f>
        <v/>
      </c>
    </row>
    <row r="370" spans="3:3" x14ac:dyDescent="0.2">
      <c r="C370" s="19" t="str">
        <f t="array" ref="C370">IF(ISERROR(INDEX('Crop Comparison'!$A$1:$B$873,SMALL(IF('Crop Comparison'!$A$1:$A$873=$A$9,ROW('Crop Comparison'!$A$1:$A$873)),ROW('Crop Comparison'!361:361)),2)),"",INDEX('Crop Comparison'!$A$1:$B$873,SMALL(IF('Crop Comparison'!$A$1:$A$873=$A$9,ROW('Crop Comparison'!$A$1:$A$873)),ROW('Crop Comparison'!361:361)),2))</f>
        <v/>
      </c>
    </row>
  </sheetData>
  <sheetProtection sort="0"/>
  <mergeCells count="9">
    <mergeCell ref="F1:I2"/>
    <mergeCell ref="F3:I3"/>
    <mergeCell ref="F4:I4"/>
    <mergeCell ref="F5:I5"/>
    <mergeCell ref="A9:B9"/>
    <mergeCell ref="A4:D4"/>
    <mergeCell ref="A5:D5"/>
    <mergeCell ref="A3:D3"/>
    <mergeCell ref="A1:D2"/>
  </mergeCells>
  <conditionalFormatting sqref="D363:D1048576 D7:D9 D13 B15:B367">
    <cfRule type="dataBar" priority="5">
      <dataBar>
        <cfvo type="min"/>
        <cfvo type="max"/>
        <color rgb="FF638EC6"/>
      </dataBar>
      <extLst>
        <ext xmlns:x14="http://schemas.microsoft.com/office/spreadsheetml/2009/9/main" uri="{B025F937-C7B1-47D3-B67F-A62EFF666E3E}">
          <x14:id>{73417C7C-AF8A-4EB3-9A28-8BF2E3CF2D59}</x14:id>
        </ext>
      </extLst>
    </cfRule>
  </conditionalFormatting>
  <conditionalFormatting sqref="D15:D362 E7:E8 E13:E1048576 E10:E11 C14:C367">
    <cfRule type="dataBar" priority="4">
      <dataBar>
        <cfvo type="min"/>
        <cfvo type="max"/>
        <color rgb="FFFF555A"/>
      </dataBar>
      <extLst>
        <ext xmlns:x14="http://schemas.microsoft.com/office/spreadsheetml/2009/9/main" uri="{B025F937-C7B1-47D3-B67F-A62EFF666E3E}">
          <x14:id>{4D310A0E-07E2-4D66-A87D-7A66473119F6}</x14:id>
        </ext>
      </extLst>
    </cfRule>
  </conditionalFormatting>
  <conditionalFormatting sqref="I35:I36 G15:G366">
    <cfRule type="dataBar" priority="2">
      <dataBar>
        <cfvo type="min"/>
        <cfvo type="max"/>
        <color rgb="FF638EC6"/>
      </dataBar>
      <extLst>
        <ext xmlns:x14="http://schemas.microsoft.com/office/spreadsheetml/2009/9/main" uri="{B025F937-C7B1-47D3-B67F-A62EFF666E3E}">
          <x14:id>{4B5287A5-8928-4308-A5AA-E16775CA426B}</x14:id>
        </ext>
      </extLst>
    </cfRule>
  </conditionalFormatting>
  <conditionalFormatting sqref="F15:F366">
    <cfRule type="dataBar" priority="3">
      <dataBar>
        <cfvo type="min"/>
        <cfvo type="max"/>
        <color rgb="FF63C384"/>
      </dataBar>
      <extLst>
        <ext xmlns:x14="http://schemas.microsoft.com/office/spreadsheetml/2009/9/main" uri="{B025F937-C7B1-47D3-B67F-A62EFF666E3E}">
          <x14:id>{8D8F1FC6-7349-4947-AE2B-AE45B0FBBA66}</x14:id>
        </ext>
      </extLst>
    </cfRule>
  </conditionalFormatting>
  <conditionalFormatting sqref="J35:J36 H15:H366">
    <cfRule type="dataBar" priority="1">
      <dataBar>
        <cfvo type="min"/>
        <cfvo type="max"/>
        <color rgb="FFFF555A"/>
      </dataBar>
      <extLst>
        <ext xmlns:x14="http://schemas.microsoft.com/office/spreadsheetml/2009/9/main" uri="{B025F937-C7B1-47D3-B67F-A62EFF666E3E}">
          <x14:id>{46EF3CEA-AB2F-40CF-B62A-7081B00FAF70}</x14:id>
        </ext>
      </extLst>
    </cfRule>
  </conditionalFormatting>
  <dataValidations count="1">
    <dataValidation type="list" allowBlank="1" showInputMessage="1" showErrorMessage="1" sqref="F9" xr:uid="{00000000-0002-0000-0200-000001000000}">
      <formula1>Crop</formula1>
    </dataValidation>
  </dataValidations>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73417C7C-AF8A-4EB3-9A28-8BF2E3CF2D59}">
            <x14:dataBar minLength="0" maxLength="100" border="1" negativeBarBorderColorSameAsPositive="0">
              <x14:cfvo type="autoMin"/>
              <x14:cfvo type="autoMax"/>
              <x14:borderColor rgb="FF638EC6"/>
              <x14:negativeFillColor rgb="FFFF0000"/>
              <x14:negativeBorderColor rgb="FFFF0000"/>
              <x14:axisColor rgb="FF000000"/>
            </x14:dataBar>
          </x14:cfRule>
          <xm:sqref>D363:D1048576 D7:D9 D13 B15:B367</xm:sqref>
        </x14:conditionalFormatting>
        <x14:conditionalFormatting xmlns:xm="http://schemas.microsoft.com/office/excel/2006/main">
          <x14:cfRule type="dataBar" id="{4D310A0E-07E2-4D66-A87D-7A66473119F6}">
            <x14:dataBar minLength="0" maxLength="100" border="1" negativeBarBorderColorSameAsPositive="0">
              <x14:cfvo type="autoMin"/>
              <x14:cfvo type="autoMax"/>
              <x14:borderColor rgb="FFFF555A"/>
              <x14:negativeFillColor rgb="FFFF0000"/>
              <x14:negativeBorderColor rgb="FFFF0000"/>
              <x14:axisColor rgb="FF000000"/>
            </x14:dataBar>
          </x14:cfRule>
          <xm:sqref>D15:D362 E7:E8 E13:E1048576 E10:E11 C14:C367</xm:sqref>
        </x14:conditionalFormatting>
        <x14:conditionalFormatting xmlns:xm="http://schemas.microsoft.com/office/excel/2006/main">
          <x14:cfRule type="dataBar" id="{4B5287A5-8928-4308-A5AA-E16775CA426B}">
            <x14:dataBar minLength="0" maxLength="100" border="1" negativeBarBorderColorSameAsPositive="0">
              <x14:cfvo type="autoMin"/>
              <x14:cfvo type="autoMax"/>
              <x14:borderColor rgb="FF638EC6"/>
              <x14:negativeFillColor rgb="FFFF0000"/>
              <x14:negativeBorderColor rgb="FFFF0000"/>
              <x14:axisColor rgb="FF000000"/>
            </x14:dataBar>
          </x14:cfRule>
          <xm:sqref>I35:I36 G15:G366</xm:sqref>
        </x14:conditionalFormatting>
        <x14:conditionalFormatting xmlns:xm="http://schemas.microsoft.com/office/excel/2006/main">
          <x14:cfRule type="dataBar" id="{8D8F1FC6-7349-4947-AE2B-AE45B0FBBA66}">
            <x14:dataBar minLength="0" maxLength="100" border="1" negativeBarBorderColorSameAsPositive="0">
              <x14:cfvo type="autoMin"/>
              <x14:cfvo type="autoMax"/>
              <x14:borderColor rgb="FF63C384"/>
              <x14:negativeFillColor rgb="FFFF0000"/>
              <x14:negativeBorderColor rgb="FFFF0000"/>
              <x14:axisColor rgb="FF000000"/>
            </x14:dataBar>
          </x14:cfRule>
          <xm:sqref>F15:F366</xm:sqref>
        </x14:conditionalFormatting>
        <x14:conditionalFormatting xmlns:xm="http://schemas.microsoft.com/office/excel/2006/main">
          <x14:cfRule type="dataBar" id="{46EF3CEA-AB2F-40CF-B62A-7081B00FAF70}">
            <x14:dataBar minLength="0" maxLength="100" border="1" negativeBarBorderColorSameAsPositive="0">
              <x14:cfvo type="autoMin"/>
              <x14:cfvo type="autoMax"/>
              <x14:borderColor rgb="FFFF555A"/>
              <x14:negativeFillColor rgb="FFFF0000"/>
              <x14:negativeBorderColor rgb="FFFF0000"/>
              <x14:axisColor rgb="FF000000"/>
            </x14:dataBar>
          </x14:cfRule>
          <xm:sqref>J35:J36 H15:H366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504F7621-7E48-475B-8B97-21F6655D43B4}">
          <x14:formula1>
            <xm:f>Lookup_Crops!$C$2:$C$259</xm:f>
          </x14:formula1>
          <xm:sqref>A9:B9</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63620-1BD3-4D09-8E9C-1FF41819730D}">
  <sheetPr codeName="Sheet2"/>
  <dimension ref="B2:W59"/>
  <sheetViews>
    <sheetView showGridLines="0" tabSelected="1" zoomScale="90" zoomScaleNormal="90" workbookViewId="0">
      <pane ySplit="6" topLeftCell="A7" activePane="bottomLeft" state="frozen"/>
      <selection pane="bottomLeft" activeCell="B17" sqref="B17"/>
    </sheetView>
  </sheetViews>
  <sheetFormatPr defaultRowHeight="18.75" x14ac:dyDescent="0.3"/>
  <cols>
    <col min="1" max="1" width="7.140625" style="99" customWidth="1"/>
    <col min="2" max="2" width="67.42578125" style="98" customWidth="1"/>
    <col min="3" max="3" width="47" style="98" customWidth="1"/>
    <col min="4" max="4" width="13.140625" style="106" customWidth="1"/>
    <col min="5" max="5" width="8.28515625" style="95" customWidth="1"/>
    <col min="6" max="6" width="39.140625" style="95" customWidth="1"/>
    <col min="7" max="7" width="18.28515625" style="98" customWidth="1"/>
    <col min="8" max="8" width="21.28515625" style="98" bestFit="1" customWidth="1"/>
    <col min="9" max="9" width="19.140625" style="98" customWidth="1"/>
    <col min="10" max="10" width="11.7109375" style="98" customWidth="1"/>
    <col min="11" max="11" width="26" style="99" customWidth="1"/>
    <col min="12" max="12" width="21.28515625" style="99" customWidth="1"/>
    <col min="13" max="13" width="20.28515625" style="99" customWidth="1"/>
    <col min="14" max="14" width="26.5703125" style="99" customWidth="1"/>
    <col min="15" max="16384" width="9.140625" style="99"/>
  </cols>
  <sheetData>
    <row r="2" spans="2:22" ht="19.5" customHeight="1" x14ac:dyDescent="0.3">
      <c r="B2" s="202" t="s">
        <v>1570</v>
      </c>
      <c r="C2" s="203"/>
      <c r="D2" s="94"/>
      <c r="F2" s="208" t="s">
        <v>1571</v>
      </c>
      <c r="G2" s="136" t="s">
        <v>1565</v>
      </c>
      <c r="H2" s="136" t="s">
        <v>1421</v>
      </c>
      <c r="I2" s="171" t="s">
        <v>1546</v>
      </c>
      <c r="J2" s="99"/>
    </row>
    <row r="3" spans="2:22" ht="19.5" customHeight="1" x14ac:dyDescent="0.3">
      <c r="B3" s="204"/>
      <c r="C3" s="205"/>
      <c r="D3" s="94"/>
      <c r="F3" s="209"/>
      <c r="G3" s="132">
        <v>2</v>
      </c>
      <c r="H3" s="133" t="s">
        <v>1544</v>
      </c>
      <c r="I3" s="172" t="s">
        <v>1547</v>
      </c>
      <c r="J3" s="99"/>
    </row>
    <row r="4" spans="2:22" ht="19.5" customHeight="1" x14ac:dyDescent="0.3">
      <c r="B4" s="204"/>
      <c r="C4" s="205"/>
      <c r="D4" s="94"/>
      <c r="F4" s="209"/>
      <c r="G4" s="134">
        <v>0.5</v>
      </c>
      <c r="H4" s="135" t="s">
        <v>1532</v>
      </c>
      <c r="I4" s="173" t="s">
        <v>1548</v>
      </c>
      <c r="J4" s="99"/>
    </row>
    <row r="5" spans="2:22" ht="19.5" customHeight="1" x14ac:dyDescent="0.3">
      <c r="B5" s="206"/>
      <c r="C5" s="207"/>
      <c r="D5" s="94"/>
      <c r="F5" s="210"/>
      <c r="G5" s="137">
        <v>0.05</v>
      </c>
      <c r="H5" s="138" t="s">
        <v>1545</v>
      </c>
      <c r="I5" s="174" t="s">
        <v>1549</v>
      </c>
      <c r="J5" s="99"/>
    </row>
    <row r="6" spans="2:22" ht="19.5" customHeight="1" x14ac:dyDescent="0.3">
      <c r="B6" s="104"/>
      <c r="C6" s="104"/>
      <c r="D6" s="94"/>
      <c r="F6" s="105"/>
      <c r="G6" s="102"/>
      <c r="H6" s="103"/>
      <c r="I6" s="102"/>
    </row>
    <row r="7" spans="2:22" x14ac:dyDescent="0.3">
      <c r="G7" s="96"/>
      <c r="H7" s="96"/>
      <c r="I7" s="97"/>
      <c r="J7" s="107"/>
      <c r="K7" s="95"/>
      <c r="L7" s="96"/>
      <c r="M7" s="96"/>
      <c r="N7" s="97"/>
    </row>
    <row r="8" spans="2:22" x14ac:dyDescent="0.3">
      <c r="B8" s="211" t="s">
        <v>1539</v>
      </c>
      <c r="C8" s="212"/>
      <c r="D8" s="83"/>
      <c r="E8" s="79"/>
      <c r="F8" s="99"/>
      <c r="G8" s="99"/>
      <c r="H8" s="99"/>
      <c r="I8" s="99"/>
      <c r="J8" s="79"/>
      <c r="K8" s="100"/>
      <c r="L8" s="101"/>
      <c r="M8" s="100"/>
      <c r="N8" s="108"/>
    </row>
    <row r="9" spans="2:22" x14ac:dyDescent="0.3">
      <c r="F9" s="99"/>
      <c r="G9" s="99"/>
      <c r="H9" s="99"/>
      <c r="I9" s="99"/>
      <c r="J9" s="109"/>
      <c r="K9" s="102"/>
      <c r="L9" s="103"/>
      <c r="M9" s="102"/>
      <c r="N9" s="108"/>
    </row>
    <row r="10" spans="2:22" ht="20.100000000000001" customHeight="1" x14ac:dyDescent="0.3">
      <c r="B10" s="213" t="s">
        <v>1541</v>
      </c>
      <c r="C10" s="214"/>
      <c r="D10" s="110"/>
      <c r="E10" s="111"/>
      <c r="F10" s="195" t="s">
        <v>1572</v>
      </c>
      <c r="G10" s="196"/>
      <c r="H10" s="197"/>
      <c r="I10" s="85"/>
      <c r="J10" s="95"/>
      <c r="K10" s="102"/>
      <c r="L10" s="103"/>
      <c r="M10" s="102"/>
      <c r="N10" s="112"/>
      <c r="O10" s="112"/>
      <c r="P10" s="112"/>
      <c r="Q10" s="112"/>
      <c r="R10" s="112"/>
      <c r="S10" s="112"/>
      <c r="T10" s="112"/>
      <c r="U10" s="112"/>
      <c r="V10" s="112"/>
    </row>
    <row r="11" spans="2:22" ht="20.100000000000001" customHeight="1" x14ac:dyDescent="0.3">
      <c r="B11" s="124" t="s">
        <v>1533</v>
      </c>
      <c r="C11" s="84" t="s">
        <v>1430</v>
      </c>
      <c r="D11" s="78"/>
      <c r="E11" s="80"/>
      <c r="F11" s="86" t="s">
        <v>224</v>
      </c>
      <c r="G11" s="86" t="s">
        <v>1568</v>
      </c>
      <c r="H11" s="86" t="s">
        <v>1569</v>
      </c>
      <c r="I11" s="85"/>
      <c r="J11" s="108"/>
      <c r="K11" s="108"/>
      <c r="L11" s="108"/>
      <c r="M11" s="108"/>
      <c r="N11" s="108"/>
      <c r="O11" s="108"/>
      <c r="P11" s="108"/>
      <c r="Q11" s="108"/>
      <c r="R11" s="108"/>
      <c r="S11" s="108"/>
      <c r="T11" s="108"/>
      <c r="U11" s="108"/>
      <c r="V11" s="108"/>
    </row>
    <row r="12" spans="2:22" ht="20.100000000000001" customHeight="1" x14ac:dyDescent="0.3">
      <c r="B12" s="124" t="s">
        <v>1420</v>
      </c>
      <c r="C12" s="84" t="s">
        <v>237</v>
      </c>
      <c r="D12" s="78"/>
      <c r="E12" s="80"/>
      <c r="F12" s="87" t="str">
        <f t="shared" ref="F12:F21" si="0">IF(ISTEXT(B26),B26,"")</f>
        <v>chlorpyrifos</v>
      </c>
      <c r="G12" s="88">
        <f>IF(ISTEXT($B26),IFERROR(VLOOKUP(B26,'Pesticide Data'!$A$3:$U$13,17,FALSE)*1000,"No Data"),"")</f>
        <v>3.5959863199595729E-4</v>
      </c>
      <c r="H12" s="88">
        <f>IF(ISTEXT($B26),IFERROR(VLOOKUP(B26,'Pesticide Data'!$A$3:$U$13,20,FALSE)*1000,"No Data"),"")</f>
        <v>1.8953700068477519E-3</v>
      </c>
      <c r="I12" s="89"/>
      <c r="J12" s="108"/>
      <c r="K12" s="108"/>
      <c r="L12" s="108"/>
      <c r="M12" s="108"/>
      <c r="N12" s="108"/>
      <c r="O12" s="108"/>
      <c r="P12" s="108"/>
      <c r="Q12" s="108"/>
      <c r="R12" s="108"/>
      <c r="S12" s="108"/>
      <c r="T12" s="108"/>
      <c r="U12" s="108"/>
      <c r="V12" s="108"/>
    </row>
    <row r="13" spans="2:22" ht="20.100000000000001" customHeight="1" x14ac:dyDescent="0.3">
      <c r="B13" s="125" t="s">
        <v>1589</v>
      </c>
      <c r="C13" s="84">
        <v>49</v>
      </c>
      <c r="D13" s="78"/>
      <c r="E13" s="80"/>
      <c r="F13" s="87" t="str">
        <f t="shared" si="0"/>
        <v>thiram</v>
      </c>
      <c r="G13" s="88">
        <f>IF(ISTEXT($B27),IFERROR(VLOOKUP(B27,'Pesticide Data'!$A$3:$U$13,17,FALSE)*1000,"No Data"),"")</f>
        <v>7.5918382620411527E-3</v>
      </c>
      <c r="H13" s="88">
        <f>IF(ISTEXT($B27),IFERROR(VLOOKUP(B27,'Pesticide Data'!$A$3:$U$13,20,FALSE)*1000,"No Data"),"")</f>
        <v>4.4422734535494177E-3</v>
      </c>
      <c r="I13" s="90"/>
      <c r="J13" s="108"/>
      <c r="K13" s="108"/>
      <c r="L13" s="108"/>
      <c r="M13" s="108"/>
      <c r="N13" s="108"/>
      <c r="O13" s="108"/>
      <c r="P13" s="108"/>
      <c r="Q13" s="108"/>
      <c r="R13" s="108"/>
      <c r="S13" s="108"/>
      <c r="T13" s="108"/>
      <c r="U13" s="108"/>
      <c r="V13" s="108"/>
    </row>
    <row r="14" spans="2:22" ht="20.100000000000001" customHeight="1" x14ac:dyDescent="0.3">
      <c r="B14" s="125" t="s">
        <v>1558</v>
      </c>
      <c r="C14" s="84">
        <v>16</v>
      </c>
      <c r="D14" s="78"/>
      <c r="E14" s="80"/>
      <c r="F14" s="87" t="str">
        <f t="shared" si="0"/>
        <v>prochloraz</v>
      </c>
      <c r="G14" s="88">
        <f>IF(ISTEXT($B28),IFERROR(VLOOKUP(B28,'Pesticide Data'!$A$3:$U$13,17,FALSE)*1000,"No Data"),"")</f>
        <v>2.90033148997011E-4</v>
      </c>
      <c r="H14" s="88">
        <f>IF(ISTEXT($B28),IFERROR(VLOOKUP(B28,'Pesticide Data'!$A$3:$U$13,20,FALSE)*1000,"No Data"),"")</f>
        <v>5.3307281442593023E-4</v>
      </c>
      <c r="I14" s="90"/>
      <c r="J14" s="108"/>
      <c r="K14" s="108"/>
      <c r="L14" s="108"/>
      <c r="M14" s="108"/>
      <c r="N14" s="108"/>
      <c r="O14" s="108"/>
      <c r="P14" s="108"/>
      <c r="Q14" s="108"/>
      <c r="R14" s="108"/>
      <c r="S14" s="108"/>
      <c r="T14" s="108"/>
      <c r="U14" s="108"/>
      <c r="V14" s="108"/>
    </row>
    <row r="15" spans="2:22" ht="20.100000000000001" customHeight="1" x14ac:dyDescent="0.3">
      <c r="B15" s="125" t="s">
        <v>1535</v>
      </c>
      <c r="C15" s="84">
        <v>901</v>
      </c>
      <c r="D15" s="78"/>
      <c r="E15" s="80"/>
      <c r="F15" s="87" t="str">
        <f t="shared" si="0"/>
        <v>propiconazole</v>
      </c>
      <c r="G15" s="88">
        <f>IF(ISTEXT($B29),IFERROR(VLOOKUP(B29,'Pesticide Data'!$A$3:$U$13,17,FALSE)*1000,"No Data"),"")</f>
        <v>2.010244788432948E-4</v>
      </c>
      <c r="H15" s="88">
        <f>IF(ISTEXT($B29),IFERROR(VLOOKUP(B29,'Pesticide Data'!$A$3:$U$13,20,FALSE)*1000,"No Data"),"")</f>
        <v>1.9743437571330749E-4</v>
      </c>
      <c r="I15" s="90"/>
      <c r="J15" s="108"/>
      <c r="K15" s="108"/>
      <c r="L15" s="108"/>
      <c r="M15" s="108"/>
      <c r="N15" s="108"/>
      <c r="O15" s="108"/>
      <c r="P15" s="108"/>
      <c r="Q15" s="108"/>
      <c r="R15" s="108"/>
      <c r="S15" s="108"/>
      <c r="T15" s="108"/>
      <c r="U15" s="108"/>
      <c r="V15" s="108"/>
    </row>
    <row r="16" spans="2:22" ht="20.100000000000001" customHeight="1" x14ac:dyDescent="0.3">
      <c r="B16" s="125" t="s">
        <v>1557</v>
      </c>
      <c r="C16" s="84">
        <v>1</v>
      </c>
      <c r="D16" s="78"/>
      <c r="E16" s="80"/>
      <c r="F16" s="87" t="str">
        <f>IF(ISTEXT(B30),B30,"")</f>
        <v>thiacloprid</v>
      </c>
      <c r="G16" s="88">
        <f>IF(ISTEXT($B30),IFERROR(VLOOKUP(B30,'Pesticide Data'!$A$3:$U$13,17,FALSE)*1000,"No Data"),"")</f>
        <v>3.4486360300108466E-4</v>
      </c>
      <c r="H16" s="88">
        <f>IF(ISTEXT($B30),IFERROR(VLOOKUP(B30,'Pesticide Data'!$A$3:$U$13,20,FALSE)*1000,"No Data"),"")</f>
        <v>1.8953700068477516E-4</v>
      </c>
      <c r="I16" s="90"/>
      <c r="J16" s="108"/>
      <c r="K16" s="108"/>
      <c r="L16" s="108"/>
      <c r="M16" s="108"/>
      <c r="N16" s="108"/>
      <c r="O16" s="108"/>
      <c r="P16" s="108"/>
      <c r="Q16" s="108"/>
      <c r="R16" s="108"/>
      <c r="S16" s="108"/>
      <c r="T16" s="108"/>
      <c r="U16" s="108"/>
      <c r="V16" s="108"/>
    </row>
    <row r="17" spans="2:23" ht="20.100000000000001" customHeight="1" x14ac:dyDescent="0.3">
      <c r="B17" s="125" t="s">
        <v>1554</v>
      </c>
      <c r="C17" s="84">
        <v>4381</v>
      </c>
      <c r="D17" s="78"/>
      <c r="E17" s="80"/>
      <c r="F17" s="87" t="str">
        <f t="shared" si="0"/>
        <v>deltamethrin</v>
      </c>
      <c r="G17" s="88">
        <f>IF(ISTEXT($B31),IFERROR(VLOOKUP(B31,'Pesticide Data'!$A$3:$U$13,17,FALSE)*1000,"No Data"),"")</f>
        <v>1.3056347745943145E-7</v>
      </c>
      <c r="H17" s="88">
        <f>IF(ISTEXT($B31),IFERROR(VLOOKUP(B31,'Pesticide Data'!$A$3:$U$13,20,FALSE)*1000,"No Data"),"")</f>
        <v>3.9486875142661498E-5</v>
      </c>
      <c r="I17" s="90"/>
      <c r="J17" s="108"/>
      <c r="K17" s="108"/>
      <c r="L17" s="108"/>
      <c r="M17" s="108"/>
      <c r="N17" s="108"/>
      <c r="O17" s="108"/>
      <c r="P17" s="108"/>
      <c r="Q17" s="108"/>
      <c r="R17" s="108"/>
      <c r="S17" s="108"/>
      <c r="T17" s="108"/>
      <c r="U17" s="108"/>
      <c r="V17" s="108"/>
    </row>
    <row r="18" spans="2:23" ht="20.100000000000001" customHeight="1" x14ac:dyDescent="0.3">
      <c r="B18" s="124" t="s">
        <v>1555</v>
      </c>
      <c r="C18" s="84">
        <v>5</v>
      </c>
      <c r="D18" s="78"/>
      <c r="E18" s="80"/>
      <c r="F18" s="87" t="str">
        <f t="shared" si="0"/>
        <v>cypermethrin</v>
      </c>
      <c r="G18" s="88">
        <f>IF(ISTEXT($B32),IFERROR(VLOOKUP(B32,'Pesticide Data'!$A$3:$U$13,17,FALSE)*1000,"No Data"),"")</f>
        <v>1.385065157231376E-6</v>
      </c>
      <c r="H18" s="88">
        <f>IF(ISTEXT($B32),IFERROR(VLOOKUP(B32,'Pesticide Data'!$A$3:$U$13,20,FALSE)*1000,"No Data"),"")</f>
        <v>7.8973750285322997E-5</v>
      </c>
      <c r="I18" s="90"/>
      <c r="J18" s="108"/>
      <c r="K18" s="108"/>
      <c r="L18" s="108"/>
      <c r="M18" s="108"/>
      <c r="N18" s="108"/>
      <c r="O18" s="108"/>
      <c r="P18" s="108"/>
      <c r="Q18" s="108"/>
      <c r="R18" s="108"/>
      <c r="S18" s="108"/>
      <c r="T18" s="108"/>
      <c r="U18" s="108"/>
      <c r="V18" s="108"/>
    </row>
    <row r="19" spans="2:23" ht="20.100000000000001" customHeight="1" x14ac:dyDescent="0.3">
      <c r="B19" s="124" t="s">
        <v>1556</v>
      </c>
      <c r="C19" s="84">
        <v>0.5</v>
      </c>
      <c r="D19" s="78"/>
      <c r="E19" s="80"/>
      <c r="F19" s="87" t="str">
        <f t="shared" si="0"/>
        <v>indoxacarb</v>
      </c>
      <c r="G19" s="88">
        <f>IF(ISTEXT($B33),IFERROR(VLOOKUP(B33,'Pesticide Data'!$A$3:$U$13,17,FALSE)*1000,"No Data"),"")</f>
        <v>2.6104922744720833E-4</v>
      </c>
      <c r="H19" s="88">
        <f>IF(ISTEXT($B33),IFERROR(VLOOKUP(B33,'Pesticide Data'!$A$3:$U$13,20,FALSE)*1000,"No Data"),"")</f>
        <v>1.1846062542798447E-3</v>
      </c>
      <c r="I19" s="90"/>
      <c r="J19" s="108"/>
      <c r="K19" s="108"/>
      <c r="L19" s="108"/>
      <c r="M19" s="108"/>
      <c r="N19" s="108"/>
      <c r="O19" s="108"/>
      <c r="P19" s="108"/>
      <c r="Q19" s="108"/>
      <c r="R19" s="108"/>
      <c r="S19" s="108"/>
      <c r="T19" s="108"/>
      <c r="U19" s="108"/>
      <c r="V19" s="108"/>
    </row>
    <row r="20" spans="2:23" ht="20.100000000000001" customHeight="1" x14ac:dyDescent="0.3">
      <c r="B20" s="125" t="s">
        <v>1536</v>
      </c>
      <c r="C20" s="84">
        <v>30</v>
      </c>
      <c r="D20" s="78"/>
      <c r="E20" s="80"/>
      <c r="F20" s="87" t="str">
        <f t="shared" si="0"/>
        <v/>
      </c>
      <c r="G20" s="88" t="str">
        <f>IF(ISTEXT($B34),IFERROR(VLOOKUP(B34,'Pesticide Data'!$A$3:$U$13,17,FALSE)*1000,"No Data"),"")</f>
        <v/>
      </c>
      <c r="H20" s="88" t="str">
        <f>IF(ISTEXT($B34),IFERROR(VLOOKUP(B34,'Pesticide Data'!$A$3:$U$13,20,FALSE)*1000,"No Data"),"")</f>
        <v/>
      </c>
      <c r="I20" s="90"/>
      <c r="J20" s="78"/>
      <c r="K20" s="108"/>
      <c r="L20" s="109"/>
      <c r="M20" s="108"/>
      <c r="N20" s="108"/>
      <c r="O20" s="108"/>
      <c r="P20" s="108"/>
      <c r="Q20" s="108"/>
      <c r="R20" s="108"/>
      <c r="S20" s="108"/>
      <c r="T20" s="108"/>
      <c r="U20" s="108"/>
      <c r="V20" s="108"/>
      <c r="W20" s="108"/>
    </row>
    <row r="21" spans="2:23" ht="20.100000000000001" customHeight="1" x14ac:dyDescent="0.3">
      <c r="B21" s="125" t="s">
        <v>1537</v>
      </c>
      <c r="C21" s="84">
        <v>3</v>
      </c>
      <c r="D21" s="78"/>
      <c r="E21" s="80"/>
      <c r="F21" s="87" t="str">
        <f t="shared" si="0"/>
        <v/>
      </c>
      <c r="G21" s="88" t="str">
        <f>IF(ISTEXT($B35),IFERROR(VLOOKUP(B35,'Pesticide Data'!$A$3:$U$13,17,FALSE)*1000,"No Data"),"")</f>
        <v/>
      </c>
      <c r="H21" s="88" t="str">
        <f>IF(ISTEXT($B35),IFERROR(VLOOKUP(B35,'Pesticide Data'!$A$3:$U$13,20,FALSE)*1000,"No Data"),"")</f>
        <v/>
      </c>
      <c r="I21" s="90"/>
      <c r="J21" s="78"/>
      <c r="O21" s="108"/>
      <c r="P21" s="108"/>
      <c r="Q21" s="108"/>
      <c r="R21" s="108"/>
      <c r="S21" s="108"/>
      <c r="T21" s="108"/>
      <c r="U21" s="108"/>
      <c r="V21" s="108"/>
      <c r="W21" s="108"/>
    </row>
    <row r="22" spans="2:23" ht="20.100000000000001" customHeight="1" x14ac:dyDescent="0.3">
      <c r="B22" s="124" t="s">
        <v>1538</v>
      </c>
      <c r="C22" s="84">
        <v>30</v>
      </c>
      <c r="D22" s="78"/>
      <c r="E22" s="80"/>
      <c r="F22" s="91"/>
      <c r="G22" s="85"/>
      <c r="H22" s="85"/>
      <c r="I22" s="85"/>
      <c r="J22" s="78"/>
      <c r="O22" s="108"/>
      <c r="P22" s="108"/>
      <c r="Q22" s="108"/>
      <c r="R22" s="108"/>
      <c r="S22" s="108"/>
      <c r="T22" s="108"/>
      <c r="U22" s="108"/>
      <c r="V22" s="108"/>
      <c r="W22" s="108"/>
    </row>
    <row r="23" spans="2:23" ht="20.100000000000001" customHeight="1" x14ac:dyDescent="0.3">
      <c r="B23" s="124" t="s">
        <v>1381</v>
      </c>
      <c r="C23" s="84" t="s">
        <v>1379</v>
      </c>
      <c r="D23" s="78"/>
      <c r="E23" s="113"/>
      <c r="F23" s="195" t="s">
        <v>1567</v>
      </c>
      <c r="G23" s="196"/>
      <c r="H23" s="196"/>
      <c r="I23" s="197"/>
      <c r="J23" s="114"/>
      <c r="O23" s="108"/>
      <c r="P23" s="108"/>
      <c r="Q23" s="108"/>
      <c r="R23" s="108"/>
      <c r="S23" s="108"/>
      <c r="T23" s="108"/>
      <c r="U23" s="108"/>
      <c r="V23" s="108"/>
      <c r="W23" s="108"/>
    </row>
    <row r="24" spans="2:23" ht="20.100000000000001" customHeight="1" x14ac:dyDescent="0.3">
      <c r="B24" s="107"/>
      <c r="C24" s="114" t="str">
        <f>CONCATENATE(C20,C11)</f>
        <v>30Fruit Tree (late)</v>
      </c>
      <c r="D24" s="115"/>
      <c r="F24" s="86" t="s">
        <v>224</v>
      </c>
      <c r="G24" s="86" t="s">
        <v>1407</v>
      </c>
      <c r="H24" s="86" t="s">
        <v>1540</v>
      </c>
      <c r="I24" s="86" t="s">
        <v>1408</v>
      </c>
      <c r="J24" s="107"/>
      <c r="K24" s="108"/>
      <c r="L24" s="108"/>
      <c r="M24" s="108"/>
      <c r="N24" s="108"/>
      <c r="O24" s="108"/>
      <c r="P24" s="108"/>
      <c r="Q24" s="108"/>
      <c r="R24" s="108"/>
      <c r="S24" s="108"/>
      <c r="T24" s="108"/>
      <c r="U24" s="108"/>
      <c r="V24" s="108"/>
      <c r="W24" s="108"/>
    </row>
    <row r="25" spans="2:23" x14ac:dyDescent="0.3">
      <c r="B25" s="116" t="s">
        <v>1578</v>
      </c>
      <c r="C25" s="117" t="s">
        <v>1542</v>
      </c>
      <c r="D25" s="118"/>
      <c r="E25" s="119"/>
      <c r="F25" s="87" t="str">
        <f t="shared" ref="F25:F34" si="1">IF(ISTEXT(B26),B26,"")</f>
        <v>chlorpyrifos</v>
      </c>
      <c r="G25" s="92">
        <f>IF(ISTEXT($B26),IFERROR(VLOOKUP(B26,'Risk to Algae'!$B$2:$D$11,3,FALSE),"No Data"),"")</f>
        <v>3.9486875142661498E-3</v>
      </c>
      <c r="H25" s="92">
        <f>IF(ISTEXT(B26),IFERROR(VLOOKUP(B26,'Risk to Inverts'!$B$2:$E$10,3,FALSE),"No Data"),"")</f>
        <v>1.1149235334398542</v>
      </c>
      <c r="I25" s="92">
        <f>IF(ISTEXT(B26),IFERROR(VLOOKUP(B26,'Risk to Fish'!$B$2:$E$11,3,FALSE),"No Data"),"")</f>
        <v>0.27076714383539313</v>
      </c>
      <c r="J25" s="120"/>
      <c r="N25" s="108"/>
      <c r="O25" s="108"/>
      <c r="P25" s="108"/>
      <c r="Q25" s="108"/>
      <c r="R25" s="108"/>
      <c r="S25" s="108"/>
      <c r="T25" s="108"/>
      <c r="U25" s="108"/>
      <c r="V25" s="108"/>
      <c r="W25" s="108"/>
    </row>
    <row r="26" spans="2:23" ht="20.100000000000001" customHeight="1" x14ac:dyDescent="0.3">
      <c r="B26" s="84" t="s">
        <v>675</v>
      </c>
      <c r="C26" s="84">
        <v>0.96</v>
      </c>
      <c r="D26" s="121"/>
      <c r="E26" s="80"/>
      <c r="F26" s="87" t="str">
        <f t="shared" si="1"/>
        <v>thiram</v>
      </c>
      <c r="G26" s="92">
        <f>IF(ISTEXT($B27),IFERROR(VLOOKUP(B27,'Risk to Algae'!$B$2:$D$11,3,FALSE),"No Data"),"")</f>
        <v>4.4422734535494177E-3</v>
      </c>
      <c r="H26" s="92">
        <f>IF(ISTEXT(B27),IFERROR(VLOOKUP(B27,'Risk to Inverts'!$B$2:$E$10,3,FALSE),"No Data"),"")</f>
        <v>2.1153683112140085E-2</v>
      </c>
      <c r="I26" s="92">
        <f>IF(ISTEXT(B27),IFERROR(VLOOKUP(B27,'Risk to Fish'!$B$2:$E$11,3,FALSE),"No Data"),"")</f>
        <v>0.11105683633873543</v>
      </c>
      <c r="J26" s="122"/>
      <c r="N26" s="108"/>
      <c r="O26" s="108"/>
      <c r="P26" s="108"/>
      <c r="Q26" s="108"/>
      <c r="R26" s="108"/>
      <c r="S26" s="108"/>
      <c r="T26" s="108"/>
      <c r="U26" s="108"/>
      <c r="V26" s="108"/>
      <c r="W26" s="108"/>
    </row>
    <row r="27" spans="2:23" ht="20.100000000000001" customHeight="1" x14ac:dyDescent="0.3">
      <c r="B27" s="84" t="s">
        <v>1321</v>
      </c>
      <c r="C27" s="84">
        <v>2.25</v>
      </c>
      <c r="D27" s="78"/>
      <c r="E27" s="80"/>
      <c r="F27" s="87" t="str">
        <f t="shared" si="1"/>
        <v>prochloraz</v>
      </c>
      <c r="G27" s="92">
        <f>IF(ISTEXT($B28),IFERROR(VLOOKUP(B28,'Risk to Algae'!$B$2:$D$11,3,FALSE),"No Data"),"")</f>
        <v>9.6922329895623688E-2</v>
      </c>
      <c r="H27" s="92">
        <f>IF(ISTEXT(B28),IFERROR(VLOOKUP(B28,'Risk to Inverts'!$B$2:$E$10,3,FALSE),"No Data"),"")</f>
        <v>1.2397042195951867E-4</v>
      </c>
      <c r="I27" s="92">
        <f>IF(ISTEXT(B28),IFERROR(VLOOKUP(B28,'Risk to Fish'!$B$2:$E$11,3,FALSE),"No Data"),"")</f>
        <v>3.5538187628395349E-4</v>
      </c>
      <c r="J27" s="122"/>
      <c r="O27" s="108"/>
      <c r="P27" s="108"/>
      <c r="Q27" s="108"/>
      <c r="R27" s="108"/>
      <c r="S27" s="108"/>
      <c r="T27" s="108"/>
      <c r="U27" s="108"/>
      <c r="V27" s="108"/>
      <c r="W27" s="108"/>
    </row>
    <row r="28" spans="2:23" ht="20.100000000000001" customHeight="1" x14ac:dyDescent="0.3">
      <c r="B28" s="84" t="s">
        <v>1196</v>
      </c>
      <c r="C28" s="84">
        <v>0.27</v>
      </c>
      <c r="D28" s="78"/>
      <c r="E28" s="80"/>
      <c r="F28" s="87" t="str">
        <f t="shared" si="1"/>
        <v>propiconazole</v>
      </c>
      <c r="G28" s="92">
        <f>IF(ISTEXT($B29),IFERROR(VLOOKUP(B29,'Risk to Algae'!$B$2:$D$11,3,FALSE),"No Data"),"")</f>
        <v>8.5841032918829337E-4</v>
      </c>
      <c r="H28" s="92">
        <f>IF(ISTEXT(B29),IFERROR(VLOOKUP(B29,'Risk to Inverts'!$B$2:$E$10,3,FALSE),"No Data"),"")</f>
        <v>1.7948579610300681E-2</v>
      </c>
      <c r="I28" s="92">
        <f>IF(ISTEXT(B29),IFERROR(VLOOKUP(B29,'Risk to Fish'!$B$2:$E$11,3,FALSE),"No Data"),"")</f>
        <v>1.5187259670254423E-4</v>
      </c>
      <c r="J28" s="122"/>
      <c r="O28" s="108"/>
      <c r="P28" s="108"/>
      <c r="Q28" s="108"/>
      <c r="R28" s="108"/>
      <c r="S28" s="108"/>
      <c r="T28" s="108"/>
      <c r="U28" s="108"/>
      <c r="V28" s="108"/>
      <c r="W28" s="108"/>
    </row>
    <row r="29" spans="2:23" ht="20.100000000000001" customHeight="1" x14ac:dyDescent="0.3">
      <c r="B29" s="84" t="s">
        <v>1211</v>
      </c>
      <c r="C29" s="84">
        <v>0.1</v>
      </c>
      <c r="D29" s="78"/>
      <c r="E29" s="80"/>
      <c r="F29" s="87" t="str">
        <f t="shared" si="1"/>
        <v>thiacloprid</v>
      </c>
      <c r="G29" s="92">
        <f>IF(ISTEXT($B30),IFERROR(VLOOKUP(B30,'Risk to Algae'!$B$2:$D$11,3,FALSE),"No Data"),"")</f>
        <v>3.1276732786266527E-6</v>
      </c>
      <c r="H29" s="92">
        <f>IF(ISTEXT(B30),IFERROR(VLOOKUP(B30,'Risk to Inverts'!$B$2:$E$10,3,FALSE),"No Data"),"")</f>
        <v>2.2272268000561124E-6</v>
      </c>
      <c r="I29" s="92">
        <f>IF(ISTEXT(B30),IFERROR(VLOOKUP(B30,'Risk to Fish'!$B$2:$E$11,3,FALSE),"No Data"),"")</f>
        <v>6.2760596253236813E-6</v>
      </c>
      <c r="J29" s="122"/>
      <c r="O29" s="108"/>
      <c r="P29" s="108"/>
      <c r="Q29" s="108"/>
      <c r="R29" s="108"/>
      <c r="S29" s="108"/>
      <c r="T29" s="108"/>
      <c r="U29" s="108"/>
      <c r="V29" s="108"/>
      <c r="W29" s="108"/>
    </row>
    <row r="30" spans="2:23" ht="20.100000000000001" customHeight="1" x14ac:dyDescent="0.3">
      <c r="B30" s="84" t="s">
        <v>1304</v>
      </c>
      <c r="C30" s="84">
        <v>9.6000000000000002E-2</v>
      </c>
      <c r="D30" s="78"/>
      <c r="E30" s="80"/>
      <c r="F30" s="87" t="str">
        <f t="shared" si="1"/>
        <v>deltamethrin</v>
      </c>
      <c r="G30" s="92">
        <f>IF(ISTEXT($B31),IFERROR(VLOOKUP(B31,'Risk to Algae'!$B$2:$D$11,3,FALSE),"No Data"),"")</f>
        <v>4.339217048644121E-6</v>
      </c>
      <c r="H30" s="92">
        <f>IF(ISTEXT(B31),IFERROR(VLOOKUP(B31,'Risk to Inverts'!$B$2:$E$10,3,FALSE),"No Data"),"")</f>
        <v>7.0512277040466961E-2</v>
      </c>
      <c r="I30" s="92">
        <f>IF(ISTEXT(B31),IFERROR(VLOOKUP(B31,'Risk to Fish'!$B$2:$E$11,3,FALSE),"No Data"),"")</f>
        <v>0.15187259670254424</v>
      </c>
      <c r="J30" s="122"/>
      <c r="K30" s="95"/>
      <c r="O30" s="108"/>
      <c r="P30" s="108"/>
      <c r="Q30" s="108"/>
      <c r="R30" s="108"/>
      <c r="S30" s="108"/>
      <c r="T30" s="108"/>
      <c r="U30" s="108"/>
      <c r="V30" s="108"/>
      <c r="W30" s="108"/>
    </row>
    <row r="31" spans="2:23" ht="20.100000000000001" customHeight="1" x14ac:dyDescent="0.3">
      <c r="B31" s="84" t="s">
        <v>746</v>
      </c>
      <c r="C31" s="84">
        <v>0.02</v>
      </c>
      <c r="D31" s="78"/>
      <c r="E31" s="80"/>
      <c r="F31" s="87" t="str">
        <f t="shared" si="1"/>
        <v>cypermethrin</v>
      </c>
      <c r="G31" s="92">
        <f>IF(ISTEXT($B32),IFERROR(VLOOKUP(B32,'Risk to Algae'!$B$2:$D$11,3,FALSE),"No Data"),"")</f>
        <v>7.8973750285322997E-4</v>
      </c>
      <c r="H31" s="92">
        <f>IF(ISTEXT(B32),IFERROR(VLOOKUP(B32,'Risk to Inverts'!$B$2:$E$10,3,FALSE),"No Data"),"")</f>
        <v>0.52649166856882001</v>
      </c>
      <c r="I31" s="92">
        <f>IF(ISTEXT(B32),IFERROR(VLOOKUP(B32,'Risk to Fish'!$B$2:$E$11,3,FALSE),"No Data"),"")</f>
        <v>0.11445471055843913</v>
      </c>
      <c r="J31" s="122"/>
      <c r="K31" s="108"/>
      <c r="L31" s="108"/>
      <c r="M31" s="108"/>
      <c r="N31" s="108"/>
      <c r="O31" s="108"/>
      <c r="P31" s="108"/>
      <c r="Q31" s="108"/>
      <c r="R31" s="108"/>
      <c r="S31" s="108"/>
      <c r="T31" s="108"/>
      <c r="U31" s="108"/>
      <c r="V31" s="108"/>
      <c r="W31" s="108"/>
    </row>
    <row r="32" spans="2:23" ht="20.100000000000001" customHeight="1" x14ac:dyDescent="0.3">
      <c r="B32" s="84" t="s">
        <v>733</v>
      </c>
      <c r="C32" s="84">
        <v>0.04</v>
      </c>
      <c r="D32" s="78"/>
      <c r="E32" s="80"/>
      <c r="F32" s="87" t="str">
        <f t="shared" si="1"/>
        <v>indoxacarb</v>
      </c>
      <c r="G32" s="92">
        <f>IF(ISTEXT($B33),IFERROR(VLOOKUP(B33,'Risk to Algae'!$B$2:$D$11,3,FALSE),"No Data"),"")</f>
        <v>1.0769147766180407E-2</v>
      </c>
      <c r="H32" s="92">
        <f>IF(ISTEXT(B33),IFERROR(VLOOKUP(B33,'Risk to Inverts'!$B$2:$E$10,3,FALSE),"No Data"),"")</f>
        <v>1.9743437571330745E-3</v>
      </c>
      <c r="I32" s="92">
        <f>IF(ISTEXT(B33),IFERROR(VLOOKUP(B33,'Risk to Fish'!$B$2:$E$11,3,FALSE),"No Data"),"")</f>
        <v>1.8224711604305304E-3</v>
      </c>
      <c r="J32" s="99"/>
      <c r="K32" s="108"/>
      <c r="L32" s="108"/>
      <c r="M32" s="108"/>
      <c r="N32" s="108"/>
      <c r="O32" s="108"/>
      <c r="P32" s="108"/>
      <c r="Q32" s="108"/>
      <c r="R32" s="108"/>
      <c r="S32" s="108"/>
      <c r="T32" s="108"/>
      <c r="U32" s="108"/>
      <c r="V32" s="108"/>
      <c r="W32" s="108"/>
    </row>
    <row r="33" spans="2:23" ht="20.100000000000001" customHeight="1" x14ac:dyDescent="0.3">
      <c r="B33" s="84" t="s">
        <v>997</v>
      </c>
      <c r="C33" s="84">
        <v>0.6</v>
      </c>
      <c r="D33" s="78"/>
      <c r="E33" s="80"/>
      <c r="F33" s="87" t="str">
        <f t="shared" si="1"/>
        <v/>
      </c>
      <c r="G33" s="92" t="str">
        <f>IF(ISTEXT($B34),IFERROR(VLOOKUP(B34,'Risk to Algae'!$B$2:$D$11,3,FALSE),"No Data"),"")</f>
        <v/>
      </c>
      <c r="H33" s="92" t="str">
        <f>IF(ISTEXT(B34),IFERROR(VLOOKUP(B34,'Risk to Inverts'!$B$2:$E$10,3,FALSE),"No Data"),"")</f>
        <v/>
      </c>
      <c r="I33" s="92" t="str">
        <f>IF(ISTEXT(B34),IFERROR(VLOOKUP(B34,'Risk to Fish'!$B$2:$E$11,3,FALSE),"No Data"),"")</f>
        <v/>
      </c>
      <c r="J33" s="99"/>
      <c r="K33" s="108"/>
      <c r="L33" s="108"/>
      <c r="M33" s="108"/>
      <c r="N33" s="108"/>
      <c r="O33" s="108"/>
      <c r="P33" s="108"/>
      <c r="Q33" s="108"/>
      <c r="R33" s="108"/>
      <c r="S33" s="108"/>
      <c r="T33" s="108"/>
      <c r="U33" s="108"/>
      <c r="V33" s="108"/>
      <c r="W33" s="108"/>
    </row>
    <row r="34" spans="2:23" x14ac:dyDescent="0.3">
      <c r="B34" s="84"/>
      <c r="C34" s="84"/>
      <c r="D34" s="78"/>
      <c r="E34" s="80"/>
      <c r="F34" s="87" t="str">
        <f t="shared" si="1"/>
        <v/>
      </c>
      <c r="G34" s="92" t="str">
        <f>IF(ISTEXT($B35),IFERROR(VLOOKUP(B35,'Risk to Algae'!$B$2:$D$11,3,FALSE),"No Data"),"")</f>
        <v/>
      </c>
      <c r="H34" s="92" t="str">
        <f>IF(ISTEXT(B35),IFERROR(VLOOKUP(B35,'Risk to Inverts'!$B$2:$E$10,3,FALSE),"No Data"),"")</f>
        <v/>
      </c>
      <c r="I34" s="92" t="str">
        <f>IF(ISTEXT(B35),IFERROR(VLOOKUP(B35,'Risk to Fish'!$B$2:$E$11,3,FALSE),"No Data"),"")</f>
        <v/>
      </c>
      <c r="J34" s="99"/>
      <c r="K34" s="108"/>
      <c r="L34" s="108"/>
      <c r="M34" s="108"/>
      <c r="N34" s="108"/>
      <c r="O34" s="108"/>
      <c r="P34" s="108"/>
      <c r="Q34" s="108"/>
      <c r="R34" s="108"/>
      <c r="S34" s="108"/>
      <c r="T34" s="108"/>
      <c r="U34" s="108"/>
      <c r="V34" s="108"/>
      <c r="W34" s="108"/>
    </row>
    <row r="35" spans="2:23" x14ac:dyDescent="0.3">
      <c r="B35" s="84"/>
      <c r="C35" s="84"/>
      <c r="D35" s="78"/>
      <c r="E35" s="80"/>
      <c r="F35" s="91"/>
      <c r="G35" s="85"/>
      <c r="H35" s="85"/>
      <c r="I35" s="85"/>
      <c r="J35" s="99"/>
      <c r="K35" s="108"/>
      <c r="L35" s="108"/>
      <c r="M35" s="108"/>
      <c r="N35" s="108"/>
      <c r="O35" s="108"/>
      <c r="P35" s="108"/>
      <c r="Q35" s="108"/>
      <c r="R35" s="108"/>
      <c r="S35" s="108"/>
      <c r="T35" s="108"/>
      <c r="U35" s="108"/>
      <c r="V35" s="108"/>
      <c r="W35" s="108"/>
    </row>
    <row r="36" spans="2:23" x14ac:dyDescent="0.3">
      <c r="D36" s="78"/>
      <c r="F36" s="195" t="s">
        <v>1566</v>
      </c>
      <c r="G36" s="196"/>
      <c r="H36" s="196"/>
      <c r="I36" s="197"/>
      <c r="K36" s="108"/>
      <c r="L36" s="108"/>
      <c r="M36" s="108"/>
      <c r="N36" s="108"/>
      <c r="O36" s="108"/>
      <c r="P36" s="108"/>
      <c r="Q36" s="108"/>
      <c r="R36" s="108"/>
      <c r="S36" s="108"/>
      <c r="T36" s="108"/>
      <c r="U36" s="108"/>
      <c r="V36" s="108"/>
      <c r="W36" s="108"/>
    </row>
    <row r="37" spans="2:23" x14ac:dyDescent="0.3">
      <c r="B37" s="123"/>
      <c r="C37" s="107"/>
      <c r="D37" s="118"/>
      <c r="F37" s="86" t="s">
        <v>224</v>
      </c>
      <c r="G37" s="86" t="s">
        <v>1407</v>
      </c>
      <c r="H37" s="86" t="s">
        <v>1540</v>
      </c>
      <c r="I37" s="86" t="s">
        <v>1408</v>
      </c>
    </row>
    <row r="38" spans="2:23" x14ac:dyDescent="0.3">
      <c r="F38" s="87" t="str">
        <f t="shared" ref="F38:F47" si="2">IF(ISTEXT(B26),B26,"")</f>
        <v>chlorpyrifos</v>
      </c>
      <c r="G38" s="92">
        <f>IF(ISTEXT($B26),IFERROR(VLOOKUP(B26,'Risk to Algae'!$B$2:$E$11,4,FALSE),"No Data"),"")</f>
        <v>7.4916381665824435E-4</v>
      </c>
      <c r="H38" s="92">
        <f>IF(ISTEXT(B26),IFERROR(VLOOKUP(B26,'Risk to Inverts'!$B$2:$E$10,4,FALSE),"No Data"),"")</f>
        <v>0.21152860705644547</v>
      </c>
      <c r="I38" s="92">
        <f>IF(ISTEXT(B26),IFERROR(VLOOKUP(B26,'Risk to Fish'!$B$2:$E$11,4,FALSE),"No Data"),"")</f>
        <v>5.1371233142279614E-2</v>
      </c>
      <c r="J38" s="99"/>
      <c r="K38" s="96"/>
      <c r="L38" s="96"/>
      <c r="M38" s="97"/>
    </row>
    <row r="39" spans="2:23" x14ac:dyDescent="0.3">
      <c r="B39" s="198" t="s">
        <v>1577</v>
      </c>
      <c r="C39" s="199"/>
      <c r="F39" s="87" t="str">
        <f t="shared" si="2"/>
        <v>thiram</v>
      </c>
      <c r="G39" s="92">
        <f>IF(ISTEXT($B27),IFERROR(VLOOKUP(B27,'Risk to Algae'!$B$2:$E$11,4,FALSE),"No Data"),"")</f>
        <v>7.5918382620411527E-3</v>
      </c>
      <c r="H39" s="92">
        <f>IF(ISTEXT(B27),IFERROR(VLOOKUP(B27,'Risk to Inverts'!$B$2:$E$10,4,FALSE),"No Data"),"")</f>
        <v>3.6151610771624536E-2</v>
      </c>
      <c r="I39" s="92">
        <f>IF(ISTEXT(B27),IFERROR(VLOOKUP(B27,'Risk to Fish'!$B$2:$E$11,4,FALSE),"No Data"),"")</f>
        <v>0.18979595655102882</v>
      </c>
      <c r="J39" s="99"/>
      <c r="K39" s="100"/>
      <c r="L39" s="101"/>
      <c r="M39" s="100"/>
    </row>
    <row r="40" spans="2:23" x14ac:dyDescent="0.3">
      <c r="B40" s="200"/>
      <c r="C40" s="201"/>
      <c r="F40" s="87" t="str">
        <f t="shared" si="2"/>
        <v>prochloraz</v>
      </c>
      <c r="G40" s="92">
        <f>IF(ISTEXT($B28),IFERROR(VLOOKUP(B28,'Risk to Algae'!$B$2:$E$11,4,FALSE),"No Data"),"")</f>
        <v>5.2733299817638364E-2</v>
      </c>
      <c r="H40" s="92">
        <f>IF(ISTEXT(B28),IFERROR(VLOOKUP(B28,'Risk to Inverts'!$B$2:$E$10,4,FALSE),"No Data"),"")</f>
        <v>6.7449569534188607E-5</v>
      </c>
      <c r="I40" s="92">
        <f>IF(ISTEXT(B28),IFERROR(VLOOKUP(B28,'Risk to Fish'!$B$2:$E$11,4,FALSE),"No Data"),"")</f>
        <v>1.9335543266467401E-4</v>
      </c>
      <c r="J40" s="99"/>
      <c r="K40" s="102"/>
      <c r="L40" s="103"/>
      <c r="M40" s="102"/>
    </row>
    <row r="41" spans="2:23" x14ac:dyDescent="0.3">
      <c r="F41" s="87" t="str">
        <f t="shared" si="2"/>
        <v>propiconazole</v>
      </c>
      <c r="G41" s="92">
        <f>IF(ISTEXT($B29),IFERROR(VLOOKUP(B29,'Risk to Algae'!$B$2:$E$11,4,FALSE),"No Data"),"")</f>
        <v>8.7401947323171648E-4</v>
      </c>
      <c r="H41" s="92">
        <f>IF(ISTEXT(B29),IFERROR(VLOOKUP(B29,'Risk to Inverts'!$B$2:$E$10,4,FALSE),"No Data"),"")</f>
        <v>1.8274952622117709E-2</v>
      </c>
      <c r="I41" s="92">
        <f>IF(ISTEXT(B29),IFERROR(VLOOKUP(B29,'Risk to Fish'!$B$2:$E$11,4,FALSE),"No Data"),"")</f>
        <v>1.5463421449484215E-4</v>
      </c>
      <c r="J41" s="99"/>
      <c r="K41" s="102"/>
      <c r="L41" s="103"/>
      <c r="M41" s="102"/>
    </row>
    <row r="42" spans="2:23" x14ac:dyDescent="0.3">
      <c r="F42" s="87" t="str">
        <f t="shared" si="2"/>
        <v>thiacloprid</v>
      </c>
      <c r="G42" s="92">
        <f>IF(ISTEXT($B30),IFERROR(VLOOKUP(B30,'Risk to Algae'!$B$2:$E$11,4,FALSE),"No Data"),"")</f>
        <v>5.6908185313710337E-6</v>
      </c>
      <c r="H42" s="92">
        <f>IF(ISTEXT(B30),IFERROR(VLOOKUP(B30,'Risk to Inverts'!$B$2:$E$10,4,FALSE),"No Data"),"")</f>
        <v>4.052451269107928E-6</v>
      </c>
      <c r="I42" s="92">
        <f>IF(ISTEXT(B30),IFERROR(VLOOKUP(B30,'Risk to Fish'!$B$2:$E$11,4,FALSE),"No Data"),"")</f>
        <v>1.1419324602684923E-5</v>
      </c>
      <c r="J42" s="99"/>
      <c r="K42" s="108"/>
      <c r="L42" s="108"/>
      <c r="M42" s="108"/>
    </row>
    <row r="43" spans="2:23" x14ac:dyDescent="0.3">
      <c r="F43" s="87" t="str">
        <f t="shared" si="2"/>
        <v>deltamethrin</v>
      </c>
      <c r="G43" s="92">
        <f>IF(ISTEXT($B31),IFERROR(VLOOKUP(B31,'Risk to Algae'!$B$2:$E$11,4,FALSE),"No Data"),"")</f>
        <v>1.4347634885651808E-8</v>
      </c>
      <c r="H43" s="92">
        <f>IF(ISTEXT(B31),IFERROR(VLOOKUP(B31,'Risk to Inverts'!$B$2:$E$10,4,FALSE),"No Data"),"")</f>
        <v>2.3314906689184191E-4</v>
      </c>
      <c r="I43" s="92">
        <f>IF(ISTEXT(B31),IFERROR(VLOOKUP(B31,'Risk to Fish'!$B$2:$E$11,4,FALSE),"No Data"),"")</f>
        <v>5.0216722099781334E-4</v>
      </c>
      <c r="J43" s="99"/>
      <c r="K43" s="108"/>
      <c r="L43" s="108"/>
      <c r="M43" s="108"/>
    </row>
    <row r="44" spans="2:23" x14ac:dyDescent="0.3">
      <c r="F44" s="87" t="str">
        <f t="shared" si="2"/>
        <v>cypermethrin</v>
      </c>
      <c r="G44" s="92">
        <f>IF(ISTEXT($B32),IFERROR(VLOOKUP(B32,'Risk to Algae'!$B$2:$E$11,4,FALSE),"No Data"),"")</f>
        <v>1.3850651572313759E-5</v>
      </c>
      <c r="H44" s="92">
        <f>IF(ISTEXT(B32),IFERROR(VLOOKUP(B32,'Risk to Inverts'!$B$2:$E$10,4,FALSE),"No Data"),"")</f>
        <v>9.2337677148758412E-3</v>
      </c>
      <c r="I44" s="92">
        <f>IF(ISTEXT(B32),IFERROR(VLOOKUP(B32,'Risk to Fish'!$B$2:$E$11,4,FALSE),"No Data"),"")</f>
        <v>2.0073408075817045E-3</v>
      </c>
      <c r="J44" s="99"/>
      <c r="K44" s="108"/>
      <c r="L44" s="108"/>
      <c r="M44" s="108"/>
    </row>
    <row r="45" spans="2:23" x14ac:dyDescent="0.3">
      <c r="F45" s="87" t="str">
        <f t="shared" si="2"/>
        <v>indoxacarb</v>
      </c>
      <c r="G45" s="92">
        <f>IF(ISTEXT($B33),IFERROR(VLOOKUP(B33,'Risk to Algae'!$B$2:$E$11,4,FALSE),"No Data"),"")</f>
        <v>2.3731747949746213E-3</v>
      </c>
      <c r="H45" s="92">
        <f>IF(ISTEXT(B33),IFERROR(VLOOKUP(B33,'Risk to Inverts'!$B$2:$E$10,4,FALSE),"No Data"),"")</f>
        <v>4.3508204574534723E-4</v>
      </c>
      <c r="I45" s="92">
        <f>IF(ISTEXT(B33),IFERROR(VLOOKUP(B33,'Risk to Fish'!$B$2:$E$11,4,FALSE),"No Data"),"")</f>
        <v>4.0161419607262819E-4</v>
      </c>
      <c r="J45" s="99"/>
      <c r="K45" s="108"/>
      <c r="L45" s="108"/>
      <c r="M45" s="108"/>
    </row>
    <row r="46" spans="2:23" x14ac:dyDescent="0.3">
      <c r="F46" s="87" t="str">
        <f t="shared" si="2"/>
        <v/>
      </c>
      <c r="G46" s="92" t="str">
        <f>IF(ISTEXT($B34),IFERROR(VLOOKUP(B34,'Risk to Algae'!$B$2:$E$11,4,FALSE),"No Data"),"")</f>
        <v/>
      </c>
      <c r="H46" s="92" t="str">
        <f>IF(ISTEXT(B34),IFERROR(VLOOKUP(B34,'Risk to Inverts'!$B$2:$E$10,4,FALSE),"No Data"),"")</f>
        <v/>
      </c>
      <c r="I46" s="92" t="str">
        <f>IF(ISTEXT(B34),IFERROR(VLOOKUP(B34,'Risk to Fish'!$B$2:$E$11,4,FALSE),"No Data"),"")</f>
        <v/>
      </c>
      <c r="J46" s="99"/>
      <c r="K46" s="108"/>
      <c r="L46" s="108"/>
      <c r="M46" s="108"/>
    </row>
    <row r="47" spans="2:23" x14ac:dyDescent="0.3">
      <c r="F47" s="87" t="str">
        <f t="shared" si="2"/>
        <v/>
      </c>
      <c r="G47" s="92" t="str">
        <f>IF(ISTEXT($B35),IFERROR(VLOOKUP(B35,'Risk to Algae'!$B$2:$E$11,4,FALSE),"No Data"),"")</f>
        <v/>
      </c>
      <c r="H47" s="92" t="str">
        <f>IF(ISTEXT(B35),IFERROR(VLOOKUP(B35,'Risk to Inverts'!$B$2:$E$10,4,FALSE),"No Data"),"")</f>
        <v/>
      </c>
      <c r="I47" s="92" t="str">
        <f>IF(ISTEXT(B35),IFERROR(VLOOKUP(B35,'Risk to Fish'!$B$2:$E$11,4,FALSE),"No Data"),"")</f>
        <v/>
      </c>
      <c r="J47" s="99"/>
      <c r="K47" s="108"/>
      <c r="L47" s="108"/>
      <c r="M47" s="108"/>
    </row>
    <row r="48" spans="2:23" x14ac:dyDescent="0.3">
      <c r="F48" s="91"/>
      <c r="G48" s="85"/>
      <c r="H48" s="85"/>
      <c r="I48" s="85"/>
      <c r="J48" s="99"/>
      <c r="K48" s="108"/>
      <c r="L48" s="108"/>
      <c r="M48" s="108"/>
    </row>
    <row r="49" spans="6:13" x14ac:dyDescent="0.3">
      <c r="F49" s="195" t="s">
        <v>1543</v>
      </c>
      <c r="G49" s="197"/>
      <c r="H49" s="85"/>
      <c r="I49" s="93"/>
      <c r="J49" s="99"/>
      <c r="K49" s="108"/>
      <c r="L49" s="108"/>
      <c r="M49" s="108"/>
    </row>
    <row r="50" spans="6:13" x14ac:dyDescent="0.3">
      <c r="F50" s="87" t="str">
        <f t="shared" ref="F50:F59" si="3">IF(ISTEXT(B26),B26,"")</f>
        <v>chlorpyrifos</v>
      </c>
      <c r="G50" s="92">
        <f t="shared" ref="G50:G59" si="4">IF(ISTEXT(B26),MAX(G25:I25,G38:I38),"")</f>
        <v>1.1149235334398542</v>
      </c>
      <c r="H50" s="85"/>
      <c r="I50" s="93"/>
      <c r="K50" s="108"/>
      <c r="L50" s="108"/>
      <c r="M50" s="108"/>
    </row>
    <row r="51" spans="6:13" x14ac:dyDescent="0.3">
      <c r="F51" s="87" t="str">
        <f t="shared" si="3"/>
        <v>thiram</v>
      </c>
      <c r="G51" s="92">
        <f t="shared" si="4"/>
        <v>0.18979595655102882</v>
      </c>
      <c r="H51" s="85"/>
      <c r="I51" s="93"/>
      <c r="K51" s="96"/>
      <c r="L51" s="96"/>
      <c r="M51" s="97"/>
    </row>
    <row r="52" spans="6:13" x14ac:dyDescent="0.3">
      <c r="F52" s="87" t="str">
        <f t="shared" si="3"/>
        <v>prochloraz</v>
      </c>
      <c r="G52" s="92">
        <f t="shared" si="4"/>
        <v>9.6922329895623688E-2</v>
      </c>
      <c r="H52" s="85"/>
      <c r="I52" s="93"/>
      <c r="K52" s="100"/>
      <c r="L52" s="101"/>
      <c r="M52" s="100"/>
    </row>
    <row r="53" spans="6:13" x14ac:dyDescent="0.3">
      <c r="F53" s="87" t="str">
        <f t="shared" si="3"/>
        <v>propiconazole</v>
      </c>
      <c r="G53" s="92">
        <f t="shared" si="4"/>
        <v>1.8274952622117709E-2</v>
      </c>
      <c r="H53" s="85"/>
      <c r="I53" s="93"/>
      <c r="K53" s="102"/>
      <c r="L53" s="103"/>
      <c r="M53" s="102"/>
    </row>
    <row r="54" spans="6:13" x14ac:dyDescent="0.3">
      <c r="F54" s="87" t="str">
        <f t="shared" si="3"/>
        <v>thiacloprid</v>
      </c>
      <c r="G54" s="92">
        <f t="shared" si="4"/>
        <v>1.1419324602684923E-5</v>
      </c>
      <c r="H54" s="85"/>
      <c r="I54" s="93"/>
      <c r="K54" s="102"/>
      <c r="L54" s="103"/>
      <c r="M54" s="102"/>
    </row>
    <row r="55" spans="6:13" x14ac:dyDescent="0.3">
      <c r="F55" s="87" t="str">
        <f t="shared" si="3"/>
        <v>deltamethrin</v>
      </c>
      <c r="G55" s="92">
        <f t="shared" si="4"/>
        <v>0.15187259670254424</v>
      </c>
      <c r="H55" s="85"/>
      <c r="I55" s="93"/>
      <c r="K55" s="108"/>
      <c r="L55" s="108"/>
      <c r="M55" s="108"/>
    </row>
    <row r="56" spans="6:13" x14ac:dyDescent="0.3">
      <c r="F56" s="87" t="str">
        <f t="shared" si="3"/>
        <v>cypermethrin</v>
      </c>
      <c r="G56" s="92">
        <f t="shared" si="4"/>
        <v>0.52649166856882001</v>
      </c>
      <c r="H56" s="85"/>
      <c r="I56" s="93"/>
    </row>
    <row r="57" spans="6:13" x14ac:dyDescent="0.3">
      <c r="F57" s="87" t="str">
        <f t="shared" si="3"/>
        <v>indoxacarb</v>
      </c>
      <c r="G57" s="92">
        <f t="shared" si="4"/>
        <v>1.0769147766180407E-2</v>
      </c>
      <c r="H57" s="85"/>
      <c r="I57" s="93"/>
    </row>
    <row r="58" spans="6:13" x14ac:dyDescent="0.3">
      <c r="F58" s="87" t="str">
        <f t="shared" si="3"/>
        <v/>
      </c>
      <c r="G58" s="92" t="str">
        <f t="shared" si="4"/>
        <v/>
      </c>
      <c r="H58" s="85"/>
      <c r="I58" s="93"/>
    </row>
    <row r="59" spans="6:13" x14ac:dyDescent="0.3">
      <c r="F59" s="87" t="str">
        <f t="shared" si="3"/>
        <v/>
      </c>
      <c r="G59" s="92" t="str">
        <f t="shared" si="4"/>
        <v/>
      </c>
      <c r="H59" s="85"/>
      <c r="I59" s="93"/>
    </row>
  </sheetData>
  <sheetProtection algorithmName="SHA-512" hashValue="Pv0LUXY9IdCy61fC+CWe/qfEMg40SvN+3ZfF+QFoaFrklcyZLP6F5u/2S6weld3NbGAE8MvRjMc6fuJ3XKFV+w==" saltValue="zyGvBvVZxNXbxtz0fllt7w==" spinCount="100000" sheet="1" formatCells="0"/>
  <mergeCells count="9">
    <mergeCell ref="F23:I23"/>
    <mergeCell ref="F36:I36"/>
    <mergeCell ref="F49:G49"/>
    <mergeCell ref="B39:C40"/>
    <mergeCell ref="B2:C5"/>
    <mergeCell ref="F2:F5"/>
    <mergeCell ref="B8:C8"/>
    <mergeCell ref="B10:C10"/>
    <mergeCell ref="F10:H10"/>
  </mergeCells>
  <conditionalFormatting sqref="J26">
    <cfRule type="dataBar" priority="29">
      <dataBar>
        <cfvo type="min"/>
        <cfvo type="max"/>
        <color rgb="FFFFB628"/>
      </dataBar>
      <extLst>
        <ext xmlns:x14="http://schemas.microsoft.com/office/spreadsheetml/2009/9/main" uri="{B025F937-C7B1-47D3-B67F-A62EFF666E3E}">
          <x14:id>{55F11120-963C-45FE-8B22-5C4EDBE809A8}</x14:id>
        </ext>
      </extLst>
    </cfRule>
  </conditionalFormatting>
  <conditionalFormatting sqref="G3:G6">
    <cfRule type="iconSet" priority="11">
      <iconSet iconSet="3Symbols" showValue="0" reverse="1">
        <cfvo type="percent" val="0"/>
        <cfvo type="num" val="0.1"/>
        <cfvo type="num" val="1"/>
      </iconSet>
    </cfRule>
  </conditionalFormatting>
  <conditionalFormatting sqref="K8:K10">
    <cfRule type="iconSet" priority="10">
      <iconSet iconSet="3Symbols" showValue="0" reverse="1">
        <cfvo type="percent" val="0"/>
        <cfvo type="num" val="0.1"/>
        <cfvo type="num" val="1"/>
      </iconSet>
    </cfRule>
  </conditionalFormatting>
  <conditionalFormatting sqref="K39:K41">
    <cfRule type="iconSet" priority="9">
      <iconSet iconSet="3Symbols" showValue="0" reverse="1">
        <cfvo type="percent" val="0"/>
        <cfvo type="num" val="0.1"/>
        <cfvo type="num" val="1"/>
      </iconSet>
    </cfRule>
  </conditionalFormatting>
  <conditionalFormatting sqref="K52:K54">
    <cfRule type="iconSet" priority="8">
      <iconSet iconSet="3Symbols" showValue="0" reverse="1">
        <cfvo type="percent" val="0"/>
        <cfvo type="num" val="0.1"/>
        <cfvo type="num" val="1"/>
      </iconSet>
    </cfRule>
  </conditionalFormatting>
  <conditionalFormatting sqref="G12:G19">
    <cfRule type="dataBar" priority="7">
      <dataBar>
        <cfvo type="min"/>
        <cfvo type="max"/>
        <color rgb="FF63C384"/>
      </dataBar>
      <extLst>
        <ext xmlns:x14="http://schemas.microsoft.com/office/spreadsheetml/2009/9/main" uri="{B025F937-C7B1-47D3-B67F-A62EFF666E3E}">
          <x14:id>{D5FBBA82-A8AB-4850-9DEE-8CE65D53853F}</x14:id>
        </ext>
      </extLst>
    </cfRule>
  </conditionalFormatting>
  <conditionalFormatting sqref="H12:H19">
    <cfRule type="dataBar" priority="6">
      <dataBar>
        <cfvo type="min"/>
        <cfvo type="max"/>
        <color rgb="FF63C384"/>
      </dataBar>
      <extLst>
        <ext xmlns:x14="http://schemas.microsoft.com/office/spreadsheetml/2009/9/main" uri="{B025F937-C7B1-47D3-B67F-A62EFF666E3E}">
          <x14:id>{BEB32002-5F7F-4C19-B2AD-CFE19F58BB3D}</x14:id>
        </ext>
      </extLst>
    </cfRule>
  </conditionalFormatting>
  <conditionalFormatting sqref="G12:G21">
    <cfRule type="dataBar" priority="3">
      <dataBar>
        <cfvo type="min"/>
        <cfvo type="max"/>
        <color rgb="FFD6007B"/>
      </dataBar>
      <extLst>
        <ext xmlns:x14="http://schemas.microsoft.com/office/spreadsheetml/2009/9/main" uri="{B025F937-C7B1-47D3-B67F-A62EFF666E3E}">
          <x14:id>{60935F99-EAEB-4583-A5C1-AC4EE5AB061E}</x14:id>
        </ext>
      </extLst>
    </cfRule>
  </conditionalFormatting>
  <conditionalFormatting sqref="H12:H21">
    <cfRule type="dataBar" priority="2">
      <dataBar>
        <cfvo type="min"/>
        <cfvo type="max"/>
        <color rgb="FFD6007B"/>
      </dataBar>
      <extLst>
        <ext xmlns:x14="http://schemas.microsoft.com/office/spreadsheetml/2009/9/main" uri="{B025F937-C7B1-47D3-B67F-A62EFF666E3E}">
          <x14:id>{E782CF64-634B-44B5-A06C-A7B469169215}</x14:id>
        </ext>
      </extLst>
    </cfRule>
  </conditionalFormatting>
  <conditionalFormatting sqref="G12:H21">
    <cfRule type="dataBar" priority="1">
      <dataBar>
        <cfvo type="min"/>
        <cfvo type="max"/>
        <color rgb="FFD6007B"/>
      </dataBar>
      <extLst>
        <ext xmlns:x14="http://schemas.microsoft.com/office/spreadsheetml/2009/9/main" uri="{B025F937-C7B1-47D3-B67F-A62EFF666E3E}">
          <x14:id>{0297E482-C2F4-464F-8050-778BE7DA437D}</x14:id>
        </ext>
      </extLst>
    </cfRule>
  </conditionalFormatting>
  <dataValidations count="1">
    <dataValidation type="list" allowBlank="1" showInputMessage="1" showErrorMessage="1" sqref="I14 C12:E12" xr:uid="{38EE075C-63B4-478B-A619-CB5403499F6E}">
      <formula1>Crop</formula1>
    </dataValidation>
  </dataValidations>
  <hyperlinks>
    <hyperlink ref="B13" location="'Further Information'!A1" display="Total Area of Fields in Catchment (TAC) - (ha):" xr:uid="{22959D2B-674B-4B36-8A58-5846F191AF86}"/>
    <hyperlink ref="B14" location="'Further Information'!A1" display="Total Area of Fields Adjacent to Stream (TAS) - (m):" xr:uid="{E66615C7-2FC2-4EE1-B12E-59EA4E6284BE}"/>
    <hyperlink ref="B15" location="'Further Information'!A1" display="Total Stream Length (TSL) - (m):" xr:uid="{DCA4631D-62F6-423F-936F-64D47C35CB74}"/>
    <hyperlink ref="B16" location="'Further Information'!A1" display="Average Stream Depth - (m):" xr:uid="{EBF4DD9F-5532-44B3-944F-FD1B9ACB77D3}"/>
    <hyperlink ref="B17" location="'Further Information'!A1" display="Total Perimeter of fields Adjacent to Stream (TP) - (m):" xr:uid="{FECBE1EA-F5C7-4AB5-8EAE-91D758956A98}"/>
    <hyperlink ref="B20" location="'Further Information'!A1" display="Average Distance between Field &amp; Watercourse (D) - (m):" xr:uid="{2EC3343C-963D-4EF2-83EE-A826ED225BC9}"/>
    <hyperlink ref="B21" location="'Further Information'!A1" display="Average Width of Vegetated Buffer Strip (B) - (m):" xr:uid="{CB07E05D-B618-48FB-A6F8-5DD0C5ABB161}"/>
    <hyperlink ref="B39:C40" location="Calculator!A1" display="Application Rate Calculator" xr:uid="{175AA152-D9D7-428E-A8D2-9A17E129149F}"/>
  </hyperlinks>
  <pageMargins left="0.7" right="0.7" top="0.75" bottom="0.75" header="0.3" footer="0.3"/>
  <pageSetup paperSize="9" orientation="portrait" verticalDpi="0" r:id="rId1"/>
  <drawing r:id="rId2"/>
  <legacyDrawing r:id="rId3"/>
  <extLst>
    <ext xmlns:x14="http://schemas.microsoft.com/office/spreadsheetml/2009/9/main" uri="{78C0D931-6437-407d-A8EE-F0AAD7539E65}">
      <x14:conditionalFormattings>
        <x14:conditionalFormatting xmlns:xm="http://schemas.microsoft.com/office/excel/2006/main">
          <x14:cfRule type="dataBar" id="{55F11120-963C-45FE-8B22-5C4EDBE809A8}">
            <x14:dataBar minLength="0" maxLength="100" border="1" negativeBarBorderColorSameAsPositive="0">
              <x14:cfvo type="autoMin"/>
              <x14:cfvo type="autoMax"/>
              <x14:borderColor rgb="FFFFB628"/>
              <x14:negativeFillColor rgb="FFFF0000"/>
              <x14:negativeBorderColor rgb="FFFF0000"/>
              <x14:axisColor rgb="FF000000"/>
            </x14:dataBar>
          </x14:cfRule>
          <xm:sqref>J26</xm:sqref>
        </x14:conditionalFormatting>
        <x14:conditionalFormatting xmlns:xm="http://schemas.microsoft.com/office/excel/2006/main">
          <x14:cfRule type="dataBar" id="{D5FBBA82-A8AB-4850-9DEE-8CE65D53853F}">
            <x14:dataBar minLength="0" maxLength="100" border="1" negativeBarBorderColorSameAsPositive="0">
              <x14:cfvo type="autoMin"/>
              <x14:cfvo type="autoMax"/>
              <x14:borderColor rgb="FF63C384"/>
              <x14:negativeFillColor rgb="FFFF0000"/>
              <x14:negativeBorderColor rgb="FFFF0000"/>
              <x14:axisColor rgb="FF000000"/>
            </x14:dataBar>
          </x14:cfRule>
          <xm:sqref>G12:G19</xm:sqref>
        </x14:conditionalFormatting>
        <x14:conditionalFormatting xmlns:xm="http://schemas.microsoft.com/office/excel/2006/main">
          <x14:cfRule type="dataBar" id="{BEB32002-5F7F-4C19-B2AD-CFE19F58BB3D}">
            <x14:dataBar minLength="0" maxLength="100" border="1" negativeBarBorderColorSameAsPositive="0">
              <x14:cfvo type="autoMin"/>
              <x14:cfvo type="autoMax"/>
              <x14:borderColor rgb="FF63C384"/>
              <x14:negativeFillColor rgb="FFFF0000"/>
              <x14:negativeBorderColor rgb="FFFF0000"/>
              <x14:axisColor rgb="FF000000"/>
            </x14:dataBar>
          </x14:cfRule>
          <xm:sqref>H12:H19</xm:sqref>
        </x14:conditionalFormatting>
        <x14:conditionalFormatting xmlns:xm="http://schemas.microsoft.com/office/excel/2006/main">
          <x14:cfRule type="dataBar" id="{60935F99-EAEB-4583-A5C1-AC4EE5AB061E}">
            <x14:dataBar minLength="0" maxLength="100" border="1" negativeBarBorderColorSameAsPositive="0">
              <x14:cfvo type="autoMin"/>
              <x14:cfvo type="autoMax"/>
              <x14:borderColor rgb="FFD6007B"/>
              <x14:negativeFillColor rgb="FFFF0000"/>
              <x14:negativeBorderColor rgb="FFFF0000"/>
              <x14:axisColor rgb="FF000000"/>
            </x14:dataBar>
          </x14:cfRule>
          <xm:sqref>G12:G21</xm:sqref>
        </x14:conditionalFormatting>
        <x14:conditionalFormatting xmlns:xm="http://schemas.microsoft.com/office/excel/2006/main">
          <x14:cfRule type="dataBar" id="{E782CF64-634B-44B5-A06C-A7B469169215}">
            <x14:dataBar minLength="0" maxLength="100" border="1" negativeBarBorderColorSameAsPositive="0">
              <x14:cfvo type="autoMin"/>
              <x14:cfvo type="autoMax"/>
              <x14:borderColor rgb="FFD6007B"/>
              <x14:negativeFillColor rgb="FFFF0000"/>
              <x14:negativeBorderColor rgb="FFFF0000"/>
              <x14:axisColor rgb="FF000000"/>
            </x14:dataBar>
          </x14:cfRule>
          <xm:sqref>H12:H21</xm:sqref>
        </x14:conditionalFormatting>
        <x14:conditionalFormatting xmlns:xm="http://schemas.microsoft.com/office/excel/2006/main">
          <x14:cfRule type="dataBar" id="{0297E482-C2F4-464F-8050-778BE7DA437D}">
            <x14:dataBar minLength="0" maxLength="100" border="1" negativeBarBorderColorSameAsPositive="0">
              <x14:cfvo type="autoMin"/>
              <x14:cfvo type="autoMax"/>
              <x14:borderColor rgb="FFD6007B"/>
              <x14:negativeFillColor rgb="FFFF0000"/>
              <x14:negativeBorderColor rgb="FFFF0000"/>
              <x14:axisColor rgb="FF000000"/>
            </x14:dataBar>
          </x14:cfRule>
          <xm:sqref>G12:H21</xm:sqref>
        </x14:conditionalFormatting>
        <x14:conditionalFormatting xmlns:xm="http://schemas.microsoft.com/office/excel/2006/main">
          <x14:cfRule type="iconSet" priority="72" id="{EE01C413-BD74-4B9F-AC8A-940102286681}">
            <x14:iconSet iconSet="3Symbols" custom="1">
              <x14:cfvo type="percent">
                <xm:f>0</xm:f>
              </x14:cfvo>
              <x14:cfvo type="num">
                <xm:f>0.01</xm:f>
              </x14:cfvo>
              <x14:cfvo type="num">
                <xm:f>1</xm:f>
              </x14:cfvo>
              <x14:cfIcon iconSet="3Symbols" iconId="2"/>
              <x14:cfIcon iconSet="3Symbols" iconId="1"/>
              <x14:cfIcon iconSet="3Symbols" iconId="0"/>
            </x14:iconSet>
          </x14:cfRule>
          <xm:sqref>G25:G34</xm:sqref>
        </x14:conditionalFormatting>
        <x14:conditionalFormatting xmlns:xm="http://schemas.microsoft.com/office/excel/2006/main">
          <x14:cfRule type="iconSet" priority="32" id="{35D3A88F-9FDF-4A7B-8406-D50BB38A8E43}">
            <x14:iconSet iconSet="3Symbols" custom="1">
              <x14:cfvo type="percent">
                <xm:f>0</xm:f>
              </x14:cfvo>
              <x14:cfvo type="num">
                <xm:f>0.01</xm:f>
              </x14:cfvo>
              <x14:cfvo type="num">
                <xm:f>1</xm:f>
              </x14:cfvo>
              <x14:cfIcon iconSet="3Symbols" iconId="2"/>
              <x14:cfIcon iconSet="3Symbols" iconId="1"/>
              <x14:cfIcon iconSet="3Symbols" iconId="0"/>
            </x14:iconSet>
          </x14:cfRule>
          <xm:sqref>H25:H34</xm:sqref>
        </x14:conditionalFormatting>
        <x14:conditionalFormatting xmlns:xm="http://schemas.microsoft.com/office/excel/2006/main">
          <x14:cfRule type="iconSet" priority="31" id="{54E08FAB-7255-48E8-B246-DC392109DD8E}">
            <x14:iconSet iconSet="3Symbols" custom="1">
              <x14:cfvo type="percent">
                <xm:f>0</xm:f>
              </x14:cfvo>
              <x14:cfvo type="num">
                <xm:f>0.01</xm:f>
              </x14:cfvo>
              <x14:cfvo type="num">
                <xm:f>1</xm:f>
              </x14:cfvo>
              <x14:cfIcon iconSet="3Symbols" iconId="2"/>
              <x14:cfIcon iconSet="3Symbols" iconId="1"/>
              <x14:cfIcon iconSet="3Symbols" iconId="0"/>
            </x14:iconSet>
          </x14:cfRule>
          <xm:sqref>I25:I34</xm:sqref>
        </x14:conditionalFormatting>
        <x14:conditionalFormatting xmlns:xm="http://schemas.microsoft.com/office/excel/2006/main">
          <x14:cfRule type="iconSet" priority="24" id="{FA6BAC63-E7DE-439C-8469-D083E63269E6}">
            <x14:iconSet iconSet="3Symbols" custom="1">
              <x14:cfvo type="percent">
                <xm:f>0</xm:f>
              </x14:cfvo>
              <x14:cfvo type="num">
                <xm:f>0.1</xm:f>
              </x14:cfvo>
              <x14:cfvo type="num">
                <xm:f>1</xm:f>
              </x14:cfvo>
              <x14:cfIcon iconSet="3Symbols" iconId="2"/>
              <x14:cfIcon iconSet="3Symbols" iconId="1"/>
              <x14:cfIcon iconSet="3Symbols" iconId="0"/>
            </x14:iconSet>
          </x14:cfRule>
          <xm:sqref>G38:G47</xm:sqref>
        </x14:conditionalFormatting>
        <x14:conditionalFormatting xmlns:xm="http://schemas.microsoft.com/office/excel/2006/main">
          <x14:cfRule type="iconSet" priority="22" id="{83BCCEC6-86C8-44B3-B2A3-5314045A4370}">
            <x14:iconSet iconSet="3Symbols" custom="1">
              <x14:cfvo type="percent">
                <xm:f>0</xm:f>
              </x14:cfvo>
              <x14:cfvo type="num">
                <xm:f>0.01</xm:f>
              </x14:cfvo>
              <x14:cfvo type="num">
                <xm:f>1</xm:f>
              </x14:cfvo>
              <x14:cfIcon iconSet="3Symbols" iconId="2"/>
              <x14:cfIcon iconSet="3Symbols" iconId="1"/>
              <x14:cfIcon iconSet="3Symbols" iconId="0"/>
            </x14:iconSet>
          </x14:cfRule>
          <xm:sqref>H38:H47</xm:sqref>
        </x14:conditionalFormatting>
        <x14:conditionalFormatting xmlns:xm="http://schemas.microsoft.com/office/excel/2006/main">
          <x14:cfRule type="iconSet" priority="21" id="{ED625276-618B-4500-BE60-B8077786F948}">
            <x14:iconSet iconSet="3Symbols" custom="1">
              <x14:cfvo type="percent">
                <xm:f>0</xm:f>
              </x14:cfvo>
              <x14:cfvo type="num">
                <xm:f>0.01</xm:f>
              </x14:cfvo>
              <x14:cfvo type="num">
                <xm:f>1</xm:f>
              </x14:cfvo>
              <x14:cfIcon iconSet="3Symbols" iconId="2"/>
              <x14:cfIcon iconSet="3Symbols" iconId="1"/>
              <x14:cfIcon iconSet="3Symbols" iconId="0"/>
            </x14:iconSet>
          </x14:cfRule>
          <xm:sqref>I38:I47</xm:sqref>
        </x14:conditionalFormatting>
        <x14:conditionalFormatting xmlns:xm="http://schemas.microsoft.com/office/excel/2006/main">
          <x14:cfRule type="iconSet" priority="116" id="{19A02487-3BAF-4B24-A66D-92290177EDFB}">
            <x14:iconSet iconSet="3Symbols" custom="1">
              <x14:cfvo type="percent">
                <xm:f>0</xm:f>
              </x14:cfvo>
              <x14:cfvo type="num">
                <xm:f>0.1</xm:f>
              </x14:cfvo>
              <x14:cfvo type="num">
                <xm:f>1</xm:f>
              </x14:cfvo>
              <x14:cfIcon iconSet="3Symbols" iconId="2"/>
              <x14:cfIcon iconSet="3Symbols" iconId="1"/>
              <x14:cfIcon iconSet="3Symbols" iconId="0"/>
            </x14:iconSet>
          </x14:cfRule>
          <xm:sqref>G50:G59</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AB80B9A3-ADC8-4B43-ACFA-1FF824BE12C0}">
          <x14:formula1>
            <xm:f>Lookup_Runoff!$A$2:$A$34</xm:f>
          </x14:formula1>
          <xm:sqref>J21 C22:D22 E21</xm:sqref>
        </x14:dataValidation>
        <x14:dataValidation type="list" allowBlank="1" showInputMessage="1" showErrorMessage="1" xr:uid="{9F44A4EA-D951-4BEF-9A3C-4AA09A4558E8}">
          <x14:formula1>
            <xm:f>Lookup_SprayDrift!$A$2:$A$13</xm:f>
          </x14:formula1>
          <xm:sqref>J20 E19:E20 I21 D20:D21 C20</xm:sqref>
        </x14:dataValidation>
        <x14:dataValidation type="list" allowBlank="1" showInputMessage="1" showErrorMessage="1" xr:uid="{CD3D84AE-381A-4D1F-8CF6-4B0B894CF3B9}">
          <x14:formula1>
            <xm:f>Lookup_PestTox!$A$2:$A$1034</xm:f>
          </x14:formula1>
          <xm:sqref>B26:B35 C37:D37 E36</xm:sqref>
        </x14:dataValidation>
        <x14:dataValidation type="list" allowBlank="1" showInputMessage="1" showErrorMessage="1" xr:uid="{AEE1026A-37D2-4135-894D-2FF706B89F39}">
          <x14:formula1>
            <xm:f>Lookup_Runoff!$G$2:$G$3</xm:f>
          </x14:formula1>
          <xm:sqref>J22 C23:D23 E22 G5:I6 K10:M10 K41:M41 K54:M54</xm:sqref>
        </x14:dataValidation>
        <x14:dataValidation type="list" allowBlank="1" showInputMessage="1" showErrorMessage="1" xr:uid="{49AA5914-D75B-434F-B1B5-F912FEFFE44F}">
          <x14:formula1>
            <xm:f>Lookup_SprayDrift!$H$2:$H$7</xm:f>
          </x14:formula1>
          <xm:sqref>I13 C11:E11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6C21E-968C-4EA9-8EBF-5C041621B2AB}">
  <sheetPr codeName="Sheet8"/>
  <dimension ref="D1:W5"/>
  <sheetViews>
    <sheetView showGridLines="0" workbookViewId="0">
      <selection activeCell="S4" sqref="S4:W5"/>
    </sheetView>
  </sheetViews>
  <sheetFormatPr defaultRowHeight="15" x14ac:dyDescent="0.25"/>
  <cols>
    <col min="3" max="3" width="5.5703125" customWidth="1"/>
    <col min="16" max="16" width="15.5703125" customWidth="1"/>
  </cols>
  <sheetData>
    <row r="1" spans="4:23" ht="18.75" x14ac:dyDescent="0.3">
      <c r="D1" s="215" t="s">
        <v>1534</v>
      </c>
      <c r="E1" s="215"/>
      <c r="F1" s="215"/>
      <c r="G1" s="215"/>
      <c r="H1" s="215"/>
      <c r="I1" s="215"/>
      <c r="J1" s="215"/>
      <c r="K1" s="215"/>
      <c r="L1" s="215"/>
      <c r="M1" s="215"/>
      <c r="N1" s="215"/>
      <c r="O1" s="215"/>
      <c r="P1" s="215"/>
    </row>
    <row r="4" spans="4:23" x14ac:dyDescent="0.25">
      <c r="S4" s="216" t="s">
        <v>1573</v>
      </c>
      <c r="T4" s="217"/>
      <c r="U4" s="217"/>
      <c r="V4" s="217"/>
      <c r="W4" s="218"/>
    </row>
    <row r="5" spans="4:23" x14ac:dyDescent="0.25">
      <c r="S5" s="219"/>
      <c r="T5" s="220"/>
      <c r="U5" s="220"/>
      <c r="V5" s="220"/>
      <c r="W5" s="221"/>
    </row>
  </sheetData>
  <sheetProtection sheet="1" objects="1" scenarios="1"/>
  <mergeCells count="2">
    <mergeCell ref="D1:P1"/>
    <mergeCell ref="S4:W5"/>
  </mergeCells>
  <hyperlinks>
    <hyperlink ref="S4:W5" location="'Input Data'!A1" display="Return to Input Page" xr:uid="{5E675EF3-D8F9-404F-B336-7A1F2FEB95A8}"/>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D12FC-1D13-47F0-AE12-E7A958401A88}">
  <sheetPr codeName="Sheet9"/>
  <dimension ref="B2:K19"/>
  <sheetViews>
    <sheetView showGridLines="0" workbookViewId="0">
      <selection activeCell="G11" sqref="G11:K12"/>
    </sheetView>
  </sheetViews>
  <sheetFormatPr defaultRowHeight="15" x14ac:dyDescent="0.25"/>
  <cols>
    <col min="2" max="2" width="83.85546875" bestFit="1" customWidth="1"/>
    <col min="3" max="3" width="29.140625" style="82" customWidth="1"/>
  </cols>
  <sheetData>
    <row r="2" spans="2:11" ht="15" customHeight="1" x14ac:dyDescent="0.25">
      <c r="B2" s="222" t="s">
        <v>1579</v>
      </c>
      <c r="C2" s="223"/>
    </row>
    <row r="3" spans="2:11" ht="15" customHeight="1" x14ac:dyDescent="0.25">
      <c r="B3" s="224"/>
      <c r="C3" s="225"/>
    </row>
    <row r="4" spans="2:11" ht="15" customHeight="1" x14ac:dyDescent="0.25">
      <c r="B4" s="224"/>
      <c r="C4" s="225"/>
    </row>
    <row r="5" spans="2:11" ht="15" customHeight="1" x14ac:dyDescent="0.25">
      <c r="B5" s="226"/>
      <c r="C5" s="227"/>
    </row>
    <row r="7" spans="2:11" ht="21" x14ac:dyDescent="0.35">
      <c r="B7" s="170" t="s">
        <v>1585</v>
      </c>
      <c r="C7" s="169"/>
    </row>
    <row r="9" spans="2:11" ht="18.75" x14ac:dyDescent="0.3">
      <c r="B9" s="131" t="s">
        <v>1580</v>
      </c>
      <c r="C9" s="84">
        <v>480</v>
      </c>
    </row>
    <row r="10" spans="2:11" ht="18.75" x14ac:dyDescent="0.3">
      <c r="B10" s="131" t="s">
        <v>1575</v>
      </c>
      <c r="C10" s="84">
        <v>0.1</v>
      </c>
    </row>
    <row r="11" spans="2:11" ht="18.75" x14ac:dyDescent="0.3">
      <c r="B11" s="131" t="s">
        <v>1576</v>
      </c>
      <c r="C11" s="84">
        <v>100</v>
      </c>
      <c r="G11" s="216" t="s">
        <v>1573</v>
      </c>
      <c r="H11" s="217"/>
      <c r="I11" s="217"/>
      <c r="J11" s="217"/>
      <c r="K11" s="218"/>
    </row>
    <row r="12" spans="2:11" ht="18.75" x14ac:dyDescent="0.3">
      <c r="B12" s="131" t="s">
        <v>1574</v>
      </c>
      <c r="C12" s="84">
        <v>2000</v>
      </c>
      <c r="G12" s="219"/>
      <c r="H12" s="220"/>
      <c r="I12" s="220"/>
      <c r="J12" s="220"/>
      <c r="K12" s="221"/>
    </row>
    <row r="13" spans="2:11" ht="18.75" x14ac:dyDescent="0.3">
      <c r="B13" s="131" t="s">
        <v>1588</v>
      </c>
      <c r="C13" s="130">
        <f>C10/C11*(C9/1000)*C12</f>
        <v>0.96000000000000008</v>
      </c>
    </row>
    <row r="15" spans="2:11" ht="21" x14ac:dyDescent="0.35">
      <c r="B15" s="170" t="s">
        <v>1586</v>
      </c>
    </row>
    <row r="17" spans="2:3" ht="18.75" x14ac:dyDescent="0.3">
      <c r="B17" s="131" t="s">
        <v>1580</v>
      </c>
      <c r="C17" s="84">
        <v>480</v>
      </c>
    </row>
    <row r="18" spans="2:3" ht="18.75" x14ac:dyDescent="0.3">
      <c r="B18" s="131" t="s">
        <v>1587</v>
      </c>
      <c r="C18" s="84">
        <v>0.1</v>
      </c>
    </row>
    <row r="19" spans="2:3" ht="18.75" x14ac:dyDescent="0.3">
      <c r="B19" s="131" t="s">
        <v>1588</v>
      </c>
      <c r="C19" s="130">
        <f>C17/1000*C18</f>
        <v>4.8000000000000001E-2</v>
      </c>
    </row>
  </sheetData>
  <sheetProtection algorithmName="SHA-512" hashValue="/H2IthkqUP4punlkvEgFoF9bkCbQPAUoVMiXsCasieqvkYitwEmcBI5ztvhQDfDH8BrSGj/tljnfVzz1PMc3Sw==" saltValue="HB2ninnaGunUsIzh1CY6pg==" spinCount="100000" sheet="1" objects="1" scenarios="1"/>
  <mergeCells count="2">
    <mergeCell ref="G11:K12"/>
    <mergeCell ref="B2:C5"/>
  </mergeCells>
  <hyperlinks>
    <hyperlink ref="G11:K12" location="'Input Data'!A1" display="Return to Input Page" xr:uid="{F1834C7A-6DF9-4267-ADAE-30D7ADD95967}"/>
  </hyperlinks>
  <pageMargins left="0.7" right="0.7" top="0.75" bottom="0.75" header="0.3" footer="0.3"/>
  <pageSetup paperSize="9" orientation="portrait"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A50B8-DB6F-4018-ACAA-6835669AF27F}">
  <sheetPr codeName="Sheet3"/>
  <dimension ref="A1:FY1585"/>
  <sheetViews>
    <sheetView showGridLines="0" workbookViewId="0">
      <pane xSplit="1" ySplit="2" topLeftCell="B3" activePane="bottomRight" state="frozen"/>
      <selection pane="topRight" activeCell="B1" sqref="B1"/>
      <selection pane="bottomLeft" activeCell="A2" sqref="A2"/>
      <selection pane="bottomRight" activeCell="G19" sqref="G19"/>
    </sheetView>
  </sheetViews>
  <sheetFormatPr defaultRowHeight="12.75" x14ac:dyDescent="0.2"/>
  <cols>
    <col min="1" max="1" width="26.85546875" style="159" customWidth="1"/>
    <col min="2" max="2" width="23.140625" style="167" bestFit="1" customWidth="1"/>
    <col min="3" max="3" width="15.7109375" style="163" bestFit="1" customWidth="1"/>
    <col min="4" max="4" width="17.28515625" style="162" customWidth="1"/>
    <col min="5" max="5" width="16" style="163" customWidth="1"/>
    <col min="6" max="6" width="21.7109375" style="152" hidden="1" customWidth="1"/>
    <col min="7" max="7" width="18.42578125" style="162" bestFit="1" customWidth="1"/>
    <col min="8" max="8" width="21.7109375" style="164" hidden="1" customWidth="1"/>
    <col min="9" max="9" width="20.7109375" style="164" bestFit="1" customWidth="1"/>
    <col min="10" max="10" width="21.7109375" style="164" hidden="1" customWidth="1"/>
    <col min="11" max="11" width="16.7109375" style="163" bestFit="1" customWidth="1"/>
    <col min="12" max="12" width="16.7109375" style="151" customWidth="1"/>
    <col min="13" max="13" width="15.28515625" style="147" customWidth="1"/>
    <col min="14" max="16" width="21.7109375" style="147" customWidth="1"/>
    <col min="17" max="18" width="12.42578125" style="147" customWidth="1"/>
    <col min="19" max="19" width="21.7109375" style="147" customWidth="1"/>
    <col min="20" max="20" width="11.85546875" style="147" customWidth="1"/>
    <col min="21" max="21" width="11" style="147" customWidth="1"/>
    <col min="22" max="22" width="21.7109375" style="148" customWidth="1"/>
    <col min="23" max="23" width="21.7109375" style="151" customWidth="1"/>
    <col min="24" max="24" width="11.42578125" style="143" customWidth="1"/>
    <col min="25" max="28" width="12.42578125" style="143" customWidth="1"/>
    <col min="29" max="29" width="25.140625" style="143" customWidth="1"/>
    <col min="30" max="30" width="11.28515625" style="143" customWidth="1"/>
    <col min="31" max="34" width="12.42578125" style="143" customWidth="1"/>
    <col min="35" max="35" width="25.140625" style="143" customWidth="1"/>
    <col min="36" max="36" width="9.85546875" style="143" customWidth="1"/>
    <col min="37" max="40" width="12.42578125" style="143" customWidth="1"/>
    <col min="41" max="41" width="25.140625" style="143" customWidth="1"/>
    <col min="42" max="16384" width="9.140625" style="11"/>
  </cols>
  <sheetData>
    <row r="1" spans="1:181" ht="15" customHeight="1" x14ac:dyDescent="0.2">
      <c r="A1" s="228" t="s">
        <v>1439</v>
      </c>
      <c r="B1" s="229"/>
      <c r="C1" s="230"/>
      <c r="D1" s="231" t="s">
        <v>1440</v>
      </c>
      <c r="E1" s="232"/>
      <c r="G1" s="231" t="s">
        <v>1441</v>
      </c>
      <c r="H1" s="233"/>
      <c r="I1" s="233"/>
      <c r="J1" s="233"/>
      <c r="K1" s="232"/>
      <c r="L1" s="149"/>
      <c r="M1" s="234" t="s">
        <v>1583</v>
      </c>
      <c r="N1" s="235"/>
      <c r="O1" s="235"/>
      <c r="P1" s="235"/>
      <c r="Q1" s="235"/>
      <c r="R1" s="235"/>
      <c r="S1" s="235"/>
      <c r="T1" s="235"/>
      <c r="U1" s="235"/>
      <c r="V1" s="236"/>
      <c r="W1" s="149"/>
      <c r="X1" s="237" t="s">
        <v>1584</v>
      </c>
      <c r="Y1" s="238"/>
      <c r="Z1" s="238"/>
      <c r="AA1" s="238"/>
      <c r="AB1" s="238"/>
      <c r="AC1" s="238"/>
      <c r="AD1" s="238"/>
      <c r="AE1" s="238"/>
      <c r="AF1" s="238"/>
      <c r="AG1" s="238"/>
      <c r="AH1" s="238"/>
      <c r="AI1" s="238"/>
      <c r="AJ1" s="238"/>
      <c r="AK1" s="238"/>
      <c r="AL1" s="238"/>
      <c r="AM1" s="238"/>
      <c r="AN1" s="238"/>
      <c r="AO1" s="239"/>
    </row>
    <row r="2" spans="1:181" s="56" customFormat="1" ht="25.5" x14ac:dyDescent="0.25">
      <c r="A2" s="153" t="s">
        <v>1406</v>
      </c>
      <c r="B2" s="154" t="s">
        <v>1404</v>
      </c>
      <c r="C2" s="155" t="s">
        <v>1405</v>
      </c>
      <c r="D2" s="156" t="s">
        <v>1409</v>
      </c>
      <c r="E2" s="155" t="s">
        <v>345</v>
      </c>
      <c r="F2" s="157" t="s">
        <v>350</v>
      </c>
      <c r="G2" s="156" t="s">
        <v>350</v>
      </c>
      <c r="H2" s="157" t="s">
        <v>349</v>
      </c>
      <c r="I2" s="157" t="s">
        <v>349</v>
      </c>
      <c r="J2" s="157" t="s">
        <v>348</v>
      </c>
      <c r="K2" s="158" t="s">
        <v>348</v>
      </c>
      <c r="L2" s="168"/>
      <c r="M2" s="145" t="s">
        <v>1410</v>
      </c>
      <c r="N2" s="145" t="s">
        <v>1559</v>
      </c>
      <c r="O2" s="145" t="s">
        <v>1560</v>
      </c>
      <c r="P2" s="145" t="s">
        <v>1411</v>
      </c>
      <c r="Q2" s="145" t="s">
        <v>1436</v>
      </c>
      <c r="R2" s="145" t="s">
        <v>1422</v>
      </c>
      <c r="S2" s="145" t="s">
        <v>1434</v>
      </c>
      <c r="T2" s="145" t="s">
        <v>1437</v>
      </c>
      <c r="U2" s="145" t="s">
        <v>1435</v>
      </c>
      <c r="V2" s="146" t="s">
        <v>1438</v>
      </c>
      <c r="W2" s="150"/>
      <c r="X2" s="142" t="s">
        <v>1412</v>
      </c>
      <c r="Y2" s="142" t="s">
        <v>1407</v>
      </c>
      <c r="Z2" s="142" t="s">
        <v>1414</v>
      </c>
      <c r="AA2" s="142" t="s">
        <v>1550</v>
      </c>
      <c r="AB2" s="142" t="s">
        <v>1551</v>
      </c>
      <c r="AC2" s="142" t="s">
        <v>1406</v>
      </c>
      <c r="AD2" s="142" t="s">
        <v>1416</v>
      </c>
      <c r="AE2" s="142" t="s">
        <v>1417</v>
      </c>
      <c r="AF2" s="142" t="s">
        <v>1415</v>
      </c>
      <c r="AG2" s="142" t="s">
        <v>1561</v>
      </c>
      <c r="AH2" s="142" t="s">
        <v>1562</v>
      </c>
      <c r="AI2" s="142" t="s">
        <v>1406</v>
      </c>
      <c r="AJ2" s="142" t="s">
        <v>1418</v>
      </c>
      <c r="AK2" s="142" t="s">
        <v>1408</v>
      </c>
      <c r="AL2" s="142" t="s">
        <v>1419</v>
      </c>
      <c r="AM2" s="142" t="s">
        <v>1564</v>
      </c>
      <c r="AN2" s="142" t="s">
        <v>1563</v>
      </c>
      <c r="AO2" s="142" t="s">
        <v>1406</v>
      </c>
    </row>
    <row r="3" spans="1:181" x14ac:dyDescent="0.2">
      <c r="A3" s="159" t="str">
        <f>'Input Data'!B26</f>
        <v>chlorpyrifos</v>
      </c>
      <c r="B3" s="160">
        <f>'Input Data'!C26</f>
        <v>0.96</v>
      </c>
      <c r="C3" s="161" t="str">
        <f t="array" ref="C3">IF(ISERROR(INDEX(Lookup_PestUse!$A$1:$D$1452,MATCH(1,(Lookup_PestUse!$A$1:$A$1452=$A3)*(Lookup_PestUse!$B$1:$B$1452='Input Data'!$C$12),0),4)),"",INDEX(Lookup_PestUse!$A$1:$D$1452,MATCH(1,(Lookup_PestUse!$A$1:$A$1452=$A3)*(Lookup_PestUse!$B$1:$B$1452='Input Data'!$C$12),0),4))</f>
        <v>Insecticides</v>
      </c>
      <c r="D3" s="162">
        <f>IF(ISNUMBER(VLOOKUP(A3,Lookup_PestTox!$A$1:$H$1034,6,FALSE)),VLOOKUP(A3,Lookup_PestTox!$A$1:$H$1034,6,FALSE),"")</f>
        <v>50</v>
      </c>
      <c r="E3" s="163">
        <f>IF(ISNUMBER(VLOOKUP(A3,Lookup_PestTox!$A$1:$H$1034,7,FALSE)),VLOOKUP(A3,Lookup_PestTox!$A$1:$H$1034,7,FALSE),"")</f>
        <v>6925</v>
      </c>
      <c r="F3" s="152">
        <f>IF(ISNUMBER(B3),VLOOKUP(A3,Lookup_PestTox!$A$1:$H$1044,5,FALSE),"")</f>
        <v>0.48</v>
      </c>
      <c r="G3" s="162">
        <f>IF(ISNUMBER(F3),F3,"")</f>
        <v>0.48</v>
      </c>
      <c r="H3" s="164">
        <f>IF(ISNUMBER(B3),VLOOKUP(A3,Lookup_PestTox!$A$1:$H$1044,4,FALSE),"")</f>
        <v>1.6999999999999999E-3</v>
      </c>
      <c r="I3" s="164">
        <f>IF(ISNUMBER(H3),H3,"")</f>
        <v>1.6999999999999999E-3</v>
      </c>
      <c r="J3" s="164">
        <f>IF(ISNUMBER(B3),VLOOKUP(A3,Lookup_PestTox!$A$1:$H$1044,3,FALSE),"")</f>
        <v>7.0000000000000001E-3</v>
      </c>
      <c r="K3" s="163">
        <f>IF(ISNUMBER(J3),J3,"")</f>
        <v>7.0000000000000001E-3</v>
      </c>
      <c r="M3" s="147">
        <f>(IF('Input Data'!$C$23="Sandy Soil",(VLOOKUP('Input Data'!$C$22,Lookup_Runoff!$A$2:$C$34,2,FALSE)/'Input Data'!$C$22),(VLOOKUP('Input Data'!$C$22,Lookup_Runoff!$A$2:$C$34,3,FALSE)/'Input Data'!$C$22)))*(0.02153*'Input Data'!$C$18+0.001423*('Input Data'!$C$18*'Input Data'!$C$18))*(1-(VLOOKUP('Input Data'!$C$11,Lookup_PlantInterception!$G$2:$H$7,2,FALSE)))*(POWER(0.83,'Input Data'!$C$21))*EXP(3*LN(2)/D3)*(100/(1+(E3*'Input Data'!$C$19/100)))</f>
        <v>7.6445287414106571E-3</v>
      </c>
      <c r="N3" s="147">
        <f>(B3*'Input Data'!$C$13)/10000</f>
        <v>4.7039999999999998E-3</v>
      </c>
      <c r="O3" s="147">
        <f>B3*'Input Data'!$C$14/10000</f>
        <v>1.536E-3</v>
      </c>
      <c r="P3" s="147">
        <f>IF(ISNUMBER(M3),(M3/100*N3),"")</f>
        <v>3.595986319959573E-7</v>
      </c>
      <c r="Q3" s="147">
        <f>IF(ISNUMBER(M3),P3/'Input Data'!$C$16,"")</f>
        <v>3.595986319959573E-7</v>
      </c>
      <c r="R3" s="147">
        <f t="shared" ref="R3" si="0">IF(ISNUMBER(M3),Q3*1000,"")</f>
        <v>3.5959863199595729E-4</v>
      </c>
      <c r="S3" s="147">
        <f>O3*(VLOOKUP('Input Data'!$C$24,Lookup_SprayDrift!$C$1:$D$73,2,FALSE)/100)</f>
        <v>9.2160000000000012E-6</v>
      </c>
      <c r="T3" s="147">
        <f>IF(ISNUMBER(M3),(S3/'Input Data'!$C$16)*('Input Data'!$C$15/'Input Data'!$C$17),"")</f>
        <v>1.895370006847752E-6</v>
      </c>
      <c r="U3" s="147">
        <f t="shared" ref="U3:U4" si="1">IF(ISNUMBER(T3),T3*1000,"")</f>
        <v>1.8953700068477519E-3</v>
      </c>
      <c r="V3" s="148">
        <f>IF(SUM(U3,R3)=0,"No Data",SUM(U3,R3))</f>
        <v>2.2549686388437093E-3</v>
      </c>
      <c r="X3" s="143">
        <f>IF(ISNUMBER(Z3),RANK(Z3,$Z$3:$Z$13,0),"")</f>
        <v>4</v>
      </c>
      <c r="Y3" s="143">
        <f>IF(ISNUMBER(M3),V3/VLOOKUP(A3,Lookup_PestTox!$A$1:$H$1034,5,FALSE),"")</f>
        <v>4.6978513309243941E-3</v>
      </c>
      <c r="Z3" s="143">
        <f>IF(ISNUMBER(Y3),Y3,"")</f>
        <v>4.6978513309243941E-3</v>
      </c>
      <c r="AA3" s="143">
        <f>IF(ISNUMBER(M3),R3/VLOOKUP(A3,Lookup_PestTox!$A$1:$H$1034,5,FALSE),"")</f>
        <v>7.4916381665824435E-4</v>
      </c>
      <c r="AB3" s="143">
        <f>IF(ISNUMBER(M3),U3/VLOOKUP(A3,Lookup_PestTox!$A$1:$H$1034,5,FALSE),"")</f>
        <v>3.9486875142661498E-3</v>
      </c>
      <c r="AC3" s="143" t="str">
        <f>A3</f>
        <v>chlorpyrifos</v>
      </c>
      <c r="AD3" s="143">
        <f>IF(ISNUMBER(AF3),RANK(AF3,$AF$3:$AF$13,0),"")</f>
        <v>1</v>
      </c>
      <c r="AE3" s="143">
        <f>IF(ISNUMBER(M3),V3/VLOOKUP(A3,Lookup_PestTox!$A$1:$H$1034,4,FALSE),"")</f>
        <v>1.3264521404962997</v>
      </c>
      <c r="AF3" s="143">
        <f>IF(ISNUMBER(AE3),AE3,"")</f>
        <v>1.3264521404962997</v>
      </c>
      <c r="AG3" s="143">
        <f>IF(ISNUMBER(M3),R3/VLOOKUP(A3,Lookup_PestTox!$A$1:$H$1034,4,FALSE),"")</f>
        <v>0.21152860705644547</v>
      </c>
      <c r="AH3" s="143">
        <f>IF(ISNUMBER(M3),U3/VLOOKUP(A3,Lookup_PestTox!$A$1:$H$1034,4,FALSE),"")</f>
        <v>1.1149235334398542</v>
      </c>
      <c r="AI3" s="143" t="str">
        <f>A3</f>
        <v>chlorpyrifos</v>
      </c>
      <c r="AJ3" s="143">
        <f>IF(ISNUMBER(AL3),RANK(AL3,$AL$3:$AL$13,0),"")</f>
        <v>1</v>
      </c>
      <c r="AK3" s="143">
        <f>IF(ISNUMBER(M3),V3/VLOOKUP(A3,Lookup_PestTox!$A$1:$H$1034,3,FALSE),"")</f>
        <v>0.32213837697767272</v>
      </c>
      <c r="AL3" s="143">
        <f>IF(ISNUMBER(AK3),AK3,"")</f>
        <v>0.32213837697767272</v>
      </c>
      <c r="AM3" s="143">
        <f>IF(ISNUMBER(M3),R3/VLOOKUP(A3,Lookup_PestTox!$A$1:$H$1034,3,FALSE),"")</f>
        <v>5.1371233142279614E-2</v>
      </c>
      <c r="AN3" s="143">
        <f>IF(ISNUMBER(M3),U3/VLOOKUP(A3,Lookup_PestTox!$A$1:$H$1034,3,FALSE),"")</f>
        <v>0.27076714383539313</v>
      </c>
      <c r="AO3" s="143" t="str">
        <f>A3</f>
        <v>chlorpyrifos</v>
      </c>
    </row>
    <row r="4" spans="1:181" x14ac:dyDescent="0.2">
      <c r="A4" s="159" t="str">
        <f>'Input Data'!B27</f>
        <v>thiram</v>
      </c>
      <c r="B4" s="160">
        <f>'Input Data'!C27</f>
        <v>2.25</v>
      </c>
      <c r="C4" s="161" t="str">
        <f t="array" ref="C4">IF(ISERROR(INDEX(Lookup_PestUse!$A$1:$D$1452,MATCH(1,(Lookup_PestUse!$A$1:$A$1452=$A4)*(Lookup_PestUse!$B$1:$B$1452='Input Data'!$C$12),0),4)),"",INDEX(Lookup_PestUse!$A$1:$D$1452,MATCH(1,(Lookup_PestUse!$A$1:$A$1452=$A4)*(Lookup_PestUse!$B$1:$B$1452='Input Data'!$C$12),0),4))</f>
        <v>Fungicides</v>
      </c>
      <c r="D4" s="162">
        <f>IF(ISNUMBER(VLOOKUP(A4,Lookup_PestTox!$A$1:$H$1034,6,FALSE)),VLOOKUP(A4,Lookup_PestTox!$A$1:$H$1034,6,FALSE),"")</f>
        <v>15.2</v>
      </c>
      <c r="E4" s="163">
        <f>IF(ISNUMBER(VLOOKUP(A4,Lookup_PestTox!$A$1:$H$1034,7,FALSE)),VLOOKUP(A4,Lookup_PestTox!$A$1:$H$1034,7,FALSE),"")</f>
        <v>670</v>
      </c>
      <c r="F4" s="152">
        <f>IF(ISNUMBER(B4),VLOOKUP(A4,Lookup_PestTox!$A$1:$H$1044,5,FALSE),"")</f>
        <v>1</v>
      </c>
      <c r="G4" s="162">
        <f t="shared" ref="G4:G5" si="2">IF(ISNUMBER(F4),F4,"")</f>
        <v>1</v>
      </c>
      <c r="H4" s="164">
        <f>IF(ISNUMBER(B4),VLOOKUP(A4,Lookup_PestTox!$A$1:$H$1044,4,FALSE),"")</f>
        <v>0.21</v>
      </c>
      <c r="I4" s="164">
        <f t="shared" ref="I4:I5" si="3">IF(ISNUMBER(H4),H4,"")</f>
        <v>0.21</v>
      </c>
      <c r="J4" s="164">
        <f>IF(ISNUMBER(B4),VLOOKUP(A4,Lookup_PestTox!$A$1:$H$1044,3,FALSE),"")</f>
        <v>0.04</v>
      </c>
      <c r="K4" s="163">
        <f t="shared" ref="K4:K5" si="4">IF(ISNUMBER(J4),J4,"")</f>
        <v>0.04</v>
      </c>
      <c r="M4" s="147">
        <f>(IF('Input Data'!$C$23="Sandy Soil",(VLOOKUP('Input Data'!$C$22,Lookup_Runoff!$A$2:$C$34,2,FALSE)/'Input Data'!$C$22),(VLOOKUP('Input Data'!$C$22,Lookup_Runoff!$A$2:$C$34,3,FALSE)/'Input Data'!$C$22)))*(0.02153*'Input Data'!$C$18+0.001423*('Input Data'!$C$18*'Input Data'!$C$18))*(1-(VLOOKUP('Input Data'!$C$11,Lookup_PlantInterception!$G$2:$H$7,2,FALSE)))*(POWER(0.83,'Input Data'!$C$21))*EXP(3*LN(2)/D4)*(100/(1+(E4*'Input Data'!$C$19/100)))</f>
        <v>6.886021099357055E-2</v>
      </c>
      <c r="N4" s="147">
        <f>(B4*'Input Data'!$C$13)/10000</f>
        <v>1.1025E-2</v>
      </c>
      <c r="O4" s="147">
        <f>B4*'Input Data'!$C$14/10000</f>
        <v>3.5999999999999999E-3</v>
      </c>
      <c r="P4" s="147">
        <f t="shared" ref="P4:P5" si="5">IF(ISNUMBER(M4),(M4/100*N4),"")</f>
        <v>7.5918382620411531E-6</v>
      </c>
      <c r="Q4" s="147">
        <f>IF(ISNUMBER(M4),P4/'Input Data'!$C$16,"")</f>
        <v>7.5918382620411531E-6</v>
      </c>
      <c r="R4" s="147">
        <f>IF(ISNUMBER(M4),Q4*1000,"")</f>
        <v>7.5918382620411527E-3</v>
      </c>
      <c r="S4" s="147">
        <f>O4*(VLOOKUP('Input Data'!$C$24,Lookup_SprayDrift!$C$1:$D$73,2,FALSE)/100)</f>
        <v>2.16E-5</v>
      </c>
      <c r="T4" s="147">
        <f>IF(ISNUMBER(M4),(S4/'Input Data'!$C$16)*('Input Data'!$C$15/'Input Data'!$C$17),"")</f>
        <v>4.4422734535494177E-6</v>
      </c>
      <c r="U4" s="147">
        <f t="shared" si="1"/>
        <v>4.4422734535494177E-3</v>
      </c>
      <c r="V4" s="148">
        <f t="shared" ref="V4:V5" si="6">IF(SUM(U4,R4)=0,"No Data",SUM(U4,R4))</f>
        <v>1.203411171559057E-2</v>
      </c>
      <c r="X4" s="143">
        <f>IF(ISNUMBER(Z4),RANK(Z4,$Z$3:$Z$13,0),"")</f>
        <v>3</v>
      </c>
      <c r="Y4" s="143">
        <f>IF(ISNUMBER(M4),V4/VLOOKUP(A4,Lookup_PestTox!$A$1:$H$1034,5,FALSE),"")</f>
        <v>1.203411171559057E-2</v>
      </c>
      <c r="Z4" s="143">
        <f t="shared" ref="Z4:Z5" si="7">IF(ISNUMBER(Y4),Y4,"")</f>
        <v>1.203411171559057E-2</v>
      </c>
      <c r="AA4" s="143">
        <f>IF(ISNUMBER(M4),R4/VLOOKUP(A4,Lookup_PestTox!$A$1:$H$1034,5,FALSE),"")</f>
        <v>7.5918382620411527E-3</v>
      </c>
      <c r="AB4" s="143">
        <f>IF(ISNUMBER(M4),U4/VLOOKUP(A4,Lookup_PestTox!$A$1:$H$1034,5,FALSE),"")</f>
        <v>4.4422734535494177E-3</v>
      </c>
      <c r="AC4" s="143" t="str">
        <f>A4</f>
        <v>thiram</v>
      </c>
      <c r="AD4" s="143">
        <f>IF(ISNUMBER(AF4),RANK(AF4,$AF$3:$AF$13,0),"")</f>
        <v>4</v>
      </c>
      <c r="AE4" s="143">
        <f>IF(ISNUMBER(M4),V4/VLOOKUP(A4,Lookup_PestTox!$A$1:$H$1034,4,FALSE),"")</f>
        <v>5.7305293883764617E-2</v>
      </c>
      <c r="AF4" s="143">
        <f t="shared" ref="AF4:AF5" si="8">IF(ISNUMBER(AE4),AE4,"")</f>
        <v>5.7305293883764617E-2</v>
      </c>
      <c r="AG4" s="143">
        <f>IF(ISNUMBER(M4),R4/VLOOKUP(A4,Lookup_PestTox!$A$1:$H$1034,4,FALSE),"")</f>
        <v>3.6151610771624536E-2</v>
      </c>
      <c r="AH4" s="143">
        <f>IF(ISNUMBER(M4),U4/VLOOKUP(A4,Lookup_PestTox!$A$1:$H$1034,4,FALSE),"")</f>
        <v>2.1153683112140085E-2</v>
      </c>
      <c r="AI4" s="143" t="str">
        <f>A4</f>
        <v>thiram</v>
      </c>
      <c r="AJ4" s="143">
        <f>IF(ISNUMBER(AL4),RANK(AL4,$AL$3:$AL$13,0),"")</f>
        <v>2</v>
      </c>
      <c r="AK4" s="143">
        <f>IF(ISNUMBER(M4),V4/VLOOKUP(A4,Lookup_PestTox!$A$1:$H$1034,3,FALSE),"")</f>
        <v>0.30085279288976424</v>
      </c>
      <c r="AL4" s="143">
        <f t="shared" ref="AL4:AL5" si="9">IF(ISNUMBER(AK4),AK4,"")</f>
        <v>0.30085279288976424</v>
      </c>
      <c r="AM4" s="143">
        <f>IF(ISNUMBER(M4),R4/VLOOKUP(A4,Lookup_PestTox!$A$1:$H$1034,3,FALSE),"")</f>
        <v>0.18979595655102882</v>
      </c>
      <c r="AN4" s="143">
        <f>IF(ISNUMBER(M4),U4/VLOOKUP(A4,Lookup_PestTox!$A$1:$H$1034,3,FALSE),"")</f>
        <v>0.11105683633873543</v>
      </c>
      <c r="AO4" s="143" t="str">
        <f>A4</f>
        <v>thiram</v>
      </c>
    </row>
    <row r="5" spans="1:181" s="17" customFormat="1" x14ac:dyDescent="0.2">
      <c r="A5" s="159" t="str">
        <f>'Input Data'!B28</f>
        <v>prochloraz</v>
      </c>
      <c r="B5" s="160">
        <f>'Input Data'!C28</f>
        <v>0.27</v>
      </c>
      <c r="C5" s="161" t="str">
        <f t="array" ref="C5">IF(ISERROR(INDEX(Lookup_PestUse!$A$1:$D$1452,MATCH(1,(Lookup_PestUse!$A$1:$A$1452=$A5)*(Lookup_PestUse!$B$1:$B$1452='Input Data'!$C$12),0),4)),"",INDEX(Lookup_PestUse!$A$1:$D$1452,MATCH(1,(Lookup_PestUse!$A$1:$A$1452=$A5)*(Lookup_PestUse!$B$1:$B$1452='Input Data'!$C$12),0),4))</f>
        <v>Fungicides</v>
      </c>
      <c r="D5" s="162">
        <f>IF(ISNUMBER(VLOOKUP(A5,Lookup_PestTox!$A$1:$H$1034,6,FALSE)),VLOOKUP(A5,Lookup_PestTox!$A$1:$H$1034,6,FALSE),"")</f>
        <v>120</v>
      </c>
      <c r="E5" s="163">
        <f>IF(ISNUMBER(VLOOKUP(A5,Lookup_PestTox!$A$1:$H$1034,7,FALSE)),VLOOKUP(A5,Lookup_PestTox!$A$1:$H$1034,7,FALSE),"")</f>
        <v>2225</v>
      </c>
      <c r="F5" s="152">
        <f>IF(ISNUMBER(B5),VLOOKUP(A5,Lookup_PestTox!$A$1:$H$1044,5,FALSE),"")</f>
        <v>5.4999999999999997E-3</v>
      </c>
      <c r="G5" s="162">
        <f t="shared" si="2"/>
        <v>5.4999999999999997E-3</v>
      </c>
      <c r="H5" s="164">
        <f>IF(ISNUMBER(B5),VLOOKUP(A5,Lookup_PestTox!$A$1:$H$1044,4,FALSE),"")</f>
        <v>4.3</v>
      </c>
      <c r="I5" s="164">
        <f t="shared" si="3"/>
        <v>4.3</v>
      </c>
      <c r="J5" s="164">
        <f>IF(ISNUMBER(B5),VLOOKUP(A5,Lookup_PestTox!$A$1:$H$1044,3,FALSE),"")</f>
        <v>1.5</v>
      </c>
      <c r="K5" s="163">
        <f t="shared" si="4"/>
        <v>1.5</v>
      </c>
      <c r="L5" s="151"/>
      <c r="M5" s="147">
        <f>(IF('Input Data'!$C$23="Sandy Soil",(VLOOKUP('Input Data'!$C$22,Lookup_Runoff!$A$2:$C$34,2,FALSE)/'Input Data'!$C$22),(VLOOKUP('Input Data'!$C$22,Lookup_Runoff!$A$2:$C$34,3,FALSE)/'Input Data'!$C$22)))*(0.02153*'Input Data'!$C$18+0.001423*('Input Data'!$C$18*'Input Data'!$C$18))*(1-(VLOOKUP('Input Data'!$C$11,Lookup_PlantInterception!$G$2:$H$7,2,FALSE)))*(POWER(0.83,'Input Data'!$C$21))*EXP(3*LN(2)/D5)*(100/(1+(E5*'Input Data'!$C$19/100)))</f>
        <v>2.1922384655858732E-2</v>
      </c>
      <c r="N5" s="147">
        <f>(B5*'Input Data'!$C$13)/10000</f>
        <v>1.323E-3</v>
      </c>
      <c r="O5" s="147">
        <f>B5*'Input Data'!$C$14/10000</f>
        <v>4.3200000000000004E-4</v>
      </c>
      <c r="P5" s="147">
        <f t="shared" si="5"/>
        <v>2.9003314899701098E-7</v>
      </c>
      <c r="Q5" s="147">
        <f>IF(ISNUMBER(M5),P5/'Input Data'!$C$16,"")</f>
        <v>2.9003314899701098E-7</v>
      </c>
      <c r="R5" s="147">
        <f t="shared" ref="R5:R13" si="10">IF(ISNUMBER(M5),Q5*1000,"")</f>
        <v>2.90033148997011E-4</v>
      </c>
      <c r="S5" s="147">
        <f>O5*(VLOOKUP('Input Data'!$C$24,Lookup_SprayDrift!$C$1:$D$73,2,FALSE)/100)</f>
        <v>2.5920000000000003E-6</v>
      </c>
      <c r="T5" s="147">
        <f>IF(ISNUMBER(M5),(S5/'Input Data'!$C$16)*('Input Data'!$C$15/'Input Data'!$C$17),"")</f>
        <v>5.3307281442593019E-7</v>
      </c>
      <c r="U5" s="147">
        <f t="shared" ref="U5:U13" si="11">IF(ISNUMBER(T5),T5*1000,"")</f>
        <v>5.3307281442593023E-4</v>
      </c>
      <c r="V5" s="148">
        <f t="shared" si="6"/>
        <v>8.2310596342294122E-4</v>
      </c>
      <c r="W5" s="151"/>
      <c r="X5" s="143">
        <f t="shared" ref="X5:X13" si="12">IF(ISNUMBER(Z5),RANK(Z5,$Z$3:$Z$13,0),"")</f>
        <v>1</v>
      </c>
      <c r="Y5" s="143">
        <f>IF(ISNUMBER(M5),V5/VLOOKUP(A5,Lookup_PestTox!$A$1:$H$1034,5,FALSE),"")</f>
        <v>0.14965562971326204</v>
      </c>
      <c r="Z5" s="143">
        <f t="shared" si="7"/>
        <v>0.14965562971326204</v>
      </c>
      <c r="AA5" s="143">
        <f>IF(ISNUMBER(M5),R5/VLOOKUP(A5,Lookup_PestTox!$A$1:$H$1034,5,FALSE),"")</f>
        <v>5.2733299817638364E-2</v>
      </c>
      <c r="AB5" s="143">
        <f>IF(ISNUMBER(M5),U5/VLOOKUP(A5,Lookup_PestTox!$A$1:$H$1034,5,FALSE),"")</f>
        <v>9.6922329895623688E-2</v>
      </c>
      <c r="AC5" s="143" t="str">
        <f t="shared" ref="AC5:AC13" si="13">A5</f>
        <v>prochloraz</v>
      </c>
      <c r="AD5" s="143">
        <f t="shared" ref="AD5:AD13" si="14">IF(ISNUMBER(AF5),RANK(AF5,$AF$3:$AF$13,0),"")</f>
        <v>7</v>
      </c>
      <c r="AE5" s="143">
        <f>IF(ISNUMBER(M5),V5/VLOOKUP(A5,Lookup_PestTox!$A$1:$H$1034,4,FALSE),"")</f>
        <v>1.9141999149370728E-4</v>
      </c>
      <c r="AF5" s="143">
        <f t="shared" si="8"/>
        <v>1.9141999149370728E-4</v>
      </c>
      <c r="AG5" s="143">
        <f>IF(ISNUMBER(M5),R5/VLOOKUP(A5,Lookup_PestTox!$A$1:$H$1034,4,FALSE),"")</f>
        <v>6.7449569534188607E-5</v>
      </c>
      <c r="AH5" s="143">
        <f>IF(ISNUMBER(M5),U5/VLOOKUP(A5,Lookup_PestTox!$A$1:$H$1034,4,FALSE),"")</f>
        <v>1.2397042195951867E-4</v>
      </c>
      <c r="AI5" s="143" t="str">
        <f t="shared" ref="AI5:AI13" si="15">A5</f>
        <v>prochloraz</v>
      </c>
      <c r="AJ5" s="143">
        <f t="shared" ref="AJ5:AJ13" si="16">IF(ISNUMBER(AL5),RANK(AL5,$AL$3:$AL$13,0),"")</f>
        <v>6</v>
      </c>
      <c r="AK5" s="143">
        <f>IF(ISNUMBER(M5),V5/VLOOKUP(A5,Lookup_PestTox!$A$1:$H$1034,3,FALSE),"")</f>
        <v>5.4873730894862752E-4</v>
      </c>
      <c r="AL5" s="143">
        <f t="shared" si="9"/>
        <v>5.4873730894862752E-4</v>
      </c>
      <c r="AM5" s="143">
        <f>IF(ISNUMBER(M5),R5/VLOOKUP(A5,Lookup_PestTox!$A$1:$H$1034,3,FALSE),"")</f>
        <v>1.9335543266467401E-4</v>
      </c>
      <c r="AN5" s="143">
        <f>IF(ISNUMBER(M5),U5/VLOOKUP(A5,Lookup_PestTox!$A$1:$H$1034,3,FALSE),"")</f>
        <v>3.5538187628395349E-4</v>
      </c>
      <c r="AO5" s="143" t="str">
        <f t="shared" ref="AO5:AO13" si="17">A5</f>
        <v>prochloraz</v>
      </c>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c r="EZ5" s="11"/>
      <c r="FA5" s="11"/>
      <c r="FB5" s="11"/>
      <c r="FC5" s="11"/>
      <c r="FD5" s="11"/>
      <c r="FE5" s="11"/>
      <c r="FF5" s="11"/>
      <c r="FG5" s="11"/>
      <c r="FH5" s="11"/>
      <c r="FI5" s="11"/>
      <c r="FJ5" s="11"/>
      <c r="FK5" s="11"/>
      <c r="FL5" s="11"/>
      <c r="FM5" s="11"/>
      <c r="FN5" s="11"/>
      <c r="FO5" s="11"/>
      <c r="FP5" s="11"/>
      <c r="FQ5" s="11"/>
      <c r="FR5" s="11"/>
      <c r="FS5" s="11"/>
      <c r="FT5" s="11"/>
      <c r="FU5" s="11"/>
      <c r="FV5" s="11"/>
      <c r="FW5" s="11"/>
      <c r="FX5" s="11"/>
      <c r="FY5" s="11"/>
    </row>
    <row r="6" spans="1:181" s="17" customFormat="1" x14ac:dyDescent="0.2">
      <c r="A6" s="159" t="str">
        <f>'Input Data'!B29</f>
        <v>propiconazole</v>
      </c>
      <c r="B6" s="160">
        <f>'Input Data'!C29</f>
        <v>0.1</v>
      </c>
      <c r="C6" s="161" t="str">
        <f t="array" ref="C6">IF(ISERROR(INDEX(Lookup_PestUse!$A$1:$D$1452,MATCH(1,(Lookup_PestUse!$A$1:$A$1452=$A6)*(Lookup_PestUse!$B$1:$B$1452='Input Data'!$C$12),0),4)),"",INDEX(Lookup_PestUse!$A$1:$D$1452,MATCH(1,(Lookup_PestUse!$A$1:$A$1452=$A6)*(Lookup_PestUse!$B$1:$B$1452='Input Data'!$C$12),0),4))</f>
        <v>Fungicides</v>
      </c>
      <c r="D6" s="162">
        <f>IF(ISNUMBER(VLOOKUP(A6,Lookup_PestTox!$A$1:$H$1034,6,FALSE)),VLOOKUP(A6,Lookup_PestTox!$A$1:$H$1034,6,FALSE),"")</f>
        <v>214</v>
      </c>
      <c r="E6" s="163">
        <f>IF(ISNUMBER(VLOOKUP(A6,Lookup_PestTox!$A$1:$H$1034,7,FALSE)),VLOOKUP(A6,Lookup_PestTox!$A$1:$H$1034,7,FALSE),"")</f>
        <v>1086</v>
      </c>
      <c r="F6" s="152">
        <f>IF(ISNUMBER(B6),VLOOKUP(A6,Lookup_PestTox!$A$1:$H$1044,5,FALSE),"")</f>
        <v>0.23</v>
      </c>
      <c r="G6" s="162">
        <f t="shared" ref="G6:G13" si="18">IF(ISNUMBER(F6),F6,"")</f>
        <v>0.23</v>
      </c>
      <c r="H6" s="164">
        <f>IF(ISNUMBER(B6),VLOOKUP(A6,Lookup_PestTox!$A$1:$H$1044,4,FALSE),"")</f>
        <v>1.0999999999999999E-2</v>
      </c>
      <c r="I6" s="164">
        <f t="shared" ref="I6:I13" si="19">IF(ISNUMBER(H6),H6,"")</f>
        <v>1.0999999999999999E-2</v>
      </c>
      <c r="J6" s="164">
        <f>IF(ISNUMBER(B6),VLOOKUP(A6,Lookup_PestTox!$A$1:$H$1044,3,FALSE),"")</f>
        <v>1.3</v>
      </c>
      <c r="K6" s="163">
        <f t="shared" ref="K6:K13" si="20">IF(ISNUMBER(J6),J6,"")</f>
        <v>1.3</v>
      </c>
      <c r="L6" s="151"/>
      <c r="M6" s="147">
        <f>(IF('Input Data'!$C$23="Sandy Soil",(VLOOKUP('Input Data'!$C$22,Lookup_Runoff!$A$2:$C$34,2,FALSE)/'Input Data'!$C$22),(VLOOKUP('Input Data'!$C$22,Lookup_Runoff!$A$2:$C$34,3,FALSE)/'Input Data'!$C$22)))*(0.02153*'Input Data'!$C$18+0.001423*('Input Data'!$C$18*'Input Data'!$C$18))*(1-(VLOOKUP('Input Data'!$C$11,Lookup_PlantInterception!$G$2:$H$7,2,FALSE)))*(POWER(0.83,'Input Data'!$C$21))*EXP(3*LN(2)/D6)*(100/(1+(E6*'Input Data'!$C$19/100)))</f>
        <v>4.1025403845570373E-2</v>
      </c>
      <c r="N6" s="147">
        <f>(B6*'Input Data'!$C$13)/10000</f>
        <v>4.8999999999999998E-4</v>
      </c>
      <c r="O6" s="147">
        <f>B6*'Input Data'!$C$14/10000</f>
        <v>1.6000000000000001E-4</v>
      </c>
      <c r="P6" s="147">
        <f t="shared" ref="P6:P13" si="21">IF(ISNUMBER(M6),(M6/100*N6),"")</f>
        <v>2.0102447884329481E-7</v>
      </c>
      <c r="Q6" s="147">
        <f>IF(ISNUMBER(M6),P6/'Input Data'!$C$16,"")</f>
        <v>2.0102447884329481E-7</v>
      </c>
      <c r="R6" s="147">
        <f t="shared" si="10"/>
        <v>2.010244788432948E-4</v>
      </c>
      <c r="S6" s="147">
        <f>O6*(VLOOKUP('Input Data'!$C$24,Lookup_SprayDrift!$C$1:$D$73,2,FALSE)/100)</f>
        <v>9.6000000000000013E-7</v>
      </c>
      <c r="T6" s="147">
        <f>IF(ISNUMBER(M6),(S6/'Input Data'!$C$16)*('Input Data'!$C$15/'Input Data'!$C$17),"")</f>
        <v>1.9743437571330749E-7</v>
      </c>
      <c r="U6" s="147">
        <f t="shared" si="11"/>
        <v>1.9743437571330749E-4</v>
      </c>
      <c r="V6" s="148">
        <f t="shared" ref="V6:V13" si="22">IF(SUM(U6,R6)=0,"No Data",SUM(U6,R6))</f>
        <v>3.9845885455660232E-4</v>
      </c>
      <c r="W6" s="151"/>
      <c r="X6" s="143">
        <f t="shared" si="12"/>
        <v>5</v>
      </c>
      <c r="Y6" s="143">
        <f>IF(ISNUMBER(M6),V6/VLOOKUP(A6,Lookup_PestTox!$A$1:$H$1034,5,FALSE),"")</f>
        <v>1.73242980242001E-3</v>
      </c>
      <c r="Z6" s="143">
        <f t="shared" ref="Z6:Z13" si="23">IF(ISNUMBER(Y6),Y6,"")</f>
        <v>1.73242980242001E-3</v>
      </c>
      <c r="AA6" s="143">
        <f>IF(ISNUMBER(M6),R6/VLOOKUP(A6,Lookup_PestTox!$A$1:$H$1034,5,FALSE),"")</f>
        <v>8.7401947323171648E-4</v>
      </c>
      <c r="AB6" s="143">
        <f>IF(ISNUMBER(M6),U6/VLOOKUP(A6,Lookup_PestTox!$A$1:$H$1034,5,FALSE),"")</f>
        <v>8.5841032918829337E-4</v>
      </c>
      <c r="AC6" s="143" t="str">
        <f t="shared" si="13"/>
        <v>propiconazole</v>
      </c>
      <c r="AD6" s="143">
        <f t="shared" si="14"/>
        <v>5</v>
      </c>
      <c r="AE6" s="143">
        <f>IF(ISNUMBER(M6),V6/VLOOKUP(A6,Lookup_PestTox!$A$1:$H$1034,4,FALSE),"")</f>
        <v>3.6223532232418393E-2</v>
      </c>
      <c r="AF6" s="143">
        <f t="shared" ref="AF6:AF13" si="24">IF(ISNUMBER(AE6),AE6,"")</f>
        <v>3.6223532232418393E-2</v>
      </c>
      <c r="AG6" s="143">
        <f>IF(ISNUMBER(M6),R6/VLOOKUP(A6,Lookup_PestTox!$A$1:$H$1034,4,FALSE),"")</f>
        <v>1.8274952622117709E-2</v>
      </c>
      <c r="AH6" s="143">
        <f>IF(ISNUMBER(M6),U6/VLOOKUP(A6,Lookup_PestTox!$A$1:$H$1034,4,FALSE),"")</f>
        <v>1.7948579610300681E-2</v>
      </c>
      <c r="AI6" s="143" t="str">
        <f t="shared" si="15"/>
        <v>propiconazole</v>
      </c>
      <c r="AJ6" s="143">
        <f t="shared" si="16"/>
        <v>7</v>
      </c>
      <c r="AK6" s="143">
        <f>IF(ISNUMBER(M6),V6/VLOOKUP(A6,Lookup_PestTox!$A$1:$H$1034,3,FALSE),"")</f>
        <v>3.065068111973864E-4</v>
      </c>
      <c r="AL6" s="143">
        <f t="shared" ref="AL6:AL13" si="25">IF(ISNUMBER(AK6),AK6,"")</f>
        <v>3.065068111973864E-4</v>
      </c>
      <c r="AM6" s="143">
        <f>IF(ISNUMBER(M6),R6/VLOOKUP(A6,Lookup_PestTox!$A$1:$H$1034,3,FALSE),"")</f>
        <v>1.5463421449484215E-4</v>
      </c>
      <c r="AN6" s="143">
        <f>IF(ISNUMBER(M6),U6/VLOOKUP(A6,Lookup_PestTox!$A$1:$H$1034,3,FALSE),"")</f>
        <v>1.5187259670254423E-4</v>
      </c>
      <c r="AO6" s="143" t="str">
        <f t="shared" si="17"/>
        <v>propiconazole</v>
      </c>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c r="EL6" s="11"/>
      <c r="EM6" s="11"/>
      <c r="EN6" s="11"/>
      <c r="EO6" s="11"/>
      <c r="EP6" s="11"/>
      <c r="EQ6" s="11"/>
      <c r="ER6" s="11"/>
      <c r="ES6" s="11"/>
      <c r="ET6" s="11"/>
      <c r="EU6" s="11"/>
      <c r="EV6" s="11"/>
      <c r="EW6" s="11"/>
      <c r="EX6" s="11"/>
      <c r="EY6" s="11"/>
      <c r="EZ6" s="11"/>
      <c r="FA6" s="11"/>
      <c r="FB6" s="11"/>
      <c r="FC6" s="11"/>
      <c r="FD6" s="11"/>
      <c r="FE6" s="11"/>
      <c r="FF6" s="11"/>
      <c r="FG6" s="11"/>
      <c r="FH6" s="11"/>
      <c r="FI6" s="11"/>
      <c r="FJ6" s="11"/>
      <c r="FK6" s="11"/>
      <c r="FL6" s="11"/>
      <c r="FM6" s="11"/>
      <c r="FN6" s="11"/>
      <c r="FO6" s="11"/>
      <c r="FP6" s="11"/>
      <c r="FQ6" s="11"/>
      <c r="FR6" s="11"/>
      <c r="FS6" s="11"/>
      <c r="FT6" s="11"/>
      <c r="FU6" s="11"/>
      <c r="FV6" s="11"/>
      <c r="FW6" s="11"/>
      <c r="FX6" s="11"/>
      <c r="FY6" s="11"/>
    </row>
    <row r="7" spans="1:181" s="17" customFormat="1" x14ac:dyDescent="0.2">
      <c r="A7" s="159" t="str">
        <f>'Input Data'!B30</f>
        <v>thiacloprid</v>
      </c>
      <c r="B7" s="160">
        <f>'Input Data'!C30</f>
        <v>9.6000000000000002E-2</v>
      </c>
      <c r="C7" s="161" t="str">
        <f t="array" ref="C7">IF(ISERROR(INDEX(Lookup_PestUse!$A$1:$D$1452,MATCH(1,(Lookup_PestUse!$A$1:$A$1452=$A7)*(Lookup_PestUse!$B$1:$B$1452='Input Data'!$C$12),0),4)),"",INDEX(Lookup_PestUse!$A$1:$D$1452,MATCH(1,(Lookup_PestUse!$A$1:$A$1452=$A7)*(Lookup_PestUse!$B$1:$B$1452='Input Data'!$C$12),0),4))</f>
        <v>Insecticides</v>
      </c>
      <c r="D7" s="162">
        <f>IF(ISNUMBER(VLOOKUP(A7,Lookup_PestTox!$A$1:$H$1034,6,FALSE)),VLOOKUP(A7,Lookup_PestTox!$A$1:$H$1034,6,FALSE),"")</f>
        <v>15.5</v>
      </c>
      <c r="E7" s="163">
        <f>IF(ISNUMBER(VLOOKUP(A7,Lookup_PestTox!$A$1:$H$1034,7,FALSE)),VLOOKUP(A7,Lookup_PestTox!$A$1:$H$1034,7,FALSE),"")</f>
        <v>615</v>
      </c>
      <c r="F7" s="152">
        <f>IF(ISNUMBER(B7),VLOOKUP(A7,Lookup_PestTox!$A$1:$H$1044,5,FALSE),"")</f>
        <v>60.6</v>
      </c>
      <c r="G7" s="162">
        <f t="shared" si="18"/>
        <v>60.6</v>
      </c>
      <c r="H7" s="164">
        <f>IF(ISNUMBER(B7),VLOOKUP(A7,Lookup_PestTox!$A$1:$H$1044,4,FALSE),"")</f>
        <v>85.1</v>
      </c>
      <c r="I7" s="164">
        <f t="shared" si="19"/>
        <v>85.1</v>
      </c>
      <c r="J7" s="164">
        <f>IF(ISNUMBER(B7),VLOOKUP(A7,Lookup_PestTox!$A$1:$H$1044,3,FALSE),"")</f>
        <v>30.2</v>
      </c>
      <c r="K7" s="163">
        <f t="shared" si="20"/>
        <v>30.2</v>
      </c>
      <c r="L7" s="151"/>
      <c r="M7" s="147">
        <f>(IF('Input Data'!$C$23="Sandy Soil",(VLOOKUP('Input Data'!$C$22,Lookup_Runoff!$A$2:$C$34,2,FALSE)/'Input Data'!$C$22),(VLOOKUP('Input Data'!$C$22,Lookup_Runoff!$A$2:$C$34,3,FALSE)/'Input Data'!$C$22)))*(0.02153*'Input Data'!$C$18+0.001423*('Input Data'!$C$18*'Input Data'!$C$18))*(1-(VLOOKUP('Input Data'!$C$11,Lookup_PlantInterception!$G$2:$H$7,2,FALSE)))*(POWER(0.83,'Input Data'!$C$21))*EXP(3*LN(2)/D7)*(100/(1+(E7*'Input Data'!$C$19/100)))</f>
        <v>7.33128407740401E-2</v>
      </c>
      <c r="N7" s="147">
        <f>(B7*'Input Data'!$C$13)/10000</f>
        <v>4.704E-4</v>
      </c>
      <c r="O7" s="147">
        <f>B7*'Input Data'!$C$14/10000</f>
        <v>1.5359999999999999E-4</v>
      </c>
      <c r="P7" s="147">
        <f t="shared" si="21"/>
        <v>3.4486360300108465E-7</v>
      </c>
      <c r="Q7" s="147">
        <f>IF(ISNUMBER(M7),P7/'Input Data'!$C$16,"")</f>
        <v>3.4486360300108465E-7</v>
      </c>
      <c r="R7" s="147">
        <f t="shared" si="10"/>
        <v>3.4486360300108466E-4</v>
      </c>
      <c r="S7" s="147">
        <f>O7*(VLOOKUP('Input Data'!$C$24,Lookup_SprayDrift!$C$1:$D$73,2,FALSE)/100)</f>
        <v>9.2159999999999999E-7</v>
      </c>
      <c r="T7" s="147">
        <f>IF(ISNUMBER(M7),(S7/'Input Data'!$C$16)*('Input Data'!$C$15/'Input Data'!$C$17),"")</f>
        <v>1.8953700068477517E-7</v>
      </c>
      <c r="U7" s="147">
        <f t="shared" si="11"/>
        <v>1.8953700068477516E-4</v>
      </c>
      <c r="V7" s="148">
        <f t="shared" si="22"/>
        <v>5.3440060368585985E-4</v>
      </c>
      <c r="W7" s="151"/>
      <c r="X7" s="143">
        <f t="shared" si="12"/>
        <v>7</v>
      </c>
      <c r="Y7" s="143">
        <f>IF(ISNUMBER(M7),V7/VLOOKUP(A7,Lookup_PestTox!$A$1:$H$1034,5,FALSE),"")</f>
        <v>8.8184918099976877E-6</v>
      </c>
      <c r="Z7" s="143">
        <f t="shared" si="23"/>
        <v>8.8184918099976877E-6</v>
      </c>
      <c r="AA7" s="143">
        <f>IF(ISNUMBER(M7),R7/VLOOKUP(A7,Lookup_PestTox!$A$1:$H$1034,5,FALSE),"")</f>
        <v>5.6908185313710337E-6</v>
      </c>
      <c r="AB7" s="143">
        <f>IF(ISNUMBER(M7),U7/VLOOKUP(A7,Lookup_PestTox!$A$1:$H$1034,5,FALSE),"")</f>
        <v>3.1276732786266527E-6</v>
      </c>
      <c r="AC7" s="143" t="str">
        <f t="shared" si="13"/>
        <v>thiacloprid</v>
      </c>
      <c r="AD7" s="143">
        <f t="shared" si="14"/>
        <v>8</v>
      </c>
      <c r="AE7" s="143">
        <f>IF(ISNUMBER(M7),V7/VLOOKUP(A7,Lookup_PestTox!$A$1:$H$1034,4,FALSE),"")</f>
        <v>6.2796780691640408E-6</v>
      </c>
      <c r="AF7" s="143">
        <f t="shared" si="24"/>
        <v>6.2796780691640408E-6</v>
      </c>
      <c r="AG7" s="143">
        <f>IF(ISNUMBER(M7),R7/VLOOKUP(A7,Lookup_PestTox!$A$1:$H$1034,4,FALSE),"")</f>
        <v>4.052451269107928E-6</v>
      </c>
      <c r="AH7" s="143">
        <f>IF(ISNUMBER(M7),U7/VLOOKUP(A7,Lookup_PestTox!$A$1:$H$1034,4,FALSE),"")</f>
        <v>2.2272268000561124E-6</v>
      </c>
      <c r="AI7" s="143" t="str">
        <f t="shared" si="15"/>
        <v>thiacloprid</v>
      </c>
      <c r="AJ7" s="143">
        <f t="shared" si="16"/>
        <v>8</v>
      </c>
      <c r="AK7" s="143">
        <f>IF(ISNUMBER(M7),V7/VLOOKUP(A7,Lookup_PestTox!$A$1:$H$1034,3,FALSE),"")</f>
        <v>1.7695384228008604E-5</v>
      </c>
      <c r="AL7" s="143">
        <f t="shared" si="25"/>
        <v>1.7695384228008604E-5</v>
      </c>
      <c r="AM7" s="143">
        <f>IF(ISNUMBER(M7),R7/VLOOKUP(A7,Lookup_PestTox!$A$1:$H$1034,3,FALSE),"")</f>
        <v>1.1419324602684923E-5</v>
      </c>
      <c r="AN7" s="143">
        <f>IF(ISNUMBER(M7),U7/VLOOKUP(A7,Lookup_PestTox!$A$1:$H$1034,3,FALSE),"")</f>
        <v>6.2760596253236813E-6</v>
      </c>
      <c r="AO7" s="143" t="str">
        <f t="shared" si="17"/>
        <v>thiacloprid</v>
      </c>
      <c r="AP7" s="11"/>
      <c r="AQ7" s="11"/>
      <c r="AR7" s="11"/>
      <c r="AS7" s="11"/>
      <c r="AT7" s="11"/>
      <c r="AU7" s="11"/>
      <c r="AV7" s="11"/>
      <c r="AW7" s="11"/>
      <c r="AX7" s="11"/>
      <c r="AY7" s="11"/>
      <c r="AZ7" s="11"/>
      <c r="BA7" s="11"/>
      <c r="BB7" s="11"/>
      <c r="BC7" s="11"/>
      <c r="BD7" s="11"/>
      <c r="BE7" s="11"/>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c r="EL7" s="11"/>
      <c r="EM7" s="11"/>
      <c r="EN7" s="11"/>
      <c r="EO7" s="11"/>
      <c r="EP7" s="11"/>
      <c r="EQ7" s="11"/>
      <c r="ER7" s="11"/>
      <c r="ES7" s="11"/>
      <c r="ET7" s="11"/>
      <c r="EU7" s="11"/>
      <c r="EV7" s="11"/>
      <c r="EW7" s="11"/>
      <c r="EX7" s="11"/>
      <c r="EY7" s="11"/>
      <c r="EZ7" s="11"/>
      <c r="FA7" s="11"/>
      <c r="FB7" s="11"/>
      <c r="FC7" s="11"/>
      <c r="FD7" s="11"/>
      <c r="FE7" s="11"/>
      <c r="FF7" s="11"/>
      <c r="FG7" s="11"/>
      <c r="FH7" s="11"/>
      <c r="FI7" s="11"/>
      <c r="FJ7" s="11"/>
      <c r="FK7" s="11"/>
      <c r="FL7" s="11"/>
      <c r="FM7" s="11"/>
      <c r="FN7" s="11"/>
      <c r="FO7" s="11"/>
      <c r="FP7" s="11"/>
      <c r="FQ7" s="11"/>
      <c r="FR7" s="11"/>
      <c r="FS7" s="11"/>
      <c r="FT7" s="11"/>
      <c r="FU7" s="11"/>
      <c r="FV7" s="11"/>
      <c r="FW7" s="11"/>
      <c r="FX7" s="11"/>
      <c r="FY7" s="11"/>
    </row>
    <row r="8" spans="1:181" s="17" customFormat="1" x14ac:dyDescent="0.2">
      <c r="A8" s="159" t="str">
        <f>'Input Data'!B31</f>
        <v>deltamethrin</v>
      </c>
      <c r="B8" s="160">
        <f>'Input Data'!C31</f>
        <v>0.02</v>
      </c>
      <c r="C8" s="161" t="str">
        <f t="array" ref="C8">IF(ISERROR(INDEX(Lookup_PestUse!$A$1:$D$1452,MATCH(1,(Lookup_PestUse!$A$1:$A$1452=$A8)*(Lookup_PestUse!$B$1:$B$1452='Input Data'!$C$12),0),4)),"",INDEX(Lookup_PestUse!$A$1:$D$1452,MATCH(1,(Lookup_PestUse!$A$1:$A$1452=$A8)*(Lookup_PestUse!$B$1:$B$1452='Input Data'!$C$12),0),4))</f>
        <v>Insecticides</v>
      </c>
      <c r="D8" s="162">
        <f>IF(ISNUMBER(VLOOKUP(A8,Lookup_PestTox!$A$1:$H$1034,6,FALSE)),VLOOKUP(A8,Lookup_PestTox!$A$1:$H$1034,6,FALSE),"")</f>
        <v>13</v>
      </c>
      <c r="E8" s="163">
        <f>IF(ISNUMBER(VLOOKUP(A8,Lookup_PestTox!$A$1:$H$1034,7,FALSE)),VLOOKUP(A8,Lookup_PestTox!$A$1:$H$1034,7,FALSE),"")</f>
        <v>460000</v>
      </c>
      <c r="F8" s="152">
        <f>IF(ISNUMBER(B8),VLOOKUP(A8,Lookup_PestTox!$A$1:$H$1044,5,FALSE),"")</f>
        <v>9.1</v>
      </c>
      <c r="G8" s="162">
        <f t="shared" si="18"/>
        <v>9.1</v>
      </c>
      <c r="H8" s="164">
        <f>IF(ISNUMBER(B8),VLOOKUP(A8,Lookup_PestTox!$A$1:$H$1044,4,FALSE),"")</f>
        <v>5.5999999999999995E-4</v>
      </c>
      <c r="I8" s="164">
        <f t="shared" si="19"/>
        <v>5.5999999999999995E-4</v>
      </c>
      <c r="J8" s="164">
        <f>IF(ISNUMBER(B8),VLOOKUP(A8,Lookup_PestTox!$A$1:$H$1044,3,FALSE),"")</f>
        <v>2.5999999999999998E-4</v>
      </c>
      <c r="K8" s="163">
        <f t="shared" si="20"/>
        <v>2.5999999999999998E-4</v>
      </c>
      <c r="L8" s="151"/>
      <c r="M8" s="147">
        <f>(IF('Input Data'!$C$23="Sandy Soil",(VLOOKUP('Input Data'!$C$22,Lookup_Runoff!$A$2:$C$34,2,FALSE)/'Input Data'!$C$22),(VLOOKUP('Input Data'!$C$22,Lookup_Runoff!$A$2:$C$34,3,FALSE)/'Input Data'!$C$22)))*(0.02153*'Input Data'!$C$18+0.001423*('Input Data'!$C$18*'Input Data'!$C$18))*(1-(VLOOKUP('Input Data'!$C$11,Lookup_PlantInterception!$G$2:$H$7,2,FALSE)))*(POWER(0.83,'Input Data'!$C$21))*EXP(3*LN(2)/D8)*(100/(1+(E8*'Input Data'!$C$19/100)))</f>
        <v>1.3322803822390963E-4</v>
      </c>
      <c r="N8" s="147">
        <f>(B8*'Input Data'!$C$13)/10000</f>
        <v>9.7999999999999997E-5</v>
      </c>
      <c r="O8" s="147">
        <f>B8*'Input Data'!$C$14/10000</f>
        <v>3.1999999999999999E-5</v>
      </c>
      <c r="P8" s="147">
        <f t="shared" si="21"/>
        <v>1.3056347745943144E-10</v>
      </c>
      <c r="Q8" s="147">
        <f>IF(ISNUMBER(M8),P8/'Input Data'!$C$16,"")</f>
        <v>1.3056347745943144E-10</v>
      </c>
      <c r="R8" s="147">
        <f t="shared" si="10"/>
        <v>1.3056347745943145E-7</v>
      </c>
      <c r="S8" s="147">
        <f>O8*(VLOOKUP('Input Data'!$C$24,Lookup_SprayDrift!$C$1:$D$73,2,FALSE)/100)</f>
        <v>1.92E-7</v>
      </c>
      <c r="T8" s="147">
        <f>IF(ISNUMBER(M8),(S8/'Input Data'!$C$16)*('Input Data'!$C$15/'Input Data'!$C$17),"")</f>
        <v>3.9486875142661496E-8</v>
      </c>
      <c r="U8" s="147">
        <f t="shared" si="11"/>
        <v>3.9486875142661498E-5</v>
      </c>
      <c r="V8" s="148">
        <f t="shared" si="22"/>
        <v>3.9617438620120927E-5</v>
      </c>
      <c r="W8" s="151"/>
      <c r="X8" s="143">
        <f t="shared" si="12"/>
        <v>8</v>
      </c>
      <c r="Y8" s="143">
        <f>IF(ISNUMBER(M8),V8/VLOOKUP(A8,Lookup_PestTox!$A$1:$H$1034,5,FALSE),"")</f>
        <v>4.3535646835297725E-6</v>
      </c>
      <c r="Z8" s="143">
        <f t="shared" si="23"/>
        <v>4.3535646835297725E-6</v>
      </c>
      <c r="AA8" s="143">
        <f>IF(ISNUMBER(M8),R8/VLOOKUP(A8,Lookup_PestTox!$A$1:$H$1034,5,FALSE),"")</f>
        <v>1.4347634885651808E-8</v>
      </c>
      <c r="AB8" s="143">
        <f>IF(ISNUMBER(M8),U8/VLOOKUP(A8,Lookup_PestTox!$A$1:$H$1034,5,FALSE),"")</f>
        <v>4.339217048644121E-6</v>
      </c>
      <c r="AC8" s="143" t="str">
        <f t="shared" si="13"/>
        <v>deltamethrin</v>
      </c>
      <c r="AD8" s="143">
        <f t="shared" si="14"/>
        <v>3</v>
      </c>
      <c r="AE8" s="143">
        <f>IF(ISNUMBER(M8),V8/VLOOKUP(A8,Lookup_PestTox!$A$1:$H$1034,4,FALSE),"")</f>
        <v>7.0745426107358803E-2</v>
      </c>
      <c r="AF8" s="143">
        <f t="shared" si="24"/>
        <v>7.0745426107358803E-2</v>
      </c>
      <c r="AG8" s="143">
        <f>IF(ISNUMBER(M8),R8/VLOOKUP(A8,Lookup_PestTox!$A$1:$H$1034,4,FALSE),"")</f>
        <v>2.3314906689184191E-4</v>
      </c>
      <c r="AH8" s="143">
        <f>IF(ISNUMBER(M8),U8/VLOOKUP(A8,Lookup_PestTox!$A$1:$H$1034,4,FALSE),"")</f>
        <v>7.0512277040466961E-2</v>
      </c>
      <c r="AI8" s="143" t="str">
        <f t="shared" si="15"/>
        <v>deltamethrin</v>
      </c>
      <c r="AJ8" s="143">
        <f t="shared" si="16"/>
        <v>3</v>
      </c>
      <c r="AK8" s="143">
        <f>IF(ISNUMBER(M8),V8/VLOOKUP(A8,Lookup_PestTox!$A$1:$H$1034,3,FALSE),"")</f>
        <v>0.15237476392354204</v>
      </c>
      <c r="AL8" s="143">
        <f t="shared" si="25"/>
        <v>0.15237476392354204</v>
      </c>
      <c r="AM8" s="143">
        <f>IF(ISNUMBER(M8),R8/VLOOKUP(A8,Lookup_PestTox!$A$1:$H$1034,3,FALSE),"")</f>
        <v>5.0216722099781334E-4</v>
      </c>
      <c r="AN8" s="143">
        <f>IF(ISNUMBER(M8),U8/VLOOKUP(A8,Lookup_PestTox!$A$1:$H$1034,3,FALSE),"")</f>
        <v>0.15187259670254424</v>
      </c>
      <c r="AO8" s="143" t="str">
        <f t="shared" si="17"/>
        <v>deltamethrin</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c r="EL8" s="11"/>
      <c r="EM8" s="11"/>
      <c r="EN8" s="11"/>
      <c r="EO8" s="11"/>
      <c r="EP8" s="11"/>
      <c r="EQ8" s="11"/>
      <c r="ER8" s="11"/>
      <c r="ES8" s="11"/>
      <c r="ET8" s="11"/>
      <c r="EU8" s="11"/>
      <c r="EV8" s="11"/>
      <c r="EW8" s="11"/>
      <c r="EX8" s="11"/>
      <c r="EY8" s="11"/>
      <c r="EZ8" s="11"/>
      <c r="FA8" s="11"/>
      <c r="FB8" s="11"/>
      <c r="FC8" s="11"/>
      <c r="FD8" s="11"/>
      <c r="FE8" s="11"/>
      <c r="FF8" s="11"/>
      <c r="FG8" s="11"/>
      <c r="FH8" s="11"/>
      <c r="FI8" s="11"/>
      <c r="FJ8" s="11"/>
      <c r="FK8" s="11"/>
      <c r="FL8" s="11"/>
      <c r="FM8" s="11"/>
      <c r="FN8" s="11"/>
      <c r="FO8" s="11"/>
      <c r="FP8" s="11"/>
      <c r="FQ8" s="11"/>
      <c r="FR8" s="11"/>
      <c r="FS8" s="11"/>
      <c r="FT8" s="11"/>
      <c r="FU8" s="11"/>
      <c r="FV8" s="11"/>
      <c r="FW8" s="11"/>
      <c r="FX8" s="11"/>
      <c r="FY8" s="11"/>
    </row>
    <row r="9" spans="1:181" s="17" customFormat="1" x14ac:dyDescent="0.2">
      <c r="A9" s="159" t="str">
        <f>'Input Data'!B32</f>
        <v>cypermethrin</v>
      </c>
      <c r="B9" s="160">
        <f>'Input Data'!C32</f>
        <v>0.04</v>
      </c>
      <c r="C9" s="161" t="str">
        <f t="array" ref="C9">IF(ISERROR(INDEX(Lookup_PestUse!$A$1:$D$1452,MATCH(1,(Lookup_PestUse!$A$1:$A$1452=$A9)*(Lookup_PestUse!$B$1:$B$1452='Input Data'!$C$12),0),4)),"",INDEX(Lookup_PestUse!$A$1:$D$1452,MATCH(1,(Lookup_PestUse!$A$1:$A$1452=$A9)*(Lookup_PestUse!$B$1:$B$1452='Input Data'!$C$12),0),4))</f>
        <v>Insecticides</v>
      </c>
      <c r="D9" s="162">
        <f>IF(ISNUMBER(VLOOKUP(A9,Lookup_PestTox!$A$1:$H$1034,6,FALSE)),VLOOKUP(A9,Lookup_PestTox!$A$1:$H$1034,6,FALSE),"")</f>
        <v>60</v>
      </c>
      <c r="E9" s="163">
        <f>IF(ISNUMBER(VLOOKUP(A9,Lookup_PestTox!$A$1:$H$1034,7,FALSE)),VLOOKUP(A9,Lookup_PestTox!$A$1:$H$1034,7,FALSE),"")</f>
        <v>76344</v>
      </c>
      <c r="F9" s="152">
        <f>IF(ISNUMBER(B9),VLOOKUP(A9,Lookup_PestTox!$A$1:$H$1044,5,FALSE),"")</f>
        <v>0.1</v>
      </c>
      <c r="G9" s="162">
        <f t="shared" si="18"/>
        <v>0.1</v>
      </c>
      <c r="H9" s="164">
        <f>IF(ISNUMBER(B9),VLOOKUP(A9,Lookup_PestTox!$A$1:$H$1044,4,FALSE),"")</f>
        <v>1.4999999999999999E-4</v>
      </c>
      <c r="I9" s="164">
        <f t="shared" si="19"/>
        <v>1.4999999999999999E-4</v>
      </c>
      <c r="J9" s="164">
        <f>IF(ISNUMBER(B9),VLOOKUP(A9,Lookup_PestTox!$A$1:$H$1044,3,FALSE),"")</f>
        <v>6.8999999999999997E-4</v>
      </c>
      <c r="K9" s="163">
        <f t="shared" si="20"/>
        <v>6.8999999999999997E-4</v>
      </c>
      <c r="L9" s="151"/>
      <c r="M9" s="147">
        <f>(IF('Input Data'!$C$23="Sandy Soil",(VLOOKUP('Input Data'!$C$22,Lookup_Runoff!$A$2:$C$34,2,FALSE)/'Input Data'!$C$22),(VLOOKUP('Input Data'!$C$22,Lookup_Runoff!$A$2:$C$34,3,FALSE)/'Input Data'!$C$22)))*(0.02153*'Input Data'!$C$18+0.001423*('Input Data'!$C$18*'Input Data'!$C$18))*(1-(VLOOKUP('Input Data'!$C$11,Lookup_PlantInterception!$G$2:$H$7,2,FALSE)))*(POWER(0.83,'Input Data'!$C$21))*EXP(3*LN(2)/D9)*(100/(1+(E9*'Input Data'!$C$19/100)))</f>
        <v>7.0666589654662046E-4</v>
      </c>
      <c r="N9" s="147">
        <f>(B9*'Input Data'!$C$13)/10000</f>
        <v>1.9599999999999999E-4</v>
      </c>
      <c r="O9" s="147">
        <f>B9*'Input Data'!$C$14/10000</f>
        <v>6.3999999999999997E-5</v>
      </c>
      <c r="P9" s="147">
        <f t="shared" si="21"/>
        <v>1.385065157231376E-9</v>
      </c>
      <c r="Q9" s="147">
        <f>IF(ISNUMBER(M9),P9/'Input Data'!$C$16,"")</f>
        <v>1.385065157231376E-9</v>
      </c>
      <c r="R9" s="147">
        <f t="shared" si="10"/>
        <v>1.385065157231376E-6</v>
      </c>
      <c r="S9" s="147">
        <f>O9*(VLOOKUP('Input Data'!$C$24,Lookup_SprayDrift!$C$1:$D$73,2,FALSE)/100)</f>
        <v>3.84E-7</v>
      </c>
      <c r="T9" s="147">
        <f>IF(ISNUMBER(M9),(S9/'Input Data'!$C$16)*('Input Data'!$C$15/'Input Data'!$C$17),"")</f>
        <v>7.8973750285322991E-8</v>
      </c>
      <c r="U9" s="147">
        <f t="shared" si="11"/>
        <v>7.8973750285322997E-5</v>
      </c>
      <c r="V9" s="148">
        <f t="shared" si="22"/>
        <v>8.0358815442554374E-5</v>
      </c>
      <c r="W9" s="151"/>
      <c r="X9" s="143">
        <f t="shared" si="12"/>
        <v>6</v>
      </c>
      <c r="Y9" s="143">
        <f>IF(ISNUMBER(M9),V9/VLOOKUP(A9,Lookup_PestTox!$A$1:$H$1034,5,FALSE),"")</f>
        <v>8.0358815442554369E-4</v>
      </c>
      <c r="Z9" s="143">
        <f t="shared" si="23"/>
        <v>8.0358815442554369E-4</v>
      </c>
      <c r="AA9" s="143">
        <f>IF(ISNUMBER(M9),R9/VLOOKUP(A9,Lookup_PestTox!$A$1:$H$1034,5,FALSE),"")</f>
        <v>1.3850651572313759E-5</v>
      </c>
      <c r="AB9" s="143">
        <f>IF(ISNUMBER(M9),U9/VLOOKUP(A9,Lookup_PestTox!$A$1:$H$1034,5,FALSE),"")</f>
        <v>7.8973750285322997E-4</v>
      </c>
      <c r="AC9" s="143" t="str">
        <f t="shared" si="13"/>
        <v>cypermethrin</v>
      </c>
      <c r="AD9" s="143">
        <f t="shared" si="14"/>
        <v>2</v>
      </c>
      <c r="AE9" s="143">
        <f>IF(ISNUMBER(M9),V9/VLOOKUP(A9,Lookup_PestTox!$A$1:$H$1034,4,FALSE),"")</f>
        <v>0.53572543628369584</v>
      </c>
      <c r="AF9" s="143">
        <f t="shared" si="24"/>
        <v>0.53572543628369584</v>
      </c>
      <c r="AG9" s="143">
        <f>IF(ISNUMBER(M9),R9/VLOOKUP(A9,Lookup_PestTox!$A$1:$H$1034,4,FALSE),"")</f>
        <v>9.2337677148758412E-3</v>
      </c>
      <c r="AH9" s="143">
        <f>IF(ISNUMBER(M9),U9/VLOOKUP(A9,Lookup_PestTox!$A$1:$H$1034,4,FALSE),"")</f>
        <v>0.52649166856882001</v>
      </c>
      <c r="AI9" s="143" t="str">
        <f t="shared" si="15"/>
        <v>cypermethrin</v>
      </c>
      <c r="AJ9" s="143">
        <f t="shared" si="16"/>
        <v>4</v>
      </c>
      <c r="AK9" s="143">
        <f>IF(ISNUMBER(M9),V9/VLOOKUP(A9,Lookup_PestTox!$A$1:$H$1034,3,FALSE),"")</f>
        <v>0.11646205136602084</v>
      </c>
      <c r="AL9" s="143">
        <f t="shared" si="25"/>
        <v>0.11646205136602084</v>
      </c>
      <c r="AM9" s="143">
        <f>IF(ISNUMBER(M9),R9/VLOOKUP(A9,Lookup_PestTox!$A$1:$H$1034,3,FALSE),"")</f>
        <v>2.0073408075817045E-3</v>
      </c>
      <c r="AN9" s="143">
        <f>IF(ISNUMBER(M9),U9/VLOOKUP(A9,Lookup_PestTox!$A$1:$H$1034,3,FALSE),"")</f>
        <v>0.11445471055843913</v>
      </c>
      <c r="AO9" s="143" t="str">
        <f t="shared" si="17"/>
        <v>cypermethrin</v>
      </c>
      <c r="AP9" s="11"/>
      <c r="AQ9" s="11"/>
      <c r="AR9" s="11"/>
      <c r="AS9" s="11"/>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c r="CS9" s="11"/>
      <c r="CT9" s="11"/>
      <c r="CU9" s="11"/>
      <c r="CV9" s="11"/>
      <c r="CW9" s="11"/>
      <c r="CX9" s="11"/>
      <c r="CY9" s="11"/>
      <c r="CZ9" s="11"/>
      <c r="DA9" s="11"/>
      <c r="DB9" s="11"/>
      <c r="DC9" s="11"/>
      <c r="DD9" s="11"/>
      <c r="DE9" s="11"/>
      <c r="DF9" s="11"/>
      <c r="DG9" s="11"/>
      <c r="DH9" s="11"/>
      <c r="DI9" s="11"/>
      <c r="DJ9" s="11"/>
      <c r="DK9" s="11"/>
      <c r="DL9" s="11"/>
      <c r="DM9" s="11"/>
      <c r="DN9" s="11"/>
      <c r="DO9" s="11"/>
      <c r="DP9" s="11"/>
      <c r="DQ9" s="11"/>
      <c r="DR9" s="11"/>
      <c r="DS9" s="11"/>
      <c r="DT9" s="11"/>
      <c r="DU9" s="11"/>
      <c r="DV9" s="11"/>
      <c r="DW9" s="11"/>
      <c r="DX9" s="11"/>
      <c r="DY9" s="11"/>
      <c r="DZ9" s="11"/>
      <c r="EA9" s="11"/>
      <c r="EB9" s="11"/>
      <c r="EC9" s="11"/>
      <c r="ED9" s="11"/>
      <c r="EE9" s="11"/>
      <c r="EF9" s="11"/>
      <c r="EG9" s="11"/>
      <c r="EH9" s="11"/>
      <c r="EI9" s="11"/>
      <c r="EJ9" s="11"/>
      <c r="EK9" s="11"/>
      <c r="EL9" s="11"/>
      <c r="EM9" s="11"/>
      <c r="EN9" s="11"/>
      <c r="EO9" s="11"/>
      <c r="EP9" s="11"/>
      <c r="EQ9" s="11"/>
      <c r="ER9" s="11"/>
      <c r="ES9" s="11"/>
      <c r="ET9" s="11"/>
      <c r="EU9" s="11"/>
      <c r="EV9" s="11"/>
      <c r="EW9" s="11"/>
      <c r="EX9" s="11"/>
      <c r="EY9" s="11"/>
      <c r="EZ9" s="11"/>
      <c r="FA9" s="11"/>
      <c r="FB9" s="11"/>
      <c r="FC9" s="11"/>
      <c r="FD9" s="11"/>
      <c r="FE9" s="11"/>
      <c r="FF9" s="11"/>
      <c r="FG9" s="11"/>
      <c r="FH9" s="11"/>
      <c r="FI9" s="11"/>
      <c r="FJ9" s="11"/>
      <c r="FK9" s="11"/>
      <c r="FL9" s="11"/>
      <c r="FM9" s="11"/>
      <c r="FN9" s="11"/>
      <c r="FO9" s="11"/>
      <c r="FP9" s="11"/>
      <c r="FQ9" s="11"/>
      <c r="FR9" s="11"/>
      <c r="FS9" s="11"/>
      <c r="FT9" s="11"/>
      <c r="FU9" s="11"/>
      <c r="FV9" s="11"/>
      <c r="FW9" s="11"/>
      <c r="FX9" s="11"/>
      <c r="FY9" s="11"/>
    </row>
    <row r="10" spans="1:181" s="17" customFormat="1" x14ac:dyDescent="0.2">
      <c r="A10" s="159" t="str">
        <f>'Input Data'!B33</f>
        <v>indoxacarb</v>
      </c>
      <c r="B10" s="160">
        <f>'Input Data'!C33</f>
        <v>0.6</v>
      </c>
      <c r="C10" s="161" t="str">
        <f t="array" ref="C10">IF(ISERROR(INDEX(Lookup_PestUse!$A$1:$D$1452,MATCH(1,(Lookup_PestUse!$A$1:$A$1452=$A10)*(Lookup_PestUse!$B$1:$B$1452='Input Data'!$C$12),0),4)),"",INDEX(Lookup_PestUse!$A$1:$D$1452,MATCH(1,(Lookup_PestUse!$A$1:$A$1452=$A10)*(Lookup_PestUse!$B$1:$B$1452='Input Data'!$C$12),0),4))</f>
        <v>Insecticides</v>
      </c>
      <c r="D10" s="162">
        <f>IF(ISNUMBER(VLOOKUP(A10,Lookup_PestTox!$A$1:$H$1034,6,FALSE)),VLOOKUP(A10,Lookup_PestTox!$A$1:$H$1034,6,FALSE),"")</f>
        <v>17</v>
      </c>
      <c r="E10" s="163">
        <f>IF(ISNUMBER(VLOOKUP(A10,Lookup_PestTox!$A$1:$H$1034,7,FALSE)),VLOOKUP(A10,Lookup_PestTox!$A$1:$H$1034,7,FALSE),"")</f>
        <v>6450</v>
      </c>
      <c r="F10" s="152">
        <f>IF(ISNUMBER(B10),VLOOKUP(A10,Lookup_PestTox!$A$1:$H$1044,5,FALSE),"")</f>
        <v>0.11</v>
      </c>
      <c r="G10" s="162">
        <f t="shared" si="18"/>
        <v>0.11</v>
      </c>
      <c r="H10" s="164">
        <f>IF(ISNUMBER(B10),VLOOKUP(A10,Lookup_PestTox!$A$1:$H$1044,4,FALSE),"")</f>
        <v>0.6</v>
      </c>
      <c r="I10" s="164">
        <f t="shared" si="19"/>
        <v>0.6</v>
      </c>
      <c r="J10" s="164">
        <f>IF(ISNUMBER(B10),VLOOKUP(A10,Lookup_PestTox!$A$1:$H$1044,3,FALSE),"")</f>
        <v>0.65</v>
      </c>
      <c r="K10" s="163">
        <f t="shared" si="20"/>
        <v>0.65</v>
      </c>
      <c r="L10" s="151"/>
      <c r="M10" s="147">
        <f>(IF('Input Data'!$C$23="Sandy Soil",(VLOOKUP('Input Data'!$C$22,Lookup_Runoff!$A$2:$C$34,2,FALSE)/'Input Data'!$C$22),(VLOOKUP('Input Data'!$C$22,Lookup_Runoff!$A$2:$C$34,3,FALSE)/'Input Data'!$C$22)))*(0.02153*'Input Data'!$C$18+0.001423*('Input Data'!$C$18*'Input Data'!$C$18))*(1-(VLOOKUP('Input Data'!$C$11,Lookup_PlantInterception!$G$2:$H$7,2,FALSE)))*(POWER(0.83,'Input Data'!$C$21))*EXP(3*LN(2)/D10)*(100/(1+(E10*'Input Data'!$C$19/100)))</f>
        <v>8.879225423374432E-3</v>
      </c>
      <c r="N10" s="147">
        <f>(B10*'Input Data'!$C$13)/10000</f>
        <v>2.9399999999999999E-3</v>
      </c>
      <c r="O10" s="147">
        <f>B10*'Input Data'!$C$14/10000</f>
        <v>9.5999999999999992E-4</v>
      </c>
      <c r="P10" s="147">
        <f t="shared" si="21"/>
        <v>2.6104922744720833E-7</v>
      </c>
      <c r="Q10" s="147">
        <f>IF(ISNUMBER(M10),P10/'Input Data'!$C$16,"")</f>
        <v>2.6104922744720833E-7</v>
      </c>
      <c r="R10" s="147">
        <f t="shared" si="10"/>
        <v>2.6104922744720833E-4</v>
      </c>
      <c r="S10" s="147">
        <f>O10*(VLOOKUP('Input Data'!$C$24,Lookup_SprayDrift!$C$1:$D$73,2,FALSE)/100)</f>
        <v>5.7599999999999999E-6</v>
      </c>
      <c r="T10" s="147">
        <f>IF(ISNUMBER(M10),(S10/'Input Data'!$C$16)*('Input Data'!$C$15/'Input Data'!$C$17),"")</f>
        <v>1.1846062542798447E-6</v>
      </c>
      <c r="U10" s="147">
        <f t="shared" si="11"/>
        <v>1.1846062542798447E-3</v>
      </c>
      <c r="V10" s="148">
        <f t="shared" si="22"/>
        <v>1.4456554817270531E-3</v>
      </c>
      <c r="W10" s="151"/>
      <c r="X10" s="143">
        <f t="shared" si="12"/>
        <v>2</v>
      </c>
      <c r="Y10" s="143">
        <f>IF(ISNUMBER(M10),V10/VLOOKUP(A10,Lookup_PestTox!$A$1:$H$1034,5,FALSE),"")</f>
        <v>1.3142322561155028E-2</v>
      </c>
      <c r="Z10" s="143">
        <f t="shared" si="23"/>
        <v>1.3142322561155028E-2</v>
      </c>
      <c r="AA10" s="143">
        <f>IF(ISNUMBER(M10),R10/VLOOKUP(A10,Lookup_PestTox!$A$1:$H$1034,5,FALSE),"")</f>
        <v>2.3731747949746213E-3</v>
      </c>
      <c r="AB10" s="143">
        <f>IF(ISNUMBER(M10),U10/VLOOKUP(A10,Lookup_PestTox!$A$1:$H$1034,5,FALSE),"")</f>
        <v>1.0769147766180407E-2</v>
      </c>
      <c r="AC10" s="143" t="str">
        <f t="shared" si="13"/>
        <v>indoxacarb</v>
      </c>
      <c r="AD10" s="143">
        <f t="shared" si="14"/>
        <v>6</v>
      </c>
      <c r="AE10" s="143">
        <f>IF(ISNUMBER(M10),V10/VLOOKUP(A10,Lookup_PestTox!$A$1:$H$1034,4,FALSE),"")</f>
        <v>2.4094258028784219E-3</v>
      </c>
      <c r="AF10" s="143">
        <f t="shared" si="24"/>
        <v>2.4094258028784219E-3</v>
      </c>
      <c r="AG10" s="143">
        <f>IF(ISNUMBER(M10),R10/VLOOKUP(A10,Lookup_PestTox!$A$1:$H$1034,4,FALSE),"")</f>
        <v>4.3508204574534723E-4</v>
      </c>
      <c r="AH10" s="143">
        <f>IF(ISNUMBER(M10),U10/VLOOKUP(A10,Lookup_PestTox!$A$1:$H$1034,4,FALSE),"")</f>
        <v>1.9743437571330745E-3</v>
      </c>
      <c r="AI10" s="143" t="str">
        <f t="shared" si="15"/>
        <v>indoxacarb</v>
      </c>
      <c r="AJ10" s="143">
        <f t="shared" si="16"/>
        <v>5</v>
      </c>
      <c r="AK10" s="143">
        <f>IF(ISNUMBER(M10),V10/VLOOKUP(A10,Lookup_PestTox!$A$1:$H$1034,3,FALSE),"")</f>
        <v>2.2240853565031584E-3</v>
      </c>
      <c r="AL10" s="143">
        <f t="shared" si="25"/>
        <v>2.2240853565031584E-3</v>
      </c>
      <c r="AM10" s="143">
        <f>IF(ISNUMBER(M10),R10/VLOOKUP(A10,Lookup_PestTox!$A$1:$H$1034,3,FALSE),"")</f>
        <v>4.0161419607262819E-4</v>
      </c>
      <c r="AN10" s="143">
        <f>IF(ISNUMBER(M10),U10/VLOOKUP(A10,Lookup_PestTox!$A$1:$H$1034,3,FALSE),"")</f>
        <v>1.8224711604305304E-3</v>
      </c>
      <c r="AO10" s="143" t="str">
        <f t="shared" si="17"/>
        <v>indoxacarb</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c r="DL10" s="11"/>
      <c r="DM10" s="11"/>
      <c r="DN10" s="11"/>
      <c r="DO10" s="11"/>
      <c r="DP10" s="11"/>
      <c r="DQ10" s="11"/>
      <c r="DR10" s="11"/>
      <c r="DS10" s="11"/>
      <c r="DT10" s="11"/>
      <c r="DU10" s="11"/>
      <c r="DV10" s="11"/>
      <c r="DW10" s="11"/>
      <c r="DX10" s="11"/>
      <c r="DY10" s="11"/>
      <c r="DZ10" s="11"/>
      <c r="EA10" s="11"/>
      <c r="EB10" s="11"/>
      <c r="EC10" s="11"/>
      <c r="ED10" s="11"/>
      <c r="EE10" s="11"/>
      <c r="EF10" s="11"/>
      <c r="EG10" s="11"/>
      <c r="EH10" s="11"/>
      <c r="EI10" s="11"/>
      <c r="EJ10" s="11"/>
      <c r="EK10" s="11"/>
      <c r="EL10" s="11"/>
      <c r="EM10" s="11"/>
      <c r="EN10" s="11"/>
      <c r="EO10" s="11"/>
      <c r="EP10" s="11"/>
      <c r="EQ10" s="11"/>
      <c r="ER10" s="11"/>
      <c r="ES10" s="11"/>
      <c r="ET10" s="11"/>
      <c r="EU10" s="11"/>
      <c r="EV10" s="11"/>
      <c r="EW10" s="11"/>
      <c r="EX10" s="11"/>
      <c r="EY10" s="11"/>
      <c r="EZ10" s="11"/>
      <c r="FA10" s="11"/>
      <c r="FB10" s="11"/>
      <c r="FC10" s="11"/>
      <c r="FD10" s="11"/>
      <c r="FE10" s="11"/>
      <c r="FF10" s="11"/>
      <c r="FG10" s="11"/>
      <c r="FH10" s="11"/>
      <c r="FI10" s="11"/>
      <c r="FJ10" s="11"/>
      <c r="FK10" s="11"/>
      <c r="FL10" s="11"/>
      <c r="FM10" s="11"/>
      <c r="FN10" s="11"/>
      <c r="FO10" s="11"/>
      <c r="FP10" s="11"/>
      <c r="FQ10" s="11"/>
      <c r="FR10" s="11"/>
      <c r="FS10" s="11"/>
      <c r="FT10" s="11"/>
      <c r="FU10" s="11"/>
      <c r="FV10" s="11"/>
      <c r="FW10" s="11"/>
      <c r="FX10" s="11"/>
      <c r="FY10" s="11"/>
    </row>
    <row r="11" spans="1:181" s="17" customFormat="1" x14ac:dyDescent="0.2">
      <c r="A11" s="159">
        <f>'Input Data'!B34</f>
        <v>0</v>
      </c>
      <c r="B11" s="160">
        <f>'Input Data'!C34</f>
        <v>0</v>
      </c>
      <c r="C11" s="161" t="str">
        <f t="array" ref="C11">IF(ISERROR(INDEX(Lookup_PestUse!$A$1:$D$1452,MATCH(1,(Lookup_PestUse!$A$1:$A$1452=$A11)*(Lookup_PestUse!$B$1:$B$1452='Input Data'!$C$12),0),4)),"",INDEX(Lookup_PestUse!$A$1:$D$1452,MATCH(1,(Lookup_PestUse!$A$1:$A$1452=$A11)*(Lookup_PestUse!$B$1:$B$1452='Input Data'!$C$12),0),4))</f>
        <v/>
      </c>
      <c r="D11" s="162" t="str">
        <f>IF(ISNUMBER(VLOOKUP(A11,Lookup_PestTox!$A$1:$H$1034,6,FALSE)),VLOOKUP(A11,Lookup_PestTox!$A$1:$H$1034,6,FALSE),"")</f>
        <v/>
      </c>
      <c r="E11" s="163" t="str">
        <f>IF(ISNUMBER(VLOOKUP(A11,Lookup_PestTox!$A$1:$H$1034,7,FALSE)),VLOOKUP(A11,Lookup_PestTox!$A$1:$H$1034,7,FALSE),"")</f>
        <v/>
      </c>
      <c r="F11" s="152" t="e">
        <f>IF(ISNUMBER(B11),VLOOKUP(A11,Lookup_PestTox!$A$1:$H$1044,5,FALSE),"")</f>
        <v>#N/A</v>
      </c>
      <c r="G11" s="162" t="str">
        <f t="shared" si="18"/>
        <v/>
      </c>
      <c r="H11" s="164" t="e">
        <f>IF(ISNUMBER(B11),VLOOKUP(A11,Lookup_PestTox!$A$1:$H$1044,4,FALSE),"")</f>
        <v>#N/A</v>
      </c>
      <c r="I11" s="164" t="str">
        <f t="shared" si="19"/>
        <v/>
      </c>
      <c r="J11" s="164" t="e">
        <f>IF(ISNUMBER(B11),VLOOKUP(A11,Lookup_PestTox!$A$1:$H$1044,3,FALSE),"")</f>
        <v>#N/A</v>
      </c>
      <c r="K11" s="163" t="str">
        <f t="shared" si="20"/>
        <v/>
      </c>
      <c r="L11" s="151"/>
      <c r="M11" s="147" t="e">
        <f>(IF('Input Data'!$C$23="Sandy Soil",(VLOOKUP('Input Data'!$C$22,Lookup_Runoff!$A$2:$C$34,2,FALSE)/'Input Data'!$C$22),(VLOOKUP('Input Data'!$C$22,Lookup_Runoff!$A$2:$C$34,3,FALSE)/'Input Data'!$C$22)))*(0.02153*'Input Data'!$C$18+0.001423*('Input Data'!$C$18*'Input Data'!$C$18))*(1-(VLOOKUP('Input Data'!$C$11,Lookup_PlantInterception!$G$2:$H$7,2,FALSE)))*(POWER(0.83,'Input Data'!$C$21))*EXP(3*LN(2)/D11)*(100/(1+(E11*'Input Data'!$C$19/100)))</f>
        <v>#VALUE!</v>
      </c>
      <c r="N11" s="147">
        <f>(B11*'Input Data'!$C$13)/10000</f>
        <v>0</v>
      </c>
      <c r="O11" s="147">
        <f>B11*'Input Data'!$C$14/10000</f>
        <v>0</v>
      </c>
      <c r="P11" s="147" t="str">
        <f t="shared" si="21"/>
        <v/>
      </c>
      <c r="Q11" s="147" t="str">
        <f>IF(ISNUMBER(M11),P11/'Input Data'!$C$16,"")</f>
        <v/>
      </c>
      <c r="R11" s="147" t="str">
        <f t="shared" si="10"/>
        <v/>
      </c>
      <c r="S11" s="147">
        <f>O11*(VLOOKUP('Input Data'!$C$24,Lookup_SprayDrift!$C$1:$D$73,2,FALSE)/100)</f>
        <v>0</v>
      </c>
      <c r="T11" s="147" t="str">
        <f>IF(ISNUMBER(M11),(S11/'Input Data'!$C$16)*('Input Data'!$C$15/'Input Data'!$C$17),"")</f>
        <v/>
      </c>
      <c r="U11" s="147" t="str">
        <f t="shared" si="11"/>
        <v/>
      </c>
      <c r="V11" s="148" t="str">
        <f t="shared" si="22"/>
        <v>No Data</v>
      </c>
      <c r="W11" s="151"/>
      <c r="X11" s="143" t="str">
        <f t="shared" si="12"/>
        <v/>
      </c>
      <c r="Y11" s="143" t="str">
        <f>IF(ISNUMBER(M11),V11/VLOOKUP(A11,Lookup_PestTox!$A$1:$H$1034,5,FALSE),"")</f>
        <v/>
      </c>
      <c r="Z11" s="143" t="str">
        <f t="shared" si="23"/>
        <v/>
      </c>
      <c r="AA11" s="143" t="str">
        <f>IF(ISNUMBER(M11),R11/VLOOKUP(A11,Lookup_PestTox!$A$1:$H$1034,5,FALSE),"")</f>
        <v/>
      </c>
      <c r="AB11" s="143" t="str">
        <f>IF(ISNUMBER(M11),U11/VLOOKUP(A11,Lookup_PestTox!$A$1:$H$1034,5,FALSE),"")</f>
        <v/>
      </c>
      <c r="AC11" s="143">
        <f t="shared" si="13"/>
        <v>0</v>
      </c>
      <c r="AD11" s="143" t="str">
        <f t="shared" si="14"/>
        <v/>
      </c>
      <c r="AE11" s="143" t="str">
        <f>IF(ISNUMBER(M11),V11/VLOOKUP(A11,Lookup_PestTox!$A$1:$H$1034,4,FALSE),"")</f>
        <v/>
      </c>
      <c r="AF11" s="143" t="str">
        <f t="shared" si="24"/>
        <v/>
      </c>
      <c r="AG11" s="143" t="str">
        <f>IF(ISNUMBER(M11),R11/VLOOKUP(A11,Lookup_PestTox!$A$1:$H$1034,4,FALSE),"")</f>
        <v/>
      </c>
      <c r="AH11" s="143" t="str">
        <f>IF(ISNUMBER(M11),U11/VLOOKUP(A11,Lookup_PestTox!$A$1:$H$1034,4,FALSE),"")</f>
        <v/>
      </c>
      <c r="AI11" s="143">
        <f t="shared" si="15"/>
        <v>0</v>
      </c>
      <c r="AJ11" s="143" t="str">
        <f t="shared" si="16"/>
        <v/>
      </c>
      <c r="AK11" s="143" t="str">
        <f>IF(ISNUMBER(M11),V11/VLOOKUP(A11,Lookup_PestTox!$A$1:$H$1034,3,FALSE),"")</f>
        <v/>
      </c>
      <c r="AL11" s="143" t="str">
        <f t="shared" si="25"/>
        <v/>
      </c>
      <c r="AM11" s="143" t="str">
        <f>IF(ISNUMBER(M11),R11/VLOOKUP(A11,Lookup_PestTox!$A$1:$H$1034,3,FALSE),"")</f>
        <v/>
      </c>
      <c r="AN11" s="143" t="str">
        <f>IF(ISNUMBER(M11),U11/VLOOKUP(A11,Lookup_PestTox!$A$1:$H$1034,3,FALSE),"")</f>
        <v/>
      </c>
      <c r="AO11" s="143">
        <f t="shared" si="17"/>
        <v>0</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c r="EK11" s="11"/>
      <c r="EL11" s="11"/>
      <c r="EM11" s="11"/>
      <c r="EN11" s="11"/>
      <c r="EO11" s="11"/>
      <c r="EP11" s="11"/>
      <c r="EQ11" s="11"/>
      <c r="ER11" s="11"/>
      <c r="ES11" s="11"/>
      <c r="ET11" s="11"/>
      <c r="EU11" s="11"/>
      <c r="EV11" s="11"/>
      <c r="EW11" s="11"/>
      <c r="EX11" s="11"/>
      <c r="EY11" s="11"/>
      <c r="EZ11" s="11"/>
      <c r="FA11" s="11"/>
      <c r="FB11" s="11"/>
      <c r="FC11" s="11"/>
      <c r="FD11" s="11"/>
      <c r="FE11" s="11"/>
      <c r="FF11" s="11"/>
      <c r="FG11" s="11"/>
      <c r="FH11" s="11"/>
      <c r="FI11" s="11"/>
      <c r="FJ11" s="11"/>
      <c r="FK11" s="11"/>
      <c r="FL11" s="11"/>
      <c r="FM11" s="11"/>
      <c r="FN11" s="11"/>
      <c r="FO11" s="11"/>
      <c r="FP11" s="11"/>
      <c r="FQ11" s="11"/>
      <c r="FR11" s="11"/>
      <c r="FS11" s="11"/>
      <c r="FT11" s="11"/>
      <c r="FU11" s="11"/>
      <c r="FV11" s="11"/>
      <c r="FW11" s="11"/>
      <c r="FX11" s="11"/>
      <c r="FY11" s="11"/>
    </row>
    <row r="12" spans="1:181" s="17" customFormat="1" x14ac:dyDescent="0.2">
      <c r="A12" s="159">
        <f>'Input Data'!B35</f>
        <v>0</v>
      </c>
      <c r="B12" s="160">
        <f>'Input Data'!C35</f>
        <v>0</v>
      </c>
      <c r="C12" s="161" t="str">
        <f t="array" ref="C12">IF(ISERROR(INDEX(Lookup_PestUse!$A$1:$D$1452,MATCH(1,(Lookup_PestUse!$A$1:$A$1452=$A12)*(Lookup_PestUse!$B$1:$B$1452='Input Data'!$C$12),0),4)),"",INDEX(Lookup_PestUse!$A$1:$D$1452,MATCH(1,(Lookup_PestUse!$A$1:$A$1452=$A12)*(Lookup_PestUse!$B$1:$B$1452='Input Data'!$C$12),0),4))</f>
        <v/>
      </c>
      <c r="D12" s="162" t="str">
        <f>IF(ISNUMBER(VLOOKUP(A12,Lookup_PestTox!$A$1:$H$1034,6,FALSE)),VLOOKUP(A12,Lookup_PestTox!$A$1:$H$1034,6,FALSE),"")</f>
        <v/>
      </c>
      <c r="E12" s="163" t="str">
        <f>IF(ISNUMBER(VLOOKUP(A12,Lookup_PestTox!$A$1:$H$1034,7,FALSE)),VLOOKUP(A12,Lookup_PestTox!$A$1:$H$1034,7,FALSE),"")</f>
        <v/>
      </c>
      <c r="F12" s="152" t="e">
        <f>IF(ISNUMBER(B12),VLOOKUP(A12,Lookup_PestTox!$A$1:$H$1044,5,FALSE),"")</f>
        <v>#N/A</v>
      </c>
      <c r="G12" s="162" t="str">
        <f t="shared" si="18"/>
        <v/>
      </c>
      <c r="H12" s="164" t="e">
        <f>IF(ISNUMBER(B12),VLOOKUP(A12,Lookup_PestTox!$A$1:$H$1044,4,FALSE),"")</f>
        <v>#N/A</v>
      </c>
      <c r="I12" s="164" t="str">
        <f t="shared" si="19"/>
        <v/>
      </c>
      <c r="J12" s="164" t="e">
        <f>IF(ISNUMBER(B12),VLOOKUP(A12,Lookup_PestTox!$A$1:$H$1044,3,FALSE),"")</f>
        <v>#N/A</v>
      </c>
      <c r="K12" s="163" t="str">
        <f t="shared" si="20"/>
        <v/>
      </c>
      <c r="L12" s="151"/>
      <c r="M12" s="147" t="e">
        <f>(IF('Input Data'!$C$23="Sandy Soil",(VLOOKUP('Input Data'!$C$22,Lookup_Runoff!$A$2:$C$34,2,FALSE)/'Input Data'!$C$22),(VLOOKUP('Input Data'!$C$22,Lookup_Runoff!$A$2:$C$34,3,FALSE)/'Input Data'!$C$22)))*(0.02153*'Input Data'!$C$18+0.001423*('Input Data'!$C$18*'Input Data'!$C$18))*(1-(VLOOKUP('Input Data'!$C$11,Lookup_PlantInterception!$G$2:$H$7,2,FALSE)))*(POWER(0.83,'Input Data'!$C$21))*EXP(3*LN(2)/D12)*(100/(1+(E12*'Input Data'!$C$19/100)))</f>
        <v>#VALUE!</v>
      </c>
      <c r="N12" s="147">
        <f>(B12*'Input Data'!$C$13)/10000</f>
        <v>0</v>
      </c>
      <c r="O12" s="147">
        <f>B12*'Input Data'!$C$14/10000</f>
        <v>0</v>
      </c>
      <c r="P12" s="147" t="str">
        <f t="shared" si="21"/>
        <v/>
      </c>
      <c r="Q12" s="147" t="str">
        <f>IF(ISNUMBER(M12),P12/'Input Data'!$C$16,"")</f>
        <v/>
      </c>
      <c r="R12" s="147" t="str">
        <f t="shared" si="10"/>
        <v/>
      </c>
      <c r="S12" s="147">
        <f>O12*(VLOOKUP('Input Data'!$C$24,Lookup_SprayDrift!$C$1:$D$73,2,FALSE)/100)</f>
        <v>0</v>
      </c>
      <c r="T12" s="147" t="str">
        <f>IF(ISNUMBER(M12),(S12/'Input Data'!$C$16)*('Input Data'!$C$15/'Input Data'!$C$17),"")</f>
        <v/>
      </c>
      <c r="U12" s="147" t="str">
        <f t="shared" si="11"/>
        <v/>
      </c>
      <c r="V12" s="148" t="str">
        <f t="shared" si="22"/>
        <v>No Data</v>
      </c>
      <c r="W12" s="151"/>
      <c r="X12" s="143" t="str">
        <f t="shared" si="12"/>
        <v/>
      </c>
      <c r="Y12" s="143" t="str">
        <f>IF(ISNUMBER(M12),V12/VLOOKUP(A12,Lookup_PestTox!$A$1:$H$1034,5,FALSE),"")</f>
        <v/>
      </c>
      <c r="Z12" s="143" t="str">
        <f t="shared" si="23"/>
        <v/>
      </c>
      <c r="AA12" s="143" t="str">
        <f>IF(ISNUMBER(M12),R12/VLOOKUP(A12,Lookup_PestTox!$A$1:$H$1034,5,FALSE),"")</f>
        <v/>
      </c>
      <c r="AB12" s="143" t="str">
        <f>IF(ISNUMBER(M12),U12/VLOOKUP(A12,Lookup_PestTox!$A$1:$H$1034,5,FALSE),"")</f>
        <v/>
      </c>
      <c r="AC12" s="143">
        <f t="shared" si="13"/>
        <v>0</v>
      </c>
      <c r="AD12" s="143" t="str">
        <f t="shared" si="14"/>
        <v/>
      </c>
      <c r="AE12" s="143" t="str">
        <f>IF(ISNUMBER(M12),V12/VLOOKUP(A12,Lookup_PestTox!$A$1:$H$1034,4,FALSE),"")</f>
        <v/>
      </c>
      <c r="AF12" s="143" t="str">
        <f t="shared" si="24"/>
        <v/>
      </c>
      <c r="AG12" s="143" t="str">
        <f>IF(ISNUMBER(M12),R12/VLOOKUP(A12,Lookup_PestTox!$A$1:$H$1034,4,FALSE),"")</f>
        <v/>
      </c>
      <c r="AH12" s="143" t="str">
        <f>IF(ISNUMBER(M12),U12/VLOOKUP(A12,Lookup_PestTox!$A$1:$H$1034,4,FALSE),"")</f>
        <v/>
      </c>
      <c r="AI12" s="143">
        <f t="shared" si="15"/>
        <v>0</v>
      </c>
      <c r="AJ12" s="143" t="str">
        <f t="shared" si="16"/>
        <v/>
      </c>
      <c r="AK12" s="143" t="str">
        <f>IF(ISNUMBER(M12),V12/VLOOKUP(A12,Lookup_PestTox!$A$1:$H$1034,3,FALSE),"")</f>
        <v/>
      </c>
      <c r="AL12" s="143" t="str">
        <f t="shared" si="25"/>
        <v/>
      </c>
      <c r="AM12" s="143" t="str">
        <f>IF(ISNUMBER(M12),R12/VLOOKUP(A12,Lookup_PestTox!$A$1:$H$1034,3,FALSE),"")</f>
        <v/>
      </c>
      <c r="AN12" s="143" t="str">
        <f>IF(ISNUMBER(M12),U12/VLOOKUP(A12,Lookup_PestTox!$A$1:$H$1034,3,FALSE),"")</f>
        <v/>
      </c>
      <c r="AO12" s="143">
        <f t="shared" si="17"/>
        <v>0</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1"/>
      <c r="DY12" s="11"/>
      <c r="DZ12" s="11"/>
      <c r="EA12" s="11"/>
      <c r="EB12" s="11"/>
      <c r="EC12" s="11"/>
      <c r="ED12" s="11"/>
      <c r="EE12" s="11"/>
      <c r="EF12" s="11"/>
      <c r="EG12" s="11"/>
      <c r="EH12" s="11"/>
      <c r="EI12" s="11"/>
      <c r="EJ12" s="11"/>
      <c r="EK12" s="11"/>
      <c r="EL12" s="11"/>
      <c r="EM12" s="11"/>
      <c r="EN12" s="11"/>
      <c r="EO12" s="11"/>
      <c r="EP12" s="11"/>
      <c r="EQ12" s="11"/>
      <c r="ER12" s="11"/>
      <c r="ES12" s="11"/>
      <c r="ET12" s="11"/>
      <c r="EU12" s="11"/>
      <c r="EV12" s="11"/>
      <c r="EW12" s="11"/>
      <c r="EX12" s="11"/>
      <c r="EY12" s="11"/>
      <c r="EZ12" s="11"/>
      <c r="FA12" s="11"/>
      <c r="FB12" s="11"/>
      <c r="FC12" s="11"/>
      <c r="FD12" s="11"/>
      <c r="FE12" s="11"/>
      <c r="FF12" s="11"/>
      <c r="FG12" s="11"/>
      <c r="FH12" s="11"/>
      <c r="FI12" s="11"/>
      <c r="FJ12" s="11"/>
      <c r="FK12" s="11"/>
      <c r="FL12" s="11"/>
      <c r="FM12" s="11"/>
      <c r="FN12" s="11"/>
      <c r="FO12" s="11"/>
      <c r="FP12" s="11"/>
      <c r="FQ12" s="11"/>
      <c r="FR12" s="11"/>
      <c r="FS12" s="11"/>
      <c r="FT12" s="11"/>
      <c r="FU12" s="11"/>
      <c r="FV12" s="11"/>
      <c r="FW12" s="11"/>
      <c r="FX12" s="11"/>
      <c r="FY12" s="11"/>
    </row>
    <row r="13" spans="1:181" s="17" customFormat="1" x14ac:dyDescent="0.2">
      <c r="A13" s="159">
        <f>'Input Data'!B36</f>
        <v>0</v>
      </c>
      <c r="B13" s="160">
        <f>'Input Data'!C36</f>
        <v>0</v>
      </c>
      <c r="C13" s="161" t="str">
        <f t="array" ref="C13">IF(ISERROR(INDEX(Lookup_PestUse!$A$1:$D$1452,MATCH(1,(Lookup_PestUse!$A$1:$A$1452=$A13)*(Lookup_PestUse!$B$1:$B$1452='Input Data'!$C$12),0),4)),"",INDEX(Lookup_PestUse!$A$1:$D$1452,MATCH(1,(Lookup_PestUse!$A$1:$A$1452=$A13)*(Lookup_PestUse!$B$1:$B$1452='Input Data'!$C$12),0),4))</f>
        <v/>
      </c>
      <c r="D13" s="162" t="str">
        <f>IF(ISNUMBER(VLOOKUP(A13,Lookup_PestTox!$A$1:$H$1034,6,FALSE)),VLOOKUP(A13,Lookup_PestTox!$A$1:$H$1034,6,FALSE),"")</f>
        <v/>
      </c>
      <c r="E13" s="163" t="str">
        <f>IF(ISNUMBER(VLOOKUP(A13,Lookup_PestTox!$A$1:$H$1034,7,FALSE)),VLOOKUP(A13,Lookup_PestTox!$A$1:$H$1034,7,FALSE),"")</f>
        <v/>
      </c>
      <c r="F13" s="152" t="e">
        <f>IF(ISNUMBER(B13),VLOOKUP(A13,Lookup_PestTox!$A$1:$H$1044,5,FALSE),"")</f>
        <v>#N/A</v>
      </c>
      <c r="G13" s="162" t="str">
        <f t="shared" si="18"/>
        <v/>
      </c>
      <c r="H13" s="164" t="e">
        <f>IF(ISNUMBER(B13),VLOOKUP(A13,Lookup_PestTox!$A$1:$H$1044,4,FALSE),"")</f>
        <v>#N/A</v>
      </c>
      <c r="I13" s="164" t="str">
        <f t="shared" si="19"/>
        <v/>
      </c>
      <c r="J13" s="164" t="e">
        <f>IF(ISNUMBER(B13),VLOOKUP(A13,Lookup_PestTox!$A$1:$H$1044,3,FALSE),"")</f>
        <v>#N/A</v>
      </c>
      <c r="K13" s="163" t="str">
        <f t="shared" si="20"/>
        <v/>
      </c>
      <c r="L13" s="151"/>
      <c r="M13" s="147" t="e">
        <f>(IF('Input Data'!$C$23="Sandy Soil",(VLOOKUP('Input Data'!$C$22,Lookup_Runoff!$A$2:$C$34,2,FALSE)/'Input Data'!$C$22),(VLOOKUP('Input Data'!$C$22,Lookup_Runoff!$A$2:$C$34,3,FALSE)/'Input Data'!$C$22)))*(0.02153*'Input Data'!$C$18+0.001423*('Input Data'!$C$18*'Input Data'!$C$18))*(1-(VLOOKUP('Input Data'!$C$11,Lookup_PlantInterception!$G$2:$H$7,2,FALSE)))*(POWER(0.83,'Input Data'!$C$21))*EXP(3*LN(2)/D13)*(100/(1+(E13*'Input Data'!$C$19/100)))</f>
        <v>#VALUE!</v>
      </c>
      <c r="N13" s="147">
        <f>(B13*'Input Data'!$C$13)/10000</f>
        <v>0</v>
      </c>
      <c r="O13" s="147">
        <f>B13*'Input Data'!$C$14/10000</f>
        <v>0</v>
      </c>
      <c r="P13" s="147" t="str">
        <f t="shared" si="21"/>
        <v/>
      </c>
      <c r="Q13" s="147" t="str">
        <f>IF(ISNUMBER(M13),P13/'Input Data'!$C$16,"")</f>
        <v/>
      </c>
      <c r="R13" s="147" t="str">
        <f t="shared" si="10"/>
        <v/>
      </c>
      <c r="S13" s="147">
        <f>O13*(VLOOKUP('Input Data'!$C$24,Lookup_SprayDrift!$C$1:$D$73,2,FALSE)/100)</f>
        <v>0</v>
      </c>
      <c r="T13" s="147" t="str">
        <f>IF(ISNUMBER(M13),(S13/'Input Data'!$C$16)*('Input Data'!$C$15/'Input Data'!$C$17),"")</f>
        <v/>
      </c>
      <c r="U13" s="147" t="str">
        <f t="shared" si="11"/>
        <v/>
      </c>
      <c r="V13" s="148" t="str">
        <f t="shared" si="22"/>
        <v>No Data</v>
      </c>
      <c r="W13" s="151"/>
      <c r="X13" s="143" t="str">
        <f t="shared" si="12"/>
        <v/>
      </c>
      <c r="Y13" s="143" t="str">
        <f>IF(ISNUMBER(M13),V13/VLOOKUP(A13,Lookup_PestTox!$A$1:$H$1034,5,FALSE),"")</f>
        <v/>
      </c>
      <c r="Z13" s="143" t="str">
        <f t="shared" si="23"/>
        <v/>
      </c>
      <c r="AA13" s="143" t="str">
        <f>IF(ISNUMBER(M13),R13/VLOOKUP(A13,Lookup_PestTox!$A$1:$H$1034,5,FALSE),"")</f>
        <v/>
      </c>
      <c r="AB13" s="143" t="str">
        <f>IF(ISNUMBER(M13),U13/VLOOKUP(A13,Lookup_PestTox!$A$1:$H$1034,5,FALSE),"")</f>
        <v/>
      </c>
      <c r="AC13" s="143">
        <f t="shared" si="13"/>
        <v>0</v>
      </c>
      <c r="AD13" s="143" t="str">
        <f t="shared" si="14"/>
        <v/>
      </c>
      <c r="AE13" s="143" t="str">
        <f>IF(ISNUMBER(M13),V13/VLOOKUP(A13,Lookup_PestTox!$A$1:$H$1034,4,FALSE),"")</f>
        <v/>
      </c>
      <c r="AF13" s="143" t="str">
        <f t="shared" si="24"/>
        <v/>
      </c>
      <c r="AG13" s="143" t="str">
        <f>IF(ISNUMBER(M13),R13/VLOOKUP(A13,Lookup_PestTox!$A$1:$H$1034,4,FALSE),"")</f>
        <v/>
      </c>
      <c r="AH13" s="143" t="str">
        <f>IF(ISNUMBER(M13),U13/VLOOKUP(A13,Lookup_PestTox!$A$1:$H$1034,4,FALSE),"")</f>
        <v/>
      </c>
      <c r="AI13" s="143">
        <f t="shared" si="15"/>
        <v>0</v>
      </c>
      <c r="AJ13" s="143" t="str">
        <f t="shared" si="16"/>
        <v/>
      </c>
      <c r="AK13" s="143" t="str">
        <f>IF(ISNUMBER(M13),V13/VLOOKUP(A13,Lookup_PestTox!$A$1:$H$1034,3,FALSE),"")</f>
        <v/>
      </c>
      <c r="AL13" s="143" t="str">
        <f t="shared" si="25"/>
        <v/>
      </c>
      <c r="AM13" s="143" t="str">
        <f>IF(ISNUMBER(M13),R13/VLOOKUP(A13,Lookup_PestTox!$A$1:$H$1034,3,FALSE),"")</f>
        <v/>
      </c>
      <c r="AN13" s="143" t="str">
        <f>IF(ISNUMBER(M13),U13/VLOOKUP(A13,Lookup_PestTox!$A$1:$H$1034,3,FALSE),"")</f>
        <v/>
      </c>
      <c r="AO13" s="143">
        <f t="shared" si="17"/>
        <v>0</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row>
    <row r="14" spans="1:181" s="17" customFormat="1" x14ac:dyDescent="0.2">
      <c r="A14" s="159"/>
      <c r="B14" s="160"/>
      <c r="C14" s="161"/>
      <c r="D14" s="162"/>
      <c r="E14" s="163"/>
      <c r="F14" s="152"/>
      <c r="G14" s="162"/>
      <c r="H14" s="164"/>
      <c r="I14" s="164"/>
      <c r="J14" s="164"/>
      <c r="K14" s="163"/>
      <c r="L14" s="151"/>
      <c r="M14" s="147"/>
      <c r="N14" s="147"/>
      <c r="O14" s="147"/>
      <c r="P14" s="147"/>
      <c r="Q14" s="147"/>
      <c r="R14" s="147"/>
      <c r="S14" s="147"/>
      <c r="T14" s="147"/>
      <c r="U14" s="147"/>
      <c r="V14" s="148"/>
      <c r="W14" s="151"/>
      <c r="X14" s="143"/>
      <c r="Y14" s="143"/>
      <c r="Z14" s="143"/>
      <c r="AA14" s="143"/>
      <c r="AB14" s="143"/>
      <c r="AC14" s="143"/>
      <c r="AD14" s="143"/>
      <c r="AE14" s="143"/>
      <c r="AF14" s="143"/>
      <c r="AG14" s="143"/>
      <c r="AH14" s="143"/>
      <c r="AI14" s="143"/>
      <c r="AJ14" s="143"/>
      <c r="AK14" s="143"/>
      <c r="AL14" s="143"/>
      <c r="AM14" s="143"/>
      <c r="AN14" s="143"/>
      <c r="AO14" s="143"/>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row>
    <row r="15" spans="1:181" s="17" customFormat="1" x14ac:dyDescent="0.2">
      <c r="A15" s="159" t="str">
        <f t="array" ref="A15">IF(ISERROR(INDEX(Lookup_PestUse!$A$1:$D$1452,SMALL(IF(Lookup_PestUse!$B$1:$B$1452='Input Data'!$C$12,ROW(Lookup_PestUse!$B$1:$B$1452)),ROW(Lookup_PestUse!101:101)),1)),"",INDEX(Lookup_PestUse!$A$1:$B$1452,SMALL(IF(Lookup_PestUse!$B$1:$B$1452='Input Data'!$C$12,ROW(Lookup_PestUse!$B$1:$B$1452)),ROW(Lookup_PestUse!101:101)),1))</f>
        <v/>
      </c>
      <c r="B15" s="160" t="str">
        <f t="array" ref="B15">IF(ISERROR(INDEX(Lookup_PestUse!$A$1:$D$1452,MATCH(1,(Lookup_PestUse!$A$1:$A$1452=$A15)*(Lookup_PestUse!$B$1:$B$1452='Input Data'!$C$12),0),3)),"",INDEX(Lookup_PestUse!$A$1:$D$1452,MATCH(1,(Lookup_PestUse!$A$1:$A$1452=$A15)*(Lookup_PestUse!$B$1:$B$1452='Input Data'!$C$12),0),3))</f>
        <v/>
      </c>
      <c r="C15" s="161" t="str">
        <f t="array" ref="C15">IF(ISERROR(INDEX(Lookup_PestUse!$A$1:$D$1452,MATCH(1,(Lookup_PestUse!$A$1:$A$1452=$A15)*(Lookup_PestUse!$B$1:$B$1452='Input Data'!$C$12),0),4)),"",INDEX(Lookup_PestUse!$A$1:$D$1452,MATCH(1,(Lookup_PestUse!$A$1:$A$1452=$A15)*(Lookup_PestUse!$B$1:$B$1452='Input Data'!$C$12),0),4))</f>
        <v/>
      </c>
      <c r="D15" s="162" t="str">
        <f>IF(ISNUMBER(VLOOKUP(A15,Lookup_PestTox!$A$1:$H$1034,6,FALSE)),VLOOKUP(A15,Lookup_PestTox!$A$1:$H$1034,6,FALSE),"")</f>
        <v/>
      </c>
      <c r="E15" s="163" t="str">
        <f>IF(ISNUMBER(VLOOKUP(A15,Lookup_PestTox!$A$1:$H$1034,7,FALSE)),VLOOKUP(A15,Lookup_PestTox!$A$1:$H$1034,7,FALSE),"")</f>
        <v/>
      </c>
      <c r="F15" s="152"/>
      <c r="G15" s="162"/>
      <c r="H15" s="164"/>
      <c r="I15" s="164"/>
      <c r="J15" s="164"/>
      <c r="K15" s="163"/>
      <c r="L15" s="151"/>
      <c r="M15" s="147"/>
      <c r="N15" s="147"/>
      <c r="O15" s="147"/>
      <c r="P15" s="147"/>
      <c r="Q15" s="147"/>
      <c r="R15" s="147"/>
      <c r="S15" s="147"/>
      <c r="T15" s="147"/>
      <c r="U15" s="147"/>
      <c r="V15" s="148"/>
      <c r="W15" s="151"/>
      <c r="X15" s="143"/>
      <c r="Y15" s="143"/>
      <c r="Z15" s="143"/>
      <c r="AA15" s="143"/>
      <c r="AB15" s="143"/>
      <c r="AC15" s="143"/>
      <c r="AD15" s="143"/>
      <c r="AE15" s="143"/>
      <c r="AF15" s="143"/>
      <c r="AG15" s="143"/>
      <c r="AH15" s="143"/>
      <c r="AI15" s="143"/>
      <c r="AJ15" s="143"/>
      <c r="AK15" s="143"/>
      <c r="AL15" s="143"/>
      <c r="AM15" s="143"/>
      <c r="AN15" s="143"/>
      <c r="AO15" s="143" t="str">
        <f t="shared" ref="AO15:AO27" si="26">A15</f>
        <v/>
      </c>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row>
    <row r="16" spans="1:181" s="17" customFormat="1" x14ac:dyDescent="0.2">
      <c r="A16" s="159" t="str">
        <f t="array" ref="A16">IF(ISERROR(INDEX(Lookup_PestUse!$A$1:$D$1452,SMALL(IF(Lookup_PestUse!$B$1:$B$1452='Input Data'!$C$12,ROW(Lookup_PestUse!$B$1:$B$1452)),ROW(Lookup_PestUse!102:102)),1)),"",INDEX(Lookup_PestUse!$A$1:$B$1452,SMALL(IF(Lookup_PestUse!$B$1:$B$1452='Input Data'!$C$12,ROW(Lookup_PestUse!$B$1:$B$1452)),ROW(Lookup_PestUse!102:102)),1))</f>
        <v/>
      </c>
      <c r="B16" s="160" t="str">
        <f t="array" ref="B16">IF(ISERROR(INDEX(Lookup_PestUse!$A$1:$D$1452,MATCH(1,(Lookup_PestUse!$A$1:$A$1452=$A16)*(Lookup_PestUse!$B$1:$B$1452='Input Data'!$C$12),0),3)),"",INDEX(Lookup_PestUse!$A$1:$D$1452,MATCH(1,(Lookup_PestUse!$A$1:$A$1452=$A16)*(Lookup_PestUse!$B$1:$B$1452='Input Data'!$C$12),0),3))</f>
        <v/>
      </c>
      <c r="C16" s="161" t="str">
        <f t="array" ref="C16">IF(ISERROR(INDEX(Lookup_PestUse!$A$1:$D$1452,MATCH(1,(Lookup_PestUse!$A$1:$A$1452=$A16)*(Lookup_PestUse!$B$1:$B$1452='Input Data'!$C$12),0),4)),"",INDEX(Lookup_PestUse!$A$1:$D$1452,MATCH(1,(Lookup_PestUse!$A$1:$A$1452=$A16)*(Lookup_PestUse!$B$1:$B$1452='Input Data'!$C$12),0),4))</f>
        <v/>
      </c>
      <c r="D16" s="162" t="str">
        <f>IF(ISNUMBER(VLOOKUP(A16,Lookup_PestTox!$A$1:$H$1034,6,FALSE)),VLOOKUP(A16,Lookup_PestTox!$A$1:$H$1034,6,FALSE),"")</f>
        <v/>
      </c>
      <c r="E16" s="163" t="str">
        <f>IF(ISNUMBER(VLOOKUP(A16,Lookup_PestTox!$A$1:$H$1034,7,FALSE)),VLOOKUP(A16,Lookup_PestTox!$A$1:$H$1034,7,FALSE),"")</f>
        <v/>
      </c>
      <c r="F16" s="152"/>
      <c r="G16" s="162"/>
      <c r="H16" s="164"/>
      <c r="I16" s="164"/>
      <c r="J16" s="164"/>
      <c r="K16" s="163"/>
      <c r="L16" s="151"/>
      <c r="M16" s="147"/>
      <c r="N16" s="147"/>
      <c r="O16" s="147"/>
      <c r="P16" s="147"/>
      <c r="Q16" s="147"/>
      <c r="R16" s="147"/>
      <c r="S16" s="147"/>
      <c r="T16" s="147"/>
      <c r="U16" s="147"/>
      <c r="V16" s="148"/>
      <c r="W16" s="151"/>
      <c r="X16" s="143"/>
      <c r="Y16" s="143"/>
      <c r="Z16" s="143"/>
      <c r="AA16" s="143"/>
      <c r="AB16" s="143"/>
      <c r="AC16" s="143"/>
      <c r="AD16" s="143"/>
      <c r="AE16" s="143"/>
      <c r="AF16" s="143"/>
      <c r="AG16" s="143"/>
      <c r="AH16" s="143"/>
      <c r="AI16" s="143"/>
      <c r="AJ16" s="143"/>
      <c r="AK16" s="143"/>
      <c r="AL16" s="143"/>
      <c r="AM16" s="143"/>
      <c r="AN16" s="143"/>
      <c r="AO16" s="143" t="str">
        <f t="shared" si="26"/>
        <v/>
      </c>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row>
    <row r="17" spans="1:181" s="17" customFormat="1" x14ac:dyDescent="0.2">
      <c r="A17" s="159" t="str">
        <f t="array" ref="A17">IF(ISERROR(INDEX(Lookup_PestUse!$A$1:$D$1452,SMALL(IF(Lookup_PestUse!$B$1:$B$1452='Input Data'!$C$12,ROW(Lookup_PestUse!$B$1:$B$1452)),ROW(Lookup_PestUse!103:103)),1)),"",INDEX(Lookup_PestUse!$A$1:$B$1452,SMALL(IF(Lookup_PestUse!$B$1:$B$1452='Input Data'!$C$12,ROW(Lookup_PestUse!$B$1:$B$1452)),ROW(Lookup_PestUse!103:103)),1))</f>
        <v/>
      </c>
      <c r="B17" s="160" t="str">
        <f t="array" ref="B17">IF(ISERROR(INDEX(Lookup_PestUse!$A$1:$D$1452,MATCH(1,(Lookup_PestUse!$A$1:$A$1452=$A17)*(Lookup_PestUse!$B$1:$B$1452='Input Data'!$C$12),0),3)),"",INDEX(Lookup_PestUse!$A$1:$D$1452,MATCH(1,(Lookup_PestUse!$A$1:$A$1452=$A17)*(Lookup_PestUse!$B$1:$B$1452='Input Data'!$C$12),0),3))</f>
        <v/>
      </c>
      <c r="C17" s="161" t="str">
        <f t="array" ref="C17">IF(ISERROR(INDEX(Lookup_PestUse!$A$1:$D$1452,MATCH(1,(Lookup_PestUse!$A$1:$A$1452=$A17)*(Lookup_PestUse!$B$1:$B$1452='Input Data'!$C$12),0),4)),"",INDEX(Lookup_PestUse!$A$1:$D$1452,MATCH(1,(Lookup_PestUse!$A$1:$A$1452=$A17)*(Lookup_PestUse!$B$1:$B$1452='Input Data'!$C$12),0),4))</f>
        <v/>
      </c>
      <c r="D17" s="162" t="str">
        <f>IF(ISNUMBER(VLOOKUP(A17,Lookup_PestTox!$A$1:$H$1034,6,FALSE)),VLOOKUP(A17,Lookup_PestTox!$A$1:$H$1034,6,FALSE),"")</f>
        <v/>
      </c>
      <c r="E17" s="163" t="str">
        <f>IF(ISNUMBER(VLOOKUP(A17,Lookup_PestTox!$A$1:$H$1034,7,FALSE)),VLOOKUP(A17,Lookup_PestTox!$A$1:$H$1034,7,FALSE),"")</f>
        <v/>
      </c>
      <c r="F17" s="152"/>
      <c r="G17" s="162"/>
      <c r="H17" s="164"/>
      <c r="I17" s="164"/>
      <c r="J17" s="164"/>
      <c r="K17" s="163"/>
      <c r="L17" s="151"/>
      <c r="M17" s="147"/>
      <c r="N17" s="147"/>
      <c r="O17" s="147"/>
      <c r="P17" s="147"/>
      <c r="Q17" s="147"/>
      <c r="R17" s="147"/>
      <c r="S17" s="147"/>
      <c r="T17" s="147"/>
      <c r="U17" s="147"/>
      <c r="V17" s="148"/>
      <c r="W17" s="151"/>
      <c r="X17" s="143"/>
      <c r="Y17" s="143"/>
      <c r="Z17" s="143"/>
      <c r="AA17" s="143"/>
      <c r="AB17" s="143"/>
      <c r="AC17" s="143"/>
      <c r="AD17" s="143"/>
      <c r="AE17" s="143"/>
      <c r="AF17" s="143"/>
      <c r="AG17" s="143"/>
      <c r="AH17" s="143"/>
      <c r="AI17" s="143"/>
      <c r="AJ17" s="143"/>
      <c r="AK17" s="143"/>
      <c r="AL17" s="143"/>
      <c r="AM17" s="143"/>
      <c r="AN17" s="143"/>
      <c r="AO17" s="143" t="str">
        <f t="shared" si="26"/>
        <v/>
      </c>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row>
    <row r="18" spans="1:181" s="17" customFormat="1" x14ac:dyDescent="0.2">
      <c r="A18" s="159" t="str">
        <f t="array" ref="A18">IF(ISERROR(INDEX(Lookup_PestUse!$A$1:$D$1452,SMALL(IF(Lookup_PestUse!$B$1:$B$1452='Input Data'!$C$12,ROW(Lookup_PestUse!$B$1:$B$1452)),ROW(Lookup_PestUse!104:104)),1)),"",INDEX(Lookup_PestUse!$A$1:$B$1452,SMALL(IF(Lookup_PestUse!$B$1:$B$1452='Input Data'!$C$12,ROW(Lookup_PestUse!$B$1:$B$1452)),ROW(Lookup_PestUse!104:104)),1))</f>
        <v/>
      </c>
      <c r="B18" s="160" t="str">
        <f t="array" ref="B18">IF(ISERROR(INDEX(Lookup_PestUse!$A$1:$D$1452,MATCH(1,(Lookup_PestUse!$A$1:$A$1452=$A18)*(Lookup_PestUse!$B$1:$B$1452='Input Data'!$C$12),0),3)),"",INDEX(Lookup_PestUse!$A$1:$D$1452,MATCH(1,(Lookup_PestUse!$A$1:$A$1452=$A18)*(Lookup_PestUse!$B$1:$B$1452='Input Data'!$C$12),0),3))</f>
        <v/>
      </c>
      <c r="C18" s="161" t="str">
        <f t="array" ref="C18">IF(ISERROR(INDEX(Lookup_PestUse!$A$1:$D$1452,MATCH(1,(Lookup_PestUse!$A$1:$A$1452=$A18)*(Lookup_PestUse!$B$1:$B$1452='Input Data'!$C$12),0),4)),"",INDEX(Lookup_PestUse!$A$1:$D$1452,MATCH(1,(Lookup_PestUse!$A$1:$A$1452=$A18)*(Lookup_PestUse!$B$1:$B$1452='Input Data'!$C$12),0),4))</f>
        <v/>
      </c>
      <c r="D18" s="162" t="str">
        <f>IF(ISNUMBER(VLOOKUP(A18,Lookup_PestTox!$A$1:$H$1034,6,FALSE)),VLOOKUP(A18,Lookup_PestTox!$A$1:$H$1034,6,FALSE),"")</f>
        <v/>
      </c>
      <c r="E18" s="163" t="str">
        <f>IF(ISNUMBER(VLOOKUP(A18,Lookup_PestTox!$A$1:$H$1034,7,FALSE)),VLOOKUP(A18,Lookup_PestTox!$A$1:$H$1034,7,FALSE),"")</f>
        <v/>
      </c>
      <c r="F18" s="152"/>
      <c r="G18" s="162"/>
      <c r="H18" s="164"/>
      <c r="I18" s="164"/>
      <c r="J18" s="164"/>
      <c r="K18" s="163"/>
      <c r="L18" s="151"/>
      <c r="M18" s="147"/>
      <c r="N18" s="147"/>
      <c r="O18" s="147"/>
      <c r="P18" s="147"/>
      <c r="Q18" s="147"/>
      <c r="R18" s="147"/>
      <c r="S18" s="147"/>
      <c r="T18" s="147"/>
      <c r="U18" s="147"/>
      <c r="V18" s="148"/>
      <c r="W18" s="151"/>
      <c r="X18" s="143"/>
      <c r="Y18" s="143"/>
      <c r="Z18" s="143"/>
      <c r="AA18" s="143"/>
      <c r="AB18" s="143"/>
      <c r="AC18" s="143"/>
      <c r="AD18" s="143"/>
      <c r="AE18" s="143"/>
      <c r="AF18" s="143"/>
      <c r="AG18" s="143"/>
      <c r="AH18" s="143"/>
      <c r="AI18" s="143"/>
      <c r="AJ18" s="143"/>
      <c r="AK18" s="143"/>
      <c r="AL18" s="143"/>
      <c r="AM18" s="143"/>
      <c r="AN18" s="143"/>
      <c r="AO18" s="143" t="str">
        <f t="shared" si="26"/>
        <v/>
      </c>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row>
    <row r="19" spans="1:181" s="17" customFormat="1" x14ac:dyDescent="0.2">
      <c r="A19" s="159" t="str">
        <f t="array" ref="A19">IF(ISERROR(INDEX(Lookup_PestUse!$A$1:$D$1452,SMALL(IF(Lookup_PestUse!$B$1:$B$1452='Input Data'!$C$12,ROW(Lookup_PestUse!$B$1:$B$1452)),ROW(Lookup_PestUse!105:105)),1)),"",INDEX(Lookup_PestUse!$A$1:$B$1452,SMALL(IF(Lookup_PestUse!$B$1:$B$1452='Input Data'!$C$12,ROW(Lookup_PestUse!$B$1:$B$1452)),ROW(Lookup_PestUse!105:105)),1))</f>
        <v/>
      </c>
      <c r="B19" s="160" t="str">
        <f t="array" ref="B19">IF(ISERROR(INDEX(Lookup_PestUse!$A$1:$D$1452,MATCH(1,(Lookup_PestUse!$A$1:$A$1452=$A19)*(Lookup_PestUse!$B$1:$B$1452='Input Data'!$C$12),0),3)),"",INDEX(Lookup_PestUse!$A$1:$D$1452,MATCH(1,(Lookup_PestUse!$A$1:$A$1452=$A19)*(Lookup_PestUse!$B$1:$B$1452='Input Data'!$C$12),0),3))</f>
        <v/>
      </c>
      <c r="C19" s="161" t="str">
        <f t="array" ref="C19">IF(ISERROR(INDEX(Lookup_PestUse!$A$1:$D$1452,MATCH(1,(Lookup_PestUse!$A$1:$A$1452=$A19)*(Lookup_PestUse!$B$1:$B$1452='Input Data'!$C$12),0),4)),"",INDEX(Lookup_PestUse!$A$1:$D$1452,MATCH(1,(Lookup_PestUse!$A$1:$A$1452=$A19)*(Lookup_PestUse!$B$1:$B$1452='Input Data'!$C$12),0),4))</f>
        <v/>
      </c>
      <c r="D19" s="162" t="str">
        <f>IF(ISNUMBER(VLOOKUP(A19,Lookup_PestTox!$A$1:$H$1034,6,FALSE)),VLOOKUP(A19,Lookup_PestTox!$A$1:$H$1034,6,FALSE),"")</f>
        <v/>
      </c>
      <c r="E19" s="163" t="str">
        <f>IF(ISNUMBER(VLOOKUP(A19,Lookup_PestTox!$A$1:$H$1034,7,FALSE)),VLOOKUP(A19,Lookup_PestTox!$A$1:$H$1034,7,FALSE),"")</f>
        <v/>
      </c>
      <c r="F19" s="152"/>
      <c r="G19" s="162"/>
      <c r="H19" s="164"/>
      <c r="I19" s="164"/>
      <c r="J19" s="164"/>
      <c r="K19" s="163"/>
      <c r="L19" s="151"/>
      <c r="M19" s="147"/>
      <c r="N19" s="147"/>
      <c r="O19" s="147"/>
      <c r="P19" s="147"/>
      <c r="Q19" s="147"/>
      <c r="R19" s="147"/>
      <c r="S19" s="147"/>
      <c r="T19" s="147"/>
      <c r="U19" s="147"/>
      <c r="V19" s="148"/>
      <c r="W19" s="151"/>
      <c r="X19" s="143"/>
      <c r="Y19" s="143"/>
      <c r="Z19" s="143"/>
      <c r="AA19" s="143"/>
      <c r="AB19" s="143"/>
      <c r="AC19" s="143"/>
      <c r="AD19" s="143"/>
      <c r="AE19" s="143"/>
      <c r="AF19" s="143"/>
      <c r="AG19" s="143"/>
      <c r="AH19" s="143"/>
      <c r="AI19" s="143"/>
      <c r="AJ19" s="143"/>
      <c r="AK19" s="143"/>
      <c r="AL19" s="143"/>
      <c r="AM19" s="143"/>
      <c r="AN19" s="143"/>
      <c r="AO19" s="143" t="str">
        <f t="shared" si="26"/>
        <v/>
      </c>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row>
    <row r="20" spans="1:181" s="17" customFormat="1" x14ac:dyDescent="0.2">
      <c r="A20" s="159" t="str">
        <f t="array" ref="A20">IF(ISERROR(INDEX(Lookup_PestUse!$A$1:$D$1452,SMALL(IF(Lookup_PestUse!$B$1:$B$1452='Input Data'!$C$12,ROW(Lookup_PestUse!$B$1:$B$1452)),ROW(Lookup_PestUse!106:106)),1)),"",INDEX(Lookup_PestUse!$A$1:$B$1452,SMALL(IF(Lookup_PestUse!$B$1:$B$1452='Input Data'!$C$12,ROW(Lookup_PestUse!$B$1:$B$1452)),ROW(Lookup_PestUse!106:106)),1))</f>
        <v/>
      </c>
      <c r="B20" s="160" t="str">
        <f t="array" ref="B20">IF(ISERROR(INDEX(Lookup_PestUse!$A$1:$D$1452,MATCH(1,(Lookup_PestUse!$A$1:$A$1452=$A20)*(Lookup_PestUse!$B$1:$B$1452='Input Data'!$C$12),0),3)),"",INDEX(Lookup_PestUse!$A$1:$D$1452,MATCH(1,(Lookup_PestUse!$A$1:$A$1452=$A20)*(Lookup_PestUse!$B$1:$B$1452='Input Data'!$C$12),0),3))</f>
        <v/>
      </c>
      <c r="C20" s="161" t="str">
        <f t="array" ref="C20">IF(ISERROR(INDEX(Lookup_PestUse!$A$1:$D$1452,MATCH(1,(Lookup_PestUse!$A$1:$A$1452=$A20)*(Lookup_PestUse!$B$1:$B$1452='Input Data'!$C$12),0),4)),"",INDEX(Lookup_PestUse!$A$1:$D$1452,MATCH(1,(Lookup_PestUse!$A$1:$A$1452=$A20)*(Lookup_PestUse!$B$1:$B$1452='Input Data'!$C$12),0),4))</f>
        <v/>
      </c>
      <c r="D20" s="162" t="str">
        <f>IF(ISNUMBER(VLOOKUP(A20,Lookup_PestTox!$A$1:$H$1034,6,FALSE)),VLOOKUP(A20,Lookup_PestTox!$A$1:$H$1034,6,FALSE),"")</f>
        <v/>
      </c>
      <c r="E20" s="163" t="str">
        <f>IF(ISNUMBER(VLOOKUP(A20,Lookup_PestTox!$A$1:$H$1034,7,FALSE)),VLOOKUP(A20,Lookup_PestTox!$A$1:$H$1034,7,FALSE),"")</f>
        <v/>
      </c>
      <c r="F20" s="152"/>
      <c r="G20" s="162"/>
      <c r="H20" s="164"/>
      <c r="I20" s="164"/>
      <c r="J20" s="164"/>
      <c r="K20" s="163"/>
      <c r="L20" s="151"/>
      <c r="M20" s="147"/>
      <c r="N20" s="147"/>
      <c r="O20" s="147"/>
      <c r="P20" s="147"/>
      <c r="Q20" s="147"/>
      <c r="R20" s="147"/>
      <c r="S20" s="147"/>
      <c r="T20" s="147"/>
      <c r="U20" s="147"/>
      <c r="V20" s="148"/>
      <c r="W20" s="151"/>
      <c r="X20" s="143"/>
      <c r="Y20" s="143"/>
      <c r="Z20" s="143"/>
      <c r="AA20" s="143"/>
      <c r="AB20" s="143"/>
      <c r="AC20" s="143"/>
      <c r="AD20" s="143"/>
      <c r="AE20" s="143"/>
      <c r="AF20" s="143"/>
      <c r="AG20" s="143"/>
      <c r="AH20" s="143"/>
      <c r="AI20" s="143"/>
      <c r="AJ20" s="143"/>
      <c r="AK20" s="143"/>
      <c r="AL20" s="143"/>
      <c r="AM20" s="143"/>
      <c r="AN20" s="143"/>
      <c r="AO20" s="143" t="str">
        <f t="shared" si="26"/>
        <v/>
      </c>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row>
    <row r="21" spans="1:181" s="17" customFormat="1" x14ac:dyDescent="0.2">
      <c r="A21" s="159" t="str">
        <f t="array" ref="A21">IF(ISERROR(INDEX(Lookup_PestUse!$A$1:$D$1452,SMALL(IF(Lookup_PestUse!$B$1:$B$1452='Input Data'!$C$12,ROW(Lookup_PestUse!$B$1:$B$1452)),ROW(Lookup_PestUse!107:107)),1)),"",INDEX(Lookup_PestUse!$A$1:$B$1452,SMALL(IF(Lookup_PestUse!$B$1:$B$1452='Input Data'!$C$12,ROW(Lookup_PestUse!$B$1:$B$1452)),ROW(Lookup_PestUse!107:107)),1))</f>
        <v/>
      </c>
      <c r="B21" s="160" t="str">
        <f t="array" ref="B21">IF(ISERROR(INDEX(Lookup_PestUse!$A$1:$D$1452,MATCH(1,(Lookup_PestUse!$A$1:$A$1452=$A21)*(Lookup_PestUse!$B$1:$B$1452='Input Data'!$C$12),0),3)),"",INDEX(Lookup_PestUse!$A$1:$D$1452,MATCH(1,(Lookup_PestUse!$A$1:$A$1452=$A21)*(Lookup_PestUse!$B$1:$B$1452='Input Data'!$C$12),0),3))</f>
        <v/>
      </c>
      <c r="C21" s="161" t="str">
        <f t="array" ref="C21">IF(ISERROR(INDEX(Lookup_PestUse!$A$1:$D$1452,MATCH(1,(Lookup_PestUse!$A$1:$A$1452=$A21)*(Lookup_PestUse!$B$1:$B$1452='Input Data'!$C$12),0),4)),"",INDEX(Lookup_PestUse!$A$1:$D$1452,MATCH(1,(Lookup_PestUse!$A$1:$A$1452=$A21)*(Lookup_PestUse!$B$1:$B$1452='Input Data'!$C$12),0),4))</f>
        <v/>
      </c>
      <c r="D21" s="162" t="str">
        <f>IF(ISNUMBER(VLOOKUP(A21,Lookup_PestTox!$A$1:$H$1034,6,FALSE)),VLOOKUP(A21,Lookup_PestTox!$A$1:$H$1034,6,FALSE),"")</f>
        <v/>
      </c>
      <c r="E21" s="163" t="str">
        <f>IF(ISNUMBER(VLOOKUP(A21,Lookup_PestTox!$A$1:$H$1034,7,FALSE)),VLOOKUP(A21,Lookup_PestTox!$A$1:$H$1034,7,FALSE),"")</f>
        <v/>
      </c>
      <c r="F21" s="152"/>
      <c r="G21" s="162"/>
      <c r="H21" s="164"/>
      <c r="I21" s="164"/>
      <c r="J21" s="164"/>
      <c r="K21" s="163"/>
      <c r="L21" s="151"/>
      <c r="M21" s="147"/>
      <c r="N21" s="147"/>
      <c r="O21" s="147"/>
      <c r="P21" s="147"/>
      <c r="Q21" s="147"/>
      <c r="R21" s="147"/>
      <c r="S21" s="147"/>
      <c r="T21" s="147"/>
      <c r="U21" s="147"/>
      <c r="V21" s="148"/>
      <c r="W21" s="151"/>
      <c r="X21" s="143"/>
      <c r="Y21" s="143"/>
      <c r="Z21" s="143"/>
      <c r="AA21" s="143"/>
      <c r="AB21" s="143"/>
      <c r="AC21" s="143"/>
      <c r="AD21" s="143"/>
      <c r="AE21" s="143"/>
      <c r="AF21" s="143"/>
      <c r="AG21" s="143"/>
      <c r="AH21" s="143"/>
      <c r="AI21" s="143"/>
      <c r="AJ21" s="143"/>
      <c r="AK21" s="143"/>
      <c r="AL21" s="143"/>
      <c r="AM21" s="143"/>
      <c r="AN21" s="143"/>
      <c r="AO21" s="143" t="str">
        <f t="shared" si="26"/>
        <v/>
      </c>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row>
    <row r="22" spans="1:181" s="17" customFormat="1" x14ac:dyDescent="0.2">
      <c r="A22" s="159" t="str">
        <f t="array" ref="A22">IF(ISERROR(INDEX(Lookup_PestUse!$A$1:$D$1452,SMALL(IF(Lookup_PestUse!$B$1:$B$1452='Input Data'!$C$12,ROW(Lookup_PestUse!$B$1:$B$1452)),ROW(Lookup_PestUse!108:108)),1)),"",INDEX(Lookup_PestUse!$A$1:$B$1452,SMALL(IF(Lookup_PestUse!$B$1:$B$1452='Input Data'!$C$12,ROW(Lookup_PestUse!$B$1:$B$1452)),ROW(Lookup_PestUse!108:108)),1))</f>
        <v/>
      </c>
      <c r="B22" s="160" t="str">
        <f t="array" ref="B22">IF(ISERROR(INDEX(Lookup_PestUse!$A$1:$D$1452,MATCH(1,(Lookup_PestUse!$A$1:$A$1452=$A22)*(Lookup_PestUse!$B$1:$B$1452='Input Data'!$C$12),0),3)),"",INDEX(Lookup_PestUse!$A$1:$D$1452,MATCH(1,(Lookup_PestUse!$A$1:$A$1452=$A22)*(Lookup_PestUse!$B$1:$B$1452='Input Data'!$C$12),0),3))</f>
        <v/>
      </c>
      <c r="C22" s="161" t="str">
        <f t="array" ref="C22">IF(ISERROR(INDEX(Lookup_PestUse!$A$1:$D$1452,MATCH(1,(Lookup_PestUse!$A$1:$A$1452=$A22)*(Lookup_PestUse!$B$1:$B$1452='Input Data'!$C$12),0),4)),"",INDEX(Lookup_PestUse!$A$1:$D$1452,MATCH(1,(Lookup_PestUse!$A$1:$A$1452=$A22)*(Lookup_PestUse!$B$1:$B$1452='Input Data'!$C$12),0),4))</f>
        <v/>
      </c>
      <c r="D22" s="162" t="str">
        <f>IF(ISNUMBER(VLOOKUP(A22,Lookup_PestTox!$A$1:$H$1034,6,FALSE)),VLOOKUP(A22,Lookup_PestTox!$A$1:$H$1034,6,FALSE),"")</f>
        <v/>
      </c>
      <c r="E22" s="163" t="str">
        <f>IF(ISNUMBER(VLOOKUP(A22,Lookup_PestTox!$A$1:$H$1034,7,FALSE)),VLOOKUP(A22,Lookup_PestTox!$A$1:$H$1034,7,FALSE),"")</f>
        <v/>
      </c>
      <c r="F22" s="152"/>
      <c r="G22" s="162"/>
      <c r="H22" s="164"/>
      <c r="I22" s="164"/>
      <c r="J22" s="164"/>
      <c r="K22" s="163"/>
      <c r="L22" s="151"/>
      <c r="M22" s="147"/>
      <c r="N22" s="147"/>
      <c r="O22" s="147"/>
      <c r="P22" s="147"/>
      <c r="Q22" s="147"/>
      <c r="R22" s="147"/>
      <c r="S22" s="147"/>
      <c r="T22" s="147"/>
      <c r="U22" s="147"/>
      <c r="V22" s="148"/>
      <c r="W22" s="151"/>
      <c r="X22" s="143"/>
      <c r="Y22" s="143"/>
      <c r="Z22" s="143"/>
      <c r="AA22" s="143"/>
      <c r="AB22" s="143"/>
      <c r="AC22" s="143"/>
      <c r="AD22" s="143"/>
      <c r="AE22" s="143"/>
      <c r="AF22" s="143"/>
      <c r="AG22" s="143"/>
      <c r="AH22" s="143"/>
      <c r="AI22" s="143"/>
      <c r="AJ22" s="143"/>
      <c r="AK22" s="143"/>
      <c r="AL22" s="143"/>
      <c r="AM22" s="143"/>
      <c r="AN22" s="143"/>
      <c r="AO22" s="143" t="str">
        <f t="shared" si="26"/>
        <v/>
      </c>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row>
    <row r="23" spans="1:181" s="17" customFormat="1" x14ac:dyDescent="0.2">
      <c r="A23" s="159" t="str">
        <f t="array" ref="A23">IF(ISERROR(INDEX(Lookup_PestUse!$A$1:$D$1452,SMALL(IF(Lookup_PestUse!$B$1:$B$1452='Input Data'!$C$12,ROW(Lookup_PestUse!$B$1:$B$1452)),ROW(Lookup_PestUse!109:109)),1)),"",INDEX(Lookup_PestUse!$A$1:$B$1452,SMALL(IF(Lookup_PestUse!$B$1:$B$1452='Input Data'!$C$12,ROW(Lookup_PestUse!$B$1:$B$1452)),ROW(Lookup_PestUse!109:109)),1))</f>
        <v/>
      </c>
      <c r="B23" s="160" t="str">
        <f t="array" ref="B23">IF(ISERROR(INDEX(Lookup_PestUse!$A$1:$D$1452,MATCH(1,(Lookup_PestUse!$A$1:$A$1452=$A23)*(Lookup_PestUse!$B$1:$B$1452='Input Data'!$C$12),0),3)),"",INDEX(Lookup_PestUse!$A$1:$D$1452,MATCH(1,(Lookup_PestUse!$A$1:$A$1452=$A23)*(Lookup_PestUse!$B$1:$B$1452='Input Data'!$C$12),0),3))</f>
        <v/>
      </c>
      <c r="C23" s="161" t="str">
        <f t="array" ref="C23">IF(ISERROR(INDEX(Lookup_PestUse!$A$1:$D$1452,MATCH(1,(Lookup_PestUse!$A$1:$A$1452=$A23)*(Lookup_PestUse!$B$1:$B$1452='Input Data'!$C$12),0),4)),"",INDEX(Lookup_PestUse!$A$1:$D$1452,MATCH(1,(Lookup_PestUse!$A$1:$A$1452=$A23)*(Lookup_PestUse!$B$1:$B$1452='Input Data'!$C$12),0),4))</f>
        <v/>
      </c>
      <c r="D23" s="162" t="str">
        <f>IF(ISNUMBER(VLOOKUP(A23,Lookup_PestTox!$A$1:$H$1034,6,FALSE)),VLOOKUP(A23,Lookup_PestTox!$A$1:$H$1034,6,FALSE),"")</f>
        <v/>
      </c>
      <c r="E23" s="163" t="str">
        <f>IF(ISNUMBER(VLOOKUP(A23,Lookup_PestTox!$A$1:$H$1034,7,FALSE)),VLOOKUP(A23,Lookup_PestTox!$A$1:$H$1034,7,FALSE),"")</f>
        <v/>
      </c>
      <c r="F23" s="152"/>
      <c r="G23" s="162"/>
      <c r="H23" s="164"/>
      <c r="I23" s="164"/>
      <c r="J23" s="164"/>
      <c r="K23" s="163"/>
      <c r="L23" s="151"/>
      <c r="M23" s="147"/>
      <c r="N23" s="147"/>
      <c r="O23" s="147"/>
      <c r="P23" s="147"/>
      <c r="Q23" s="147"/>
      <c r="R23" s="147"/>
      <c r="S23" s="147"/>
      <c r="T23" s="147"/>
      <c r="U23" s="147"/>
      <c r="V23" s="148"/>
      <c r="W23" s="151"/>
      <c r="X23" s="143"/>
      <c r="Y23" s="143"/>
      <c r="Z23" s="143"/>
      <c r="AA23" s="143"/>
      <c r="AB23" s="143"/>
      <c r="AC23" s="143"/>
      <c r="AD23" s="143"/>
      <c r="AE23" s="143"/>
      <c r="AF23" s="143"/>
      <c r="AG23" s="143"/>
      <c r="AH23" s="143"/>
      <c r="AI23" s="143"/>
      <c r="AJ23" s="143"/>
      <c r="AK23" s="143"/>
      <c r="AL23" s="143"/>
      <c r="AM23" s="143"/>
      <c r="AN23" s="143"/>
      <c r="AO23" s="143" t="str">
        <f t="shared" si="26"/>
        <v/>
      </c>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row>
    <row r="24" spans="1:181" s="17" customFormat="1" x14ac:dyDescent="0.2">
      <c r="A24" s="159" t="str">
        <f t="array" ref="A24">IF(ISERROR(INDEX(Lookup_PestUse!$A$1:$D$1452,SMALL(IF(Lookup_PestUse!$B$1:$B$1452='Input Data'!$C$12,ROW(Lookup_PestUse!$B$1:$B$1452)),ROW(Lookup_PestUse!110:110)),1)),"",INDEX(Lookup_PestUse!$A$1:$B$1452,SMALL(IF(Lookup_PestUse!$B$1:$B$1452='Input Data'!$C$12,ROW(Lookup_PestUse!$B$1:$B$1452)),ROW(Lookup_PestUse!110:110)),1))</f>
        <v/>
      </c>
      <c r="B24" s="160" t="str">
        <f t="array" ref="B24">IF(ISERROR(INDEX(Lookup_PestUse!$A$1:$D$1452,MATCH(1,(Lookup_PestUse!$A$1:$A$1452=$A24)*(Lookup_PestUse!$B$1:$B$1452='Input Data'!$C$12),0),3)),"",INDEX(Lookup_PestUse!$A$1:$D$1452,MATCH(1,(Lookup_PestUse!$A$1:$A$1452=$A24)*(Lookup_PestUse!$B$1:$B$1452='Input Data'!$C$12),0),3))</f>
        <v/>
      </c>
      <c r="C24" s="161" t="str">
        <f t="array" ref="C24">IF(ISERROR(INDEX(Lookup_PestUse!$A$1:$D$1452,MATCH(1,(Lookup_PestUse!$A$1:$A$1452=$A24)*(Lookup_PestUse!$B$1:$B$1452='Input Data'!$C$12),0),4)),"",INDEX(Lookup_PestUse!$A$1:$D$1452,MATCH(1,(Lookup_PestUse!$A$1:$A$1452=$A24)*(Lookup_PestUse!$B$1:$B$1452='Input Data'!$C$12),0),4))</f>
        <v/>
      </c>
      <c r="D24" s="162"/>
      <c r="E24" s="163" t="str">
        <f>IF(ISNUMBER(VLOOKUP(A24,Lookup_PestTox!$A$1:$H$1034,7,FALSE)),VLOOKUP(A24,Lookup_PestTox!$A$1:$H$1034,7,FALSE),"")</f>
        <v/>
      </c>
      <c r="F24" s="152"/>
      <c r="G24" s="162"/>
      <c r="H24" s="164"/>
      <c r="I24" s="164"/>
      <c r="J24" s="164"/>
      <c r="K24" s="163"/>
      <c r="L24" s="151"/>
      <c r="M24" s="147"/>
      <c r="N24" s="147"/>
      <c r="O24" s="147"/>
      <c r="P24" s="147"/>
      <c r="Q24" s="147"/>
      <c r="R24" s="147"/>
      <c r="S24" s="147"/>
      <c r="T24" s="147"/>
      <c r="U24" s="147"/>
      <c r="V24" s="148"/>
      <c r="W24" s="151"/>
      <c r="X24" s="143"/>
      <c r="Y24" s="143"/>
      <c r="Z24" s="143"/>
      <c r="AA24" s="143"/>
      <c r="AB24" s="143"/>
      <c r="AC24" s="143"/>
      <c r="AD24" s="143"/>
      <c r="AE24" s="143"/>
      <c r="AF24" s="143"/>
      <c r="AG24" s="143"/>
      <c r="AH24" s="143"/>
      <c r="AI24" s="143"/>
      <c r="AJ24" s="143"/>
      <c r="AK24" s="143"/>
      <c r="AL24" s="143"/>
      <c r="AM24" s="143"/>
      <c r="AN24" s="143"/>
      <c r="AO24" s="143" t="str">
        <f t="shared" si="26"/>
        <v/>
      </c>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row>
    <row r="25" spans="1:181" s="17" customFormat="1" x14ac:dyDescent="0.2">
      <c r="A25" s="159" t="str">
        <f t="array" ref="A25">IF(ISERROR(INDEX(Lookup_PestUse!$A$1:$D$1452,SMALL(IF(Lookup_PestUse!$B$1:$B$1452='Input Data'!$C$12,ROW(Lookup_PestUse!$B$1:$B$1452)),ROW(Lookup_PestUse!111:111)),1)),"",INDEX(Lookup_PestUse!$A$1:$B$1452,SMALL(IF(Lookup_PestUse!$B$1:$B$1452='Input Data'!$C$12,ROW(Lookup_PestUse!$B$1:$B$1452)),ROW(Lookup_PestUse!111:111)),1))</f>
        <v/>
      </c>
      <c r="B25" s="160" t="str">
        <f t="array" ref="B25">IF(ISERROR(INDEX(Lookup_PestUse!$A$1:$D$1452,MATCH(1,(Lookup_PestUse!$A$1:$A$1452=$A25)*(Lookup_PestUse!$B$1:$B$1452='Input Data'!$C$12),0),3)),"",INDEX(Lookup_PestUse!$A$1:$D$1452,MATCH(1,(Lookup_PestUse!$A$1:$A$1452=$A25)*(Lookup_PestUse!$B$1:$B$1452='Input Data'!$C$12),0),3))</f>
        <v/>
      </c>
      <c r="C25" s="161" t="str">
        <f t="array" ref="C25">IF(ISERROR(INDEX(Lookup_PestUse!$A$1:$D$1452,MATCH(1,(Lookup_PestUse!$A$1:$A$1452=$A25)*(Lookup_PestUse!$B$1:$B$1452='Input Data'!$C$12),0),4)),"",INDEX(Lookup_PestUse!$A$1:$D$1452,MATCH(1,(Lookup_PestUse!$A$1:$A$1452=$A25)*(Lookup_PestUse!$B$1:$B$1452='Input Data'!$C$12),0),4))</f>
        <v/>
      </c>
      <c r="D25" s="162"/>
      <c r="E25" s="163" t="str">
        <f>IF(ISNUMBER(VLOOKUP(A25,Lookup_PestTox!$A$1:$H$1034,7,FALSE)),VLOOKUP(A25,Lookup_PestTox!$A$1:$H$1034,7,FALSE),"")</f>
        <v/>
      </c>
      <c r="F25" s="152"/>
      <c r="G25" s="162"/>
      <c r="H25" s="164"/>
      <c r="I25" s="164"/>
      <c r="J25" s="164"/>
      <c r="K25" s="163"/>
      <c r="L25" s="151"/>
      <c r="M25" s="147"/>
      <c r="N25" s="147"/>
      <c r="O25" s="147"/>
      <c r="P25" s="147"/>
      <c r="Q25" s="147"/>
      <c r="R25" s="147"/>
      <c r="S25" s="147"/>
      <c r="T25" s="147"/>
      <c r="U25" s="147"/>
      <c r="V25" s="148"/>
      <c r="W25" s="151"/>
      <c r="X25" s="143"/>
      <c r="Y25" s="143"/>
      <c r="Z25" s="143"/>
      <c r="AA25" s="143"/>
      <c r="AB25" s="143"/>
      <c r="AC25" s="143"/>
      <c r="AD25" s="143"/>
      <c r="AE25" s="143"/>
      <c r="AF25" s="143"/>
      <c r="AG25" s="143"/>
      <c r="AH25" s="143"/>
      <c r="AI25" s="143"/>
      <c r="AJ25" s="143"/>
      <c r="AK25" s="143"/>
      <c r="AL25" s="143"/>
      <c r="AM25" s="143"/>
      <c r="AN25" s="143"/>
      <c r="AO25" s="143" t="str">
        <f t="shared" si="26"/>
        <v/>
      </c>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row>
    <row r="26" spans="1:181" s="17" customFormat="1" x14ac:dyDescent="0.2">
      <c r="A26" s="159" t="str">
        <f t="array" ref="A26">IF(ISERROR(INDEX(Lookup_PestUse!$A$1:$D$1452,SMALL(IF(Lookup_PestUse!$B$1:$B$1452='Input Data'!$C$12,ROW(Lookup_PestUse!$B$1:$B$1452)),ROW(Lookup_PestUse!112:112)),1)),"",INDEX(Lookup_PestUse!$A$1:$B$1452,SMALL(IF(Lookup_PestUse!$B$1:$B$1452='Input Data'!$C$12,ROW(Lookup_PestUse!$B$1:$B$1452)),ROW(Lookup_PestUse!112:112)),1))</f>
        <v/>
      </c>
      <c r="B26" s="160" t="str">
        <f t="array" ref="B26">IF(ISERROR(INDEX(Lookup_PestUse!$A$1:$D$1452,MATCH(1,(Lookup_PestUse!$A$1:$A$1452=$A26)*(Lookup_PestUse!$B$1:$B$1452='Input Data'!$C$12),0),3)),"",INDEX(Lookup_PestUse!$A$1:$D$1452,MATCH(1,(Lookup_PestUse!$A$1:$A$1452=$A26)*(Lookup_PestUse!$B$1:$B$1452='Input Data'!$C$12),0),3))</f>
        <v/>
      </c>
      <c r="C26" s="161" t="str">
        <f t="array" ref="C26">IF(ISERROR(INDEX(Lookup_PestUse!$A$1:$D$1452,MATCH(1,(Lookup_PestUse!$A$1:$A$1452=$A26)*(Lookup_PestUse!$B$1:$B$1452='Input Data'!$C$12),0),4)),"",INDEX(Lookup_PestUse!$A$1:$D$1452,MATCH(1,(Lookup_PestUse!$A$1:$A$1452=$A26)*(Lookup_PestUse!$B$1:$B$1452='Input Data'!$C$12),0),4))</f>
        <v/>
      </c>
      <c r="D26" s="162"/>
      <c r="E26" s="163" t="str">
        <f>IF(ISNUMBER(VLOOKUP(A26,Lookup_PestTox!$A$1:$H$1034,7,FALSE)),VLOOKUP(A26,Lookup_PestTox!$A$1:$H$1034,7,FALSE),"")</f>
        <v/>
      </c>
      <c r="F26" s="152"/>
      <c r="G26" s="162"/>
      <c r="H26" s="164"/>
      <c r="I26" s="164"/>
      <c r="J26" s="164"/>
      <c r="K26" s="163"/>
      <c r="L26" s="151"/>
      <c r="M26" s="147"/>
      <c r="N26" s="147"/>
      <c r="O26" s="147"/>
      <c r="P26" s="147"/>
      <c r="Q26" s="147"/>
      <c r="R26" s="147"/>
      <c r="S26" s="147"/>
      <c r="T26" s="147"/>
      <c r="U26" s="147"/>
      <c r="V26" s="148"/>
      <c r="W26" s="151"/>
      <c r="X26" s="143"/>
      <c r="Y26" s="143"/>
      <c r="Z26" s="143"/>
      <c r="AA26" s="143"/>
      <c r="AB26" s="143"/>
      <c r="AC26" s="143"/>
      <c r="AD26" s="143"/>
      <c r="AE26" s="143"/>
      <c r="AF26" s="143"/>
      <c r="AG26" s="143"/>
      <c r="AH26" s="143"/>
      <c r="AI26" s="143"/>
      <c r="AJ26" s="143"/>
      <c r="AK26" s="143"/>
      <c r="AL26" s="143"/>
      <c r="AM26" s="143"/>
      <c r="AN26" s="143"/>
      <c r="AO26" s="143" t="str">
        <f t="shared" si="26"/>
        <v/>
      </c>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row>
    <row r="27" spans="1:181" s="17" customFormat="1" x14ac:dyDescent="0.2">
      <c r="A27" s="159" t="str">
        <f t="array" ref="A27">IF(ISERROR(INDEX(Lookup_PestUse!$A$1:$D$1452,SMALL(IF(Lookup_PestUse!$B$1:$B$1452='Input Data'!$C$12,ROW(Lookup_PestUse!$B$1:$B$1452)),ROW(Lookup_PestUse!113:113)),1)),"",INDEX(Lookup_PestUse!$A$1:$B$1452,SMALL(IF(Lookup_PestUse!$B$1:$B$1452='Input Data'!$C$12,ROW(Lookup_PestUse!$B$1:$B$1452)),ROW(Lookup_PestUse!113:113)),1))</f>
        <v/>
      </c>
      <c r="B27" s="160" t="str">
        <f t="array" ref="B27">IF(ISERROR(INDEX(Lookup_PestUse!$A$1:$D$1452,MATCH(1,(Lookup_PestUse!$A$1:$A$1452=$A27)*(Lookup_PestUse!$B$1:$B$1452='Input Data'!$C$12),0),3)),"",INDEX(Lookup_PestUse!$A$1:$D$1452,MATCH(1,(Lookup_PestUse!$A$1:$A$1452=$A27)*(Lookup_PestUse!$B$1:$B$1452='Input Data'!$C$12),0),3))</f>
        <v/>
      </c>
      <c r="C27" s="161" t="str">
        <f t="array" ref="C27">IF(ISERROR(INDEX(Lookup_PestUse!$A$1:$D$1452,MATCH(1,(Lookup_PestUse!$A$1:$A$1452=$A27)*(Lookup_PestUse!$B$1:$B$1452='Input Data'!$C$12),0),4)),"",INDEX(Lookup_PestUse!$A$1:$D$1452,MATCH(1,(Lookup_PestUse!$A$1:$A$1452=$A27)*(Lookup_PestUse!$B$1:$B$1452='Input Data'!$C$12),0),4))</f>
        <v/>
      </c>
      <c r="D27" s="162"/>
      <c r="E27" s="163" t="str">
        <f>IF(ISNUMBER(VLOOKUP(A27,Lookup_PestTox!$A$1:$H$1034,7,FALSE)),VLOOKUP(A27,Lookup_PestTox!$A$1:$H$1034,7,FALSE),"")</f>
        <v/>
      </c>
      <c r="F27" s="152"/>
      <c r="G27" s="162"/>
      <c r="H27" s="164"/>
      <c r="I27" s="164"/>
      <c r="J27" s="164"/>
      <c r="K27" s="163"/>
      <c r="L27" s="151"/>
      <c r="M27" s="147"/>
      <c r="N27" s="147"/>
      <c r="O27" s="147"/>
      <c r="P27" s="147"/>
      <c r="Q27" s="147"/>
      <c r="R27" s="147"/>
      <c r="S27" s="147"/>
      <c r="T27" s="147"/>
      <c r="U27" s="147"/>
      <c r="V27" s="148"/>
      <c r="W27" s="151"/>
      <c r="X27" s="143"/>
      <c r="Y27" s="143"/>
      <c r="Z27" s="143"/>
      <c r="AA27" s="143"/>
      <c r="AB27" s="143"/>
      <c r="AC27" s="143"/>
      <c r="AD27" s="143"/>
      <c r="AE27" s="143"/>
      <c r="AF27" s="143"/>
      <c r="AG27" s="143"/>
      <c r="AH27" s="143"/>
      <c r="AI27" s="143"/>
      <c r="AJ27" s="143"/>
      <c r="AK27" s="143"/>
      <c r="AL27" s="143"/>
      <c r="AM27" s="143"/>
      <c r="AN27" s="143"/>
      <c r="AO27" s="143" t="str">
        <f t="shared" si="26"/>
        <v/>
      </c>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row>
    <row r="28" spans="1:181" s="17" customFormat="1" x14ac:dyDescent="0.2">
      <c r="A28" s="159" t="str">
        <f t="array" ref="A28">IF(ISERROR(INDEX(Lookup_PestUse!$A$1:$D$1452,SMALL(IF(Lookup_PestUse!$B$1:$B$1452='Input Data'!$C$12,ROW(Lookup_PestUse!$B$1:$B$1452)),ROW(Lookup_PestUse!114:114)),1)),"",INDEX(Lookup_PestUse!$A$1:$B$1452,SMALL(IF(Lookup_PestUse!$B$1:$B$1452='Input Data'!$C$12,ROW(Lookup_PestUse!$B$1:$B$1452)),ROW(Lookup_PestUse!114:114)),1))</f>
        <v/>
      </c>
      <c r="B28" s="160" t="str">
        <f t="array" ref="B28">IF(ISERROR(INDEX(Lookup_PestUse!$A$1:$D$1452,MATCH(1,(Lookup_PestUse!$A$1:$A$1452=$A28)*(Lookup_PestUse!$B$1:$B$1452='Input Data'!$C$12),0),3)),"",INDEX(Lookup_PestUse!$A$1:$D$1452,MATCH(1,(Lookup_PestUse!$A$1:$A$1452=$A28)*(Lookup_PestUse!$B$1:$B$1452='Input Data'!$C$12),0),3))</f>
        <v/>
      </c>
      <c r="C28" s="161" t="str">
        <f t="array" ref="C28">IF(ISERROR(INDEX(Lookup_PestUse!$A$1:$D$1452,MATCH(1,(Lookup_PestUse!$A$1:$A$1452=$A28)*(Lookup_PestUse!$B$1:$B$1452='Input Data'!$C$12),0),4)),"",INDEX(Lookup_PestUse!$A$1:$D$1452,MATCH(1,(Lookup_PestUse!$A$1:$A$1452=$A28)*(Lookup_PestUse!$B$1:$B$1452='Input Data'!$C$12),0),4))</f>
        <v/>
      </c>
      <c r="D28" s="162"/>
      <c r="E28" s="163"/>
      <c r="F28" s="152"/>
      <c r="G28" s="162"/>
      <c r="H28" s="164"/>
      <c r="I28" s="164"/>
      <c r="J28" s="164"/>
      <c r="K28" s="163"/>
      <c r="L28" s="151"/>
      <c r="M28" s="147"/>
      <c r="N28" s="147"/>
      <c r="O28" s="147"/>
      <c r="P28" s="147"/>
      <c r="Q28" s="147"/>
      <c r="R28" s="147"/>
      <c r="S28" s="147"/>
      <c r="T28" s="147"/>
      <c r="U28" s="147"/>
      <c r="V28" s="148"/>
      <c r="W28" s="151"/>
      <c r="X28" s="143"/>
      <c r="Y28" s="143"/>
      <c r="Z28" s="143"/>
      <c r="AA28" s="143"/>
      <c r="AB28" s="143"/>
      <c r="AC28" s="143"/>
      <c r="AD28" s="143"/>
      <c r="AE28" s="143"/>
      <c r="AF28" s="143"/>
      <c r="AG28" s="143"/>
      <c r="AH28" s="143"/>
      <c r="AI28" s="143"/>
      <c r="AJ28" s="143"/>
      <c r="AK28" s="143"/>
      <c r="AL28" s="143"/>
      <c r="AM28" s="143"/>
      <c r="AN28" s="143"/>
      <c r="AO28" s="143"/>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row>
    <row r="29" spans="1:181" s="17" customFormat="1" x14ac:dyDescent="0.2">
      <c r="A29" s="159" t="str">
        <f t="array" ref="A29">IF(ISERROR(INDEX(Lookup_PestUse!$A$1:$D$1452,SMALL(IF(Lookup_PestUse!$B$1:$B$1452='Input Data'!$C$12,ROW(Lookup_PestUse!$B$1:$B$1452)),ROW(Lookup_PestUse!115:115)),1)),"",INDEX(Lookup_PestUse!$A$1:$B$1452,SMALL(IF(Lookup_PestUse!$B$1:$B$1452='Input Data'!$C$12,ROW(Lookup_PestUse!$B$1:$B$1452)),ROW(Lookup_PestUse!115:115)),1))</f>
        <v/>
      </c>
      <c r="B29" s="160" t="str">
        <f t="array" ref="B29">IF(ISERROR(INDEX(Lookup_PestUse!$A$1:$D$1452,MATCH(1,(Lookup_PestUse!$A$1:$A$1452=$A29)*(Lookup_PestUse!$B$1:$B$1452='Input Data'!$C$12),0),3)),"",INDEX(Lookup_PestUse!$A$1:$D$1452,MATCH(1,(Lookup_PestUse!$A$1:$A$1452=$A29)*(Lookup_PestUse!$B$1:$B$1452='Input Data'!$C$12),0),3))</f>
        <v/>
      </c>
      <c r="C29" s="161" t="str">
        <f t="array" ref="C29">IF(ISERROR(INDEX(Lookup_PestUse!$A$1:$D$1452,MATCH(1,(Lookup_PestUse!$A$1:$A$1452=$A29)*(Lookup_PestUse!$B$1:$B$1452='Input Data'!$C$12),0),4)),"",INDEX(Lookup_PestUse!$A$1:$D$1452,MATCH(1,(Lookup_PestUse!$A$1:$A$1452=$A29)*(Lookup_PestUse!$B$1:$B$1452='Input Data'!$C$12),0),4))</f>
        <v/>
      </c>
      <c r="D29" s="162"/>
      <c r="E29" s="163"/>
      <c r="F29" s="152"/>
      <c r="G29" s="162"/>
      <c r="H29" s="164"/>
      <c r="I29" s="164"/>
      <c r="J29" s="164"/>
      <c r="K29" s="163"/>
      <c r="L29" s="151"/>
      <c r="M29" s="147"/>
      <c r="N29" s="147"/>
      <c r="O29" s="147"/>
      <c r="P29" s="147"/>
      <c r="Q29" s="147"/>
      <c r="R29" s="147"/>
      <c r="S29" s="147"/>
      <c r="T29" s="147"/>
      <c r="U29" s="147"/>
      <c r="V29" s="148"/>
      <c r="W29" s="151"/>
      <c r="X29" s="143"/>
      <c r="Y29" s="143"/>
      <c r="Z29" s="143"/>
      <c r="AA29" s="143"/>
      <c r="AB29" s="143"/>
      <c r="AC29" s="143"/>
      <c r="AD29" s="143"/>
      <c r="AE29" s="143"/>
      <c r="AF29" s="143"/>
      <c r="AG29" s="143"/>
      <c r="AH29" s="143"/>
      <c r="AI29" s="143"/>
      <c r="AJ29" s="143"/>
      <c r="AK29" s="143"/>
      <c r="AL29" s="143"/>
      <c r="AM29" s="143"/>
      <c r="AN29" s="143"/>
      <c r="AO29" s="143"/>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row>
    <row r="30" spans="1:181" s="17" customFormat="1" x14ac:dyDescent="0.2">
      <c r="A30" s="159" t="str">
        <f t="array" ref="A30">IF(ISERROR(INDEX(Lookup_PestUse!$A$1:$D$1452,SMALL(IF(Lookup_PestUse!$B$1:$B$1452='Input Data'!$C$12,ROW(Lookup_PestUse!$B$1:$B$1452)),ROW(Lookup_PestUse!116:116)),1)),"",INDEX(Lookup_PestUse!$A$1:$B$1452,SMALL(IF(Lookup_PestUse!$B$1:$B$1452='Input Data'!$C$12,ROW(Lookup_PestUse!$B$1:$B$1452)),ROW(Lookup_PestUse!116:116)),1))</f>
        <v/>
      </c>
      <c r="B30" s="160" t="str">
        <f t="array" ref="B30">IF(ISERROR(INDEX(Lookup_PestUse!$A$1:$D$1452,MATCH(1,(Lookup_PestUse!$A$1:$A$1452=$A30)*(Lookup_PestUse!$B$1:$B$1452='Input Data'!$C$12),0),3)),"",INDEX(Lookup_PestUse!$A$1:$D$1452,MATCH(1,(Lookup_PestUse!$A$1:$A$1452=$A30)*(Lookup_PestUse!$B$1:$B$1452='Input Data'!$C$12),0),3))</f>
        <v/>
      </c>
      <c r="C30" s="161" t="str">
        <f t="array" ref="C30">IF(ISERROR(INDEX(Lookup_PestUse!$A$1:$D$1452,MATCH(1,(Lookup_PestUse!$A$1:$A$1452=$A30)*(Lookup_PestUse!$B$1:$B$1452='Input Data'!$C$12),0),4)),"",INDEX(Lookup_PestUse!$A$1:$D$1452,MATCH(1,(Lookup_PestUse!$A$1:$A$1452=$A30)*(Lookup_PestUse!$B$1:$B$1452='Input Data'!$C$12),0),4))</f>
        <v/>
      </c>
      <c r="D30" s="162"/>
      <c r="E30" s="163"/>
      <c r="F30" s="152"/>
      <c r="G30" s="162"/>
      <c r="H30" s="164"/>
      <c r="I30" s="164"/>
      <c r="J30" s="164"/>
      <c r="K30" s="163"/>
      <c r="L30" s="151"/>
      <c r="M30" s="147"/>
      <c r="N30" s="147"/>
      <c r="O30" s="147"/>
      <c r="P30" s="147"/>
      <c r="Q30" s="147"/>
      <c r="R30" s="147"/>
      <c r="S30" s="147"/>
      <c r="T30" s="147"/>
      <c r="U30" s="147"/>
      <c r="V30" s="148"/>
      <c r="W30" s="151"/>
      <c r="X30" s="143"/>
      <c r="Y30" s="143"/>
      <c r="Z30" s="143"/>
      <c r="AA30" s="143"/>
      <c r="AB30" s="143"/>
      <c r="AC30" s="143"/>
      <c r="AD30" s="143"/>
      <c r="AE30" s="143"/>
      <c r="AF30" s="143"/>
      <c r="AG30" s="143"/>
      <c r="AH30" s="143"/>
      <c r="AI30" s="143"/>
      <c r="AJ30" s="143"/>
      <c r="AK30" s="143"/>
      <c r="AL30" s="143"/>
      <c r="AM30" s="143"/>
      <c r="AN30" s="143"/>
      <c r="AO30" s="143"/>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row>
    <row r="31" spans="1:181" s="17" customFormat="1" x14ac:dyDescent="0.2">
      <c r="A31" s="159" t="str">
        <f t="array" ref="A31">IF(ISERROR(INDEX(Lookup_PestUse!$A$1:$D$1452,SMALL(IF(Lookup_PestUse!$B$1:$B$1452='Input Data'!$C$12,ROW(Lookup_PestUse!$B$1:$B$1452)),ROW(Lookup_PestUse!117:117)),1)),"",INDEX(Lookup_PestUse!$A$1:$B$1452,SMALL(IF(Lookup_PestUse!$B$1:$B$1452='Input Data'!$C$12,ROW(Lookup_PestUse!$B$1:$B$1452)),ROW(Lookup_PestUse!117:117)),1))</f>
        <v/>
      </c>
      <c r="B31" s="160" t="str">
        <f t="array" ref="B31">IF(ISERROR(INDEX(Lookup_PestUse!$A$1:$D$1452,MATCH(1,(Lookup_PestUse!$A$1:$A$1452=$A31)*(Lookup_PestUse!$B$1:$B$1452='Input Data'!$C$12),0),3)),"",INDEX(Lookup_PestUse!$A$1:$D$1452,MATCH(1,(Lookup_PestUse!$A$1:$A$1452=$A31)*(Lookup_PestUse!$B$1:$B$1452='Input Data'!$C$12),0),3))</f>
        <v/>
      </c>
      <c r="C31" s="161" t="str">
        <f t="array" ref="C31">IF(ISERROR(INDEX(Lookup_PestUse!$A$1:$D$1452,MATCH(1,(Lookup_PestUse!$A$1:$A$1452=$A31)*(Lookup_PestUse!$B$1:$B$1452='Input Data'!$C$12),0),4)),"",INDEX(Lookup_PestUse!$A$1:$D$1452,MATCH(1,(Lookup_PestUse!$A$1:$A$1452=$A31)*(Lookup_PestUse!$B$1:$B$1452='Input Data'!$C$12),0),4))</f>
        <v/>
      </c>
      <c r="D31" s="162"/>
      <c r="E31" s="163"/>
      <c r="F31" s="152"/>
      <c r="G31" s="162"/>
      <c r="H31" s="164"/>
      <c r="I31" s="164"/>
      <c r="J31" s="164"/>
      <c r="K31" s="163"/>
      <c r="L31" s="151"/>
      <c r="M31" s="147"/>
      <c r="N31" s="147"/>
      <c r="O31" s="147"/>
      <c r="P31" s="147"/>
      <c r="Q31" s="147"/>
      <c r="R31" s="147"/>
      <c r="S31" s="147"/>
      <c r="T31" s="147"/>
      <c r="U31" s="147"/>
      <c r="V31" s="148"/>
      <c r="W31" s="151"/>
      <c r="X31" s="143"/>
      <c r="Y31" s="143"/>
      <c r="Z31" s="143"/>
      <c r="AA31" s="143"/>
      <c r="AB31" s="143"/>
      <c r="AC31" s="143"/>
      <c r="AD31" s="143"/>
      <c r="AE31" s="143"/>
      <c r="AF31" s="143"/>
      <c r="AG31" s="143"/>
      <c r="AH31" s="143"/>
      <c r="AI31" s="143"/>
      <c r="AJ31" s="143"/>
      <c r="AK31" s="143"/>
      <c r="AL31" s="143"/>
      <c r="AM31" s="143"/>
      <c r="AN31" s="143"/>
      <c r="AO31" s="143"/>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row>
    <row r="32" spans="1:181" s="17" customFormat="1" x14ac:dyDescent="0.2">
      <c r="A32" s="159" t="str">
        <f t="array" ref="A32">IF(ISERROR(INDEX(Lookup_PestUse!$A$1:$D$1452,SMALL(IF(Lookup_PestUse!$B$1:$B$1452='Input Data'!$C$12,ROW(Lookup_PestUse!$B$1:$B$1452)),ROW(Lookup_PestUse!118:118)),1)),"",INDEX(Lookup_PestUse!$A$1:$B$1452,SMALL(IF(Lookup_PestUse!$B$1:$B$1452='Input Data'!$C$12,ROW(Lookup_PestUse!$B$1:$B$1452)),ROW(Lookup_PestUse!118:118)),1))</f>
        <v/>
      </c>
      <c r="B32" s="160" t="str">
        <f t="array" ref="B32">IF(ISERROR(INDEX(Lookup_PestUse!$A$1:$D$1452,MATCH(1,(Lookup_PestUse!$A$1:$A$1452=$A32)*(Lookup_PestUse!$B$1:$B$1452='Input Data'!$C$12),0),3)),"",INDEX(Lookup_PestUse!$A$1:$D$1452,MATCH(1,(Lookup_PestUse!$A$1:$A$1452=$A32)*(Lookup_PestUse!$B$1:$B$1452='Input Data'!$C$12),0),3))</f>
        <v/>
      </c>
      <c r="C32" s="161" t="str">
        <f t="array" ref="C32">IF(ISERROR(INDEX(Lookup_PestUse!$A$1:$D$1452,MATCH(1,(Lookup_PestUse!$A$1:$A$1452=$A32)*(Lookup_PestUse!$B$1:$B$1452='Input Data'!$C$12),0),4)),"",INDEX(Lookup_PestUse!$A$1:$D$1452,MATCH(1,(Lookup_PestUse!$A$1:$A$1452=$A32)*(Lookup_PestUse!$B$1:$B$1452='Input Data'!$C$12),0),4))</f>
        <v/>
      </c>
      <c r="D32" s="162"/>
      <c r="E32" s="163"/>
      <c r="F32" s="152"/>
      <c r="G32" s="162"/>
      <c r="H32" s="164"/>
      <c r="I32" s="164"/>
      <c r="J32" s="164"/>
      <c r="K32" s="163"/>
      <c r="L32" s="151"/>
      <c r="M32" s="147"/>
      <c r="N32" s="147"/>
      <c r="O32" s="147"/>
      <c r="P32" s="147"/>
      <c r="Q32" s="147"/>
      <c r="R32" s="147"/>
      <c r="S32" s="147"/>
      <c r="T32" s="147"/>
      <c r="U32" s="147"/>
      <c r="V32" s="148"/>
      <c r="W32" s="151"/>
      <c r="X32" s="143"/>
      <c r="Y32" s="143"/>
      <c r="Z32" s="143"/>
      <c r="AA32" s="143"/>
      <c r="AB32" s="143"/>
      <c r="AC32" s="143"/>
      <c r="AD32" s="143"/>
      <c r="AE32" s="143"/>
      <c r="AF32" s="143"/>
      <c r="AG32" s="143"/>
      <c r="AH32" s="143"/>
      <c r="AI32" s="143"/>
      <c r="AJ32" s="143"/>
      <c r="AK32" s="143"/>
      <c r="AL32" s="143"/>
      <c r="AM32" s="143"/>
      <c r="AN32" s="143"/>
      <c r="AO32" s="143"/>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row>
    <row r="33" spans="1:181" s="17" customFormat="1" x14ac:dyDescent="0.2">
      <c r="A33" s="159" t="str">
        <f t="array" ref="A33">IF(ISERROR(INDEX(Lookup_PestUse!$A$1:$D$1452,SMALL(IF(Lookup_PestUse!$B$1:$B$1452='Input Data'!$C$12,ROW(Lookup_PestUse!$B$1:$B$1452)),ROW(Lookup_PestUse!119:119)),1)),"",INDEX(Lookup_PestUse!$A$1:$B$1452,SMALL(IF(Lookup_PestUse!$B$1:$B$1452='Input Data'!$C$12,ROW(Lookup_PestUse!$B$1:$B$1452)),ROW(Lookup_PestUse!119:119)),1))</f>
        <v/>
      </c>
      <c r="B33" s="160" t="str">
        <f t="array" ref="B33">IF(ISERROR(INDEX(Lookup_PestUse!$A$1:$D$1452,MATCH(1,(Lookup_PestUse!$A$1:$A$1452=$A33)*(Lookup_PestUse!$B$1:$B$1452='Input Data'!$C$12),0),3)),"",INDEX(Lookup_PestUse!$A$1:$D$1452,MATCH(1,(Lookup_PestUse!$A$1:$A$1452=$A33)*(Lookup_PestUse!$B$1:$B$1452='Input Data'!$C$12),0),3))</f>
        <v/>
      </c>
      <c r="C33" s="161" t="str">
        <f t="array" ref="C33">IF(ISERROR(INDEX(Lookup_PestUse!$A$1:$D$1452,MATCH(1,(Lookup_PestUse!$A$1:$A$1452=$A33)*(Lookup_PestUse!$B$1:$B$1452='Input Data'!$C$12),0),4)),"",INDEX(Lookup_PestUse!$A$1:$D$1452,MATCH(1,(Lookup_PestUse!$A$1:$A$1452=$A33)*(Lookup_PestUse!$B$1:$B$1452='Input Data'!$C$12),0),4))</f>
        <v/>
      </c>
      <c r="D33" s="162"/>
      <c r="E33" s="163"/>
      <c r="F33" s="152"/>
      <c r="G33" s="162"/>
      <c r="H33" s="164"/>
      <c r="I33" s="164"/>
      <c r="J33" s="164"/>
      <c r="K33" s="163"/>
      <c r="L33" s="151"/>
      <c r="M33" s="147"/>
      <c r="N33" s="147"/>
      <c r="O33" s="147"/>
      <c r="P33" s="147"/>
      <c r="Q33" s="147"/>
      <c r="R33" s="147"/>
      <c r="S33" s="147"/>
      <c r="T33" s="147"/>
      <c r="U33" s="147"/>
      <c r="V33" s="148"/>
      <c r="W33" s="151"/>
      <c r="X33" s="143"/>
      <c r="Y33" s="143"/>
      <c r="Z33" s="143"/>
      <c r="AA33" s="143"/>
      <c r="AB33" s="143"/>
      <c r="AC33" s="143"/>
      <c r="AD33" s="143"/>
      <c r="AE33" s="143"/>
      <c r="AF33" s="143"/>
      <c r="AG33" s="143"/>
      <c r="AH33" s="143"/>
      <c r="AI33" s="143"/>
      <c r="AJ33" s="143"/>
      <c r="AK33" s="143"/>
      <c r="AL33" s="143"/>
      <c r="AM33" s="143"/>
      <c r="AN33" s="143"/>
      <c r="AO33" s="143"/>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row>
    <row r="34" spans="1:181" s="17" customFormat="1" x14ac:dyDescent="0.2">
      <c r="A34" s="159" t="str">
        <f t="array" ref="A34">IF(ISERROR(INDEX(Lookup_PestUse!$A$1:$D$1452,SMALL(IF(Lookup_PestUse!$B$1:$B$1452='Input Data'!$C$12,ROW(Lookup_PestUse!$B$1:$B$1452)),ROW(Lookup_PestUse!120:120)),1)),"",INDEX(Lookup_PestUse!$A$1:$B$1452,SMALL(IF(Lookup_PestUse!$B$1:$B$1452='Input Data'!$C$12,ROW(Lookup_PestUse!$B$1:$B$1452)),ROW(Lookup_PestUse!120:120)),1))</f>
        <v/>
      </c>
      <c r="B34" s="160" t="str">
        <f t="array" ref="B34">IF(ISERROR(INDEX(Lookup_PestUse!$A$1:$D$1452,MATCH(1,(Lookup_PestUse!$A$1:$A$1452=$A34)*(Lookup_PestUse!$B$1:$B$1452='Input Data'!$C$12),0),3)),"",INDEX(Lookup_PestUse!$A$1:$D$1452,MATCH(1,(Lookup_PestUse!$A$1:$A$1452=$A34)*(Lookup_PestUse!$B$1:$B$1452='Input Data'!$C$12),0),3))</f>
        <v/>
      </c>
      <c r="C34" s="161" t="str">
        <f t="array" ref="C34">IF(ISERROR(INDEX(Lookup_PestUse!$A$1:$D$1452,MATCH(1,(Lookup_PestUse!$A$1:$A$1452=$A34)*(Lookup_PestUse!$B$1:$B$1452='Input Data'!$C$12),0),4)),"",INDEX(Lookup_PestUse!$A$1:$D$1452,MATCH(1,(Lookup_PestUse!$A$1:$A$1452=$A34)*(Lookup_PestUse!$B$1:$B$1452='Input Data'!$C$12),0),4))</f>
        <v/>
      </c>
      <c r="D34" s="162"/>
      <c r="E34" s="163"/>
      <c r="F34" s="152"/>
      <c r="G34" s="162"/>
      <c r="H34" s="164"/>
      <c r="I34" s="164"/>
      <c r="J34" s="164"/>
      <c r="K34" s="163"/>
      <c r="L34" s="151"/>
      <c r="M34" s="147"/>
      <c r="N34" s="147"/>
      <c r="O34" s="147"/>
      <c r="P34" s="147"/>
      <c r="Q34" s="147"/>
      <c r="R34" s="147"/>
      <c r="S34" s="147"/>
      <c r="T34" s="147"/>
      <c r="U34" s="147"/>
      <c r="V34" s="148"/>
      <c r="W34" s="151"/>
      <c r="X34" s="143"/>
      <c r="Y34" s="143"/>
      <c r="Z34" s="143"/>
      <c r="AA34" s="143"/>
      <c r="AB34" s="143"/>
      <c r="AC34" s="143"/>
      <c r="AD34" s="143"/>
      <c r="AE34" s="143"/>
      <c r="AF34" s="143"/>
      <c r="AG34" s="143"/>
      <c r="AH34" s="143"/>
      <c r="AI34" s="143"/>
      <c r="AJ34" s="143"/>
      <c r="AK34" s="143"/>
      <c r="AL34" s="143"/>
      <c r="AM34" s="143"/>
      <c r="AN34" s="143"/>
      <c r="AO34" s="143"/>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row>
    <row r="35" spans="1:181" s="17" customFormat="1" x14ac:dyDescent="0.2">
      <c r="A35" s="159" t="str">
        <f t="array" ref="A35">IF(ISERROR(INDEX(Lookup_PestUse!$A$1:$D$1452,SMALL(IF(Lookup_PestUse!$B$1:$B$1452='Input Data'!$C$12,ROW(Lookup_PestUse!$B$1:$B$1452)),ROW(Lookup_PestUse!121:121)),1)),"",INDEX(Lookup_PestUse!$A$1:$B$1452,SMALL(IF(Lookup_PestUse!$B$1:$B$1452='Input Data'!$C$12,ROW(Lookup_PestUse!$B$1:$B$1452)),ROW(Lookup_PestUse!121:121)),1))</f>
        <v/>
      </c>
      <c r="B35" s="160" t="str">
        <f t="array" ref="B35">IF(ISERROR(INDEX(Lookup_PestUse!$A$1:$D$1452,MATCH(1,(Lookup_PestUse!$A$1:$A$1452=$A35)*(Lookup_PestUse!$B$1:$B$1452='Input Data'!$C$12),0),3)),"",INDEX(Lookup_PestUse!$A$1:$D$1452,MATCH(1,(Lookup_PestUse!$A$1:$A$1452=$A35)*(Lookup_PestUse!$B$1:$B$1452='Input Data'!$C$12),0),3))</f>
        <v/>
      </c>
      <c r="C35" s="161" t="str">
        <f t="array" ref="C35">IF(ISERROR(INDEX(Lookup_PestUse!$A$1:$D$1452,MATCH(1,(Lookup_PestUse!$A$1:$A$1452=$A35)*(Lookup_PestUse!$B$1:$B$1452='Input Data'!$C$12),0),4)),"",INDEX(Lookup_PestUse!$A$1:$D$1452,MATCH(1,(Lookup_PestUse!$A$1:$A$1452=$A35)*(Lookup_PestUse!$B$1:$B$1452='Input Data'!$C$12),0),4))</f>
        <v/>
      </c>
      <c r="D35" s="162"/>
      <c r="E35" s="163"/>
      <c r="F35" s="152"/>
      <c r="G35" s="162"/>
      <c r="H35" s="164"/>
      <c r="I35" s="164"/>
      <c r="J35" s="164"/>
      <c r="K35" s="163"/>
      <c r="L35" s="151"/>
      <c r="M35" s="147"/>
      <c r="N35" s="147"/>
      <c r="O35" s="147"/>
      <c r="P35" s="147"/>
      <c r="Q35" s="147"/>
      <c r="R35" s="147"/>
      <c r="S35" s="147"/>
      <c r="T35" s="147"/>
      <c r="U35" s="147"/>
      <c r="V35" s="148"/>
      <c r="W35" s="151"/>
      <c r="X35" s="143"/>
      <c r="Y35" s="143"/>
      <c r="Z35" s="143"/>
      <c r="AA35" s="143"/>
      <c r="AB35" s="143"/>
      <c r="AC35" s="143"/>
      <c r="AD35" s="143"/>
      <c r="AE35" s="143"/>
      <c r="AF35" s="143"/>
      <c r="AG35" s="143"/>
      <c r="AH35" s="143"/>
      <c r="AI35" s="143"/>
      <c r="AJ35" s="143"/>
      <c r="AK35" s="143"/>
      <c r="AL35" s="143"/>
      <c r="AM35" s="143"/>
      <c r="AN35" s="143"/>
      <c r="AO35" s="143"/>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row>
    <row r="36" spans="1:181" s="17" customFormat="1" x14ac:dyDescent="0.2">
      <c r="A36" s="159" t="str">
        <f t="array" ref="A36">IF(ISERROR(INDEX(Lookup_PestUse!$A$1:$D$1452,SMALL(IF(Lookup_PestUse!$B$1:$B$1452='Input Data'!$C$12,ROW(Lookup_PestUse!$B$1:$B$1452)),ROW(Lookup_PestUse!122:122)),1)),"",INDEX(Lookup_PestUse!$A$1:$B$1452,SMALL(IF(Lookup_PestUse!$B$1:$B$1452='Input Data'!$C$12,ROW(Lookup_PestUse!$B$1:$B$1452)),ROW(Lookup_PestUse!122:122)),1))</f>
        <v/>
      </c>
      <c r="B36" s="160" t="str">
        <f t="array" ref="B36">IF(ISERROR(INDEX(Lookup_PestUse!$A$1:$D$1452,MATCH(1,(Lookup_PestUse!$A$1:$A$1452=$A36)*(Lookup_PestUse!$B$1:$B$1452='Input Data'!$C$12),0),3)),"",INDEX(Lookup_PestUse!$A$1:$D$1452,MATCH(1,(Lookup_PestUse!$A$1:$A$1452=$A36)*(Lookup_PestUse!$B$1:$B$1452='Input Data'!$C$12),0),3))</f>
        <v/>
      </c>
      <c r="C36" s="161" t="str">
        <f t="array" ref="C36">IF(ISERROR(INDEX(Lookup_PestUse!$A$1:$D$1452,MATCH(1,(Lookup_PestUse!$A$1:$A$1452=$A36)*(Lookup_PestUse!$B$1:$B$1452='Input Data'!$C$12),0),4)),"",INDEX(Lookup_PestUse!$A$1:$D$1452,MATCH(1,(Lookup_PestUse!$A$1:$A$1452=$A36)*(Lookup_PestUse!$B$1:$B$1452='Input Data'!$C$12),0),4))</f>
        <v/>
      </c>
      <c r="D36" s="162"/>
      <c r="E36" s="163"/>
      <c r="F36" s="152"/>
      <c r="G36" s="162"/>
      <c r="H36" s="164"/>
      <c r="I36" s="164"/>
      <c r="J36" s="164"/>
      <c r="K36" s="163"/>
      <c r="L36" s="151"/>
      <c r="M36" s="147"/>
      <c r="N36" s="147"/>
      <c r="O36" s="147"/>
      <c r="P36" s="147"/>
      <c r="Q36" s="147"/>
      <c r="R36" s="147"/>
      <c r="S36" s="147"/>
      <c r="T36" s="147"/>
      <c r="U36" s="147"/>
      <c r="V36" s="148"/>
      <c r="W36" s="151"/>
      <c r="X36" s="143"/>
      <c r="Y36" s="143"/>
      <c r="Z36" s="143"/>
      <c r="AA36" s="143"/>
      <c r="AB36" s="143"/>
      <c r="AC36" s="143"/>
      <c r="AD36" s="143"/>
      <c r="AE36" s="143"/>
      <c r="AF36" s="143"/>
      <c r="AG36" s="143"/>
      <c r="AH36" s="143"/>
      <c r="AI36" s="143"/>
      <c r="AJ36" s="143"/>
      <c r="AK36" s="143"/>
      <c r="AL36" s="143"/>
      <c r="AM36" s="143"/>
      <c r="AN36" s="143"/>
      <c r="AO36" s="143"/>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row>
    <row r="37" spans="1:181" s="17" customFormat="1" x14ac:dyDescent="0.2">
      <c r="A37" s="159" t="str">
        <f t="array" ref="A37">IF(ISERROR(INDEX(Lookup_PestUse!$A$1:$D$1452,SMALL(IF(Lookup_PestUse!$B$1:$B$1452='Input Data'!$C$12,ROW(Lookup_PestUse!$B$1:$B$1452)),ROW(Lookup_PestUse!123:123)),1)),"",INDEX(Lookup_PestUse!$A$1:$B$1452,SMALL(IF(Lookup_PestUse!$B$1:$B$1452='Input Data'!$C$12,ROW(Lookup_PestUse!$B$1:$B$1452)),ROW(Lookup_PestUse!123:123)),1))</f>
        <v/>
      </c>
      <c r="B37" s="160" t="str">
        <f t="array" ref="B37">IF(ISERROR(INDEX(Lookup_PestUse!$A$1:$D$1452,MATCH(1,(Lookup_PestUse!$A$1:$A$1452=$A37)*(Lookup_PestUse!$B$1:$B$1452='Input Data'!$C$12),0),3)),"",INDEX(Lookup_PestUse!$A$1:$D$1452,MATCH(1,(Lookup_PestUse!$A$1:$A$1452=$A37)*(Lookup_PestUse!$B$1:$B$1452='Input Data'!$C$12),0),3))</f>
        <v/>
      </c>
      <c r="C37" s="161" t="str">
        <f t="array" ref="C37">IF(ISERROR(INDEX(Lookup_PestUse!$A$1:$D$1452,MATCH(1,(Lookup_PestUse!$A$1:$A$1452=$A37)*(Lookup_PestUse!$B$1:$B$1452='Input Data'!$C$12),0),4)),"",INDEX(Lookup_PestUse!$A$1:$D$1452,MATCH(1,(Lookup_PestUse!$A$1:$A$1452=$A37)*(Lookup_PestUse!$B$1:$B$1452='Input Data'!$C$12),0),4))</f>
        <v/>
      </c>
      <c r="D37" s="162"/>
      <c r="E37" s="163"/>
      <c r="F37" s="152"/>
      <c r="G37" s="162"/>
      <c r="H37" s="164"/>
      <c r="I37" s="164"/>
      <c r="J37" s="164"/>
      <c r="K37" s="163"/>
      <c r="L37" s="151"/>
      <c r="M37" s="147"/>
      <c r="N37" s="147"/>
      <c r="O37" s="147"/>
      <c r="P37" s="147"/>
      <c r="Q37" s="147"/>
      <c r="R37" s="147"/>
      <c r="S37" s="147"/>
      <c r="T37" s="147"/>
      <c r="U37" s="147"/>
      <c r="V37" s="148"/>
      <c r="W37" s="151"/>
      <c r="X37" s="143"/>
      <c r="Y37" s="143"/>
      <c r="Z37" s="143"/>
      <c r="AA37" s="143"/>
      <c r="AB37" s="143"/>
      <c r="AC37" s="143"/>
      <c r="AD37" s="143"/>
      <c r="AE37" s="143"/>
      <c r="AF37" s="143"/>
      <c r="AG37" s="143"/>
      <c r="AH37" s="143"/>
      <c r="AI37" s="143"/>
      <c r="AJ37" s="143"/>
      <c r="AK37" s="143"/>
      <c r="AL37" s="143"/>
      <c r="AM37" s="143"/>
      <c r="AN37" s="143"/>
      <c r="AO37" s="143"/>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row>
    <row r="38" spans="1:181" s="17" customFormat="1" x14ac:dyDescent="0.2">
      <c r="A38" s="159" t="str">
        <f t="array" ref="A38">IF(ISERROR(INDEX(Lookup_PestUse!$A$1:$D$1452,SMALL(IF(Lookup_PestUse!$B$1:$B$1452='Input Data'!$C$12,ROW(Lookup_PestUse!$B$1:$B$1452)),ROW(Lookup_PestUse!124:124)),1)),"",INDEX(Lookup_PestUse!$A$1:$B$1452,SMALL(IF(Lookup_PestUse!$B$1:$B$1452='Input Data'!$C$12,ROW(Lookup_PestUse!$B$1:$B$1452)),ROW(Lookup_PestUse!124:124)),1))</f>
        <v/>
      </c>
      <c r="B38" s="160" t="str">
        <f t="array" ref="B38">IF(ISERROR(INDEX(Lookup_PestUse!$A$1:$D$1452,MATCH(1,(Lookup_PestUse!$A$1:$A$1452=$A38)*(Lookup_PestUse!$B$1:$B$1452='Input Data'!$C$12),0),3)),"",INDEX(Lookup_PestUse!$A$1:$D$1452,MATCH(1,(Lookup_PestUse!$A$1:$A$1452=$A38)*(Lookup_PestUse!$B$1:$B$1452='Input Data'!$C$12),0),3))</f>
        <v/>
      </c>
      <c r="C38" s="161" t="str">
        <f t="array" ref="C38">IF(ISERROR(INDEX(Lookup_PestUse!$A$1:$D$1452,MATCH(1,(Lookup_PestUse!$A$1:$A$1452=$A38)*(Lookup_PestUse!$B$1:$B$1452='Input Data'!$C$12),0),4)),"",INDEX(Lookup_PestUse!$A$1:$D$1452,MATCH(1,(Lookup_PestUse!$A$1:$A$1452=$A38)*(Lookup_PestUse!$B$1:$B$1452='Input Data'!$C$12),0),4))</f>
        <v/>
      </c>
      <c r="D38" s="162"/>
      <c r="E38" s="163"/>
      <c r="F38" s="152"/>
      <c r="G38" s="162"/>
      <c r="H38" s="164"/>
      <c r="I38" s="164"/>
      <c r="J38" s="164"/>
      <c r="K38" s="163"/>
      <c r="L38" s="151"/>
      <c r="M38" s="147"/>
      <c r="N38" s="147"/>
      <c r="O38" s="147"/>
      <c r="P38" s="147"/>
      <c r="Q38" s="147"/>
      <c r="R38" s="147"/>
      <c r="S38" s="147"/>
      <c r="T38" s="147"/>
      <c r="U38" s="147"/>
      <c r="V38" s="148"/>
      <c r="W38" s="151"/>
      <c r="X38" s="143"/>
      <c r="Y38" s="143"/>
      <c r="Z38" s="143"/>
      <c r="AA38" s="143"/>
      <c r="AB38" s="143"/>
      <c r="AC38" s="143"/>
      <c r="AD38" s="143"/>
      <c r="AE38" s="143"/>
      <c r="AF38" s="143"/>
      <c r="AG38" s="143"/>
      <c r="AH38" s="143"/>
      <c r="AI38" s="143"/>
      <c r="AJ38" s="143"/>
      <c r="AK38" s="143"/>
      <c r="AL38" s="143"/>
      <c r="AM38" s="143"/>
      <c r="AN38" s="143"/>
      <c r="AO38" s="143"/>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row>
    <row r="39" spans="1:181" s="17" customFormat="1" x14ac:dyDescent="0.2">
      <c r="A39" s="159" t="str">
        <f t="array" ref="A39">IF(ISERROR(INDEX(Lookup_PestUse!$A$1:$D$1452,SMALL(IF(Lookup_PestUse!$B$1:$B$1452='Input Data'!$C$12,ROW(Lookup_PestUse!$B$1:$B$1452)),ROW(Lookup_PestUse!125:125)),1)),"",INDEX(Lookup_PestUse!$A$1:$B$1452,SMALL(IF(Lookup_PestUse!$B$1:$B$1452='Input Data'!$C$12,ROW(Lookup_PestUse!$B$1:$B$1452)),ROW(Lookup_PestUse!125:125)),1))</f>
        <v/>
      </c>
      <c r="B39" s="160" t="str">
        <f t="array" ref="B39">IF(ISERROR(INDEX(Lookup_PestUse!$A$1:$D$1452,MATCH(1,(Lookup_PestUse!$A$1:$A$1452=$A39)*(Lookup_PestUse!$B$1:$B$1452='Input Data'!$C$12),0),3)),"",INDEX(Lookup_PestUse!$A$1:$D$1452,MATCH(1,(Lookup_PestUse!$A$1:$A$1452=$A39)*(Lookup_PestUse!$B$1:$B$1452='Input Data'!$C$12),0),3))</f>
        <v/>
      </c>
      <c r="C39" s="161" t="str">
        <f t="array" ref="C39">IF(ISERROR(INDEX(Lookup_PestUse!$A$1:$D$1452,MATCH(1,(Lookup_PestUse!$A$1:$A$1452=$A39)*(Lookup_PestUse!$B$1:$B$1452='Input Data'!$C$12),0),4)),"",INDEX(Lookup_PestUse!$A$1:$D$1452,MATCH(1,(Lookup_PestUse!$A$1:$A$1452=$A39)*(Lookup_PestUse!$B$1:$B$1452='Input Data'!$C$12),0),4))</f>
        <v/>
      </c>
      <c r="D39" s="162"/>
      <c r="E39" s="163"/>
      <c r="F39" s="152"/>
      <c r="G39" s="162"/>
      <c r="H39" s="164"/>
      <c r="I39" s="164"/>
      <c r="J39" s="164"/>
      <c r="K39" s="163"/>
      <c r="L39" s="151"/>
      <c r="M39" s="147"/>
      <c r="N39" s="147"/>
      <c r="O39" s="147"/>
      <c r="P39" s="147"/>
      <c r="Q39" s="147"/>
      <c r="R39" s="147"/>
      <c r="S39" s="147"/>
      <c r="T39" s="147"/>
      <c r="U39" s="147"/>
      <c r="V39" s="148"/>
      <c r="W39" s="151"/>
      <c r="X39" s="143"/>
      <c r="Y39" s="143"/>
      <c r="Z39" s="143"/>
      <c r="AA39" s="143"/>
      <c r="AB39" s="143"/>
      <c r="AC39" s="143"/>
      <c r="AD39" s="143"/>
      <c r="AE39" s="143"/>
      <c r="AF39" s="143"/>
      <c r="AG39" s="143"/>
      <c r="AH39" s="143"/>
      <c r="AI39" s="143"/>
      <c r="AJ39" s="143"/>
      <c r="AK39" s="143"/>
      <c r="AL39" s="143"/>
      <c r="AM39" s="143"/>
      <c r="AN39" s="143"/>
      <c r="AO39" s="143"/>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row>
    <row r="40" spans="1:181" s="17" customFormat="1" x14ac:dyDescent="0.2">
      <c r="A40" s="159" t="str">
        <f t="array" ref="A40">IF(ISERROR(INDEX(Lookup_PestUse!$A$1:$D$1452,SMALL(IF(Lookup_PestUse!$B$1:$B$1452='Input Data'!$C$12,ROW(Lookup_PestUse!$B$1:$B$1452)),ROW(Lookup_PestUse!126:126)),1)),"",INDEX(Lookup_PestUse!$A$1:$B$1452,SMALL(IF(Lookup_PestUse!$B$1:$B$1452='Input Data'!$C$12,ROW(Lookup_PestUse!$B$1:$B$1452)),ROW(Lookup_PestUse!126:126)),1))</f>
        <v/>
      </c>
      <c r="B40" s="160" t="str">
        <f t="array" ref="B40">IF(ISERROR(INDEX(Lookup_PestUse!$A$1:$D$1452,MATCH(1,(Lookup_PestUse!$A$1:$A$1452=$A40)*(Lookup_PestUse!$B$1:$B$1452='Input Data'!$C$12),0),3)),"",INDEX(Lookup_PestUse!$A$1:$D$1452,MATCH(1,(Lookup_PestUse!$A$1:$A$1452=$A40)*(Lookup_PestUse!$B$1:$B$1452='Input Data'!$C$12),0),3))</f>
        <v/>
      </c>
      <c r="C40" s="161" t="str">
        <f t="array" ref="C40">IF(ISERROR(INDEX(Lookup_PestUse!$A$1:$D$1452,MATCH(1,(Lookup_PestUse!$A$1:$A$1452=$A40)*(Lookup_PestUse!$B$1:$B$1452='Input Data'!$C$12),0),4)),"",INDEX(Lookup_PestUse!$A$1:$D$1452,MATCH(1,(Lookup_PestUse!$A$1:$A$1452=$A40)*(Lookup_PestUse!$B$1:$B$1452='Input Data'!$C$12),0),4))</f>
        <v/>
      </c>
      <c r="D40" s="162"/>
      <c r="E40" s="163"/>
      <c r="F40" s="152"/>
      <c r="G40" s="162"/>
      <c r="H40" s="164"/>
      <c r="I40" s="164"/>
      <c r="J40" s="164"/>
      <c r="K40" s="163"/>
      <c r="L40" s="151"/>
      <c r="M40" s="147"/>
      <c r="N40" s="147"/>
      <c r="O40" s="147"/>
      <c r="P40" s="147"/>
      <c r="Q40" s="147"/>
      <c r="R40" s="147"/>
      <c r="S40" s="147"/>
      <c r="T40" s="147"/>
      <c r="U40" s="147"/>
      <c r="V40" s="148"/>
      <c r="W40" s="151"/>
      <c r="X40" s="143"/>
      <c r="Y40" s="143"/>
      <c r="Z40" s="143"/>
      <c r="AA40" s="143"/>
      <c r="AB40" s="143"/>
      <c r="AC40" s="143"/>
      <c r="AD40" s="143"/>
      <c r="AE40" s="143"/>
      <c r="AF40" s="143"/>
      <c r="AG40" s="143"/>
      <c r="AH40" s="143"/>
      <c r="AI40" s="143"/>
      <c r="AJ40" s="143"/>
      <c r="AK40" s="143"/>
      <c r="AL40" s="143"/>
      <c r="AM40" s="143"/>
      <c r="AN40" s="143"/>
      <c r="AO40" s="143"/>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row>
    <row r="41" spans="1:181" s="17" customFormat="1" x14ac:dyDescent="0.2">
      <c r="A41" s="159" t="str">
        <f t="array" ref="A41">IF(ISERROR(INDEX(Lookup_PestUse!$A$1:$D$1452,SMALL(IF(Lookup_PestUse!$B$1:$B$1452='Input Data'!$C$12,ROW(Lookup_PestUse!$B$1:$B$1452)),ROW(Lookup_PestUse!127:127)),1)),"",INDEX(Lookup_PestUse!$A$1:$B$1452,SMALL(IF(Lookup_PestUse!$B$1:$B$1452='Input Data'!$C$12,ROW(Lookup_PestUse!$B$1:$B$1452)),ROW(Lookup_PestUse!127:127)),1))</f>
        <v/>
      </c>
      <c r="B41" s="160" t="str">
        <f t="array" ref="B41">IF(ISERROR(INDEX(Lookup_PestUse!$A$1:$D$1452,MATCH(1,(Lookup_PestUse!$A$1:$A$1452=$A41)*(Lookup_PestUse!$B$1:$B$1452='Input Data'!$C$12),0),3)),"",INDEX(Lookup_PestUse!$A$1:$D$1452,MATCH(1,(Lookup_PestUse!$A$1:$A$1452=$A41)*(Lookup_PestUse!$B$1:$B$1452='Input Data'!$C$12),0),3))</f>
        <v/>
      </c>
      <c r="C41" s="161" t="str">
        <f t="array" ref="C41">IF(ISERROR(INDEX(Lookup_PestUse!$A$1:$D$1452,MATCH(1,(Lookup_PestUse!$A$1:$A$1452=$A41)*(Lookup_PestUse!$B$1:$B$1452='Input Data'!$C$12),0),4)),"",INDEX(Lookup_PestUse!$A$1:$D$1452,MATCH(1,(Lookup_PestUse!$A$1:$A$1452=$A41)*(Lookup_PestUse!$B$1:$B$1452='Input Data'!$C$12),0),4))</f>
        <v/>
      </c>
      <c r="D41" s="162"/>
      <c r="E41" s="163"/>
      <c r="F41" s="152"/>
      <c r="G41" s="162"/>
      <c r="H41" s="164"/>
      <c r="I41" s="164"/>
      <c r="J41" s="164"/>
      <c r="K41" s="163"/>
      <c r="L41" s="151"/>
      <c r="M41" s="147"/>
      <c r="N41" s="147"/>
      <c r="O41" s="147"/>
      <c r="P41" s="147"/>
      <c r="Q41" s="147"/>
      <c r="R41" s="147"/>
      <c r="S41" s="147"/>
      <c r="T41" s="147"/>
      <c r="U41" s="147"/>
      <c r="V41" s="148"/>
      <c r="W41" s="151"/>
      <c r="X41" s="143"/>
      <c r="Y41" s="143"/>
      <c r="Z41" s="143"/>
      <c r="AA41" s="143"/>
      <c r="AB41" s="143"/>
      <c r="AC41" s="143"/>
      <c r="AD41" s="143"/>
      <c r="AE41" s="143"/>
      <c r="AF41" s="143"/>
      <c r="AG41" s="143"/>
      <c r="AH41" s="143"/>
      <c r="AI41" s="143"/>
      <c r="AJ41" s="143"/>
      <c r="AK41" s="143"/>
      <c r="AL41" s="143"/>
      <c r="AM41" s="143"/>
      <c r="AN41" s="143"/>
      <c r="AO41" s="143"/>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row>
    <row r="42" spans="1:181" s="17" customFormat="1" x14ac:dyDescent="0.2">
      <c r="A42" s="159" t="str">
        <f t="array" ref="A42">IF(ISERROR(INDEX(Lookup_PestUse!$A$1:$D$1452,SMALL(IF(Lookup_PestUse!$B$1:$B$1452='Input Data'!$C$12,ROW(Lookup_PestUse!$B$1:$B$1452)),ROW(Lookup_PestUse!128:128)),1)),"",INDEX(Lookup_PestUse!$A$1:$B$1452,SMALL(IF(Lookup_PestUse!$B$1:$B$1452='Input Data'!$C$12,ROW(Lookup_PestUse!$B$1:$B$1452)),ROW(Lookup_PestUse!128:128)),1))</f>
        <v/>
      </c>
      <c r="B42" s="160" t="str">
        <f t="array" ref="B42">IF(ISERROR(INDEX(Lookup_PestUse!$A$1:$D$1452,MATCH(1,(Lookup_PestUse!$A$1:$A$1452=$A42)*(Lookup_PestUse!$B$1:$B$1452='Input Data'!$C$12),0),3)),"",INDEX(Lookup_PestUse!$A$1:$D$1452,MATCH(1,(Lookup_PestUse!$A$1:$A$1452=$A42)*(Lookup_PestUse!$B$1:$B$1452='Input Data'!$C$12),0),3))</f>
        <v/>
      </c>
      <c r="C42" s="161" t="str">
        <f t="array" ref="C42">IF(ISERROR(INDEX(Lookup_PestUse!$A$1:$D$1452,MATCH(1,(Lookup_PestUse!$A$1:$A$1452=$A42)*(Lookup_PestUse!$B$1:$B$1452='Input Data'!$C$12),0),4)),"",INDEX(Lookup_PestUse!$A$1:$D$1452,MATCH(1,(Lookup_PestUse!$A$1:$A$1452=$A42)*(Lookup_PestUse!$B$1:$B$1452='Input Data'!$C$12),0),4))</f>
        <v/>
      </c>
      <c r="D42" s="162"/>
      <c r="E42" s="163"/>
      <c r="F42" s="152"/>
      <c r="G42" s="162"/>
      <c r="H42" s="164"/>
      <c r="I42" s="164"/>
      <c r="J42" s="164"/>
      <c r="K42" s="163"/>
      <c r="L42" s="151"/>
      <c r="M42" s="147"/>
      <c r="N42" s="147"/>
      <c r="O42" s="147"/>
      <c r="P42" s="147"/>
      <c r="Q42" s="147"/>
      <c r="R42" s="147"/>
      <c r="S42" s="147"/>
      <c r="T42" s="147"/>
      <c r="U42" s="147"/>
      <c r="V42" s="148"/>
      <c r="W42" s="151"/>
      <c r="X42" s="143"/>
      <c r="Y42" s="143"/>
      <c r="Z42" s="143"/>
      <c r="AA42" s="143"/>
      <c r="AB42" s="143"/>
      <c r="AC42" s="143"/>
      <c r="AD42" s="143"/>
      <c r="AE42" s="143"/>
      <c r="AF42" s="143"/>
      <c r="AG42" s="143"/>
      <c r="AH42" s="143"/>
      <c r="AI42" s="143"/>
      <c r="AJ42" s="143"/>
      <c r="AK42" s="143"/>
      <c r="AL42" s="143"/>
      <c r="AM42" s="143"/>
      <c r="AN42" s="143"/>
      <c r="AO42" s="143"/>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row>
    <row r="43" spans="1:181" s="17" customFormat="1" x14ac:dyDescent="0.2">
      <c r="A43" s="159" t="str">
        <f t="array" ref="A43">IF(ISERROR(INDEX(Lookup_PestUse!$A$1:$D$1452,SMALL(IF(Lookup_PestUse!$B$1:$B$1452='Input Data'!$C$12,ROW(Lookup_PestUse!$B$1:$B$1452)),ROW(Lookup_PestUse!129:129)),1)),"",INDEX(Lookup_PestUse!$A$1:$B$1452,SMALL(IF(Lookup_PestUse!$B$1:$B$1452='Input Data'!$C$12,ROW(Lookup_PestUse!$B$1:$B$1452)),ROW(Lookup_PestUse!129:129)),1))</f>
        <v/>
      </c>
      <c r="B43" s="160" t="str">
        <f t="array" ref="B43">IF(ISERROR(INDEX(Lookup_PestUse!$A$1:$D$1452,MATCH(1,(Lookup_PestUse!$A$1:$A$1452=$A43)*(Lookup_PestUse!$B$1:$B$1452='Input Data'!$C$12),0),3)),"",INDEX(Lookup_PestUse!$A$1:$D$1452,MATCH(1,(Lookup_PestUse!$A$1:$A$1452=$A43)*(Lookup_PestUse!$B$1:$B$1452='Input Data'!$C$12),0),3))</f>
        <v/>
      </c>
      <c r="C43" s="161" t="str">
        <f t="array" ref="C43">IF(ISERROR(INDEX(Lookup_PestUse!$A$1:$D$1452,MATCH(1,(Lookup_PestUse!$A$1:$A$1452=$A43)*(Lookup_PestUse!$B$1:$B$1452='Input Data'!$C$12),0),4)),"",INDEX(Lookup_PestUse!$A$1:$D$1452,MATCH(1,(Lookup_PestUse!$A$1:$A$1452=$A43)*(Lookup_PestUse!$B$1:$B$1452='Input Data'!$C$12),0),4))</f>
        <v/>
      </c>
      <c r="D43" s="162"/>
      <c r="E43" s="163"/>
      <c r="F43" s="152"/>
      <c r="G43" s="162"/>
      <c r="H43" s="164"/>
      <c r="I43" s="164"/>
      <c r="J43" s="164"/>
      <c r="K43" s="163"/>
      <c r="L43" s="151"/>
      <c r="M43" s="147"/>
      <c r="N43" s="147"/>
      <c r="O43" s="147"/>
      <c r="P43" s="147"/>
      <c r="Q43" s="147"/>
      <c r="R43" s="147"/>
      <c r="S43" s="147"/>
      <c r="T43" s="147"/>
      <c r="U43" s="147"/>
      <c r="V43" s="148"/>
      <c r="W43" s="151"/>
      <c r="X43" s="143"/>
      <c r="Y43" s="143"/>
      <c r="Z43" s="143"/>
      <c r="AA43" s="143"/>
      <c r="AB43" s="143"/>
      <c r="AC43" s="143"/>
      <c r="AD43" s="143"/>
      <c r="AE43" s="143"/>
      <c r="AF43" s="143"/>
      <c r="AG43" s="143"/>
      <c r="AH43" s="143"/>
      <c r="AI43" s="143"/>
      <c r="AJ43" s="143"/>
      <c r="AK43" s="143"/>
      <c r="AL43" s="143"/>
      <c r="AM43" s="143"/>
      <c r="AN43" s="143"/>
      <c r="AO43" s="143"/>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row>
    <row r="44" spans="1:181" s="17" customFormat="1" x14ac:dyDescent="0.2">
      <c r="A44" s="159" t="str">
        <f t="array" ref="A44">IF(ISERROR(INDEX(Lookup_PestUse!$A$1:$D$1452,SMALL(IF(Lookup_PestUse!$B$1:$B$1452='Input Data'!$C$12,ROW(Lookup_PestUse!$B$1:$B$1452)),ROW(Lookup_PestUse!130:130)),1)),"",INDEX(Lookup_PestUse!$A$1:$B$1452,SMALL(IF(Lookup_PestUse!$B$1:$B$1452='Input Data'!$C$12,ROW(Lookup_PestUse!$B$1:$B$1452)),ROW(Lookup_PestUse!130:130)),1))</f>
        <v/>
      </c>
      <c r="B44" s="160" t="str">
        <f t="array" ref="B44">IF(ISERROR(INDEX(Lookup_PestUse!$A$1:$D$1452,MATCH(1,(Lookup_PestUse!$A$1:$A$1452=$A44)*(Lookup_PestUse!$B$1:$B$1452='Input Data'!$C$12),0),3)),"",INDEX(Lookup_PestUse!$A$1:$D$1452,MATCH(1,(Lookup_PestUse!$A$1:$A$1452=$A44)*(Lookup_PestUse!$B$1:$B$1452='Input Data'!$C$12),0),3))</f>
        <v/>
      </c>
      <c r="C44" s="161" t="str">
        <f t="array" ref="C44">IF(ISERROR(INDEX(Lookup_PestUse!$A$1:$D$1452,MATCH(1,(Lookup_PestUse!$A$1:$A$1452=$A44)*(Lookup_PestUse!$B$1:$B$1452='Input Data'!$C$12),0),4)),"",INDEX(Lookup_PestUse!$A$1:$D$1452,MATCH(1,(Lookup_PestUse!$A$1:$A$1452=$A44)*(Lookup_PestUse!$B$1:$B$1452='Input Data'!$C$12),0),4))</f>
        <v/>
      </c>
      <c r="D44" s="162"/>
      <c r="E44" s="163"/>
      <c r="F44" s="152"/>
      <c r="G44" s="162"/>
      <c r="H44" s="164"/>
      <c r="I44" s="164"/>
      <c r="J44" s="164"/>
      <c r="K44" s="163"/>
      <c r="L44" s="151"/>
      <c r="M44" s="147"/>
      <c r="N44" s="147"/>
      <c r="O44" s="147"/>
      <c r="P44" s="147"/>
      <c r="Q44" s="147"/>
      <c r="R44" s="147"/>
      <c r="S44" s="147"/>
      <c r="T44" s="147"/>
      <c r="U44" s="147"/>
      <c r="V44" s="148"/>
      <c r="W44" s="151"/>
      <c r="X44" s="143"/>
      <c r="Y44" s="143"/>
      <c r="Z44" s="143"/>
      <c r="AA44" s="143"/>
      <c r="AB44" s="143"/>
      <c r="AC44" s="143"/>
      <c r="AD44" s="143"/>
      <c r="AE44" s="143"/>
      <c r="AF44" s="143"/>
      <c r="AG44" s="143"/>
      <c r="AH44" s="143"/>
      <c r="AI44" s="143"/>
      <c r="AJ44" s="143"/>
      <c r="AK44" s="143"/>
      <c r="AL44" s="143"/>
      <c r="AM44" s="143"/>
      <c r="AN44" s="143"/>
      <c r="AO44" s="143"/>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row>
    <row r="45" spans="1:181" s="17" customFormat="1" x14ac:dyDescent="0.2">
      <c r="A45" s="159" t="str">
        <f t="array" ref="A45">IF(ISERROR(INDEX(Lookup_PestUse!$A$1:$D$1452,SMALL(IF(Lookup_PestUse!$B$1:$B$1452='Input Data'!$C$12,ROW(Lookup_PestUse!$B$1:$B$1452)),ROW(Lookup_PestUse!131:131)),1)),"",INDEX(Lookup_PestUse!$A$1:$B$1452,SMALL(IF(Lookup_PestUse!$B$1:$B$1452='Input Data'!$C$12,ROW(Lookup_PestUse!$B$1:$B$1452)),ROW(Lookup_PestUse!131:131)),1))</f>
        <v/>
      </c>
      <c r="B45" s="160" t="str">
        <f t="array" ref="B45">IF(ISERROR(INDEX(Lookup_PestUse!$A$1:$D$1452,MATCH(1,(Lookup_PestUse!$A$1:$A$1452=$A45)*(Lookup_PestUse!$B$1:$B$1452='Input Data'!$C$12),0),3)),"",INDEX(Lookup_PestUse!$A$1:$D$1452,MATCH(1,(Lookup_PestUse!$A$1:$A$1452=$A45)*(Lookup_PestUse!$B$1:$B$1452='Input Data'!$C$12),0),3))</f>
        <v/>
      </c>
      <c r="C45" s="161" t="str">
        <f t="array" ref="C45">IF(ISERROR(INDEX(Lookup_PestUse!$A$1:$D$1452,MATCH(1,(Lookup_PestUse!$A$1:$A$1452=$A45)*(Lookup_PestUse!$B$1:$B$1452='Input Data'!$C$12),0),4)),"",INDEX(Lookup_PestUse!$A$1:$D$1452,MATCH(1,(Lookup_PestUse!$A$1:$A$1452=$A45)*(Lookup_PestUse!$B$1:$B$1452='Input Data'!$C$12),0),4))</f>
        <v/>
      </c>
      <c r="D45" s="162"/>
      <c r="E45" s="163"/>
      <c r="F45" s="152"/>
      <c r="G45" s="162"/>
      <c r="H45" s="164"/>
      <c r="I45" s="164"/>
      <c r="J45" s="164"/>
      <c r="K45" s="163"/>
      <c r="L45" s="151"/>
      <c r="M45" s="147"/>
      <c r="N45" s="147"/>
      <c r="O45" s="147"/>
      <c r="P45" s="147"/>
      <c r="Q45" s="147"/>
      <c r="R45" s="147"/>
      <c r="S45" s="147"/>
      <c r="T45" s="147"/>
      <c r="U45" s="147"/>
      <c r="V45" s="148"/>
      <c r="W45" s="151"/>
      <c r="X45" s="143"/>
      <c r="Y45" s="143"/>
      <c r="Z45" s="143"/>
      <c r="AA45" s="143"/>
      <c r="AB45" s="143"/>
      <c r="AC45" s="143"/>
      <c r="AD45" s="143"/>
      <c r="AE45" s="143"/>
      <c r="AF45" s="143"/>
      <c r="AG45" s="143"/>
      <c r="AH45" s="143"/>
      <c r="AI45" s="143"/>
      <c r="AJ45" s="143"/>
      <c r="AK45" s="143"/>
      <c r="AL45" s="143"/>
      <c r="AM45" s="143"/>
      <c r="AN45" s="143"/>
      <c r="AO45" s="143"/>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row>
    <row r="46" spans="1:181" s="17" customFormat="1" x14ac:dyDescent="0.2">
      <c r="A46" s="159" t="str">
        <f t="array" ref="A46">IF(ISERROR(INDEX(Lookup_PestUse!$A$1:$D$1452,SMALL(IF(Lookup_PestUse!$B$1:$B$1452='Input Data'!$C$12,ROW(Lookup_PestUse!$B$1:$B$1452)),ROW(Lookup_PestUse!132:132)),1)),"",INDEX(Lookup_PestUse!$A$1:$B$1452,SMALL(IF(Lookup_PestUse!$B$1:$B$1452='Input Data'!$C$12,ROW(Lookup_PestUse!$B$1:$B$1452)),ROW(Lookup_PestUse!132:132)),1))</f>
        <v/>
      </c>
      <c r="B46" s="160" t="str">
        <f t="array" ref="B46">IF(ISERROR(INDEX(Lookup_PestUse!$A$1:$D$1452,MATCH(1,(Lookup_PestUse!$A$1:$A$1452=$A46)*(Lookup_PestUse!$B$1:$B$1452='Input Data'!$C$12),0),3)),"",INDEX(Lookup_PestUse!$A$1:$D$1452,MATCH(1,(Lookup_PestUse!$A$1:$A$1452=$A46)*(Lookup_PestUse!$B$1:$B$1452='Input Data'!$C$12),0),3))</f>
        <v/>
      </c>
      <c r="C46" s="161" t="str">
        <f t="array" ref="C46">IF(ISERROR(INDEX(Lookup_PestUse!$A$1:$D$1452,MATCH(1,(Lookup_PestUse!$A$1:$A$1452=$A46)*(Lookup_PestUse!$B$1:$B$1452='Input Data'!$C$12),0),4)),"",INDEX(Lookup_PestUse!$A$1:$D$1452,MATCH(1,(Lookup_PestUse!$A$1:$A$1452=$A46)*(Lookup_PestUse!$B$1:$B$1452='Input Data'!$C$12),0),4))</f>
        <v/>
      </c>
      <c r="D46" s="162"/>
      <c r="E46" s="163"/>
      <c r="F46" s="152"/>
      <c r="G46" s="162"/>
      <c r="H46" s="164"/>
      <c r="I46" s="164"/>
      <c r="J46" s="164"/>
      <c r="K46" s="163"/>
      <c r="L46" s="151"/>
      <c r="M46" s="147"/>
      <c r="N46" s="147"/>
      <c r="O46" s="147"/>
      <c r="P46" s="147"/>
      <c r="Q46" s="147"/>
      <c r="R46" s="147"/>
      <c r="S46" s="147"/>
      <c r="T46" s="147"/>
      <c r="U46" s="147"/>
      <c r="V46" s="148"/>
      <c r="W46" s="151"/>
      <c r="X46" s="143"/>
      <c r="Y46" s="143"/>
      <c r="Z46" s="143"/>
      <c r="AA46" s="143"/>
      <c r="AB46" s="143"/>
      <c r="AC46" s="143"/>
      <c r="AD46" s="143"/>
      <c r="AE46" s="143"/>
      <c r="AF46" s="143"/>
      <c r="AG46" s="143"/>
      <c r="AH46" s="143"/>
      <c r="AI46" s="143"/>
      <c r="AJ46" s="143"/>
      <c r="AK46" s="143"/>
      <c r="AL46" s="143"/>
      <c r="AM46" s="143"/>
      <c r="AN46" s="143"/>
      <c r="AO46" s="143"/>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row>
    <row r="47" spans="1:181" s="17" customFormat="1" x14ac:dyDescent="0.2">
      <c r="A47" s="159" t="str">
        <f t="array" ref="A47">IF(ISERROR(INDEX(Lookup_PestUse!$A$1:$D$1452,SMALL(IF(Lookup_PestUse!$B$1:$B$1452='Input Data'!$C$12,ROW(Lookup_PestUse!$B$1:$B$1452)),ROW(Lookup_PestUse!133:133)),1)),"",INDEX(Lookup_PestUse!$A$1:$B$1452,SMALL(IF(Lookup_PestUse!$B$1:$B$1452='Input Data'!$C$12,ROW(Lookup_PestUse!$B$1:$B$1452)),ROW(Lookup_PestUse!133:133)),1))</f>
        <v/>
      </c>
      <c r="B47" s="160" t="str">
        <f t="array" ref="B47">IF(ISERROR(INDEX(Lookup_PestUse!$A$1:$D$1452,MATCH(1,(Lookup_PestUse!$A$1:$A$1452=$A47)*(Lookup_PestUse!$B$1:$B$1452='Input Data'!$C$12),0),3)),"",INDEX(Lookup_PestUse!$A$1:$D$1452,MATCH(1,(Lookup_PestUse!$A$1:$A$1452=$A47)*(Lookup_PestUse!$B$1:$B$1452='Input Data'!$C$12),0),3))</f>
        <v/>
      </c>
      <c r="C47" s="161" t="str">
        <f t="array" ref="C47">IF(ISERROR(INDEX(Lookup_PestUse!$A$1:$D$1452,MATCH(1,(Lookup_PestUse!$A$1:$A$1452=$A47)*(Lookup_PestUse!$B$1:$B$1452='Input Data'!$C$12),0),4)),"",INDEX(Lookup_PestUse!$A$1:$D$1452,MATCH(1,(Lookup_PestUse!$A$1:$A$1452=$A47)*(Lookup_PestUse!$B$1:$B$1452='Input Data'!$C$12),0),4))</f>
        <v/>
      </c>
      <c r="D47" s="162"/>
      <c r="E47" s="163"/>
      <c r="F47" s="152"/>
      <c r="G47" s="162"/>
      <c r="H47" s="164"/>
      <c r="I47" s="164"/>
      <c r="J47" s="164"/>
      <c r="K47" s="163"/>
      <c r="L47" s="151"/>
      <c r="M47" s="147"/>
      <c r="N47" s="147"/>
      <c r="O47" s="147"/>
      <c r="P47" s="147"/>
      <c r="Q47" s="147"/>
      <c r="R47" s="147"/>
      <c r="S47" s="147"/>
      <c r="T47" s="147"/>
      <c r="U47" s="147"/>
      <c r="V47" s="148"/>
      <c r="W47" s="151"/>
      <c r="X47" s="143"/>
      <c r="Y47" s="143"/>
      <c r="Z47" s="143"/>
      <c r="AA47" s="143"/>
      <c r="AB47" s="143"/>
      <c r="AC47" s="143"/>
      <c r="AD47" s="143"/>
      <c r="AE47" s="143"/>
      <c r="AF47" s="143"/>
      <c r="AG47" s="143"/>
      <c r="AH47" s="143"/>
      <c r="AI47" s="143"/>
      <c r="AJ47" s="143"/>
      <c r="AK47" s="143"/>
      <c r="AL47" s="143"/>
      <c r="AM47" s="143"/>
      <c r="AN47" s="143"/>
      <c r="AO47" s="143"/>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row>
    <row r="48" spans="1:181" s="17" customFormat="1" x14ac:dyDescent="0.2">
      <c r="A48" s="159" t="str">
        <f t="array" ref="A48">IF(ISERROR(INDEX(Lookup_PestUse!$A$1:$D$1452,SMALL(IF(Lookup_PestUse!$B$1:$B$1452='Input Data'!$C$12,ROW(Lookup_PestUse!$B$1:$B$1452)),ROW(Lookup_PestUse!134:134)),1)),"",INDEX(Lookup_PestUse!$A$1:$B$1452,SMALL(IF(Lookup_PestUse!$B$1:$B$1452='Input Data'!$C$12,ROW(Lookup_PestUse!$B$1:$B$1452)),ROW(Lookup_PestUse!134:134)),1))</f>
        <v/>
      </c>
      <c r="B48" s="160" t="str">
        <f t="array" ref="B48">IF(ISERROR(INDEX(Lookup_PestUse!$A$1:$D$1452,MATCH(1,(Lookup_PestUse!$A$1:$A$1452=$A48)*(Lookup_PestUse!$B$1:$B$1452='Input Data'!$C$12),0),3)),"",INDEX(Lookup_PestUse!$A$1:$D$1452,MATCH(1,(Lookup_PestUse!$A$1:$A$1452=$A48)*(Lookup_PestUse!$B$1:$B$1452='Input Data'!$C$12),0),3))</f>
        <v/>
      </c>
      <c r="C48" s="161" t="str">
        <f t="array" ref="C48">IF(ISERROR(INDEX(Lookup_PestUse!$A$1:$D$1452,MATCH(1,(Lookup_PestUse!$A$1:$A$1452=$A48)*(Lookup_PestUse!$B$1:$B$1452='Input Data'!$C$12),0),4)),"",INDEX(Lookup_PestUse!$A$1:$D$1452,MATCH(1,(Lookup_PestUse!$A$1:$A$1452=$A48)*(Lookup_PestUse!$B$1:$B$1452='Input Data'!$C$12),0),4))</f>
        <v/>
      </c>
      <c r="D48" s="162"/>
      <c r="E48" s="163"/>
      <c r="F48" s="152"/>
      <c r="G48" s="162"/>
      <c r="H48" s="164"/>
      <c r="I48" s="164"/>
      <c r="J48" s="164"/>
      <c r="K48" s="163"/>
      <c r="L48" s="151"/>
      <c r="M48" s="147"/>
      <c r="N48" s="147"/>
      <c r="O48" s="147"/>
      <c r="P48" s="147"/>
      <c r="Q48" s="147"/>
      <c r="R48" s="147"/>
      <c r="S48" s="147"/>
      <c r="T48" s="147"/>
      <c r="U48" s="147"/>
      <c r="V48" s="148"/>
      <c r="W48" s="151"/>
      <c r="X48" s="143"/>
      <c r="Y48" s="143"/>
      <c r="Z48" s="143"/>
      <c r="AA48" s="143"/>
      <c r="AB48" s="143"/>
      <c r="AC48" s="143"/>
      <c r="AD48" s="143"/>
      <c r="AE48" s="143"/>
      <c r="AF48" s="143"/>
      <c r="AG48" s="143"/>
      <c r="AH48" s="143"/>
      <c r="AI48" s="143"/>
      <c r="AJ48" s="143"/>
      <c r="AK48" s="143"/>
      <c r="AL48" s="143"/>
      <c r="AM48" s="143"/>
      <c r="AN48" s="143"/>
      <c r="AO48" s="143"/>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row>
    <row r="49" spans="1:181" s="17" customFormat="1" x14ac:dyDescent="0.2">
      <c r="A49" s="159" t="str">
        <f t="array" ref="A49">IF(ISERROR(INDEX(Lookup_PestUse!$A$1:$D$1452,SMALL(IF(Lookup_PestUse!$B$1:$B$1452='Input Data'!$C$12,ROW(Lookup_PestUse!$B$1:$B$1452)),ROW(Lookup_PestUse!135:135)),1)),"",INDEX(Lookup_PestUse!$A$1:$B$1452,SMALL(IF(Lookup_PestUse!$B$1:$B$1452='Input Data'!$C$12,ROW(Lookup_PestUse!$B$1:$B$1452)),ROW(Lookup_PestUse!135:135)),1))</f>
        <v/>
      </c>
      <c r="B49" s="160" t="str">
        <f t="array" ref="B49">IF(ISERROR(INDEX(Lookup_PestUse!$A$1:$D$1452,MATCH(1,(Lookup_PestUse!$A$1:$A$1452=$A49)*(Lookup_PestUse!$B$1:$B$1452='Input Data'!$C$12),0),3)),"",INDEX(Lookup_PestUse!$A$1:$D$1452,MATCH(1,(Lookup_PestUse!$A$1:$A$1452=$A49)*(Lookup_PestUse!$B$1:$B$1452='Input Data'!$C$12),0),3))</f>
        <v/>
      </c>
      <c r="C49" s="161" t="str">
        <f t="array" ref="C49">IF(ISERROR(INDEX(Lookup_PestUse!$A$1:$D$1452,MATCH(1,(Lookup_PestUse!$A$1:$A$1452=$A49)*(Lookup_PestUse!$B$1:$B$1452='Input Data'!$C$12),0),4)),"",INDEX(Lookup_PestUse!$A$1:$D$1452,MATCH(1,(Lookup_PestUse!$A$1:$A$1452=$A49)*(Lookup_PestUse!$B$1:$B$1452='Input Data'!$C$12),0),4))</f>
        <v/>
      </c>
      <c r="D49" s="162"/>
      <c r="E49" s="163"/>
      <c r="F49" s="152"/>
      <c r="G49" s="162"/>
      <c r="H49" s="164"/>
      <c r="I49" s="164"/>
      <c r="J49" s="164"/>
      <c r="K49" s="163"/>
      <c r="L49" s="151"/>
      <c r="M49" s="147"/>
      <c r="N49" s="147"/>
      <c r="O49" s="147"/>
      <c r="P49" s="147"/>
      <c r="Q49" s="147"/>
      <c r="R49" s="147"/>
      <c r="S49" s="147"/>
      <c r="T49" s="147"/>
      <c r="U49" s="147"/>
      <c r="V49" s="148"/>
      <c r="W49" s="151"/>
      <c r="X49" s="143"/>
      <c r="Y49" s="143"/>
      <c r="Z49" s="143"/>
      <c r="AA49" s="143"/>
      <c r="AB49" s="143"/>
      <c r="AC49" s="143"/>
      <c r="AD49" s="143"/>
      <c r="AE49" s="143"/>
      <c r="AF49" s="143"/>
      <c r="AG49" s="143"/>
      <c r="AH49" s="143"/>
      <c r="AI49" s="143"/>
      <c r="AJ49" s="143"/>
      <c r="AK49" s="143"/>
      <c r="AL49" s="143"/>
      <c r="AM49" s="143"/>
      <c r="AN49" s="143"/>
      <c r="AO49" s="143"/>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row>
    <row r="50" spans="1:181" s="17" customFormat="1" x14ac:dyDescent="0.2">
      <c r="A50" s="159" t="str">
        <f t="array" ref="A50">IF(ISERROR(INDEX(Lookup_PestUse!$A$1:$D$1452,SMALL(IF(Lookup_PestUse!$B$1:$B$1452='Input Data'!$C$12,ROW(Lookup_PestUse!$B$1:$B$1452)),ROW(Lookup_PestUse!136:136)),1)),"",INDEX(Lookup_PestUse!$A$1:$B$1452,SMALL(IF(Lookup_PestUse!$B$1:$B$1452='Input Data'!$C$12,ROW(Lookup_PestUse!$B$1:$B$1452)),ROW(Lookup_PestUse!136:136)),1))</f>
        <v/>
      </c>
      <c r="B50" s="160" t="str">
        <f t="array" ref="B50">IF(ISERROR(INDEX(Lookup_PestUse!$A$1:$D$1452,MATCH(1,(Lookup_PestUse!$A$1:$A$1452=$A50)*(Lookup_PestUse!$B$1:$B$1452='Input Data'!$C$12),0),3)),"",INDEX(Lookup_PestUse!$A$1:$D$1452,MATCH(1,(Lookup_PestUse!$A$1:$A$1452=$A50)*(Lookup_PestUse!$B$1:$B$1452='Input Data'!$C$12),0),3))</f>
        <v/>
      </c>
      <c r="C50" s="161" t="str">
        <f t="array" ref="C50">IF(ISERROR(INDEX(Lookup_PestUse!$A$1:$D$1452,MATCH(1,(Lookup_PestUse!$A$1:$A$1452=$A50)*(Lookup_PestUse!$B$1:$B$1452='Input Data'!$C$12),0),4)),"",INDEX(Lookup_PestUse!$A$1:$D$1452,MATCH(1,(Lookup_PestUse!$A$1:$A$1452=$A50)*(Lookup_PestUse!$B$1:$B$1452='Input Data'!$C$12),0),4))</f>
        <v/>
      </c>
      <c r="D50" s="162"/>
      <c r="E50" s="163"/>
      <c r="F50" s="152"/>
      <c r="G50" s="162"/>
      <c r="H50" s="164"/>
      <c r="I50" s="164"/>
      <c r="J50" s="164"/>
      <c r="K50" s="163"/>
      <c r="L50" s="151"/>
      <c r="M50" s="147"/>
      <c r="N50" s="147"/>
      <c r="O50" s="147"/>
      <c r="P50" s="147"/>
      <c r="Q50" s="147"/>
      <c r="R50" s="147"/>
      <c r="S50" s="147"/>
      <c r="T50" s="147"/>
      <c r="U50" s="147"/>
      <c r="V50" s="148"/>
      <c r="W50" s="151"/>
      <c r="X50" s="143"/>
      <c r="Y50" s="143"/>
      <c r="Z50" s="143"/>
      <c r="AA50" s="143"/>
      <c r="AB50" s="143"/>
      <c r="AC50" s="143"/>
      <c r="AD50" s="143"/>
      <c r="AE50" s="143"/>
      <c r="AF50" s="143"/>
      <c r="AG50" s="143"/>
      <c r="AH50" s="143"/>
      <c r="AI50" s="143"/>
      <c r="AJ50" s="143"/>
      <c r="AK50" s="143"/>
      <c r="AL50" s="143"/>
      <c r="AM50" s="143"/>
      <c r="AN50" s="143"/>
      <c r="AO50" s="143"/>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row>
    <row r="51" spans="1:181" s="17" customFormat="1" x14ac:dyDescent="0.2">
      <c r="A51" s="159" t="str">
        <f t="array" ref="A51">IF(ISERROR(INDEX(Lookup_PestUse!$A$1:$D$1452,SMALL(IF(Lookup_PestUse!$B$1:$B$1452='Input Data'!$C$12,ROW(Lookup_PestUse!$B$1:$B$1452)),ROW(Lookup_PestUse!137:137)),1)),"",INDEX(Lookup_PestUse!$A$1:$B$1452,SMALL(IF(Lookup_PestUse!$B$1:$B$1452='Input Data'!$C$12,ROW(Lookup_PestUse!$B$1:$B$1452)),ROW(Lookup_PestUse!137:137)),1))</f>
        <v/>
      </c>
      <c r="B51" s="160" t="str">
        <f t="array" ref="B51">IF(ISERROR(INDEX(Lookup_PestUse!$A$1:$D$1452,MATCH(1,(Lookup_PestUse!$A$1:$A$1452=$A51)*(Lookup_PestUse!$B$1:$B$1452='Input Data'!$C$12),0),3)),"",INDEX(Lookup_PestUse!$A$1:$D$1452,MATCH(1,(Lookup_PestUse!$A$1:$A$1452=$A51)*(Lookup_PestUse!$B$1:$B$1452='Input Data'!$C$12),0),3))</f>
        <v/>
      </c>
      <c r="C51" s="161" t="str">
        <f t="array" ref="C51">IF(ISERROR(INDEX(Lookup_PestUse!$A$1:$D$1452,MATCH(1,(Lookup_PestUse!$A$1:$A$1452=$A51)*(Lookup_PestUse!$B$1:$B$1452='Input Data'!$C$12),0),4)),"",INDEX(Lookup_PestUse!$A$1:$D$1452,MATCH(1,(Lookup_PestUse!$A$1:$A$1452=$A51)*(Lookup_PestUse!$B$1:$B$1452='Input Data'!$C$12),0),4))</f>
        <v/>
      </c>
      <c r="D51" s="162"/>
      <c r="E51" s="163"/>
      <c r="F51" s="152"/>
      <c r="G51" s="162"/>
      <c r="H51" s="164"/>
      <c r="I51" s="164"/>
      <c r="J51" s="164"/>
      <c r="K51" s="163"/>
      <c r="L51" s="151"/>
      <c r="M51" s="147"/>
      <c r="N51" s="147"/>
      <c r="O51" s="147"/>
      <c r="P51" s="147"/>
      <c r="Q51" s="147"/>
      <c r="R51" s="147"/>
      <c r="S51" s="147"/>
      <c r="T51" s="147"/>
      <c r="U51" s="147"/>
      <c r="V51" s="148"/>
      <c r="W51" s="151"/>
      <c r="X51" s="143"/>
      <c r="Y51" s="143"/>
      <c r="Z51" s="143"/>
      <c r="AA51" s="143"/>
      <c r="AB51" s="143"/>
      <c r="AC51" s="143"/>
      <c r="AD51" s="143"/>
      <c r="AE51" s="143"/>
      <c r="AF51" s="143"/>
      <c r="AG51" s="143"/>
      <c r="AH51" s="143"/>
      <c r="AI51" s="143"/>
      <c r="AJ51" s="143"/>
      <c r="AK51" s="143"/>
      <c r="AL51" s="143"/>
      <c r="AM51" s="143"/>
      <c r="AN51" s="143"/>
      <c r="AO51" s="143"/>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row>
    <row r="52" spans="1:181" s="17" customFormat="1" x14ac:dyDescent="0.2">
      <c r="A52" s="159" t="str">
        <f t="array" ref="A52">IF(ISERROR(INDEX(Lookup_PestUse!$A$1:$D$1452,SMALL(IF(Lookup_PestUse!$B$1:$B$1452='Input Data'!$C$12,ROW(Lookup_PestUse!$B$1:$B$1452)),ROW(Lookup_PestUse!138:138)),1)),"",INDEX(Lookup_PestUse!$A$1:$B$1452,SMALL(IF(Lookup_PestUse!$B$1:$B$1452='Input Data'!$C$12,ROW(Lookup_PestUse!$B$1:$B$1452)),ROW(Lookup_PestUse!138:138)),1))</f>
        <v/>
      </c>
      <c r="B52" s="160" t="str">
        <f t="array" ref="B52">IF(ISERROR(INDEX(Lookup_PestUse!$A$1:$D$1452,MATCH(1,(Lookup_PestUse!$A$1:$A$1452=$A52)*(Lookup_PestUse!$B$1:$B$1452='Input Data'!$C$12),0),3)),"",INDEX(Lookup_PestUse!$A$1:$D$1452,MATCH(1,(Lookup_PestUse!$A$1:$A$1452=$A52)*(Lookup_PestUse!$B$1:$B$1452='Input Data'!$C$12),0),3))</f>
        <v/>
      </c>
      <c r="C52" s="161" t="str">
        <f t="array" ref="C52">IF(ISERROR(INDEX(Lookup_PestUse!$A$1:$D$1452,MATCH(1,(Lookup_PestUse!$A$1:$A$1452=$A52)*(Lookup_PestUse!$B$1:$B$1452='Input Data'!$C$12),0),4)),"",INDEX(Lookup_PestUse!$A$1:$D$1452,MATCH(1,(Lookup_PestUse!$A$1:$A$1452=$A52)*(Lookup_PestUse!$B$1:$B$1452='Input Data'!$C$12),0),4))</f>
        <v/>
      </c>
      <c r="D52" s="162"/>
      <c r="E52" s="163"/>
      <c r="F52" s="152"/>
      <c r="G52" s="162"/>
      <c r="H52" s="164"/>
      <c r="I52" s="164"/>
      <c r="J52" s="164"/>
      <c r="K52" s="163"/>
      <c r="L52" s="151"/>
      <c r="M52" s="147"/>
      <c r="N52" s="147"/>
      <c r="O52" s="147"/>
      <c r="P52" s="147"/>
      <c r="Q52" s="147"/>
      <c r="R52" s="147"/>
      <c r="S52" s="147"/>
      <c r="T52" s="147"/>
      <c r="U52" s="147"/>
      <c r="V52" s="148"/>
      <c r="W52" s="151"/>
      <c r="X52" s="143"/>
      <c r="Y52" s="143"/>
      <c r="Z52" s="143"/>
      <c r="AA52" s="143"/>
      <c r="AB52" s="143"/>
      <c r="AC52" s="143"/>
      <c r="AD52" s="143"/>
      <c r="AE52" s="143"/>
      <c r="AF52" s="143"/>
      <c r="AG52" s="143"/>
      <c r="AH52" s="143"/>
      <c r="AI52" s="143"/>
      <c r="AJ52" s="143"/>
      <c r="AK52" s="143"/>
      <c r="AL52" s="143"/>
      <c r="AM52" s="143"/>
      <c r="AN52" s="143"/>
      <c r="AO52" s="143"/>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row>
    <row r="53" spans="1:181" s="17" customFormat="1" x14ac:dyDescent="0.2">
      <c r="A53" s="159" t="str">
        <f t="array" ref="A53">IF(ISERROR(INDEX(Lookup_PestUse!$A$1:$D$1452,SMALL(IF(Lookup_PestUse!$B$1:$B$1452='Input Data'!$C$12,ROW(Lookup_PestUse!$B$1:$B$1452)),ROW(Lookup_PestUse!139:139)),1)),"",INDEX(Lookup_PestUse!$A$1:$B$1452,SMALL(IF(Lookup_PestUse!$B$1:$B$1452='Input Data'!$C$12,ROW(Lookup_PestUse!$B$1:$B$1452)),ROW(Lookup_PestUse!139:139)),1))</f>
        <v/>
      </c>
      <c r="B53" s="160" t="str">
        <f t="array" ref="B53">IF(ISERROR(INDEX(Lookup_PestUse!$A$1:$D$1452,MATCH(1,(Lookup_PestUse!$A$1:$A$1452=$A53)*(Lookup_PestUse!$B$1:$B$1452='Input Data'!$C$12),0),3)),"",INDEX(Lookup_PestUse!$A$1:$D$1452,MATCH(1,(Lookup_PestUse!$A$1:$A$1452=$A53)*(Lookup_PestUse!$B$1:$B$1452='Input Data'!$C$12),0),3))</f>
        <v/>
      </c>
      <c r="C53" s="161" t="str">
        <f t="array" ref="C53">IF(ISERROR(INDEX(Lookup_PestUse!$A$1:$D$1452,MATCH(1,(Lookup_PestUse!$A$1:$A$1452=$A53)*(Lookup_PestUse!$B$1:$B$1452='Input Data'!$C$12),0),4)),"",INDEX(Lookup_PestUse!$A$1:$D$1452,MATCH(1,(Lookup_PestUse!$A$1:$A$1452=$A53)*(Lookup_PestUse!$B$1:$B$1452='Input Data'!$C$12),0),4))</f>
        <v/>
      </c>
      <c r="D53" s="162"/>
      <c r="E53" s="163"/>
      <c r="F53" s="152"/>
      <c r="G53" s="162"/>
      <c r="H53" s="164"/>
      <c r="I53" s="164"/>
      <c r="J53" s="164"/>
      <c r="K53" s="163"/>
      <c r="L53" s="151"/>
      <c r="M53" s="147"/>
      <c r="N53" s="147"/>
      <c r="O53" s="147"/>
      <c r="P53" s="147"/>
      <c r="Q53" s="147"/>
      <c r="R53" s="147"/>
      <c r="S53" s="147"/>
      <c r="T53" s="147"/>
      <c r="U53" s="147"/>
      <c r="V53" s="148"/>
      <c r="W53" s="151"/>
      <c r="X53" s="143"/>
      <c r="Y53" s="143"/>
      <c r="Z53" s="143"/>
      <c r="AA53" s="143"/>
      <c r="AB53" s="143"/>
      <c r="AC53" s="143"/>
      <c r="AD53" s="143"/>
      <c r="AE53" s="143"/>
      <c r="AF53" s="143"/>
      <c r="AG53" s="143"/>
      <c r="AH53" s="143"/>
      <c r="AI53" s="143"/>
      <c r="AJ53" s="143"/>
      <c r="AK53" s="143"/>
      <c r="AL53" s="143"/>
      <c r="AM53" s="143"/>
      <c r="AN53" s="143"/>
      <c r="AO53" s="143"/>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row>
    <row r="54" spans="1:181" s="17" customFormat="1" x14ac:dyDescent="0.2">
      <c r="A54" s="159" t="str">
        <f t="array" ref="A54">IF(ISERROR(INDEX(Lookup_PestUse!$A$1:$D$1452,SMALL(IF(Lookup_PestUse!$B$1:$B$1452='Input Data'!$C$12,ROW(Lookup_PestUse!$B$1:$B$1452)),ROW(Lookup_PestUse!140:140)),1)),"",INDEX(Lookup_PestUse!$A$1:$B$1452,SMALL(IF(Lookup_PestUse!$B$1:$B$1452='Input Data'!$C$12,ROW(Lookup_PestUse!$B$1:$B$1452)),ROW(Lookup_PestUse!140:140)),1))</f>
        <v/>
      </c>
      <c r="B54" s="160" t="str">
        <f t="array" ref="B54">IF(ISERROR(INDEX(Lookup_PestUse!$A$1:$D$1452,MATCH(1,(Lookup_PestUse!$A$1:$A$1452=$A54)*(Lookup_PestUse!$B$1:$B$1452='Input Data'!$C$12),0),3)),"",INDEX(Lookup_PestUse!$A$1:$D$1452,MATCH(1,(Lookup_PestUse!$A$1:$A$1452=$A54)*(Lookup_PestUse!$B$1:$B$1452='Input Data'!$C$12),0),3))</f>
        <v/>
      </c>
      <c r="C54" s="161" t="str">
        <f t="array" ref="C54">IF(ISERROR(INDEX(Lookup_PestUse!$A$1:$D$1452,MATCH(1,(Lookup_PestUse!$A$1:$A$1452=$A54)*(Lookup_PestUse!$B$1:$B$1452='Input Data'!$C$12),0),4)),"",INDEX(Lookup_PestUse!$A$1:$D$1452,MATCH(1,(Lookup_PestUse!$A$1:$A$1452=$A54)*(Lookup_PestUse!$B$1:$B$1452='Input Data'!$C$12),0),4))</f>
        <v/>
      </c>
      <c r="D54" s="162"/>
      <c r="E54" s="163"/>
      <c r="F54" s="152"/>
      <c r="G54" s="162"/>
      <c r="H54" s="164"/>
      <c r="I54" s="164"/>
      <c r="J54" s="164"/>
      <c r="K54" s="163"/>
      <c r="L54" s="151"/>
      <c r="M54" s="147"/>
      <c r="N54" s="147"/>
      <c r="O54" s="147"/>
      <c r="P54" s="147"/>
      <c r="Q54" s="147"/>
      <c r="R54" s="147"/>
      <c r="S54" s="147"/>
      <c r="T54" s="147"/>
      <c r="U54" s="147"/>
      <c r="V54" s="148"/>
      <c r="W54" s="151"/>
      <c r="X54" s="143"/>
      <c r="Y54" s="143"/>
      <c r="Z54" s="143"/>
      <c r="AA54" s="143"/>
      <c r="AB54" s="143"/>
      <c r="AC54" s="143"/>
      <c r="AD54" s="143"/>
      <c r="AE54" s="143"/>
      <c r="AF54" s="143"/>
      <c r="AG54" s="143"/>
      <c r="AH54" s="143"/>
      <c r="AI54" s="143"/>
      <c r="AJ54" s="143"/>
      <c r="AK54" s="143"/>
      <c r="AL54" s="143"/>
      <c r="AM54" s="143"/>
      <c r="AN54" s="143"/>
      <c r="AO54" s="143"/>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row>
    <row r="55" spans="1:181" s="17" customFormat="1" x14ac:dyDescent="0.2">
      <c r="A55" s="159" t="str">
        <f t="array" ref="A55">IF(ISERROR(INDEX(Lookup_PestUse!$A$1:$D$1452,SMALL(IF(Lookup_PestUse!$B$1:$B$1452='Input Data'!$C$12,ROW(Lookup_PestUse!$B$1:$B$1452)),ROW(Lookup_PestUse!141:141)),1)),"",INDEX(Lookup_PestUse!$A$1:$B$1452,SMALL(IF(Lookup_PestUse!$B$1:$B$1452='Input Data'!$C$12,ROW(Lookup_PestUse!$B$1:$B$1452)),ROW(Lookup_PestUse!141:141)),1))</f>
        <v/>
      </c>
      <c r="B55" s="160" t="str">
        <f t="array" ref="B55">IF(ISERROR(INDEX(Lookup_PestUse!$A$1:$D$1452,MATCH(1,(Lookup_PestUse!$A$1:$A$1452=$A55)*(Lookup_PestUse!$B$1:$B$1452='Input Data'!$C$12),0),3)),"",INDEX(Lookup_PestUse!$A$1:$D$1452,MATCH(1,(Lookup_PestUse!$A$1:$A$1452=$A55)*(Lookup_PestUse!$B$1:$B$1452='Input Data'!$C$12),0),3))</f>
        <v/>
      </c>
      <c r="C55" s="161" t="str">
        <f t="array" ref="C55">IF(ISERROR(INDEX(Lookup_PestUse!$A$1:$D$1452,MATCH(1,(Lookup_PestUse!$A$1:$A$1452=$A55)*(Lookup_PestUse!$B$1:$B$1452='Input Data'!$C$12),0),4)),"",INDEX(Lookup_PestUse!$A$1:$D$1452,MATCH(1,(Lookup_PestUse!$A$1:$A$1452=$A55)*(Lookup_PestUse!$B$1:$B$1452='Input Data'!$C$12),0),4))</f>
        <v/>
      </c>
      <c r="D55" s="162"/>
      <c r="E55" s="163"/>
      <c r="F55" s="152"/>
      <c r="G55" s="162"/>
      <c r="H55" s="164"/>
      <c r="I55" s="164"/>
      <c r="J55" s="164"/>
      <c r="K55" s="163"/>
      <c r="L55" s="151"/>
      <c r="M55" s="147"/>
      <c r="N55" s="147"/>
      <c r="O55" s="147"/>
      <c r="P55" s="147"/>
      <c r="Q55" s="147"/>
      <c r="R55" s="147"/>
      <c r="S55" s="147"/>
      <c r="T55" s="147"/>
      <c r="U55" s="147"/>
      <c r="V55" s="148"/>
      <c r="W55" s="151"/>
      <c r="X55" s="143"/>
      <c r="Y55" s="143"/>
      <c r="Z55" s="143"/>
      <c r="AA55" s="143"/>
      <c r="AB55" s="143"/>
      <c r="AC55" s="143"/>
      <c r="AD55" s="143"/>
      <c r="AE55" s="143"/>
      <c r="AF55" s="143"/>
      <c r="AG55" s="143"/>
      <c r="AH55" s="143"/>
      <c r="AI55" s="143"/>
      <c r="AJ55" s="143"/>
      <c r="AK55" s="143"/>
      <c r="AL55" s="143"/>
      <c r="AM55" s="143"/>
      <c r="AN55" s="143"/>
      <c r="AO55" s="143"/>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row>
    <row r="56" spans="1:181" s="17" customFormat="1" x14ac:dyDescent="0.2">
      <c r="A56" s="159" t="str">
        <f t="array" ref="A56">IF(ISERROR(INDEX(Lookup_PestUse!$A$1:$D$1452,SMALL(IF(Lookup_PestUse!$B$1:$B$1452='Input Data'!$C$12,ROW(Lookup_PestUse!$B$1:$B$1452)),ROW(Lookup_PestUse!142:142)),1)),"",INDEX(Lookup_PestUse!$A$1:$B$1452,SMALL(IF(Lookup_PestUse!$B$1:$B$1452='Input Data'!$C$12,ROW(Lookup_PestUse!$B$1:$B$1452)),ROW(Lookup_PestUse!142:142)),1))</f>
        <v/>
      </c>
      <c r="B56" s="160" t="str">
        <f t="array" ref="B56">IF(ISERROR(INDEX(Lookup_PestUse!$A$1:$D$1452,MATCH(1,(Lookup_PestUse!$A$1:$A$1452=$A56)*(Lookup_PestUse!$B$1:$B$1452='Input Data'!$C$12),0),3)),"",INDEX(Lookup_PestUse!$A$1:$D$1452,MATCH(1,(Lookup_PestUse!$A$1:$A$1452=$A56)*(Lookup_PestUse!$B$1:$B$1452='Input Data'!$C$12),0),3))</f>
        <v/>
      </c>
      <c r="C56" s="161" t="str">
        <f t="array" ref="C56">IF(ISERROR(INDEX(Lookup_PestUse!$A$1:$D$1452,MATCH(1,(Lookup_PestUse!$A$1:$A$1452=$A56)*(Lookup_PestUse!$B$1:$B$1452='Input Data'!$C$12),0),4)),"",INDEX(Lookup_PestUse!$A$1:$D$1452,MATCH(1,(Lookup_PestUse!$A$1:$A$1452=$A56)*(Lookup_PestUse!$B$1:$B$1452='Input Data'!$C$12),0),4))</f>
        <v/>
      </c>
      <c r="D56" s="162"/>
      <c r="E56" s="163"/>
      <c r="F56" s="152"/>
      <c r="G56" s="162"/>
      <c r="H56" s="164"/>
      <c r="I56" s="164"/>
      <c r="J56" s="164"/>
      <c r="K56" s="163"/>
      <c r="L56" s="151"/>
      <c r="M56" s="147"/>
      <c r="N56" s="147"/>
      <c r="O56" s="147"/>
      <c r="P56" s="147"/>
      <c r="Q56" s="147"/>
      <c r="R56" s="147"/>
      <c r="S56" s="147"/>
      <c r="T56" s="147"/>
      <c r="U56" s="147"/>
      <c r="V56" s="148"/>
      <c r="W56" s="151"/>
      <c r="X56" s="143"/>
      <c r="Y56" s="143"/>
      <c r="Z56" s="143"/>
      <c r="AA56" s="143"/>
      <c r="AB56" s="143"/>
      <c r="AC56" s="143"/>
      <c r="AD56" s="143"/>
      <c r="AE56" s="143"/>
      <c r="AF56" s="143"/>
      <c r="AG56" s="143"/>
      <c r="AH56" s="143"/>
      <c r="AI56" s="143"/>
      <c r="AJ56" s="143"/>
      <c r="AK56" s="143"/>
      <c r="AL56" s="143"/>
      <c r="AM56" s="143"/>
      <c r="AN56" s="143"/>
      <c r="AO56" s="143"/>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row>
    <row r="57" spans="1:181" s="17" customFormat="1" x14ac:dyDescent="0.2">
      <c r="A57" s="159" t="str">
        <f t="array" ref="A57">IF(ISERROR(INDEX(Lookup_PestUse!$A$1:$D$1452,SMALL(IF(Lookup_PestUse!$B$1:$B$1452='Input Data'!$C$12,ROW(Lookup_PestUse!$B$1:$B$1452)),ROW(Lookup_PestUse!143:143)),1)),"",INDEX(Lookup_PestUse!$A$1:$B$1452,SMALL(IF(Lookup_PestUse!$B$1:$B$1452='Input Data'!$C$12,ROW(Lookup_PestUse!$B$1:$B$1452)),ROW(Lookup_PestUse!143:143)),1))</f>
        <v/>
      </c>
      <c r="B57" s="160" t="str">
        <f t="array" ref="B57">IF(ISERROR(INDEX(Lookup_PestUse!$A$1:$D$1452,MATCH(1,(Lookup_PestUse!$A$1:$A$1452=$A57)*(Lookup_PestUse!$B$1:$B$1452='Input Data'!$C$12),0),3)),"",INDEX(Lookup_PestUse!$A$1:$D$1452,MATCH(1,(Lookup_PestUse!$A$1:$A$1452=$A57)*(Lookup_PestUse!$B$1:$B$1452='Input Data'!$C$12),0),3))</f>
        <v/>
      </c>
      <c r="C57" s="161" t="str">
        <f t="array" ref="C57">IF(ISERROR(INDEX(Lookup_PestUse!$A$1:$D$1452,MATCH(1,(Lookup_PestUse!$A$1:$A$1452=$A57)*(Lookup_PestUse!$B$1:$B$1452='Input Data'!$C$12),0),4)),"",INDEX(Lookup_PestUse!$A$1:$D$1452,MATCH(1,(Lookup_PestUse!$A$1:$A$1452=$A57)*(Lookup_PestUse!$B$1:$B$1452='Input Data'!$C$12),0),4))</f>
        <v/>
      </c>
      <c r="D57" s="162"/>
      <c r="E57" s="163"/>
      <c r="F57" s="152"/>
      <c r="G57" s="162"/>
      <c r="H57" s="164"/>
      <c r="I57" s="164"/>
      <c r="J57" s="164"/>
      <c r="K57" s="163"/>
      <c r="L57" s="151"/>
      <c r="M57" s="147"/>
      <c r="N57" s="147"/>
      <c r="O57" s="147"/>
      <c r="P57" s="147"/>
      <c r="Q57" s="147"/>
      <c r="R57" s="147"/>
      <c r="S57" s="147"/>
      <c r="T57" s="147"/>
      <c r="U57" s="147"/>
      <c r="V57" s="148"/>
      <c r="W57" s="151"/>
      <c r="X57" s="143"/>
      <c r="Y57" s="143"/>
      <c r="Z57" s="143"/>
      <c r="AA57" s="143"/>
      <c r="AB57" s="143"/>
      <c r="AC57" s="143"/>
      <c r="AD57" s="143"/>
      <c r="AE57" s="143"/>
      <c r="AF57" s="143"/>
      <c r="AG57" s="143"/>
      <c r="AH57" s="143"/>
      <c r="AI57" s="143"/>
      <c r="AJ57" s="143"/>
      <c r="AK57" s="143"/>
      <c r="AL57" s="143"/>
      <c r="AM57" s="143"/>
      <c r="AN57" s="143"/>
      <c r="AO57" s="143"/>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row>
    <row r="58" spans="1:181" s="17" customFormat="1" x14ac:dyDescent="0.2">
      <c r="A58" s="159" t="str">
        <f t="array" ref="A58">IF(ISERROR(INDEX(Lookup_PestUse!$A$1:$D$1452,SMALL(IF(Lookup_PestUse!$B$1:$B$1452='Input Data'!$C$12,ROW(Lookup_PestUse!$B$1:$B$1452)),ROW(Lookup_PestUse!144:144)),1)),"",INDEX(Lookup_PestUse!$A$1:$B$1452,SMALL(IF(Lookup_PestUse!$B$1:$B$1452='Input Data'!$C$12,ROW(Lookup_PestUse!$B$1:$B$1452)),ROW(Lookup_PestUse!144:144)),1))</f>
        <v/>
      </c>
      <c r="B58" s="160" t="str">
        <f t="array" ref="B58">IF(ISERROR(INDEX(Lookup_PestUse!$A$1:$D$1452,MATCH(1,(Lookup_PestUse!$A$1:$A$1452=$A58)*(Lookup_PestUse!$B$1:$B$1452='Input Data'!$C$12),0),3)),"",INDEX(Lookup_PestUse!$A$1:$D$1452,MATCH(1,(Lookup_PestUse!$A$1:$A$1452=$A58)*(Lookup_PestUse!$B$1:$B$1452='Input Data'!$C$12),0),3))</f>
        <v/>
      </c>
      <c r="C58" s="161" t="str">
        <f t="array" ref="C58">IF(ISERROR(INDEX(Lookup_PestUse!$A$1:$D$1452,MATCH(1,(Lookup_PestUse!$A$1:$A$1452=$A58)*(Lookup_PestUse!$B$1:$B$1452='Input Data'!$C$12),0),4)),"",INDEX(Lookup_PestUse!$A$1:$D$1452,MATCH(1,(Lookup_PestUse!$A$1:$A$1452=$A58)*(Lookup_PestUse!$B$1:$B$1452='Input Data'!$C$12),0),4))</f>
        <v/>
      </c>
      <c r="D58" s="162"/>
      <c r="E58" s="163"/>
      <c r="F58" s="152"/>
      <c r="G58" s="162"/>
      <c r="H58" s="164"/>
      <c r="I58" s="164"/>
      <c r="J58" s="164"/>
      <c r="K58" s="163"/>
      <c r="L58" s="151"/>
      <c r="M58" s="147"/>
      <c r="N58" s="147"/>
      <c r="O58" s="147"/>
      <c r="P58" s="147"/>
      <c r="Q58" s="147"/>
      <c r="R58" s="147"/>
      <c r="S58" s="147"/>
      <c r="T58" s="147"/>
      <c r="U58" s="147"/>
      <c r="V58" s="148"/>
      <c r="W58" s="151"/>
      <c r="X58" s="143"/>
      <c r="Y58" s="143"/>
      <c r="Z58" s="143"/>
      <c r="AA58" s="143"/>
      <c r="AB58" s="143"/>
      <c r="AC58" s="143"/>
      <c r="AD58" s="143"/>
      <c r="AE58" s="143"/>
      <c r="AF58" s="143"/>
      <c r="AG58" s="143"/>
      <c r="AH58" s="143"/>
      <c r="AI58" s="143"/>
      <c r="AJ58" s="143"/>
      <c r="AK58" s="143"/>
      <c r="AL58" s="143"/>
      <c r="AM58" s="143"/>
      <c r="AN58" s="143"/>
      <c r="AO58" s="143"/>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row>
    <row r="59" spans="1:181" s="17" customFormat="1" x14ac:dyDescent="0.2">
      <c r="A59" s="159" t="str">
        <f t="array" ref="A59">IF(ISERROR(INDEX(Lookup_PestUse!$A$1:$D$1452,SMALL(IF(Lookup_PestUse!$B$1:$B$1452='Input Data'!$C$12,ROW(Lookup_PestUse!$B$1:$B$1452)),ROW(Lookup_PestUse!145:145)),1)),"",INDEX(Lookup_PestUse!$A$1:$B$1452,SMALL(IF(Lookup_PestUse!$B$1:$B$1452='Input Data'!$C$12,ROW(Lookup_PestUse!$B$1:$B$1452)),ROW(Lookup_PestUse!145:145)),1))</f>
        <v/>
      </c>
      <c r="B59" s="160" t="str">
        <f t="array" ref="B59">IF(ISERROR(INDEX(Lookup_PestUse!$A$1:$D$1452,MATCH(1,(Lookup_PestUse!$A$1:$A$1452=$A59)*(Lookup_PestUse!$B$1:$B$1452='Input Data'!$C$12),0),3)),"",INDEX(Lookup_PestUse!$A$1:$D$1452,MATCH(1,(Lookup_PestUse!$A$1:$A$1452=$A59)*(Lookup_PestUse!$B$1:$B$1452='Input Data'!$C$12),0),3))</f>
        <v/>
      </c>
      <c r="C59" s="161" t="str">
        <f t="array" ref="C59">IF(ISERROR(INDEX(Lookup_PestUse!$A$1:$D$1452,MATCH(1,(Lookup_PestUse!$A$1:$A$1452=$A59)*(Lookup_PestUse!$B$1:$B$1452='Input Data'!$C$12),0),4)),"",INDEX(Lookup_PestUse!$A$1:$D$1452,MATCH(1,(Lookup_PestUse!$A$1:$A$1452=$A59)*(Lookup_PestUse!$B$1:$B$1452='Input Data'!$C$12),0),4))</f>
        <v/>
      </c>
      <c r="D59" s="162"/>
      <c r="E59" s="163"/>
      <c r="F59" s="152"/>
      <c r="G59" s="162"/>
      <c r="H59" s="164"/>
      <c r="I59" s="164"/>
      <c r="J59" s="164"/>
      <c r="K59" s="163"/>
      <c r="L59" s="151"/>
      <c r="M59" s="147"/>
      <c r="N59" s="147"/>
      <c r="O59" s="147"/>
      <c r="P59" s="147"/>
      <c r="Q59" s="147"/>
      <c r="R59" s="147"/>
      <c r="S59" s="147"/>
      <c r="T59" s="147"/>
      <c r="U59" s="147"/>
      <c r="V59" s="148"/>
      <c r="W59" s="151"/>
      <c r="X59" s="143"/>
      <c r="Y59" s="143"/>
      <c r="Z59" s="143"/>
      <c r="AA59" s="143"/>
      <c r="AB59" s="143"/>
      <c r="AC59" s="143"/>
      <c r="AD59" s="143"/>
      <c r="AE59" s="143"/>
      <c r="AF59" s="143"/>
      <c r="AG59" s="143"/>
      <c r="AH59" s="143"/>
      <c r="AI59" s="143"/>
      <c r="AJ59" s="143"/>
      <c r="AK59" s="143"/>
      <c r="AL59" s="143"/>
      <c r="AM59" s="143"/>
      <c r="AN59" s="143"/>
      <c r="AO59" s="143"/>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row>
    <row r="60" spans="1:181" s="17" customFormat="1" x14ac:dyDescent="0.2">
      <c r="A60" s="159" t="str">
        <f t="array" ref="A60">IF(ISERROR(INDEX(Lookup_PestUse!$A$1:$D$1452,SMALL(IF(Lookup_PestUse!$B$1:$B$1452='Input Data'!$C$12,ROW(Lookup_PestUse!$B$1:$B$1452)),ROW(Lookup_PestUse!146:146)),1)),"",INDEX(Lookup_PestUse!$A$1:$B$1452,SMALL(IF(Lookup_PestUse!$B$1:$B$1452='Input Data'!$C$12,ROW(Lookup_PestUse!$B$1:$B$1452)),ROW(Lookup_PestUse!146:146)),1))</f>
        <v/>
      </c>
      <c r="B60" s="160" t="str">
        <f t="array" ref="B60">IF(ISERROR(INDEX(Lookup_PestUse!$A$1:$D$1452,MATCH(1,(Lookup_PestUse!$A$1:$A$1452=$A60)*(Lookup_PestUse!$B$1:$B$1452='Input Data'!$C$12),0),3)),"",INDEX(Lookup_PestUse!$A$1:$D$1452,MATCH(1,(Lookup_PestUse!$A$1:$A$1452=$A60)*(Lookup_PestUse!$B$1:$B$1452='Input Data'!$C$12),0),3))</f>
        <v/>
      </c>
      <c r="C60" s="161" t="str">
        <f t="array" ref="C60">IF(ISERROR(INDEX(Lookup_PestUse!$A$1:$D$1452,MATCH(1,(Lookup_PestUse!$A$1:$A$1452=$A60)*(Lookup_PestUse!$B$1:$B$1452='Input Data'!$C$12),0),4)),"",INDEX(Lookup_PestUse!$A$1:$D$1452,MATCH(1,(Lookup_PestUse!$A$1:$A$1452=$A60)*(Lookup_PestUse!$B$1:$B$1452='Input Data'!$C$12),0),4))</f>
        <v/>
      </c>
      <c r="D60" s="162"/>
      <c r="E60" s="163"/>
      <c r="F60" s="152"/>
      <c r="G60" s="162"/>
      <c r="H60" s="164"/>
      <c r="I60" s="164"/>
      <c r="J60" s="164"/>
      <c r="K60" s="163"/>
      <c r="L60" s="151"/>
      <c r="M60" s="147"/>
      <c r="N60" s="147"/>
      <c r="O60" s="147"/>
      <c r="P60" s="147"/>
      <c r="Q60" s="147"/>
      <c r="R60" s="147"/>
      <c r="S60" s="147"/>
      <c r="T60" s="147"/>
      <c r="U60" s="147"/>
      <c r="V60" s="148"/>
      <c r="W60" s="151"/>
      <c r="X60" s="143"/>
      <c r="Y60" s="143"/>
      <c r="Z60" s="143"/>
      <c r="AA60" s="143"/>
      <c r="AB60" s="143"/>
      <c r="AC60" s="143"/>
      <c r="AD60" s="143"/>
      <c r="AE60" s="143"/>
      <c r="AF60" s="143"/>
      <c r="AG60" s="143"/>
      <c r="AH60" s="143"/>
      <c r="AI60" s="143"/>
      <c r="AJ60" s="143"/>
      <c r="AK60" s="143"/>
      <c r="AL60" s="143"/>
      <c r="AM60" s="143"/>
      <c r="AN60" s="143"/>
      <c r="AO60" s="143"/>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row>
    <row r="61" spans="1:181" s="17" customFormat="1" x14ac:dyDescent="0.2">
      <c r="A61" s="159" t="str">
        <f t="array" ref="A61">IF(ISERROR(INDEX(Lookup_PestUse!$A$1:$D$1452,SMALL(IF(Lookup_PestUse!$B$1:$B$1452='Input Data'!$C$12,ROW(Lookup_PestUse!$B$1:$B$1452)),ROW(Lookup_PestUse!147:147)),1)),"",INDEX(Lookup_PestUse!$A$1:$B$1452,SMALL(IF(Lookup_PestUse!$B$1:$B$1452='Input Data'!$C$12,ROW(Lookup_PestUse!$B$1:$B$1452)),ROW(Lookup_PestUse!147:147)),1))</f>
        <v/>
      </c>
      <c r="B61" s="160" t="str">
        <f t="array" ref="B61">IF(ISERROR(INDEX(Lookup_PestUse!$A$1:$D$1452,MATCH(1,(Lookup_PestUse!$A$1:$A$1452=$A61)*(Lookup_PestUse!$B$1:$B$1452='Input Data'!$C$12),0),3)),"",INDEX(Lookup_PestUse!$A$1:$D$1452,MATCH(1,(Lookup_PestUse!$A$1:$A$1452=$A61)*(Lookup_PestUse!$B$1:$B$1452='Input Data'!$C$12),0),3))</f>
        <v/>
      </c>
      <c r="C61" s="161" t="str">
        <f t="array" ref="C61">IF(ISERROR(INDEX(Lookup_PestUse!$A$1:$D$1452,MATCH(1,(Lookup_PestUse!$A$1:$A$1452=$A61)*(Lookup_PestUse!$B$1:$B$1452='Input Data'!$C$12),0),4)),"",INDEX(Lookup_PestUse!$A$1:$D$1452,MATCH(1,(Lookup_PestUse!$A$1:$A$1452=$A61)*(Lookup_PestUse!$B$1:$B$1452='Input Data'!$C$12),0),4))</f>
        <v/>
      </c>
      <c r="D61" s="162"/>
      <c r="E61" s="163"/>
      <c r="F61" s="152"/>
      <c r="G61" s="162"/>
      <c r="H61" s="164"/>
      <c r="I61" s="164"/>
      <c r="J61" s="164"/>
      <c r="K61" s="163"/>
      <c r="L61" s="151"/>
      <c r="M61" s="147"/>
      <c r="N61" s="147"/>
      <c r="O61" s="147"/>
      <c r="P61" s="147"/>
      <c r="Q61" s="147"/>
      <c r="R61" s="147"/>
      <c r="S61" s="147"/>
      <c r="T61" s="147"/>
      <c r="U61" s="147"/>
      <c r="V61" s="148"/>
      <c r="W61" s="151"/>
      <c r="X61" s="143"/>
      <c r="Y61" s="143"/>
      <c r="Z61" s="143"/>
      <c r="AA61" s="143"/>
      <c r="AB61" s="143"/>
      <c r="AC61" s="143"/>
      <c r="AD61" s="143"/>
      <c r="AE61" s="143"/>
      <c r="AF61" s="143"/>
      <c r="AG61" s="143"/>
      <c r="AH61" s="143"/>
      <c r="AI61" s="143"/>
      <c r="AJ61" s="143"/>
      <c r="AK61" s="143"/>
      <c r="AL61" s="143"/>
      <c r="AM61" s="143"/>
      <c r="AN61" s="143"/>
      <c r="AO61" s="143"/>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row>
    <row r="62" spans="1:181" s="17" customFormat="1" x14ac:dyDescent="0.2">
      <c r="A62" s="159" t="str">
        <f t="array" ref="A62">IF(ISERROR(INDEX(Lookup_PestUse!$A$1:$D$1452,SMALL(IF(Lookup_PestUse!$B$1:$B$1452='Input Data'!$C$12,ROW(Lookup_PestUse!$B$1:$B$1452)),ROW(Lookup_PestUse!148:148)),1)),"",INDEX(Lookup_PestUse!$A$1:$B$1452,SMALL(IF(Lookup_PestUse!$B$1:$B$1452='Input Data'!$C$12,ROW(Lookup_PestUse!$B$1:$B$1452)),ROW(Lookup_PestUse!148:148)),1))</f>
        <v/>
      </c>
      <c r="B62" s="160" t="str">
        <f t="array" ref="B62">IF(ISERROR(INDEX(Lookup_PestUse!$A$1:$D$1452,MATCH(1,(Lookup_PestUse!$A$1:$A$1452=$A62)*(Lookup_PestUse!$B$1:$B$1452='Input Data'!$C$12),0),3)),"",INDEX(Lookup_PestUse!$A$1:$D$1452,MATCH(1,(Lookup_PestUse!$A$1:$A$1452=$A62)*(Lookup_PestUse!$B$1:$B$1452='Input Data'!$C$12),0),3))</f>
        <v/>
      </c>
      <c r="C62" s="161" t="str">
        <f t="array" ref="C62">IF(ISERROR(INDEX(Lookup_PestUse!$A$1:$D$1452,MATCH(1,(Lookup_PestUse!$A$1:$A$1452=$A62)*(Lookup_PestUse!$B$1:$B$1452='Input Data'!$C$12),0),4)),"",INDEX(Lookup_PestUse!$A$1:$D$1452,MATCH(1,(Lookup_PestUse!$A$1:$A$1452=$A62)*(Lookup_PestUse!$B$1:$B$1452='Input Data'!$C$12),0),4))</f>
        <v/>
      </c>
      <c r="D62" s="162"/>
      <c r="E62" s="163"/>
      <c r="F62" s="152"/>
      <c r="G62" s="162"/>
      <c r="H62" s="164"/>
      <c r="I62" s="164"/>
      <c r="J62" s="164"/>
      <c r="K62" s="163"/>
      <c r="L62" s="151"/>
      <c r="M62" s="147"/>
      <c r="N62" s="147"/>
      <c r="O62" s="147"/>
      <c r="P62" s="147"/>
      <c r="Q62" s="147"/>
      <c r="R62" s="147"/>
      <c r="S62" s="147"/>
      <c r="T62" s="147"/>
      <c r="U62" s="147"/>
      <c r="V62" s="148"/>
      <c r="W62" s="151"/>
      <c r="X62" s="143"/>
      <c r="Y62" s="143"/>
      <c r="Z62" s="143"/>
      <c r="AA62" s="143"/>
      <c r="AB62" s="143"/>
      <c r="AC62" s="143"/>
      <c r="AD62" s="143"/>
      <c r="AE62" s="143"/>
      <c r="AF62" s="143"/>
      <c r="AG62" s="143"/>
      <c r="AH62" s="143"/>
      <c r="AI62" s="143"/>
      <c r="AJ62" s="143"/>
      <c r="AK62" s="143"/>
      <c r="AL62" s="143"/>
      <c r="AM62" s="143"/>
      <c r="AN62" s="143"/>
      <c r="AO62" s="143"/>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row>
    <row r="63" spans="1:181" s="17" customFormat="1" x14ac:dyDescent="0.2">
      <c r="A63" s="159" t="str">
        <f t="array" ref="A63">IF(ISERROR(INDEX(Lookup_PestUse!$A$1:$D$1452,SMALL(IF(Lookup_PestUse!$B$1:$B$1452='Input Data'!$C$12,ROW(Lookup_PestUse!$B$1:$B$1452)),ROW(Lookup_PestUse!149:149)),1)),"",INDEX(Lookup_PestUse!$A$1:$B$1452,SMALL(IF(Lookup_PestUse!$B$1:$B$1452='Input Data'!$C$12,ROW(Lookup_PestUse!$B$1:$B$1452)),ROW(Lookup_PestUse!149:149)),1))</f>
        <v/>
      </c>
      <c r="B63" s="160" t="str">
        <f t="array" ref="B63">IF(ISERROR(INDEX(Lookup_PestUse!$A$1:$D$1452,MATCH(1,(Lookup_PestUse!$A$1:$A$1452=$A63)*(Lookup_PestUse!$B$1:$B$1452='Input Data'!$C$12),0),3)),"",INDEX(Lookup_PestUse!$A$1:$D$1452,MATCH(1,(Lookup_PestUse!$A$1:$A$1452=$A63)*(Lookup_PestUse!$B$1:$B$1452='Input Data'!$C$12),0),3))</f>
        <v/>
      </c>
      <c r="C63" s="161" t="str">
        <f t="array" ref="C63">IF(ISERROR(INDEX(Lookup_PestUse!$A$1:$D$1452,MATCH(1,(Lookup_PestUse!$A$1:$A$1452=$A63)*(Lookup_PestUse!$B$1:$B$1452='Input Data'!$C$12),0),4)),"",INDEX(Lookup_PestUse!$A$1:$D$1452,MATCH(1,(Lookup_PestUse!$A$1:$A$1452=$A63)*(Lookup_PestUse!$B$1:$B$1452='Input Data'!$C$12),0),4))</f>
        <v/>
      </c>
      <c r="D63" s="162"/>
      <c r="E63" s="163"/>
      <c r="F63" s="152"/>
      <c r="G63" s="162"/>
      <c r="H63" s="164"/>
      <c r="I63" s="164"/>
      <c r="J63" s="164"/>
      <c r="K63" s="163"/>
      <c r="L63" s="151"/>
      <c r="M63" s="147"/>
      <c r="N63" s="147"/>
      <c r="O63" s="147"/>
      <c r="P63" s="147"/>
      <c r="Q63" s="147"/>
      <c r="R63" s="147"/>
      <c r="S63" s="147"/>
      <c r="T63" s="147"/>
      <c r="U63" s="147"/>
      <c r="V63" s="148"/>
      <c r="W63" s="151"/>
      <c r="X63" s="143"/>
      <c r="Y63" s="143"/>
      <c r="Z63" s="143"/>
      <c r="AA63" s="143"/>
      <c r="AB63" s="143"/>
      <c r="AC63" s="143"/>
      <c r="AD63" s="143"/>
      <c r="AE63" s="143"/>
      <c r="AF63" s="143"/>
      <c r="AG63" s="143"/>
      <c r="AH63" s="143"/>
      <c r="AI63" s="143"/>
      <c r="AJ63" s="143"/>
      <c r="AK63" s="143"/>
      <c r="AL63" s="143"/>
      <c r="AM63" s="143"/>
      <c r="AN63" s="143"/>
      <c r="AO63" s="143"/>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row>
    <row r="64" spans="1:181" s="17" customFormat="1" x14ac:dyDescent="0.2">
      <c r="A64" s="159" t="str">
        <f t="array" ref="A64">IF(ISERROR(INDEX(Lookup_PestUse!$A$1:$D$1452,SMALL(IF(Lookup_PestUse!$B$1:$B$1452='Input Data'!$C$12,ROW(Lookup_PestUse!$B$1:$B$1452)),ROW(Lookup_PestUse!150:150)),1)),"",INDEX(Lookup_PestUse!$A$1:$B$1452,SMALL(IF(Lookup_PestUse!$B$1:$B$1452='Input Data'!$C$12,ROW(Lookup_PestUse!$B$1:$B$1452)),ROW(Lookup_PestUse!150:150)),1))</f>
        <v/>
      </c>
      <c r="B64" s="160" t="str">
        <f t="array" ref="B64">IF(ISERROR(INDEX(Lookup_PestUse!$A$1:$D$1452,MATCH(1,(Lookup_PestUse!$A$1:$A$1452=$A64)*(Lookup_PestUse!$B$1:$B$1452='Input Data'!$C$12),0),3)),"",INDEX(Lookup_PestUse!$A$1:$D$1452,MATCH(1,(Lookup_PestUse!$A$1:$A$1452=$A64)*(Lookup_PestUse!$B$1:$B$1452='Input Data'!$C$12),0),3))</f>
        <v/>
      </c>
      <c r="C64" s="161" t="str">
        <f t="array" ref="C64">IF(ISERROR(INDEX(Lookup_PestUse!$A$1:$D$1452,MATCH(1,(Lookup_PestUse!$A$1:$A$1452=$A64)*(Lookup_PestUse!$B$1:$B$1452='Input Data'!$C$12),0),4)),"",INDEX(Lookup_PestUse!$A$1:$D$1452,MATCH(1,(Lookup_PestUse!$A$1:$A$1452=$A64)*(Lookup_PestUse!$B$1:$B$1452='Input Data'!$C$12),0),4))</f>
        <v/>
      </c>
      <c r="D64" s="162"/>
      <c r="E64" s="163"/>
      <c r="F64" s="152"/>
      <c r="G64" s="162"/>
      <c r="H64" s="164"/>
      <c r="I64" s="164"/>
      <c r="J64" s="164"/>
      <c r="K64" s="163"/>
      <c r="L64" s="151"/>
      <c r="M64" s="147"/>
      <c r="N64" s="147"/>
      <c r="O64" s="147"/>
      <c r="P64" s="147"/>
      <c r="Q64" s="147"/>
      <c r="R64" s="147"/>
      <c r="S64" s="147"/>
      <c r="T64" s="147"/>
      <c r="U64" s="147"/>
      <c r="V64" s="148"/>
      <c r="W64" s="151"/>
      <c r="X64" s="143"/>
      <c r="Y64" s="143"/>
      <c r="Z64" s="143"/>
      <c r="AA64" s="143"/>
      <c r="AB64" s="143"/>
      <c r="AC64" s="143"/>
      <c r="AD64" s="143"/>
      <c r="AE64" s="143"/>
      <c r="AF64" s="143"/>
      <c r="AG64" s="143"/>
      <c r="AH64" s="143"/>
      <c r="AI64" s="143"/>
      <c r="AJ64" s="143"/>
      <c r="AK64" s="143"/>
      <c r="AL64" s="143"/>
      <c r="AM64" s="143"/>
      <c r="AN64" s="143"/>
      <c r="AO64" s="143"/>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row>
    <row r="65" spans="1:181" s="17" customFormat="1" x14ac:dyDescent="0.2">
      <c r="A65" s="159" t="str">
        <f t="array" ref="A65">IF(ISERROR(INDEX(Lookup_PestUse!$A$1:$D$1452,SMALL(IF(Lookup_PestUse!$B$1:$B$1452='Input Data'!$C$12,ROW(Lookup_PestUse!$B$1:$B$1452)),ROW(Lookup_PestUse!151:151)),1)),"",INDEX(Lookup_PestUse!$A$1:$B$1452,SMALL(IF(Lookup_PestUse!$B$1:$B$1452='Input Data'!$C$12,ROW(Lookup_PestUse!$B$1:$B$1452)),ROW(Lookup_PestUse!151:151)),1))</f>
        <v/>
      </c>
      <c r="B65" s="160" t="str">
        <f t="array" ref="B65">IF(ISERROR(INDEX(Lookup_PestUse!$A$1:$D$1452,MATCH(1,(Lookup_PestUse!$A$1:$A$1452=$A65)*(Lookup_PestUse!$B$1:$B$1452='Input Data'!$C$12),0),3)),"",INDEX(Lookup_PestUse!$A$1:$D$1452,MATCH(1,(Lookup_PestUse!$A$1:$A$1452=$A65)*(Lookup_PestUse!$B$1:$B$1452='Input Data'!$C$12),0),3))</f>
        <v/>
      </c>
      <c r="C65" s="161" t="str">
        <f t="array" ref="C65">IF(ISERROR(INDEX(Lookup_PestUse!$A$1:$D$1452,MATCH(1,(Lookup_PestUse!$A$1:$A$1452=$A65)*(Lookup_PestUse!$B$1:$B$1452='Input Data'!$C$12),0),4)),"",INDEX(Lookup_PestUse!$A$1:$D$1452,MATCH(1,(Lookup_PestUse!$A$1:$A$1452=$A65)*(Lookup_PestUse!$B$1:$B$1452='Input Data'!$C$12),0),4))</f>
        <v/>
      </c>
      <c r="D65" s="162"/>
      <c r="E65" s="163"/>
      <c r="F65" s="152"/>
      <c r="G65" s="162"/>
      <c r="H65" s="164"/>
      <c r="I65" s="164"/>
      <c r="J65" s="164"/>
      <c r="K65" s="163"/>
      <c r="L65" s="151"/>
      <c r="M65" s="147"/>
      <c r="N65" s="147"/>
      <c r="O65" s="147"/>
      <c r="P65" s="147"/>
      <c r="Q65" s="147"/>
      <c r="R65" s="147"/>
      <c r="S65" s="147"/>
      <c r="T65" s="147"/>
      <c r="U65" s="147"/>
      <c r="V65" s="148"/>
      <c r="W65" s="151"/>
      <c r="X65" s="143"/>
      <c r="Y65" s="143"/>
      <c r="Z65" s="143"/>
      <c r="AA65" s="143"/>
      <c r="AB65" s="143"/>
      <c r="AC65" s="143"/>
      <c r="AD65" s="143"/>
      <c r="AE65" s="143"/>
      <c r="AF65" s="143"/>
      <c r="AG65" s="143"/>
      <c r="AH65" s="143"/>
      <c r="AI65" s="143"/>
      <c r="AJ65" s="143"/>
      <c r="AK65" s="143"/>
      <c r="AL65" s="143"/>
      <c r="AM65" s="143"/>
      <c r="AN65" s="143"/>
      <c r="AO65" s="143"/>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row>
    <row r="66" spans="1:181" s="17" customFormat="1" x14ac:dyDescent="0.2">
      <c r="A66" s="159" t="str">
        <f t="array" ref="A66">IF(ISERROR(INDEX(Lookup_PestUse!$A$1:$D$1452,SMALL(IF(Lookup_PestUse!$B$1:$B$1452='Input Data'!$C$12,ROW(Lookup_PestUse!$B$1:$B$1452)),ROW(Lookup_PestUse!152:152)),1)),"",INDEX(Lookup_PestUse!$A$1:$B$1452,SMALL(IF(Lookup_PestUse!$B$1:$B$1452='Input Data'!$C$12,ROW(Lookup_PestUse!$B$1:$B$1452)),ROW(Lookup_PestUse!152:152)),1))</f>
        <v/>
      </c>
      <c r="B66" s="160" t="str">
        <f t="array" ref="B66">IF(ISERROR(INDEX(Lookup_PestUse!$A$1:$D$1452,MATCH(1,(Lookup_PestUse!$A$1:$A$1452=$A66)*(Lookup_PestUse!$B$1:$B$1452='Input Data'!$C$12),0),3)),"",INDEX(Lookup_PestUse!$A$1:$D$1452,MATCH(1,(Lookup_PestUse!$A$1:$A$1452=$A66)*(Lookup_PestUse!$B$1:$B$1452='Input Data'!$C$12),0),3))</f>
        <v/>
      </c>
      <c r="C66" s="161" t="str">
        <f t="array" ref="C66">IF(ISERROR(INDEX(Lookup_PestUse!$A$1:$D$1452,MATCH(1,(Lookup_PestUse!$A$1:$A$1452=$A66)*(Lookup_PestUse!$B$1:$B$1452='Input Data'!$C$12),0),4)),"",INDEX(Lookup_PestUse!$A$1:$D$1452,MATCH(1,(Lookup_PestUse!$A$1:$A$1452=$A66)*(Lookup_PestUse!$B$1:$B$1452='Input Data'!$C$12),0),4))</f>
        <v/>
      </c>
      <c r="D66" s="162"/>
      <c r="E66" s="163"/>
      <c r="F66" s="152"/>
      <c r="G66" s="162"/>
      <c r="H66" s="164"/>
      <c r="I66" s="164"/>
      <c r="J66" s="164"/>
      <c r="K66" s="163"/>
      <c r="L66" s="151"/>
      <c r="M66" s="147"/>
      <c r="N66" s="147"/>
      <c r="O66" s="147"/>
      <c r="P66" s="147"/>
      <c r="Q66" s="147"/>
      <c r="R66" s="147"/>
      <c r="S66" s="147"/>
      <c r="T66" s="147"/>
      <c r="U66" s="147"/>
      <c r="V66" s="148"/>
      <c r="W66" s="151"/>
      <c r="X66" s="143"/>
      <c r="Y66" s="143"/>
      <c r="Z66" s="143"/>
      <c r="AA66" s="143"/>
      <c r="AB66" s="143"/>
      <c r="AC66" s="143"/>
      <c r="AD66" s="143"/>
      <c r="AE66" s="143"/>
      <c r="AF66" s="143"/>
      <c r="AG66" s="143"/>
      <c r="AH66" s="143"/>
      <c r="AI66" s="143"/>
      <c r="AJ66" s="143"/>
      <c r="AK66" s="143"/>
      <c r="AL66" s="143"/>
      <c r="AM66" s="143"/>
      <c r="AN66" s="143"/>
      <c r="AO66" s="143"/>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row>
    <row r="67" spans="1:181" s="17" customFormat="1" x14ac:dyDescent="0.2">
      <c r="A67" s="159" t="str">
        <f t="array" ref="A67">IF(ISERROR(INDEX(Lookup_PestUse!$A$1:$D$1452,SMALL(IF(Lookup_PestUse!$B$1:$B$1452='Input Data'!$C$12,ROW(Lookup_PestUse!$B$1:$B$1452)),ROW(Lookup_PestUse!153:153)),1)),"",INDEX(Lookup_PestUse!$A$1:$B$1452,SMALL(IF(Lookup_PestUse!$B$1:$B$1452='Input Data'!$C$12,ROW(Lookup_PestUse!$B$1:$B$1452)),ROW(Lookup_PestUse!153:153)),1))</f>
        <v/>
      </c>
      <c r="B67" s="160" t="str">
        <f t="array" ref="B67">IF(ISERROR(INDEX(Lookup_PestUse!$A$1:$D$1452,MATCH(1,(Lookup_PestUse!$A$1:$A$1452=$A67)*(Lookup_PestUse!$B$1:$B$1452='Input Data'!$C$12),0),3)),"",INDEX(Lookup_PestUse!$A$1:$D$1452,MATCH(1,(Lookup_PestUse!$A$1:$A$1452=$A67)*(Lookup_PestUse!$B$1:$B$1452='Input Data'!$C$12),0),3))</f>
        <v/>
      </c>
      <c r="C67" s="161" t="str">
        <f t="array" ref="C67">IF(ISERROR(INDEX(Lookup_PestUse!$A$1:$D$1452,MATCH(1,(Lookup_PestUse!$A$1:$A$1452=$A67)*(Lookup_PestUse!$B$1:$B$1452='Input Data'!$C$12),0),4)),"",INDEX(Lookup_PestUse!$A$1:$D$1452,MATCH(1,(Lookup_PestUse!$A$1:$A$1452=$A67)*(Lookup_PestUse!$B$1:$B$1452='Input Data'!$C$12),0),4))</f>
        <v/>
      </c>
      <c r="D67" s="162"/>
      <c r="E67" s="163"/>
      <c r="F67" s="152"/>
      <c r="G67" s="162"/>
      <c r="H67" s="164"/>
      <c r="I67" s="164"/>
      <c r="J67" s="164"/>
      <c r="K67" s="163"/>
      <c r="L67" s="151"/>
      <c r="M67" s="147"/>
      <c r="N67" s="147"/>
      <c r="O67" s="147"/>
      <c r="P67" s="147"/>
      <c r="Q67" s="147"/>
      <c r="R67" s="147"/>
      <c r="S67" s="147"/>
      <c r="T67" s="147"/>
      <c r="U67" s="147"/>
      <c r="V67" s="148"/>
      <c r="W67" s="151"/>
      <c r="X67" s="143"/>
      <c r="Y67" s="143"/>
      <c r="Z67" s="143"/>
      <c r="AA67" s="143"/>
      <c r="AB67" s="143"/>
      <c r="AC67" s="143"/>
      <c r="AD67" s="143"/>
      <c r="AE67" s="143"/>
      <c r="AF67" s="143"/>
      <c r="AG67" s="143"/>
      <c r="AH67" s="143"/>
      <c r="AI67" s="143"/>
      <c r="AJ67" s="143"/>
      <c r="AK67" s="143"/>
      <c r="AL67" s="143"/>
      <c r="AM67" s="143"/>
      <c r="AN67" s="143"/>
      <c r="AO67" s="143"/>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row>
    <row r="68" spans="1:181" s="17" customFormat="1" x14ac:dyDescent="0.2">
      <c r="A68" s="159" t="str">
        <f t="array" ref="A68">IF(ISERROR(INDEX(Lookup_PestUse!$A$1:$D$1452,SMALL(IF(Lookup_PestUse!$B$1:$B$1452='Input Data'!$C$12,ROW(Lookup_PestUse!$B$1:$B$1452)),ROW(Lookup_PestUse!154:154)),1)),"",INDEX(Lookup_PestUse!$A$1:$B$1452,SMALL(IF(Lookup_PestUse!$B$1:$B$1452='Input Data'!$C$12,ROW(Lookup_PestUse!$B$1:$B$1452)),ROW(Lookup_PestUse!154:154)),1))</f>
        <v/>
      </c>
      <c r="B68" s="160" t="str">
        <f t="array" ref="B68">IF(ISERROR(INDEX(Lookup_PestUse!$A$1:$D$1452,MATCH(1,(Lookup_PestUse!$A$1:$A$1452=$A68)*(Lookup_PestUse!$B$1:$B$1452='Input Data'!$C$12),0),3)),"",INDEX(Lookup_PestUse!$A$1:$D$1452,MATCH(1,(Lookup_PestUse!$A$1:$A$1452=$A68)*(Lookup_PestUse!$B$1:$B$1452='Input Data'!$C$12),0),3))</f>
        <v/>
      </c>
      <c r="C68" s="161" t="str">
        <f t="array" ref="C68">IF(ISERROR(INDEX(Lookup_PestUse!$A$1:$D$1452,MATCH(1,(Lookup_PestUse!$A$1:$A$1452=$A68)*(Lookup_PestUse!$B$1:$B$1452='Input Data'!$C$12),0),4)),"",INDEX(Lookup_PestUse!$A$1:$D$1452,MATCH(1,(Lookup_PestUse!$A$1:$A$1452=$A68)*(Lookup_PestUse!$B$1:$B$1452='Input Data'!$C$12),0),4))</f>
        <v/>
      </c>
      <c r="D68" s="162"/>
      <c r="E68" s="163"/>
      <c r="F68" s="152"/>
      <c r="G68" s="162"/>
      <c r="H68" s="164"/>
      <c r="I68" s="164"/>
      <c r="J68" s="164"/>
      <c r="K68" s="163"/>
      <c r="L68" s="151"/>
      <c r="M68" s="147"/>
      <c r="N68" s="147"/>
      <c r="O68" s="147"/>
      <c r="P68" s="147"/>
      <c r="Q68" s="147"/>
      <c r="R68" s="147"/>
      <c r="S68" s="147"/>
      <c r="T68" s="147"/>
      <c r="U68" s="147"/>
      <c r="V68" s="148"/>
      <c r="W68" s="151"/>
      <c r="X68" s="143"/>
      <c r="Y68" s="143"/>
      <c r="Z68" s="143"/>
      <c r="AA68" s="143"/>
      <c r="AB68" s="143"/>
      <c r="AC68" s="143"/>
      <c r="AD68" s="143"/>
      <c r="AE68" s="143"/>
      <c r="AF68" s="143"/>
      <c r="AG68" s="143"/>
      <c r="AH68" s="143"/>
      <c r="AI68" s="143"/>
      <c r="AJ68" s="143"/>
      <c r="AK68" s="143"/>
      <c r="AL68" s="143"/>
      <c r="AM68" s="143"/>
      <c r="AN68" s="143"/>
      <c r="AO68" s="143"/>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row>
    <row r="69" spans="1:181" s="17" customFormat="1" x14ac:dyDescent="0.2">
      <c r="A69" s="159" t="str">
        <f t="array" ref="A69">IF(ISERROR(INDEX(Lookup_PestUse!$A$1:$D$1452,SMALL(IF(Lookup_PestUse!$B$1:$B$1452='Input Data'!$C$12,ROW(Lookup_PestUse!$B$1:$B$1452)),ROW(Lookup_PestUse!155:155)),1)),"",INDEX(Lookup_PestUse!$A$1:$B$1452,SMALL(IF(Lookup_PestUse!$B$1:$B$1452='Input Data'!$C$12,ROW(Lookup_PestUse!$B$1:$B$1452)),ROW(Lookup_PestUse!155:155)),1))</f>
        <v/>
      </c>
      <c r="B69" s="160" t="str">
        <f t="array" ref="B69">IF(ISERROR(INDEX(Lookup_PestUse!$A$1:$D$1452,MATCH(1,(Lookup_PestUse!$A$1:$A$1452=$A69)*(Lookup_PestUse!$B$1:$B$1452='Input Data'!$C$12),0),3)),"",INDEX(Lookup_PestUse!$A$1:$D$1452,MATCH(1,(Lookup_PestUse!$A$1:$A$1452=$A69)*(Lookup_PestUse!$B$1:$B$1452='Input Data'!$C$12),0),3))</f>
        <v/>
      </c>
      <c r="C69" s="161" t="str">
        <f t="array" ref="C69">IF(ISERROR(INDEX(Lookup_PestUse!$A$1:$D$1452,MATCH(1,(Lookup_PestUse!$A$1:$A$1452=$A69)*(Lookup_PestUse!$B$1:$B$1452='Input Data'!$C$12),0),4)),"",INDEX(Lookup_PestUse!$A$1:$D$1452,MATCH(1,(Lookup_PestUse!$A$1:$A$1452=$A69)*(Lookup_PestUse!$B$1:$B$1452='Input Data'!$C$12),0),4))</f>
        <v/>
      </c>
      <c r="D69" s="162"/>
      <c r="E69" s="163"/>
      <c r="F69" s="152"/>
      <c r="G69" s="162"/>
      <c r="H69" s="164"/>
      <c r="I69" s="164"/>
      <c r="J69" s="164"/>
      <c r="K69" s="163"/>
      <c r="L69" s="151"/>
      <c r="M69" s="147"/>
      <c r="N69" s="147"/>
      <c r="O69" s="147"/>
      <c r="P69" s="147"/>
      <c r="Q69" s="147"/>
      <c r="R69" s="147"/>
      <c r="S69" s="147"/>
      <c r="T69" s="147"/>
      <c r="U69" s="147"/>
      <c r="V69" s="148"/>
      <c r="W69" s="151"/>
      <c r="X69" s="143"/>
      <c r="Y69" s="143"/>
      <c r="Z69" s="143"/>
      <c r="AA69" s="143"/>
      <c r="AB69" s="143"/>
      <c r="AC69" s="143"/>
      <c r="AD69" s="143"/>
      <c r="AE69" s="143"/>
      <c r="AF69" s="143"/>
      <c r="AG69" s="143"/>
      <c r="AH69" s="143"/>
      <c r="AI69" s="143"/>
      <c r="AJ69" s="143"/>
      <c r="AK69" s="143"/>
      <c r="AL69" s="143"/>
      <c r="AM69" s="143"/>
      <c r="AN69" s="143"/>
      <c r="AO69" s="143"/>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row>
    <row r="70" spans="1:181" s="17" customFormat="1" x14ac:dyDescent="0.2">
      <c r="A70" s="159" t="str">
        <f t="array" ref="A70">IF(ISERROR(INDEX(Lookup_PestUse!$A$1:$D$1452,SMALL(IF(Lookup_PestUse!$B$1:$B$1452='Input Data'!$C$12,ROW(Lookup_PestUse!$B$1:$B$1452)),ROW(Lookup_PestUse!156:156)),1)),"",INDEX(Lookup_PestUse!$A$1:$B$1452,SMALL(IF(Lookup_PestUse!$B$1:$B$1452='Input Data'!$C$12,ROW(Lookup_PestUse!$B$1:$B$1452)),ROW(Lookup_PestUse!156:156)),1))</f>
        <v/>
      </c>
      <c r="B70" s="160" t="str">
        <f t="array" ref="B70">IF(ISERROR(INDEX(Lookup_PestUse!$A$1:$D$1452,MATCH(1,(Lookup_PestUse!$A$1:$A$1452=$A70)*(Lookup_PestUse!$B$1:$B$1452='Input Data'!$C$12),0),3)),"",INDEX(Lookup_PestUse!$A$1:$D$1452,MATCH(1,(Lookup_PestUse!$A$1:$A$1452=$A70)*(Lookup_PestUse!$B$1:$B$1452='Input Data'!$C$12),0),3))</f>
        <v/>
      </c>
      <c r="C70" s="161" t="str">
        <f t="array" ref="C70">IF(ISERROR(INDEX(Lookup_PestUse!$A$1:$D$1452,MATCH(1,(Lookup_PestUse!$A$1:$A$1452=$A70)*(Lookup_PestUse!$B$1:$B$1452='Input Data'!$C$12),0),4)),"",INDEX(Lookup_PestUse!$A$1:$D$1452,MATCH(1,(Lookup_PestUse!$A$1:$A$1452=$A70)*(Lookup_PestUse!$B$1:$B$1452='Input Data'!$C$12),0),4))</f>
        <v/>
      </c>
      <c r="D70" s="162"/>
      <c r="E70" s="163"/>
      <c r="F70" s="152"/>
      <c r="G70" s="162"/>
      <c r="H70" s="164"/>
      <c r="I70" s="164"/>
      <c r="J70" s="164"/>
      <c r="K70" s="163"/>
      <c r="L70" s="151"/>
      <c r="M70" s="147"/>
      <c r="N70" s="147"/>
      <c r="O70" s="147"/>
      <c r="P70" s="147"/>
      <c r="Q70" s="147"/>
      <c r="R70" s="147"/>
      <c r="S70" s="147"/>
      <c r="T70" s="147"/>
      <c r="U70" s="147"/>
      <c r="V70" s="148"/>
      <c r="W70" s="151"/>
      <c r="X70" s="143"/>
      <c r="Y70" s="143"/>
      <c r="Z70" s="143"/>
      <c r="AA70" s="143"/>
      <c r="AB70" s="143"/>
      <c r="AC70" s="143"/>
      <c r="AD70" s="143"/>
      <c r="AE70" s="143"/>
      <c r="AF70" s="143"/>
      <c r="AG70" s="143"/>
      <c r="AH70" s="143"/>
      <c r="AI70" s="143"/>
      <c r="AJ70" s="143"/>
      <c r="AK70" s="143"/>
      <c r="AL70" s="143"/>
      <c r="AM70" s="143"/>
      <c r="AN70" s="143"/>
      <c r="AO70" s="143"/>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row>
    <row r="71" spans="1:181" s="17" customFormat="1" x14ac:dyDescent="0.2">
      <c r="A71" s="159" t="str">
        <f t="array" ref="A71">IF(ISERROR(INDEX(Lookup_PestUse!$A$1:$D$1452,SMALL(IF(Lookup_PestUse!$B$1:$B$1452='Input Data'!$C$12,ROW(Lookup_PestUse!$B$1:$B$1452)),ROW(Lookup_PestUse!157:157)),1)),"",INDEX(Lookup_PestUse!$A$1:$B$1452,SMALL(IF(Lookup_PestUse!$B$1:$B$1452='Input Data'!$C$12,ROW(Lookup_PestUse!$B$1:$B$1452)),ROW(Lookup_PestUse!157:157)),1))</f>
        <v/>
      </c>
      <c r="B71" s="160" t="str">
        <f t="array" ref="B71">IF(ISERROR(INDEX(Lookup_PestUse!$A$1:$D$1452,MATCH(1,(Lookup_PestUse!$A$1:$A$1452=$A71)*(Lookup_PestUse!$B$1:$B$1452='Input Data'!$C$12),0),3)),"",INDEX(Lookup_PestUse!$A$1:$D$1452,MATCH(1,(Lookup_PestUse!$A$1:$A$1452=$A71)*(Lookup_PestUse!$B$1:$B$1452='Input Data'!$C$12),0),3))</f>
        <v/>
      </c>
      <c r="C71" s="161" t="str">
        <f t="array" ref="C71">IF(ISERROR(INDEX(Lookup_PestUse!$A$1:$D$1452,MATCH(1,(Lookup_PestUse!$A$1:$A$1452=$A71)*(Lookup_PestUse!$B$1:$B$1452='Input Data'!$C$12),0),4)),"",INDEX(Lookup_PestUse!$A$1:$D$1452,MATCH(1,(Lookup_PestUse!$A$1:$A$1452=$A71)*(Lookup_PestUse!$B$1:$B$1452='Input Data'!$C$12),0),4))</f>
        <v/>
      </c>
      <c r="D71" s="162"/>
      <c r="E71" s="163"/>
      <c r="F71" s="152"/>
      <c r="G71" s="162"/>
      <c r="H71" s="164"/>
      <c r="I71" s="164"/>
      <c r="J71" s="164"/>
      <c r="K71" s="163"/>
      <c r="L71" s="151"/>
      <c r="M71" s="147"/>
      <c r="N71" s="147"/>
      <c r="O71" s="147"/>
      <c r="P71" s="147"/>
      <c r="Q71" s="147"/>
      <c r="R71" s="147"/>
      <c r="S71" s="147"/>
      <c r="T71" s="147"/>
      <c r="U71" s="147"/>
      <c r="V71" s="148"/>
      <c r="W71" s="151"/>
      <c r="X71" s="143"/>
      <c r="Y71" s="143"/>
      <c r="Z71" s="143"/>
      <c r="AA71" s="143"/>
      <c r="AB71" s="143"/>
      <c r="AC71" s="143"/>
      <c r="AD71" s="143"/>
      <c r="AE71" s="143"/>
      <c r="AF71" s="143"/>
      <c r="AG71" s="143"/>
      <c r="AH71" s="143"/>
      <c r="AI71" s="143"/>
      <c r="AJ71" s="143"/>
      <c r="AK71" s="143"/>
      <c r="AL71" s="143"/>
      <c r="AM71" s="143"/>
      <c r="AN71" s="143"/>
      <c r="AO71" s="143"/>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row>
    <row r="72" spans="1:181" s="17" customFormat="1" x14ac:dyDescent="0.2">
      <c r="A72" s="159" t="str">
        <f t="array" ref="A72">IF(ISERROR(INDEX(Lookup_PestUse!$A$1:$D$1452,SMALL(IF(Lookup_PestUse!$B$1:$B$1452='Input Data'!$C$12,ROW(Lookup_PestUse!$B$1:$B$1452)),ROW(Lookup_PestUse!158:158)),1)),"",INDEX(Lookup_PestUse!$A$1:$B$1452,SMALL(IF(Lookup_PestUse!$B$1:$B$1452='Input Data'!$C$12,ROW(Lookup_PestUse!$B$1:$B$1452)),ROW(Lookup_PestUse!158:158)),1))</f>
        <v/>
      </c>
      <c r="B72" s="160" t="str">
        <f t="array" ref="B72">IF(ISERROR(INDEX(Lookup_PestUse!$A$1:$D$1452,MATCH(1,(Lookup_PestUse!$A$1:$A$1452=$A72)*(Lookup_PestUse!$B$1:$B$1452='Input Data'!$C$12),0),3)),"",INDEX(Lookup_PestUse!$A$1:$D$1452,MATCH(1,(Lookup_PestUse!$A$1:$A$1452=$A72)*(Lookup_PestUse!$B$1:$B$1452='Input Data'!$C$12),0),3))</f>
        <v/>
      </c>
      <c r="C72" s="161" t="str">
        <f t="array" ref="C72">IF(ISERROR(INDEX(Lookup_PestUse!$A$1:$D$1452,MATCH(1,(Lookup_PestUse!$A$1:$A$1452=$A72)*(Lookup_PestUse!$B$1:$B$1452='Input Data'!$C$12),0),4)),"",INDEX(Lookup_PestUse!$A$1:$D$1452,MATCH(1,(Lookup_PestUse!$A$1:$A$1452=$A72)*(Lookup_PestUse!$B$1:$B$1452='Input Data'!$C$12),0),4))</f>
        <v/>
      </c>
      <c r="D72" s="162"/>
      <c r="E72" s="163"/>
      <c r="F72" s="152"/>
      <c r="G72" s="162"/>
      <c r="H72" s="164"/>
      <c r="I72" s="164"/>
      <c r="J72" s="164"/>
      <c r="K72" s="163"/>
      <c r="L72" s="151"/>
      <c r="M72" s="147"/>
      <c r="N72" s="147"/>
      <c r="O72" s="147"/>
      <c r="P72" s="147"/>
      <c r="Q72" s="147"/>
      <c r="R72" s="147"/>
      <c r="S72" s="147"/>
      <c r="T72" s="147"/>
      <c r="U72" s="147"/>
      <c r="V72" s="148"/>
      <c r="W72" s="151"/>
      <c r="X72" s="143"/>
      <c r="Y72" s="143"/>
      <c r="Z72" s="143"/>
      <c r="AA72" s="143"/>
      <c r="AB72" s="143"/>
      <c r="AC72" s="143"/>
      <c r="AD72" s="143"/>
      <c r="AE72" s="143"/>
      <c r="AF72" s="143"/>
      <c r="AG72" s="143"/>
      <c r="AH72" s="143"/>
      <c r="AI72" s="143"/>
      <c r="AJ72" s="143"/>
      <c r="AK72" s="143"/>
      <c r="AL72" s="143"/>
      <c r="AM72" s="143"/>
      <c r="AN72" s="143"/>
      <c r="AO72" s="143"/>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row>
    <row r="73" spans="1:181" s="17" customFormat="1" x14ac:dyDescent="0.2">
      <c r="A73" s="159" t="str">
        <f t="array" ref="A73">IF(ISERROR(INDEX(Lookup_PestUse!$A$1:$D$1452,SMALL(IF(Lookup_PestUse!$B$1:$B$1452='Input Data'!$C$12,ROW(Lookup_PestUse!$B$1:$B$1452)),ROW(Lookup_PestUse!159:159)),1)),"",INDEX(Lookup_PestUse!$A$1:$B$1452,SMALL(IF(Lookup_PestUse!$B$1:$B$1452='Input Data'!$C$12,ROW(Lookup_PestUse!$B$1:$B$1452)),ROW(Lookup_PestUse!159:159)),1))</f>
        <v/>
      </c>
      <c r="B73" s="160" t="str">
        <f t="array" ref="B73">IF(ISERROR(INDEX(Lookup_PestUse!$A$1:$D$1452,MATCH(1,(Lookup_PestUse!$A$1:$A$1452=$A73)*(Lookup_PestUse!$B$1:$B$1452='Input Data'!$C$12),0),3)),"",INDEX(Lookup_PestUse!$A$1:$D$1452,MATCH(1,(Lookup_PestUse!$A$1:$A$1452=$A73)*(Lookup_PestUse!$B$1:$B$1452='Input Data'!$C$12),0),3))</f>
        <v/>
      </c>
      <c r="C73" s="161" t="str">
        <f t="array" ref="C73">IF(ISERROR(INDEX(Lookup_PestUse!$A$1:$D$1452,MATCH(1,(Lookup_PestUse!$A$1:$A$1452=$A73)*(Lookup_PestUse!$B$1:$B$1452='Input Data'!$C$12),0),4)),"",INDEX(Lookup_PestUse!$A$1:$D$1452,MATCH(1,(Lookup_PestUse!$A$1:$A$1452=$A73)*(Lookup_PestUse!$B$1:$B$1452='Input Data'!$C$12),0),4))</f>
        <v/>
      </c>
      <c r="D73" s="162"/>
      <c r="E73" s="163"/>
      <c r="F73" s="152"/>
      <c r="G73" s="162"/>
      <c r="H73" s="164"/>
      <c r="I73" s="164"/>
      <c r="J73" s="164"/>
      <c r="K73" s="163"/>
      <c r="L73" s="151"/>
      <c r="M73" s="147"/>
      <c r="N73" s="147"/>
      <c r="O73" s="147"/>
      <c r="P73" s="147"/>
      <c r="Q73" s="147"/>
      <c r="R73" s="147"/>
      <c r="S73" s="147"/>
      <c r="T73" s="147"/>
      <c r="U73" s="147"/>
      <c r="V73" s="148"/>
      <c r="W73" s="151"/>
      <c r="X73" s="143"/>
      <c r="Y73" s="143"/>
      <c r="Z73" s="143"/>
      <c r="AA73" s="143"/>
      <c r="AB73" s="143"/>
      <c r="AC73" s="143"/>
      <c r="AD73" s="143"/>
      <c r="AE73" s="143"/>
      <c r="AF73" s="143"/>
      <c r="AG73" s="143"/>
      <c r="AH73" s="143"/>
      <c r="AI73" s="143"/>
      <c r="AJ73" s="143"/>
      <c r="AK73" s="143"/>
      <c r="AL73" s="143"/>
      <c r="AM73" s="143"/>
      <c r="AN73" s="143"/>
      <c r="AO73" s="143"/>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row>
    <row r="74" spans="1:181" s="17" customFormat="1" x14ac:dyDescent="0.2">
      <c r="A74" s="159" t="str">
        <f t="array" ref="A74">IF(ISERROR(INDEX(Lookup_PestUse!$A$1:$D$1452,SMALL(IF(Lookup_PestUse!$B$1:$B$1452='Input Data'!$C$12,ROW(Lookup_PestUse!$B$1:$B$1452)),ROW(Lookup_PestUse!160:160)),1)),"",INDEX(Lookup_PestUse!$A$1:$B$1452,SMALL(IF(Lookup_PestUse!$B$1:$B$1452='Input Data'!$C$12,ROW(Lookup_PestUse!$B$1:$B$1452)),ROW(Lookup_PestUse!160:160)),1))</f>
        <v/>
      </c>
      <c r="B74" s="160" t="str">
        <f t="array" ref="B74">IF(ISERROR(INDEX(Lookup_PestUse!$A$1:$D$1452,MATCH(1,(Lookup_PestUse!$A$1:$A$1452=$A74)*(Lookup_PestUse!$B$1:$B$1452='Input Data'!$C$12),0),3)),"",INDEX(Lookup_PestUse!$A$1:$D$1452,MATCH(1,(Lookup_PestUse!$A$1:$A$1452=$A74)*(Lookup_PestUse!$B$1:$B$1452='Input Data'!$C$12),0),3))</f>
        <v/>
      </c>
      <c r="C74" s="161" t="str">
        <f t="array" ref="C74">IF(ISERROR(INDEX(Lookup_PestUse!$A$1:$D$1452,MATCH(1,(Lookup_PestUse!$A$1:$A$1452=$A74)*(Lookup_PestUse!$B$1:$B$1452='Input Data'!$C$12),0),4)),"",INDEX(Lookup_PestUse!$A$1:$D$1452,MATCH(1,(Lookup_PestUse!$A$1:$A$1452=$A74)*(Lookup_PestUse!$B$1:$B$1452='Input Data'!$C$12),0),4))</f>
        <v/>
      </c>
      <c r="D74" s="162"/>
      <c r="E74" s="163"/>
      <c r="F74" s="152"/>
      <c r="G74" s="162"/>
      <c r="H74" s="164"/>
      <c r="I74" s="164"/>
      <c r="J74" s="164"/>
      <c r="K74" s="163"/>
      <c r="L74" s="151"/>
      <c r="M74" s="147"/>
      <c r="N74" s="147"/>
      <c r="O74" s="147"/>
      <c r="P74" s="147"/>
      <c r="Q74" s="147"/>
      <c r="R74" s="147"/>
      <c r="S74" s="147"/>
      <c r="T74" s="147"/>
      <c r="U74" s="147"/>
      <c r="V74" s="148"/>
      <c r="W74" s="151"/>
      <c r="X74" s="143"/>
      <c r="Y74" s="143"/>
      <c r="Z74" s="143"/>
      <c r="AA74" s="143"/>
      <c r="AB74" s="143"/>
      <c r="AC74" s="143"/>
      <c r="AD74" s="143"/>
      <c r="AE74" s="143"/>
      <c r="AF74" s="143"/>
      <c r="AG74" s="143"/>
      <c r="AH74" s="143"/>
      <c r="AI74" s="143"/>
      <c r="AJ74" s="143"/>
      <c r="AK74" s="143"/>
      <c r="AL74" s="143"/>
      <c r="AM74" s="143"/>
      <c r="AN74" s="143"/>
      <c r="AO74" s="143"/>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row>
    <row r="75" spans="1:181" s="17" customFormat="1" x14ac:dyDescent="0.2">
      <c r="A75" s="159" t="str">
        <f t="array" ref="A75">IF(ISERROR(INDEX(Lookup_PestUse!$A$1:$D$1452,SMALL(IF(Lookup_PestUse!$B$1:$B$1452='Input Data'!$C$12,ROW(Lookup_PestUse!$B$1:$B$1452)),ROW(Lookup_PestUse!161:161)),1)),"",INDEX(Lookup_PestUse!$A$1:$B$1452,SMALL(IF(Lookup_PestUse!$B$1:$B$1452='Input Data'!$C$12,ROW(Lookup_PestUse!$B$1:$B$1452)),ROW(Lookup_PestUse!161:161)),1))</f>
        <v/>
      </c>
      <c r="B75" s="160" t="str">
        <f t="array" ref="B75">IF(ISERROR(INDEX(Lookup_PestUse!$A$1:$D$1452,MATCH(1,(Lookup_PestUse!$A$1:$A$1452=$A75)*(Lookup_PestUse!$B$1:$B$1452='Input Data'!$C$12),0),3)),"",INDEX(Lookup_PestUse!$A$1:$D$1452,MATCH(1,(Lookup_PestUse!$A$1:$A$1452=$A75)*(Lookup_PestUse!$B$1:$B$1452='Input Data'!$C$12),0),3))</f>
        <v/>
      </c>
      <c r="C75" s="161" t="str">
        <f t="array" ref="C75">IF(ISERROR(INDEX(Lookup_PestUse!$A$1:$D$1452,MATCH(1,(Lookup_PestUse!$A$1:$A$1452=$A75)*(Lookup_PestUse!$B$1:$B$1452='Input Data'!$C$12),0),4)),"",INDEX(Lookup_PestUse!$A$1:$D$1452,MATCH(1,(Lookup_PestUse!$A$1:$A$1452=$A75)*(Lookup_PestUse!$B$1:$B$1452='Input Data'!$C$12),0),4))</f>
        <v/>
      </c>
      <c r="D75" s="162"/>
      <c r="E75" s="163"/>
      <c r="F75" s="152"/>
      <c r="G75" s="162"/>
      <c r="H75" s="164"/>
      <c r="I75" s="164"/>
      <c r="J75" s="164"/>
      <c r="K75" s="163"/>
      <c r="L75" s="151"/>
      <c r="M75" s="147"/>
      <c r="N75" s="147"/>
      <c r="O75" s="147"/>
      <c r="P75" s="147"/>
      <c r="Q75" s="147"/>
      <c r="R75" s="147"/>
      <c r="S75" s="147"/>
      <c r="T75" s="147"/>
      <c r="U75" s="147"/>
      <c r="V75" s="148"/>
      <c r="W75" s="151"/>
      <c r="X75" s="143"/>
      <c r="Y75" s="143"/>
      <c r="Z75" s="143"/>
      <c r="AA75" s="143"/>
      <c r="AB75" s="143"/>
      <c r="AC75" s="143"/>
      <c r="AD75" s="143"/>
      <c r="AE75" s="143"/>
      <c r="AF75" s="143"/>
      <c r="AG75" s="143"/>
      <c r="AH75" s="143"/>
      <c r="AI75" s="143"/>
      <c r="AJ75" s="143"/>
      <c r="AK75" s="143"/>
      <c r="AL75" s="143"/>
      <c r="AM75" s="143"/>
      <c r="AN75" s="143"/>
      <c r="AO75" s="143"/>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row>
    <row r="76" spans="1:181" s="17" customFormat="1" x14ac:dyDescent="0.2">
      <c r="A76" s="159" t="str">
        <f t="array" ref="A76">IF(ISERROR(INDEX(Lookup_PestUse!$A$1:$D$1452,SMALL(IF(Lookup_PestUse!$B$1:$B$1452='Input Data'!$C$12,ROW(Lookup_PestUse!$B$1:$B$1452)),ROW(Lookup_PestUse!162:162)),1)),"",INDEX(Lookup_PestUse!$A$1:$B$1452,SMALL(IF(Lookup_PestUse!$B$1:$B$1452='Input Data'!$C$12,ROW(Lookup_PestUse!$B$1:$B$1452)),ROW(Lookup_PestUse!162:162)),1))</f>
        <v/>
      </c>
      <c r="B76" s="160" t="str">
        <f t="array" ref="B76">IF(ISERROR(INDEX(Lookup_PestUse!$A$1:$D$1452,MATCH(1,(Lookup_PestUse!$A$1:$A$1452=$A76)*(Lookup_PestUse!$B$1:$B$1452='Input Data'!$C$12),0),3)),"",INDEX(Lookup_PestUse!$A$1:$D$1452,MATCH(1,(Lookup_PestUse!$A$1:$A$1452=$A76)*(Lookup_PestUse!$B$1:$B$1452='Input Data'!$C$12),0),3))</f>
        <v/>
      </c>
      <c r="C76" s="161" t="str">
        <f t="array" ref="C76">IF(ISERROR(INDEX(Lookup_PestUse!$A$1:$D$1452,MATCH(1,(Lookup_PestUse!$A$1:$A$1452=$A76)*(Lookup_PestUse!$B$1:$B$1452='Input Data'!$C$12),0),4)),"",INDEX(Lookup_PestUse!$A$1:$D$1452,MATCH(1,(Lookup_PestUse!$A$1:$A$1452=$A76)*(Lookup_PestUse!$B$1:$B$1452='Input Data'!$C$12),0),4))</f>
        <v/>
      </c>
      <c r="D76" s="162"/>
      <c r="E76" s="163"/>
      <c r="F76" s="152"/>
      <c r="G76" s="162"/>
      <c r="H76" s="164"/>
      <c r="I76" s="164"/>
      <c r="J76" s="164"/>
      <c r="K76" s="163"/>
      <c r="L76" s="151"/>
      <c r="M76" s="147"/>
      <c r="N76" s="147"/>
      <c r="O76" s="147"/>
      <c r="P76" s="147"/>
      <c r="Q76" s="147"/>
      <c r="R76" s="147"/>
      <c r="S76" s="147"/>
      <c r="T76" s="147"/>
      <c r="U76" s="147"/>
      <c r="V76" s="148"/>
      <c r="W76" s="151"/>
      <c r="X76" s="143"/>
      <c r="Y76" s="143"/>
      <c r="Z76" s="143"/>
      <c r="AA76" s="143"/>
      <c r="AB76" s="143"/>
      <c r="AC76" s="143"/>
      <c r="AD76" s="143"/>
      <c r="AE76" s="143"/>
      <c r="AF76" s="143"/>
      <c r="AG76" s="143"/>
      <c r="AH76" s="143"/>
      <c r="AI76" s="143"/>
      <c r="AJ76" s="143"/>
      <c r="AK76" s="143"/>
      <c r="AL76" s="143"/>
      <c r="AM76" s="143"/>
      <c r="AN76" s="143"/>
      <c r="AO76" s="143"/>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row>
    <row r="77" spans="1:181" s="17" customFormat="1" x14ac:dyDescent="0.2">
      <c r="A77" s="159" t="str">
        <f t="array" ref="A77">IF(ISERROR(INDEX(Lookup_PestUse!$A$1:$D$1452,SMALL(IF(Lookup_PestUse!$B$1:$B$1452='Input Data'!$C$12,ROW(Lookup_PestUse!$B$1:$B$1452)),ROW(Lookup_PestUse!163:163)),1)),"",INDEX(Lookup_PestUse!$A$1:$B$1452,SMALL(IF(Lookup_PestUse!$B$1:$B$1452='Input Data'!$C$12,ROW(Lookup_PestUse!$B$1:$B$1452)),ROW(Lookup_PestUse!163:163)),1))</f>
        <v/>
      </c>
      <c r="B77" s="160" t="str">
        <f t="array" ref="B77">IF(ISERROR(INDEX(Lookup_PestUse!$A$1:$D$1452,MATCH(1,(Lookup_PestUse!$A$1:$A$1452=$A77)*(Lookup_PestUse!$B$1:$B$1452='Input Data'!$C$12),0),3)),"",INDEX(Lookup_PestUse!$A$1:$D$1452,MATCH(1,(Lookup_PestUse!$A$1:$A$1452=$A77)*(Lookup_PestUse!$B$1:$B$1452='Input Data'!$C$12),0),3))</f>
        <v/>
      </c>
      <c r="C77" s="161" t="str">
        <f t="array" ref="C77">IF(ISERROR(INDEX(Lookup_PestUse!$A$1:$D$1452,MATCH(1,(Lookup_PestUse!$A$1:$A$1452=$A77)*(Lookup_PestUse!$B$1:$B$1452='Input Data'!$C$12),0),4)),"",INDEX(Lookup_PestUse!$A$1:$D$1452,MATCH(1,(Lookup_PestUse!$A$1:$A$1452=$A77)*(Lookup_PestUse!$B$1:$B$1452='Input Data'!$C$12),0),4))</f>
        <v/>
      </c>
      <c r="D77" s="162"/>
      <c r="E77" s="163"/>
      <c r="F77" s="152"/>
      <c r="G77" s="162"/>
      <c r="H77" s="164"/>
      <c r="I77" s="164"/>
      <c r="J77" s="164"/>
      <c r="K77" s="163"/>
      <c r="L77" s="151"/>
      <c r="M77" s="147"/>
      <c r="N77" s="147"/>
      <c r="O77" s="147"/>
      <c r="P77" s="147"/>
      <c r="Q77" s="147"/>
      <c r="R77" s="147"/>
      <c r="S77" s="147"/>
      <c r="T77" s="147"/>
      <c r="U77" s="147"/>
      <c r="V77" s="148"/>
      <c r="W77" s="151"/>
      <c r="X77" s="143"/>
      <c r="Y77" s="143"/>
      <c r="Z77" s="143"/>
      <c r="AA77" s="143"/>
      <c r="AB77" s="143"/>
      <c r="AC77" s="143"/>
      <c r="AD77" s="143"/>
      <c r="AE77" s="143"/>
      <c r="AF77" s="143"/>
      <c r="AG77" s="143"/>
      <c r="AH77" s="143"/>
      <c r="AI77" s="143"/>
      <c r="AJ77" s="143"/>
      <c r="AK77" s="143"/>
      <c r="AL77" s="143"/>
      <c r="AM77" s="143"/>
      <c r="AN77" s="143"/>
      <c r="AO77" s="143"/>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row>
    <row r="78" spans="1:181" s="17" customFormat="1" x14ac:dyDescent="0.2">
      <c r="A78" s="159" t="str">
        <f t="array" ref="A78">IF(ISERROR(INDEX(Lookup_PestUse!$A$1:$D$1452,SMALL(IF(Lookup_PestUse!$B$1:$B$1452='Input Data'!$C$12,ROW(Lookup_PestUse!$B$1:$B$1452)),ROW(Lookup_PestUse!164:164)),1)),"",INDEX(Lookup_PestUse!$A$1:$B$1452,SMALL(IF(Lookup_PestUse!$B$1:$B$1452='Input Data'!$C$12,ROW(Lookup_PestUse!$B$1:$B$1452)),ROW(Lookup_PestUse!164:164)),1))</f>
        <v/>
      </c>
      <c r="B78" s="160" t="str">
        <f t="array" ref="B78">IF(ISERROR(INDEX(Lookup_PestUse!$A$1:$D$1452,MATCH(1,(Lookup_PestUse!$A$1:$A$1452=$A78)*(Lookup_PestUse!$B$1:$B$1452='Input Data'!$C$12),0),3)),"",INDEX(Lookup_PestUse!$A$1:$D$1452,MATCH(1,(Lookup_PestUse!$A$1:$A$1452=$A78)*(Lookup_PestUse!$B$1:$B$1452='Input Data'!$C$12),0),3))</f>
        <v/>
      </c>
      <c r="C78" s="161" t="str">
        <f t="array" ref="C78">IF(ISERROR(INDEX(Lookup_PestUse!$A$1:$D$1452,MATCH(1,(Lookup_PestUse!$A$1:$A$1452=$A78)*(Lookup_PestUse!$B$1:$B$1452='Input Data'!$C$12),0),4)),"",INDEX(Lookup_PestUse!$A$1:$D$1452,MATCH(1,(Lookup_PestUse!$A$1:$A$1452=$A78)*(Lookup_PestUse!$B$1:$B$1452='Input Data'!$C$12),0),4))</f>
        <v/>
      </c>
      <c r="D78" s="162"/>
      <c r="E78" s="163"/>
      <c r="F78" s="152"/>
      <c r="G78" s="162"/>
      <c r="H78" s="164"/>
      <c r="I78" s="164"/>
      <c r="J78" s="164"/>
      <c r="K78" s="163"/>
      <c r="L78" s="151"/>
      <c r="M78" s="147"/>
      <c r="N78" s="147"/>
      <c r="O78" s="147"/>
      <c r="P78" s="147"/>
      <c r="Q78" s="147"/>
      <c r="R78" s="147"/>
      <c r="S78" s="147"/>
      <c r="T78" s="147"/>
      <c r="U78" s="147"/>
      <c r="V78" s="148"/>
      <c r="W78" s="151"/>
      <c r="X78" s="143"/>
      <c r="Y78" s="143"/>
      <c r="Z78" s="143"/>
      <c r="AA78" s="143"/>
      <c r="AB78" s="143"/>
      <c r="AC78" s="143"/>
      <c r="AD78" s="143"/>
      <c r="AE78" s="143"/>
      <c r="AF78" s="143"/>
      <c r="AG78" s="143"/>
      <c r="AH78" s="143"/>
      <c r="AI78" s="143"/>
      <c r="AJ78" s="143"/>
      <c r="AK78" s="143"/>
      <c r="AL78" s="143"/>
      <c r="AM78" s="143"/>
      <c r="AN78" s="143"/>
      <c r="AO78" s="143"/>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row>
    <row r="79" spans="1:181" s="17" customFormat="1" x14ac:dyDescent="0.2">
      <c r="A79" s="159" t="str">
        <f t="array" ref="A79">IF(ISERROR(INDEX(Lookup_PestUse!$A$1:$D$1452,SMALL(IF(Lookup_PestUse!$B$1:$B$1452='Input Data'!$C$12,ROW(Lookup_PestUse!$B$1:$B$1452)),ROW(Lookup_PestUse!165:165)),1)),"",INDEX(Lookup_PestUse!$A$1:$B$1452,SMALL(IF(Lookup_PestUse!$B$1:$B$1452='Input Data'!$C$12,ROW(Lookup_PestUse!$B$1:$B$1452)),ROW(Lookup_PestUse!165:165)),1))</f>
        <v/>
      </c>
      <c r="B79" s="160" t="str">
        <f t="array" ref="B79">IF(ISERROR(INDEX(Lookup_PestUse!$A$1:$D$1452,MATCH(1,(Lookup_PestUse!$A$1:$A$1452=$A79)*(Lookup_PestUse!$B$1:$B$1452='Input Data'!$C$12),0),3)),"",INDEX(Lookup_PestUse!$A$1:$D$1452,MATCH(1,(Lookup_PestUse!$A$1:$A$1452=$A79)*(Lookup_PestUse!$B$1:$B$1452='Input Data'!$C$12),0),3))</f>
        <v/>
      </c>
      <c r="C79" s="161" t="str">
        <f t="array" ref="C79">IF(ISERROR(INDEX(Lookup_PestUse!$A$1:$D$1452,MATCH(1,(Lookup_PestUse!$A$1:$A$1452=$A79)*(Lookup_PestUse!$B$1:$B$1452='Input Data'!$C$12),0),4)),"",INDEX(Lookup_PestUse!$A$1:$D$1452,MATCH(1,(Lookup_PestUse!$A$1:$A$1452=$A79)*(Lookup_PestUse!$B$1:$B$1452='Input Data'!$C$12),0),4))</f>
        <v/>
      </c>
      <c r="D79" s="162"/>
      <c r="E79" s="163"/>
      <c r="F79" s="152"/>
      <c r="G79" s="162"/>
      <c r="H79" s="164"/>
      <c r="I79" s="164"/>
      <c r="J79" s="164"/>
      <c r="K79" s="163"/>
      <c r="L79" s="151"/>
      <c r="M79" s="147"/>
      <c r="N79" s="147"/>
      <c r="O79" s="147"/>
      <c r="P79" s="147"/>
      <c r="Q79" s="147"/>
      <c r="R79" s="147"/>
      <c r="S79" s="147"/>
      <c r="T79" s="147"/>
      <c r="U79" s="147"/>
      <c r="V79" s="148"/>
      <c r="W79" s="151"/>
      <c r="X79" s="143"/>
      <c r="Y79" s="143"/>
      <c r="Z79" s="143"/>
      <c r="AA79" s="143"/>
      <c r="AB79" s="143"/>
      <c r="AC79" s="143"/>
      <c r="AD79" s="143"/>
      <c r="AE79" s="143"/>
      <c r="AF79" s="143"/>
      <c r="AG79" s="143"/>
      <c r="AH79" s="143"/>
      <c r="AI79" s="143"/>
      <c r="AJ79" s="143"/>
      <c r="AK79" s="143"/>
      <c r="AL79" s="143"/>
      <c r="AM79" s="143"/>
      <c r="AN79" s="143"/>
      <c r="AO79" s="143"/>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row>
    <row r="80" spans="1:181" s="17" customFormat="1" x14ac:dyDescent="0.2">
      <c r="A80" s="159" t="str">
        <f t="array" ref="A80">IF(ISERROR(INDEX(Lookup_PestUse!$A$1:$D$1452,SMALL(IF(Lookup_PestUse!$B$1:$B$1452='Input Data'!$C$12,ROW(Lookup_PestUse!$B$1:$B$1452)),ROW(Lookup_PestUse!166:166)),1)),"",INDEX(Lookup_PestUse!$A$1:$B$1452,SMALL(IF(Lookup_PestUse!$B$1:$B$1452='Input Data'!$C$12,ROW(Lookup_PestUse!$B$1:$B$1452)),ROW(Lookup_PestUse!166:166)),1))</f>
        <v/>
      </c>
      <c r="B80" s="160" t="str">
        <f t="array" ref="B80">IF(ISERROR(INDEX(Lookup_PestUse!$A$1:$D$1452,MATCH(1,(Lookup_PestUse!$A$1:$A$1452=$A80)*(Lookup_PestUse!$B$1:$B$1452='Input Data'!$C$12),0),3)),"",INDEX(Lookup_PestUse!$A$1:$D$1452,MATCH(1,(Lookup_PestUse!$A$1:$A$1452=$A80)*(Lookup_PestUse!$B$1:$B$1452='Input Data'!$C$12),0),3))</f>
        <v/>
      </c>
      <c r="C80" s="161" t="str">
        <f t="array" ref="C80">IF(ISERROR(INDEX(Lookup_PestUse!$A$1:$D$1452,MATCH(1,(Lookup_PestUse!$A$1:$A$1452=$A80)*(Lookup_PestUse!$B$1:$B$1452='Input Data'!$C$12),0),4)),"",INDEX(Lookup_PestUse!$A$1:$D$1452,MATCH(1,(Lookup_PestUse!$A$1:$A$1452=$A80)*(Lookup_PestUse!$B$1:$B$1452='Input Data'!$C$12),0),4))</f>
        <v/>
      </c>
      <c r="D80" s="162"/>
      <c r="E80" s="163"/>
      <c r="F80" s="152"/>
      <c r="G80" s="162"/>
      <c r="H80" s="164"/>
      <c r="I80" s="164"/>
      <c r="J80" s="164"/>
      <c r="K80" s="163"/>
      <c r="L80" s="151"/>
      <c r="M80" s="147"/>
      <c r="N80" s="147"/>
      <c r="O80" s="147"/>
      <c r="P80" s="147"/>
      <c r="Q80" s="147"/>
      <c r="R80" s="147"/>
      <c r="S80" s="147"/>
      <c r="T80" s="147"/>
      <c r="U80" s="147"/>
      <c r="V80" s="148"/>
      <c r="W80" s="151"/>
      <c r="X80" s="143"/>
      <c r="Y80" s="143"/>
      <c r="Z80" s="143"/>
      <c r="AA80" s="143"/>
      <c r="AB80" s="143"/>
      <c r="AC80" s="143"/>
      <c r="AD80" s="143"/>
      <c r="AE80" s="143"/>
      <c r="AF80" s="143"/>
      <c r="AG80" s="143"/>
      <c r="AH80" s="143"/>
      <c r="AI80" s="143"/>
      <c r="AJ80" s="143"/>
      <c r="AK80" s="143"/>
      <c r="AL80" s="143"/>
      <c r="AM80" s="143"/>
      <c r="AN80" s="143"/>
      <c r="AO80" s="143"/>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row>
    <row r="81" spans="1:181" s="17" customFormat="1" x14ac:dyDescent="0.2">
      <c r="A81" s="159" t="str">
        <f t="array" ref="A81">IF(ISERROR(INDEX(Lookup_PestUse!$A$1:$D$1452,SMALL(IF(Lookup_PestUse!$B$1:$B$1452='Input Data'!$C$12,ROW(Lookup_PestUse!$B$1:$B$1452)),ROW(Lookup_PestUse!167:167)),1)),"",INDEX(Lookup_PestUse!$A$1:$B$1452,SMALL(IF(Lookup_PestUse!$B$1:$B$1452='Input Data'!$C$12,ROW(Lookup_PestUse!$B$1:$B$1452)),ROW(Lookup_PestUse!167:167)),1))</f>
        <v/>
      </c>
      <c r="B81" s="160" t="str">
        <f t="array" ref="B81">IF(ISERROR(INDEX(Lookup_PestUse!$A$1:$D$1452,MATCH(1,(Lookup_PestUse!$A$1:$A$1452=$A81)*(Lookup_PestUse!$B$1:$B$1452='Input Data'!$C$12),0),3)),"",INDEX(Lookup_PestUse!$A$1:$D$1452,MATCH(1,(Lookup_PestUse!$A$1:$A$1452=$A81)*(Lookup_PestUse!$B$1:$B$1452='Input Data'!$C$12),0),3))</f>
        <v/>
      </c>
      <c r="C81" s="161" t="str">
        <f t="array" ref="C81">IF(ISERROR(INDEX(Lookup_PestUse!$A$1:$D$1452,MATCH(1,(Lookup_PestUse!$A$1:$A$1452=$A81)*(Lookup_PestUse!$B$1:$B$1452='Input Data'!$C$12),0),4)),"",INDEX(Lookup_PestUse!$A$1:$D$1452,MATCH(1,(Lookup_PestUse!$A$1:$A$1452=$A81)*(Lookup_PestUse!$B$1:$B$1452='Input Data'!$C$12),0),4))</f>
        <v/>
      </c>
      <c r="D81" s="162"/>
      <c r="E81" s="163"/>
      <c r="F81" s="152"/>
      <c r="G81" s="162"/>
      <c r="H81" s="164"/>
      <c r="I81" s="164"/>
      <c r="J81" s="164"/>
      <c r="K81" s="163"/>
      <c r="L81" s="151"/>
      <c r="M81" s="147"/>
      <c r="N81" s="147"/>
      <c r="O81" s="147"/>
      <c r="P81" s="147"/>
      <c r="Q81" s="147"/>
      <c r="R81" s="147"/>
      <c r="S81" s="147"/>
      <c r="T81" s="147"/>
      <c r="U81" s="147"/>
      <c r="V81" s="148"/>
      <c r="W81" s="151"/>
      <c r="X81" s="143"/>
      <c r="Y81" s="143"/>
      <c r="Z81" s="143"/>
      <c r="AA81" s="143"/>
      <c r="AB81" s="143"/>
      <c r="AC81" s="143"/>
      <c r="AD81" s="143"/>
      <c r="AE81" s="143"/>
      <c r="AF81" s="143"/>
      <c r="AG81" s="143"/>
      <c r="AH81" s="143"/>
      <c r="AI81" s="143"/>
      <c r="AJ81" s="143"/>
      <c r="AK81" s="143"/>
      <c r="AL81" s="143"/>
      <c r="AM81" s="143"/>
      <c r="AN81" s="143"/>
      <c r="AO81" s="143"/>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row>
    <row r="82" spans="1:181" s="17" customFormat="1" x14ac:dyDescent="0.2">
      <c r="A82" s="159" t="str">
        <f t="array" ref="A82">IF(ISERROR(INDEX(Lookup_PestUse!$A$1:$D$1452,SMALL(IF(Lookup_PestUse!$B$1:$B$1452='Input Data'!$C$12,ROW(Lookup_PestUse!$B$1:$B$1452)),ROW(Lookup_PestUse!168:168)),1)),"",INDEX(Lookup_PestUse!$A$1:$B$1452,SMALL(IF(Lookup_PestUse!$B$1:$B$1452='Input Data'!$C$12,ROW(Lookup_PestUse!$B$1:$B$1452)),ROW(Lookup_PestUse!168:168)),1))</f>
        <v/>
      </c>
      <c r="B82" s="160" t="str">
        <f t="array" ref="B82">IF(ISERROR(INDEX(Lookup_PestUse!$A$1:$D$1452,MATCH(1,(Lookup_PestUse!$A$1:$A$1452=$A82)*(Lookup_PestUse!$B$1:$B$1452='Input Data'!$C$12),0),3)),"",INDEX(Lookup_PestUse!$A$1:$D$1452,MATCH(1,(Lookup_PestUse!$A$1:$A$1452=$A82)*(Lookup_PestUse!$B$1:$B$1452='Input Data'!$C$12),0),3))</f>
        <v/>
      </c>
      <c r="C82" s="161" t="str">
        <f t="array" ref="C82">IF(ISERROR(INDEX(Lookup_PestUse!$A$1:$D$1452,MATCH(1,(Lookup_PestUse!$A$1:$A$1452=$A82)*(Lookup_PestUse!$B$1:$B$1452='Input Data'!$C$12),0),4)),"",INDEX(Lookup_PestUse!$A$1:$D$1452,MATCH(1,(Lookup_PestUse!$A$1:$A$1452=$A82)*(Lookup_PestUse!$B$1:$B$1452='Input Data'!$C$12),0),4))</f>
        <v/>
      </c>
      <c r="D82" s="162"/>
      <c r="E82" s="163"/>
      <c r="F82" s="152"/>
      <c r="G82" s="162"/>
      <c r="H82" s="164"/>
      <c r="I82" s="164"/>
      <c r="J82" s="164"/>
      <c r="K82" s="163"/>
      <c r="L82" s="151"/>
      <c r="M82" s="147"/>
      <c r="N82" s="147"/>
      <c r="O82" s="147"/>
      <c r="P82" s="147"/>
      <c r="Q82" s="147"/>
      <c r="R82" s="147"/>
      <c r="S82" s="147"/>
      <c r="T82" s="147"/>
      <c r="U82" s="147"/>
      <c r="V82" s="148"/>
      <c r="W82" s="151"/>
      <c r="X82" s="143"/>
      <c r="Y82" s="143"/>
      <c r="Z82" s="143"/>
      <c r="AA82" s="143"/>
      <c r="AB82" s="143"/>
      <c r="AC82" s="143"/>
      <c r="AD82" s="143"/>
      <c r="AE82" s="143"/>
      <c r="AF82" s="143"/>
      <c r="AG82" s="143"/>
      <c r="AH82" s="143"/>
      <c r="AI82" s="143"/>
      <c r="AJ82" s="143"/>
      <c r="AK82" s="143"/>
      <c r="AL82" s="143"/>
      <c r="AM82" s="143"/>
      <c r="AN82" s="143"/>
      <c r="AO82" s="143"/>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row>
    <row r="83" spans="1:181" s="17" customFormat="1" x14ac:dyDescent="0.2">
      <c r="A83" s="159" t="str">
        <f t="array" ref="A83">IF(ISERROR(INDEX(Lookup_PestUse!$A$1:$D$1452,SMALL(IF(Lookup_PestUse!$B$1:$B$1452='Input Data'!$C$12,ROW(Lookup_PestUse!$B$1:$B$1452)),ROW(Lookup_PestUse!169:169)),1)),"",INDEX(Lookup_PestUse!$A$1:$B$1452,SMALL(IF(Lookup_PestUse!$B$1:$B$1452='Input Data'!$C$12,ROW(Lookup_PestUse!$B$1:$B$1452)),ROW(Lookup_PestUse!169:169)),1))</f>
        <v/>
      </c>
      <c r="B83" s="160" t="str">
        <f t="array" ref="B83">IF(ISERROR(INDEX(Lookup_PestUse!$A$1:$D$1452,MATCH(1,(Lookup_PestUse!$A$1:$A$1452=$A83)*(Lookup_PestUse!$B$1:$B$1452='Input Data'!$C$12),0),3)),"",INDEX(Lookup_PestUse!$A$1:$D$1452,MATCH(1,(Lookup_PestUse!$A$1:$A$1452=$A83)*(Lookup_PestUse!$B$1:$B$1452='Input Data'!$C$12),0),3))</f>
        <v/>
      </c>
      <c r="C83" s="161" t="str">
        <f t="array" ref="C83">IF(ISERROR(INDEX(Lookup_PestUse!$A$1:$D$1452,MATCH(1,(Lookup_PestUse!$A$1:$A$1452=$A83)*(Lookup_PestUse!$B$1:$B$1452='Input Data'!$C$12),0),4)),"",INDEX(Lookup_PestUse!$A$1:$D$1452,MATCH(1,(Lookup_PestUse!$A$1:$A$1452=$A83)*(Lookup_PestUse!$B$1:$B$1452='Input Data'!$C$12),0),4))</f>
        <v/>
      </c>
      <c r="D83" s="162"/>
      <c r="E83" s="163"/>
      <c r="F83" s="152"/>
      <c r="G83" s="162"/>
      <c r="H83" s="164"/>
      <c r="I83" s="164"/>
      <c r="J83" s="164"/>
      <c r="K83" s="163"/>
      <c r="L83" s="151"/>
      <c r="M83" s="147"/>
      <c r="N83" s="147"/>
      <c r="O83" s="147"/>
      <c r="P83" s="147"/>
      <c r="Q83" s="147"/>
      <c r="R83" s="147"/>
      <c r="S83" s="147"/>
      <c r="T83" s="147"/>
      <c r="U83" s="147"/>
      <c r="V83" s="148"/>
      <c r="W83" s="151"/>
      <c r="X83" s="143"/>
      <c r="Y83" s="143"/>
      <c r="Z83" s="143"/>
      <c r="AA83" s="143"/>
      <c r="AB83" s="143"/>
      <c r="AC83" s="143"/>
      <c r="AD83" s="143"/>
      <c r="AE83" s="143"/>
      <c r="AF83" s="143"/>
      <c r="AG83" s="143"/>
      <c r="AH83" s="143"/>
      <c r="AI83" s="143"/>
      <c r="AJ83" s="143"/>
      <c r="AK83" s="143"/>
      <c r="AL83" s="143"/>
      <c r="AM83" s="143"/>
      <c r="AN83" s="143"/>
      <c r="AO83" s="143"/>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row>
    <row r="84" spans="1:181" s="17" customFormat="1" x14ac:dyDescent="0.2">
      <c r="A84" s="159" t="str">
        <f t="array" ref="A84">IF(ISERROR(INDEX(Lookup_PestUse!$A$1:$D$1452,SMALL(IF(Lookup_PestUse!$B$1:$B$1452='Input Data'!$C$12,ROW(Lookup_PestUse!$B$1:$B$1452)),ROW(Lookup_PestUse!170:170)),1)),"",INDEX(Lookup_PestUse!$A$1:$B$1452,SMALL(IF(Lookup_PestUse!$B$1:$B$1452='Input Data'!$C$12,ROW(Lookup_PestUse!$B$1:$B$1452)),ROW(Lookup_PestUse!170:170)),1))</f>
        <v/>
      </c>
      <c r="B84" s="160" t="str">
        <f t="array" ref="B84">IF(ISERROR(INDEX(Lookup_PestUse!$A$1:$D$1452,MATCH(1,(Lookup_PestUse!$A$1:$A$1452=$A84)*(Lookup_PestUse!$B$1:$B$1452='Input Data'!$C$12),0),3)),"",INDEX(Lookup_PestUse!$A$1:$D$1452,MATCH(1,(Lookup_PestUse!$A$1:$A$1452=$A84)*(Lookup_PestUse!$B$1:$B$1452='Input Data'!$C$12),0),3))</f>
        <v/>
      </c>
      <c r="C84" s="161" t="str">
        <f t="array" ref="C84">IF(ISERROR(INDEX(Lookup_PestUse!$A$1:$D$1452,MATCH(1,(Lookup_PestUse!$A$1:$A$1452=$A84)*(Lookup_PestUse!$B$1:$B$1452='Input Data'!$C$12),0),4)),"",INDEX(Lookup_PestUse!$A$1:$D$1452,MATCH(1,(Lookup_PestUse!$A$1:$A$1452=$A84)*(Lookup_PestUse!$B$1:$B$1452='Input Data'!$C$12),0),4))</f>
        <v/>
      </c>
      <c r="D84" s="162"/>
      <c r="E84" s="163"/>
      <c r="F84" s="152"/>
      <c r="G84" s="162"/>
      <c r="H84" s="164"/>
      <c r="I84" s="164"/>
      <c r="J84" s="164"/>
      <c r="K84" s="163"/>
      <c r="L84" s="151"/>
      <c r="M84" s="147"/>
      <c r="N84" s="147"/>
      <c r="O84" s="147"/>
      <c r="P84" s="147"/>
      <c r="Q84" s="147"/>
      <c r="R84" s="147"/>
      <c r="S84" s="147"/>
      <c r="T84" s="147"/>
      <c r="U84" s="147"/>
      <c r="V84" s="148"/>
      <c r="W84" s="151"/>
      <c r="X84" s="143"/>
      <c r="Y84" s="143"/>
      <c r="Z84" s="143"/>
      <c r="AA84" s="143"/>
      <c r="AB84" s="143"/>
      <c r="AC84" s="143"/>
      <c r="AD84" s="143"/>
      <c r="AE84" s="143"/>
      <c r="AF84" s="143"/>
      <c r="AG84" s="143"/>
      <c r="AH84" s="143"/>
      <c r="AI84" s="143"/>
      <c r="AJ84" s="143"/>
      <c r="AK84" s="143"/>
      <c r="AL84" s="143"/>
      <c r="AM84" s="143"/>
      <c r="AN84" s="143"/>
      <c r="AO84" s="143"/>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row>
    <row r="85" spans="1:181" s="17" customFormat="1" x14ac:dyDescent="0.2">
      <c r="A85" s="159" t="str">
        <f t="array" ref="A85">IF(ISERROR(INDEX(Lookup_PestUse!$A$1:$D$1452,SMALL(IF(Lookup_PestUse!$B$1:$B$1452='Input Data'!$C$12,ROW(Lookup_PestUse!$B$1:$B$1452)),ROW(Lookup_PestUse!171:171)),1)),"",INDEX(Lookup_PestUse!$A$1:$B$1452,SMALL(IF(Lookup_PestUse!$B$1:$B$1452='Input Data'!$C$12,ROW(Lookup_PestUse!$B$1:$B$1452)),ROW(Lookup_PestUse!171:171)),1))</f>
        <v/>
      </c>
      <c r="B85" s="160" t="str">
        <f t="array" ref="B85">IF(ISERROR(INDEX(Lookup_PestUse!$A$1:$D$1452,MATCH(1,(Lookup_PestUse!$A$1:$A$1452=$A85)*(Lookup_PestUse!$B$1:$B$1452='Input Data'!$C$12),0),3)),"",INDEX(Lookup_PestUse!$A$1:$D$1452,MATCH(1,(Lookup_PestUse!$A$1:$A$1452=$A85)*(Lookup_PestUse!$B$1:$B$1452='Input Data'!$C$12),0),3))</f>
        <v/>
      </c>
      <c r="C85" s="161" t="str">
        <f t="array" ref="C85">IF(ISERROR(INDEX(Lookup_PestUse!$A$1:$D$1452,MATCH(1,(Lookup_PestUse!$A$1:$A$1452=$A85)*(Lookup_PestUse!$B$1:$B$1452='Input Data'!$C$12),0),4)),"",INDEX(Lookup_PestUse!$A$1:$D$1452,MATCH(1,(Lookup_PestUse!$A$1:$A$1452=$A85)*(Lookup_PestUse!$B$1:$B$1452='Input Data'!$C$12),0),4))</f>
        <v/>
      </c>
      <c r="D85" s="162"/>
      <c r="E85" s="163"/>
      <c r="F85" s="152"/>
      <c r="G85" s="162"/>
      <c r="H85" s="164"/>
      <c r="I85" s="164"/>
      <c r="J85" s="164"/>
      <c r="K85" s="163"/>
      <c r="L85" s="151"/>
      <c r="M85" s="147"/>
      <c r="N85" s="147"/>
      <c r="O85" s="147"/>
      <c r="P85" s="147"/>
      <c r="Q85" s="147"/>
      <c r="R85" s="147"/>
      <c r="S85" s="147"/>
      <c r="T85" s="147"/>
      <c r="U85" s="147"/>
      <c r="V85" s="148"/>
      <c r="W85" s="151"/>
      <c r="X85" s="143"/>
      <c r="Y85" s="143"/>
      <c r="Z85" s="143"/>
      <c r="AA85" s="143"/>
      <c r="AB85" s="143"/>
      <c r="AC85" s="143"/>
      <c r="AD85" s="143"/>
      <c r="AE85" s="143"/>
      <c r="AF85" s="143"/>
      <c r="AG85" s="143"/>
      <c r="AH85" s="143"/>
      <c r="AI85" s="143"/>
      <c r="AJ85" s="143"/>
      <c r="AK85" s="143"/>
      <c r="AL85" s="143"/>
      <c r="AM85" s="143"/>
      <c r="AN85" s="143"/>
      <c r="AO85" s="143"/>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row>
    <row r="86" spans="1:181" s="17" customFormat="1" x14ac:dyDescent="0.2">
      <c r="A86" s="159" t="str">
        <f t="array" ref="A86">IF(ISERROR(INDEX(Lookup_PestUse!$A$1:$D$1452,SMALL(IF(Lookup_PestUse!$B$1:$B$1452='Input Data'!$C$12,ROW(Lookup_PestUse!$B$1:$B$1452)),ROW(Lookup_PestUse!172:172)),1)),"",INDEX(Lookup_PestUse!$A$1:$B$1452,SMALL(IF(Lookup_PestUse!$B$1:$B$1452='Input Data'!$C$12,ROW(Lookup_PestUse!$B$1:$B$1452)),ROW(Lookup_PestUse!172:172)),1))</f>
        <v/>
      </c>
      <c r="B86" s="160" t="str">
        <f t="array" ref="B86">IF(ISERROR(INDEX(Lookup_PestUse!$A$1:$D$1452,MATCH(1,(Lookup_PestUse!$A$1:$A$1452=$A86)*(Lookup_PestUse!$B$1:$B$1452='Input Data'!$C$12),0),3)),"",INDEX(Lookup_PestUse!$A$1:$D$1452,MATCH(1,(Lookup_PestUse!$A$1:$A$1452=$A86)*(Lookup_PestUse!$B$1:$B$1452='Input Data'!$C$12),0),3))</f>
        <v/>
      </c>
      <c r="C86" s="161" t="str">
        <f t="array" ref="C86">IF(ISERROR(INDEX(Lookup_PestUse!$A$1:$D$1452,MATCH(1,(Lookup_PestUse!$A$1:$A$1452=$A86)*(Lookup_PestUse!$B$1:$B$1452='Input Data'!$C$12),0),4)),"",INDEX(Lookup_PestUse!$A$1:$D$1452,MATCH(1,(Lookup_PestUse!$A$1:$A$1452=$A86)*(Lookup_PestUse!$B$1:$B$1452='Input Data'!$C$12),0),4))</f>
        <v/>
      </c>
      <c r="D86" s="162"/>
      <c r="E86" s="163"/>
      <c r="F86" s="152"/>
      <c r="G86" s="162"/>
      <c r="H86" s="164"/>
      <c r="I86" s="164"/>
      <c r="J86" s="164"/>
      <c r="K86" s="163"/>
      <c r="L86" s="151"/>
      <c r="M86" s="147"/>
      <c r="N86" s="147"/>
      <c r="O86" s="147"/>
      <c r="P86" s="147"/>
      <c r="Q86" s="147"/>
      <c r="R86" s="147"/>
      <c r="S86" s="147"/>
      <c r="T86" s="147"/>
      <c r="U86" s="147"/>
      <c r="V86" s="148"/>
      <c r="W86" s="151"/>
      <c r="X86" s="143"/>
      <c r="Y86" s="143"/>
      <c r="Z86" s="143"/>
      <c r="AA86" s="143"/>
      <c r="AB86" s="143"/>
      <c r="AC86" s="143"/>
      <c r="AD86" s="143"/>
      <c r="AE86" s="143"/>
      <c r="AF86" s="143"/>
      <c r="AG86" s="143"/>
      <c r="AH86" s="143"/>
      <c r="AI86" s="143"/>
      <c r="AJ86" s="143"/>
      <c r="AK86" s="143"/>
      <c r="AL86" s="143"/>
      <c r="AM86" s="143"/>
      <c r="AN86" s="143"/>
      <c r="AO86" s="143"/>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row>
    <row r="87" spans="1:181" s="17" customFormat="1" x14ac:dyDescent="0.2">
      <c r="A87" s="159" t="str">
        <f t="array" ref="A87">IF(ISERROR(INDEX(Lookup_PestUse!$A$1:$D$1452,SMALL(IF(Lookup_PestUse!$B$1:$B$1452='Input Data'!$C$12,ROW(Lookup_PestUse!$B$1:$B$1452)),ROW(Lookup_PestUse!173:173)),1)),"",INDEX(Lookup_PestUse!$A$1:$B$1452,SMALL(IF(Lookup_PestUse!$B$1:$B$1452='Input Data'!$C$12,ROW(Lookup_PestUse!$B$1:$B$1452)),ROW(Lookup_PestUse!173:173)),1))</f>
        <v/>
      </c>
      <c r="B87" s="160" t="str">
        <f t="array" ref="B87">IF(ISERROR(INDEX(Lookup_PestUse!$A$1:$D$1452,MATCH(1,(Lookup_PestUse!$A$1:$A$1452=$A87)*(Lookup_PestUse!$B$1:$B$1452='Input Data'!$C$12),0),3)),"",INDEX(Lookup_PestUse!$A$1:$D$1452,MATCH(1,(Lookup_PestUse!$A$1:$A$1452=$A87)*(Lookup_PestUse!$B$1:$B$1452='Input Data'!$C$12),0),3))</f>
        <v/>
      </c>
      <c r="C87" s="161" t="str">
        <f t="array" ref="C87">IF(ISERROR(INDEX(Lookup_PestUse!$A$1:$D$1452,MATCH(1,(Lookup_PestUse!$A$1:$A$1452=$A87)*(Lookup_PestUse!$B$1:$B$1452='Input Data'!$C$12),0),4)),"",INDEX(Lookup_PestUse!$A$1:$D$1452,MATCH(1,(Lookup_PestUse!$A$1:$A$1452=$A87)*(Lookup_PestUse!$B$1:$B$1452='Input Data'!$C$12),0),4))</f>
        <v/>
      </c>
      <c r="D87" s="162"/>
      <c r="E87" s="163"/>
      <c r="F87" s="152"/>
      <c r="G87" s="162"/>
      <c r="H87" s="164"/>
      <c r="I87" s="164"/>
      <c r="J87" s="164"/>
      <c r="K87" s="163"/>
      <c r="L87" s="151"/>
      <c r="M87" s="147"/>
      <c r="N87" s="147"/>
      <c r="O87" s="147"/>
      <c r="P87" s="147"/>
      <c r="Q87" s="147"/>
      <c r="R87" s="147"/>
      <c r="S87" s="147"/>
      <c r="T87" s="147"/>
      <c r="U87" s="147"/>
      <c r="V87" s="148"/>
      <c r="W87" s="151"/>
      <c r="X87" s="143"/>
      <c r="Y87" s="143"/>
      <c r="Z87" s="143"/>
      <c r="AA87" s="143"/>
      <c r="AB87" s="143"/>
      <c r="AC87" s="143"/>
      <c r="AD87" s="143"/>
      <c r="AE87" s="143"/>
      <c r="AF87" s="143"/>
      <c r="AG87" s="143"/>
      <c r="AH87" s="143"/>
      <c r="AI87" s="143"/>
      <c r="AJ87" s="143"/>
      <c r="AK87" s="143"/>
      <c r="AL87" s="143"/>
      <c r="AM87" s="143"/>
      <c r="AN87" s="143"/>
      <c r="AO87" s="143"/>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row>
    <row r="88" spans="1:181" s="17" customFormat="1" x14ac:dyDescent="0.2">
      <c r="A88" s="159" t="str">
        <f t="array" ref="A88">IF(ISERROR(INDEX(Lookup_PestUse!$A$1:$D$1452,SMALL(IF(Lookup_PestUse!$B$1:$B$1452='Input Data'!$C$12,ROW(Lookup_PestUse!$B$1:$B$1452)),ROW(Lookup_PestUse!174:174)),1)),"",INDEX(Lookup_PestUse!$A$1:$B$1452,SMALL(IF(Lookup_PestUse!$B$1:$B$1452='Input Data'!$C$12,ROW(Lookup_PestUse!$B$1:$B$1452)),ROW(Lookup_PestUse!174:174)),1))</f>
        <v/>
      </c>
      <c r="B88" s="160" t="str">
        <f t="array" ref="B88">IF(ISERROR(INDEX(Lookup_PestUse!$A$1:$D$1452,MATCH(1,(Lookup_PestUse!$A$1:$A$1452=$A88)*(Lookup_PestUse!$B$1:$B$1452='Input Data'!$C$12),0),3)),"",INDEX(Lookup_PestUse!$A$1:$D$1452,MATCH(1,(Lookup_PestUse!$A$1:$A$1452=$A88)*(Lookup_PestUse!$B$1:$B$1452='Input Data'!$C$12),0),3))</f>
        <v/>
      </c>
      <c r="C88" s="161" t="str">
        <f t="array" ref="C88">IF(ISERROR(INDEX(Lookup_PestUse!$A$1:$D$1452,MATCH(1,(Lookup_PestUse!$A$1:$A$1452=$A88)*(Lookup_PestUse!$B$1:$B$1452='Input Data'!$C$12),0),4)),"",INDEX(Lookup_PestUse!$A$1:$D$1452,MATCH(1,(Lookup_PestUse!$A$1:$A$1452=$A88)*(Lookup_PestUse!$B$1:$B$1452='Input Data'!$C$12),0),4))</f>
        <v/>
      </c>
      <c r="D88" s="162"/>
      <c r="E88" s="163"/>
      <c r="F88" s="152"/>
      <c r="G88" s="162"/>
      <c r="H88" s="164"/>
      <c r="I88" s="164"/>
      <c r="J88" s="164"/>
      <c r="K88" s="163"/>
      <c r="L88" s="151"/>
      <c r="M88" s="147"/>
      <c r="N88" s="147"/>
      <c r="O88" s="147"/>
      <c r="P88" s="147"/>
      <c r="Q88" s="147"/>
      <c r="R88" s="147"/>
      <c r="S88" s="147"/>
      <c r="T88" s="147"/>
      <c r="U88" s="147"/>
      <c r="V88" s="148"/>
      <c r="W88" s="151"/>
      <c r="X88" s="143"/>
      <c r="Y88" s="143"/>
      <c r="Z88" s="143"/>
      <c r="AA88" s="143"/>
      <c r="AB88" s="143"/>
      <c r="AC88" s="143"/>
      <c r="AD88" s="143"/>
      <c r="AE88" s="143"/>
      <c r="AF88" s="143"/>
      <c r="AG88" s="143"/>
      <c r="AH88" s="143"/>
      <c r="AI88" s="143"/>
      <c r="AJ88" s="143"/>
      <c r="AK88" s="143"/>
      <c r="AL88" s="143"/>
      <c r="AM88" s="143"/>
      <c r="AN88" s="143"/>
      <c r="AO88" s="143"/>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row>
    <row r="89" spans="1:181" s="17" customFormat="1" x14ac:dyDescent="0.2">
      <c r="A89" s="159" t="str">
        <f t="array" ref="A89">IF(ISERROR(INDEX(Lookup_PestUse!$A$1:$D$1452,SMALL(IF(Lookup_PestUse!$B$1:$B$1452='Input Data'!$C$12,ROW(Lookup_PestUse!$B$1:$B$1452)),ROW(Lookup_PestUse!175:175)),1)),"",INDEX(Lookup_PestUse!$A$1:$B$1452,SMALL(IF(Lookup_PestUse!$B$1:$B$1452='Input Data'!$C$12,ROW(Lookup_PestUse!$B$1:$B$1452)),ROW(Lookup_PestUse!175:175)),1))</f>
        <v/>
      </c>
      <c r="B89" s="160" t="str">
        <f t="array" ref="B89">IF(ISERROR(INDEX(Lookup_PestUse!$A$1:$D$1452,MATCH(1,(Lookup_PestUse!$A$1:$A$1452=$A89)*(Lookup_PestUse!$B$1:$B$1452='Input Data'!$C$12),0),3)),"",INDEX(Lookup_PestUse!$A$1:$D$1452,MATCH(1,(Lookup_PestUse!$A$1:$A$1452=$A89)*(Lookup_PestUse!$B$1:$B$1452='Input Data'!$C$12),0),3))</f>
        <v/>
      </c>
      <c r="C89" s="161" t="str">
        <f t="array" ref="C89">IF(ISERROR(INDEX(Lookup_PestUse!$A$1:$D$1452,MATCH(1,(Lookup_PestUse!$A$1:$A$1452=$A89)*(Lookup_PestUse!$B$1:$B$1452='Input Data'!$C$12),0),4)),"",INDEX(Lookup_PestUse!$A$1:$D$1452,MATCH(1,(Lookup_PestUse!$A$1:$A$1452=$A89)*(Lookup_PestUse!$B$1:$B$1452='Input Data'!$C$12),0),4))</f>
        <v/>
      </c>
      <c r="D89" s="162"/>
      <c r="E89" s="163"/>
      <c r="F89" s="152"/>
      <c r="G89" s="162"/>
      <c r="H89" s="164"/>
      <c r="I89" s="164"/>
      <c r="J89" s="164"/>
      <c r="K89" s="163"/>
      <c r="L89" s="151"/>
      <c r="M89" s="147"/>
      <c r="N89" s="147"/>
      <c r="O89" s="147"/>
      <c r="P89" s="147"/>
      <c r="Q89" s="147"/>
      <c r="R89" s="147"/>
      <c r="S89" s="147"/>
      <c r="T89" s="147"/>
      <c r="U89" s="147"/>
      <c r="V89" s="148"/>
      <c r="W89" s="151"/>
      <c r="X89" s="143"/>
      <c r="Y89" s="143"/>
      <c r="Z89" s="143"/>
      <c r="AA89" s="143"/>
      <c r="AB89" s="143"/>
      <c r="AC89" s="143"/>
      <c r="AD89" s="143"/>
      <c r="AE89" s="143"/>
      <c r="AF89" s="143"/>
      <c r="AG89" s="143"/>
      <c r="AH89" s="143"/>
      <c r="AI89" s="143"/>
      <c r="AJ89" s="143"/>
      <c r="AK89" s="143"/>
      <c r="AL89" s="143"/>
      <c r="AM89" s="143"/>
      <c r="AN89" s="143"/>
      <c r="AO89" s="143"/>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row>
    <row r="90" spans="1:181" s="17" customFormat="1" x14ac:dyDescent="0.2">
      <c r="A90" s="159" t="str">
        <f t="array" ref="A90">IF(ISERROR(INDEX(Lookup_PestUse!$A$1:$D$1452,SMALL(IF(Lookup_PestUse!$B$1:$B$1452='Input Data'!$C$12,ROW(Lookup_PestUse!$B$1:$B$1452)),ROW(Lookup_PestUse!176:176)),1)),"",INDEX(Lookup_PestUse!$A$1:$B$1452,SMALL(IF(Lookup_PestUse!$B$1:$B$1452='Input Data'!$C$12,ROW(Lookup_PestUse!$B$1:$B$1452)),ROW(Lookup_PestUse!176:176)),1))</f>
        <v/>
      </c>
      <c r="B90" s="160" t="str">
        <f t="array" ref="B90">IF(ISERROR(INDEX(Lookup_PestUse!$A$1:$D$1452,MATCH(1,(Lookup_PestUse!$A$1:$A$1452=$A90)*(Lookup_PestUse!$B$1:$B$1452='Input Data'!$C$12),0),3)),"",INDEX(Lookup_PestUse!$A$1:$D$1452,MATCH(1,(Lookup_PestUse!$A$1:$A$1452=$A90)*(Lookup_PestUse!$B$1:$B$1452='Input Data'!$C$12),0),3))</f>
        <v/>
      </c>
      <c r="C90" s="161" t="str">
        <f t="array" ref="C90">IF(ISERROR(INDEX(Lookup_PestUse!$A$1:$D$1452,MATCH(1,(Lookup_PestUse!$A$1:$A$1452=$A90)*(Lookup_PestUse!$B$1:$B$1452='Input Data'!$C$12),0),4)),"",INDEX(Lookup_PestUse!$A$1:$D$1452,MATCH(1,(Lookup_PestUse!$A$1:$A$1452=$A90)*(Lookup_PestUse!$B$1:$B$1452='Input Data'!$C$12),0),4))</f>
        <v/>
      </c>
      <c r="D90" s="162"/>
      <c r="E90" s="163"/>
      <c r="F90" s="152"/>
      <c r="G90" s="162"/>
      <c r="H90" s="164"/>
      <c r="I90" s="164"/>
      <c r="J90" s="164"/>
      <c r="K90" s="163"/>
      <c r="L90" s="151"/>
      <c r="M90" s="147"/>
      <c r="N90" s="147"/>
      <c r="O90" s="147"/>
      <c r="P90" s="147"/>
      <c r="Q90" s="147"/>
      <c r="R90" s="147"/>
      <c r="S90" s="147"/>
      <c r="T90" s="147"/>
      <c r="U90" s="147"/>
      <c r="V90" s="148"/>
      <c r="W90" s="151"/>
      <c r="X90" s="143"/>
      <c r="Y90" s="143"/>
      <c r="Z90" s="143"/>
      <c r="AA90" s="143"/>
      <c r="AB90" s="143"/>
      <c r="AC90" s="143"/>
      <c r="AD90" s="143"/>
      <c r="AE90" s="143"/>
      <c r="AF90" s="143"/>
      <c r="AG90" s="143"/>
      <c r="AH90" s="143"/>
      <c r="AI90" s="143"/>
      <c r="AJ90" s="143"/>
      <c r="AK90" s="143"/>
      <c r="AL90" s="143"/>
      <c r="AM90" s="143"/>
      <c r="AN90" s="143"/>
      <c r="AO90" s="143"/>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row>
    <row r="91" spans="1:181" s="17" customFormat="1" x14ac:dyDescent="0.2">
      <c r="A91" s="159" t="str">
        <f t="array" ref="A91">IF(ISERROR(INDEX(Lookup_PestUse!$A$1:$D$1452,SMALL(IF(Lookup_PestUse!$B$1:$B$1452='Input Data'!$C$12,ROW(Lookup_PestUse!$B$1:$B$1452)),ROW(Lookup_PestUse!177:177)),1)),"",INDEX(Lookup_PestUse!$A$1:$B$1452,SMALL(IF(Lookup_PestUse!$B$1:$B$1452='Input Data'!$C$12,ROW(Lookup_PestUse!$B$1:$B$1452)),ROW(Lookup_PestUse!177:177)),1))</f>
        <v/>
      </c>
      <c r="B91" s="160" t="str">
        <f t="array" ref="B91">IF(ISERROR(INDEX(Lookup_PestUse!$A$1:$D$1452,MATCH(1,(Lookup_PestUse!$A$1:$A$1452=$A91)*(Lookup_PestUse!$B$1:$B$1452='Input Data'!$C$12),0),3)),"",INDEX(Lookup_PestUse!$A$1:$D$1452,MATCH(1,(Lookup_PestUse!$A$1:$A$1452=$A91)*(Lookup_PestUse!$B$1:$B$1452='Input Data'!$C$12),0),3))</f>
        <v/>
      </c>
      <c r="C91" s="161" t="str">
        <f t="array" ref="C91">IF(ISERROR(INDEX(Lookup_PestUse!$A$1:$D$1452,MATCH(1,(Lookup_PestUse!$A$1:$A$1452=$A91)*(Lookup_PestUse!$B$1:$B$1452='Input Data'!$C$12),0),4)),"",INDEX(Lookup_PestUse!$A$1:$D$1452,MATCH(1,(Lookup_PestUse!$A$1:$A$1452=$A91)*(Lookup_PestUse!$B$1:$B$1452='Input Data'!$C$12),0),4))</f>
        <v/>
      </c>
      <c r="D91" s="162"/>
      <c r="E91" s="163"/>
      <c r="F91" s="152"/>
      <c r="G91" s="162"/>
      <c r="H91" s="164"/>
      <c r="I91" s="164"/>
      <c r="J91" s="164"/>
      <c r="K91" s="163"/>
      <c r="L91" s="151"/>
      <c r="M91" s="147"/>
      <c r="N91" s="147"/>
      <c r="O91" s="147"/>
      <c r="P91" s="147"/>
      <c r="Q91" s="147"/>
      <c r="R91" s="147"/>
      <c r="S91" s="147"/>
      <c r="T91" s="147"/>
      <c r="U91" s="147"/>
      <c r="V91" s="148"/>
      <c r="W91" s="151"/>
      <c r="X91" s="143"/>
      <c r="Y91" s="143"/>
      <c r="Z91" s="143"/>
      <c r="AA91" s="143"/>
      <c r="AB91" s="143"/>
      <c r="AC91" s="143"/>
      <c r="AD91" s="143"/>
      <c r="AE91" s="143"/>
      <c r="AF91" s="143"/>
      <c r="AG91" s="143"/>
      <c r="AH91" s="143"/>
      <c r="AI91" s="143"/>
      <c r="AJ91" s="143"/>
      <c r="AK91" s="143"/>
      <c r="AL91" s="143"/>
      <c r="AM91" s="143"/>
      <c r="AN91" s="143"/>
      <c r="AO91" s="143"/>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row>
    <row r="92" spans="1:181" s="17" customFormat="1" x14ac:dyDescent="0.2">
      <c r="A92" s="159" t="str">
        <f t="array" ref="A92">IF(ISERROR(INDEX(Lookup_PestUse!$A$1:$D$1452,SMALL(IF(Lookup_PestUse!$B$1:$B$1452='Input Data'!$C$12,ROW(Lookup_PestUse!$B$1:$B$1452)),ROW(Lookup_PestUse!178:178)),1)),"",INDEX(Lookup_PestUse!$A$1:$B$1452,SMALL(IF(Lookup_PestUse!$B$1:$B$1452='Input Data'!$C$12,ROW(Lookup_PestUse!$B$1:$B$1452)),ROW(Lookup_PestUse!178:178)),1))</f>
        <v/>
      </c>
      <c r="B92" s="160" t="str">
        <f t="array" ref="B92">IF(ISERROR(INDEX(Lookup_PestUse!$A$1:$D$1452,MATCH(1,(Lookup_PestUse!$A$1:$A$1452=$A92)*(Lookup_PestUse!$B$1:$B$1452='Input Data'!$C$12),0),3)),"",INDEX(Lookup_PestUse!$A$1:$D$1452,MATCH(1,(Lookup_PestUse!$A$1:$A$1452=$A92)*(Lookup_PestUse!$B$1:$B$1452='Input Data'!$C$12),0),3))</f>
        <v/>
      </c>
      <c r="C92" s="161" t="str">
        <f t="array" ref="C92">IF(ISERROR(INDEX(Lookup_PestUse!$A$1:$D$1452,MATCH(1,(Lookup_PestUse!$A$1:$A$1452=$A92)*(Lookup_PestUse!$B$1:$B$1452='Input Data'!$C$12),0),4)),"",INDEX(Lookup_PestUse!$A$1:$D$1452,MATCH(1,(Lookup_PestUse!$A$1:$A$1452=$A92)*(Lookup_PestUse!$B$1:$B$1452='Input Data'!$C$12),0),4))</f>
        <v/>
      </c>
      <c r="D92" s="162"/>
      <c r="E92" s="163"/>
      <c r="F92" s="152"/>
      <c r="G92" s="162"/>
      <c r="H92" s="164"/>
      <c r="I92" s="164"/>
      <c r="J92" s="164"/>
      <c r="K92" s="163"/>
      <c r="L92" s="151"/>
      <c r="M92" s="147"/>
      <c r="N92" s="147"/>
      <c r="O92" s="147"/>
      <c r="P92" s="147"/>
      <c r="Q92" s="147"/>
      <c r="R92" s="147"/>
      <c r="S92" s="147"/>
      <c r="T92" s="147"/>
      <c r="U92" s="147"/>
      <c r="V92" s="148"/>
      <c r="W92" s="151"/>
      <c r="X92" s="143"/>
      <c r="Y92" s="143"/>
      <c r="Z92" s="143"/>
      <c r="AA92" s="143"/>
      <c r="AB92" s="143"/>
      <c r="AC92" s="143"/>
      <c r="AD92" s="143"/>
      <c r="AE92" s="143"/>
      <c r="AF92" s="143"/>
      <c r="AG92" s="143"/>
      <c r="AH92" s="143"/>
      <c r="AI92" s="143"/>
      <c r="AJ92" s="143"/>
      <c r="AK92" s="143"/>
      <c r="AL92" s="143"/>
      <c r="AM92" s="143"/>
      <c r="AN92" s="143"/>
      <c r="AO92" s="143"/>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row>
    <row r="93" spans="1:181" s="17" customFormat="1" x14ac:dyDescent="0.2">
      <c r="A93" s="159" t="str">
        <f t="array" ref="A93">IF(ISERROR(INDEX(Lookup_PestUse!$A$1:$D$1452,SMALL(IF(Lookup_PestUse!$B$1:$B$1452='Input Data'!$C$12,ROW(Lookup_PestUse!$B$1:$B$1452)),ROW(Lookup_PestUse!179:179)),1)),"",INDEX(Lookup_PestUse!$A$1:$B$1452,SMALL(IF(Lookup_PestUse!$B$1:$B$1452='Input Data'!$C$12,ROW(Lookup_PestUse!$B$1:$B$1452)),ROW(Lookup_PestUse!179:179)),1))</f>
        <v/>
      </c>
      <c r="B93" s="160" t="str">
        <f t="array" ref="B93">IF(ISERROR(INDEX(Lookup_PestUse!$A$1:$D$1452,MATCH(1,(Lookup_PestUse!$A$1:$A$1452=$A93)*(Lookup_PestUse!$B$1:$B$1452='Input Data'!$C$12),0),3)),"",INDEX(Lookup_PestUse!$A$1:$D$1452,MATCH(1,(Lookup_PestUse!$A$1:$A$1452=$A93)*(Lookup_PestUse!$B$1:$B$1452='Input Data'!$C$12),0),3))</f>
        <v/>
      </c>
      <c r="C93" s="161" t="str">
        <f t="array" ref="C93">IF(ISERROR(INDEX(Lookup_PestUse!$A$1:$D$1452,MATCH(1,(Lookup_PestUse!$A$1:$A$1452=$A93)*(Lookup_PestUse!$B$1:$B$1452='Input Data'!$C$12),0),4)),"",INDEX(Lookup_PestUse!$A$1:$D$1452,MATCH(1,(Lookup_PestUse!$A$1:$A$1452=$A93)*(Lookup_PestUse!$B$1:$B$1452='Input Data'!$C$12),0),4))</f>
        <v/>
      </c>
      <c r="D93" s="162"/>
      <c r="E93" s="163"/>
      <c r="F93" s="152"/>
      <c r="G93" s="162"/>
      <c r="H93" s="164"/>
      <c r="I93" s="164"/>
      <c r="J93" s="164"/>
      <c r="K93" s="163"/>
      <c r="L93" s="151"/>
      <c r="M93" s="147"/>
      <c r="N93" s="147"/>
      <c r="O93" s="147"/>
      <c r="P93" s="147"/>
      <c r="Q93" s="147"/>
      <c r="R93" s="147"/>
      <c r="S93" s="147"/>
      <c r="T93" s="147"/>
      <c r="U93" s="147"/>
      <c r="V93" s="148"/>
      <c r="W93" s="151"/>
      <c r="X93" s="143"/>
      <c r="Y93" s="143"/>
      <c r="Z93" s="143"/>
      <c r="AA93" s="143"/>
      <c r="AB93" s="143"/>
      <c r="AC93" s="143"/>
      <c r="AD93" s="143"/>
      <c r="AE93" s="143"/>
      <c r="AF93" s="143"/>
      <c r="AG93" s="143"/>
      <c r="AH93" s="143"/>
      <c r="AI93" s="143"/>
      <c r="AJ93" s="143"/>
      <c r="AK93" s="143"/>
      <c r="AL93" s="143"/>
      <c r="AM93" s="143"/>
      <c r="AN93" s="143"/>
      <c r="AO93" s="143"/>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row>
    <row r="94" spans="1:181" s="17" customFormat="1" x14ac:dyDescent="0.2">
      <c r="A94" s="159" t="str">
        <f t="array" ref="A94">IF(ISERROR(INDEX(Lookup_PestUse!$A$1:$D$1452,SMALL(IF(Lookup_PestUse!$B$1:$B$1452='Input Data'!$C$12,ROW(Lookup_PestUse!$B$1:$B$1452)),ROW(Lookup_PestUse!180:180)),1)),"",INDEX(Lookup_PestUse!$A$1:$B$1452,SMALL(IF(Lookup_PestUse!$B$1:$B$1452='Input Data'!$C$12,ROW(Lookup_PestUse!$B$1:$B$1452)),ROW(Lookup_PestUse!180:180)),1))</f>
        <v/>
      </c>
      <c r="B94" s="160" t="str">
        <f t="array" ref="B94">IF(ISERROR(INDEX(Lookup_PestUse!$A$1:$D$1452,MATCH(1,(Lookup_PestUse!$A$1:$A$1452=$A94)*(Lookup_PestUse!$B$1:$B$1452='Input Data'!$C$12),0),3)),"",INDEX(Lookup_PestUse!$A$1:$D$1452,MATCH(1,(Lookup_PestUse!$A$1:$A$1452=$A94)*(Lookup_PestUse!$B$1:$B$1452='Input Data'!$C$12),0),3))</f>
        <v/>
      </c>
      <c r="C94" s="161" t="str">
        <f t="array" ref="C94">IF(ISERROR(INDEX(Lookup_PestUse!$A$1:$D$1452,MATCH(1,(Lookup_PestUse!$A$1:$A$1452=$A94)*(Lookup_PestUse!$B$1:$B$1452='Input Data'!$C$12),0),4)),"",INDEX(Lookup_PestUse!$A$1:$D$1452,MATCH(1,(Lookup_PestUse!$A$1:$A$1452=$A94)*(Lookup_PestUse!$B$1:$B$1452='Input Data'!$C$12),0),4))</f>
        <v/>
      </c>
      <c r="D94" s="162"/>
      <c r="E94" s="163"/>
      <c r="F94" s="152"/>
      <c r="G94" s="162"/>
      <c r="H94" s="164"/>
      <c r="I94" s="164"/>
      <c r="J94" s="164"/>
      <c r="K94" s="163"/>
      <c r="L94" s="151"/>
      <c r="M94" s="147"/>
      <c r="N94" s="147"/>
      <c r="O94" s="147"/>
      <c r="P94" s="147"/>
      <c r="Q94" s="147"/>
      <c r="R94" s="147"/>
      <c r="S94" s="147"/>
      <c r="T94" s="147"/>
      <c r="U94" s="147"/>
      <c r="V94" s="148"/>
      <c r="W94" s="151"/>
      <c r="X94" s="143"/>
      <c r="Y94" s="143"/>
      <c r="Z94" s="143"/>
      <c r="AA94" s="143"/>
      <c r="AB94" s="143"/>
      <c r="AC94" s="143"/>
      <c r="AD94" s="143"/>
      <c r="AE94" s="143"/>
      <c r="AF94" s="143"/>
      <c r="AG94" s="143"/>
      <c r="AH94" s="143"/>
      <c r="AI94" s="143"/>
      <c r="AJ94" s="143"/>
      <c r="AK94" s="143"/>
      <c r="AL94" s="143"/>
      <c r="AM94" s="143"/>
      <c r="AN94" s="143"/>
      <c r="AO94" s="143"/>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row>
    <row r="95" spans="1:181" s="17" customFormat="1" x14ac:dyDescent="0.2">
      <c r="A95" s="159" t="str">
        <f t="array" ref="A95">IF(ISERROR(INDEX(Lookup_PestUse!$A$1:$D$1452,SMALL(IF(Lookup_PestUse!$B$1:$B$1452='Input Data'!$C$12,ROW(Lookup_PestUse!$B$1:$B$1452)),ROW(Lookup_PestUse!181:181)),1)),"",INDEX(Lookup_PestUse!$A$1:$B$1452,SMALL(IF(Lookup_PestUse!$B$1:$B$1452='Input Data'!$C$12,ROW(Lookup_PestUse!$B$1:$B$1452)),ROW(Lookup_PestUse!181:181)),1))</f>
        <v/>
      </c>
      <c r="B95" s="160" t="str">
        <f t="array" ref="B95">IF(ISERROR(INDEX(Lookup_PestUse!$A$1:$D$1452,MATCH(1,(Lookup_PestUse!$A$1:$A$1452=$A95)*(Lookup_PestUse!$B$1:$B$1452='Input Data'!$C$12),0),3)),"",INDEX(Lookup_PestUse!$A$1:$D$1452,MATCH(1,(Lookup_PestUse!$A$1:$A$1452=$A95)*(Lookup_PestUse!$B$1:$B$1452='Input Data'!$C$12),0),3))</f>
        <v/>
      </c>
      <c r="C95" s="161" t="str">
        <f t="array" ref="C95">IF(ISERROR(INDEX(Lookup_PestUse!$A$1:$D$1452,MATCH(1,(Lookup_PestUse!$A$1:$A$1452=$A95)*(Lookup_PestUse!$B$1:$B$1452='Input Data'!$C$12),0),4)),"",INDEX(Lookup_PestUse!$A$1:$D$1452,MATCH(1,(Lookup_PestUse!$A$1:$A$1452=$A95)*(Lookup_PestUse!$B$1:$B$1452='Input Data'!$C$12),0),4))</f>
        <v/>
      </c>
      <c r="D95" s="162"/>
      <c r="E95" s="163"/>
      <c r="F95" s="152"/>
      <c r="G95" s="162"/>
      <c r="H95" s="164"/>
      <c r="I95" s="164"/>
      <c r="J95" s="164"/>
      <c r="K95" s="163"/>
      <c r="L95" s="151"/>
      <c r="M95" s="147"/>
      <c r="N95" s="147"/>
      <c r="O95" s="147"/>
      <c r="P95" s="147"/>
      <c r="Q95" s="147"/>
      <c r="R95" s="147"/>
      <c r="S95" s="147"/>
      <c r="T95" s="147"/>
      <c r="U95" s="147"/>
      <c r="V95" s="148"/>
      <c r="W95" s="151"/>
      <c r="X95" s="143"/>
      <c r="Y95" s="143"/>
      <c r="Z95" s="143"/>
      <c r="AA95" s="143"/>
      <c r="AB95" s="143"/>
      <c r="AC95" s="143"/>
      <c r="AD95" s="143"/>
      <c r="AE95" s="143"/>
      <c r="AF95" s="143"/>
      <c r="AG95" s="143"/>
      <c r="AH95" s="143"/>
      <c r="AI95" s="143"/>
      <c r="AJ95" s="143"/>
      <c r="AK95" s="143"/>
      <c r="AL95" s="143"/>
      <c r="AM95" s="143"/>
      <c r="AN95" s="143"/>
      <c r="AO95" s="143"/>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row>
    <row r="96" spans="1:181" s="17" customFormat="1" x14ac:dyDescent="0.2">
      <c r="A96" s="159" t="str">
        <f t="array" ref="A96">IF(ISERROR(INDEX(Lookup_PestUse!$A$1:$D$1452,SMALL(IF(Lookup_PestUse!$B$1:$B$1452='Input Data'!$C$12,ROW(Lookup_PestUse!$B$1:$B$1452)),ROW(Lookup_PestUse!182:182)),1)),"",INDEX(Lookup_PestUse!$A$1:$B$1452,SMALL(IF(Lookup_PestUse!$B$1:$B$1452='Input Data'!$C$12,ROW(Lookup_PestUse!$B$1:$B$1452)),ROW(Lookup_PestUse!182:182)),1))</f>
        <v/>
      </c>
      <c r="B96" s="160" t="str">
        <f t="array" ref="B96">IF(ISERROR(INDEX(Lookup_PestUse!$A$1:$D$1452,MATCH(1,(Lookup_PestUse!$A$1:$A$1452=$A96)*(Lookup_PestUse!$B$1:$B$1452='Input Data'!$C$12),0),3)),"",INDEX(Lookup_PestUse!$A$1:$D$1452,MATCH(1,(Lookup_PestUse!$A$1:$A$1452=$A96)*(Lookup_PestUse!$B$1:$B$1452='Input Data'!$C$12),0),3))</f>
        <v/>
      </c>
      <c r="C96" s="161" t="str">
        <f t="array" ref="C96">IF(ISERROR(INDEX(Lookup_PestUse!$A$1:$D$1452,MATCH(1,(Lookup_PestUse!$A$1:$A$1452=$A96)*(Lookup_PestUse!$B$1:$B$1452='Input Data'!$C$12),0),4)),"",INDEX(Lookup_PestUse!$A$1:$D$1452,MATCH(1,(Lookup_PestUse!$A$1:$A$1452=$A96)*(Lookup_PestUse!$B$1:$B$1452='Input Data'!$C$12),0),4))</f>
        <v/>
      </c>
      <c r="D96" s="162"/>
      <c r="E96" s="163"/>
      <c r="F96" s="152"/>
      <c r="G96" s="162"/>
      <c r="H96" s="164"/>
      <c r="I96" s="164"/>
      <c r="J96" s="164"/>
      <c r="K96" s="163"/>
      <c r="L96" s="151"/>
      <c r="M96" s="147"/>
      <c r="N96" s="147"/>
      <c r="O96" s="147"/>
      <c r="P96" s="147"/>
      <c r="Q96" s="147"/>
      <c r="R96" s="147"/>
      <c r="S96" s="147"/>
      <c r="T96" s="147"/>
      <c r="U96" s="147"/>
      <c r="V96" s="148"/>
      <c r="W96" s="151"/>
      <c r="X96" s="143"/>
      <c r="Y96" s="143"/>
      <c r="Z96" s="143"/>
      <c r="AA96" s="143"/>
      <c r="AB96" s="143"/>
      <c r="AC96" s="143"/>
      <c r="AD96" s="143"/>
      <c r="AE96" s="143"/>
      <c r="AF96" s="143"/>
      <c r="AG96" s="143"/>
      <c r="AH96" s="143"/>
      <c r="AI96" s="143"/>
      <c r="AJ96" s="143"/>
      <c r="AK96" s="143"/>
      <c r="AL96" s="143"/>
      <c r="AM96" s="143"/>
      <c r="AN96" s="143"/>
      <c r="AO96" s="143"/>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row>
    <row r="97" spans="1:181" s="17" customFormat="1" x14ac:dyDescent="0.2">
      <c r="A97" s="159" t="str">
        <f t="array" ref="A97">IF(ISERROR(INDEX(Lookup_PestUse!$A$1:$D$1452,SMALL(IF(Lookup_PestUse!$B$1:$B$1452='Input Data'!$C$12,ROW(Lookup_PestUse!$B$1:$B$1452)),ROW(Lookup_PestUse!183:183)),1)),"",INDEX(Lookup_PestUse!$A$1:$B$1452,SMALL(IF(Lookup_PestUse!$B$1:$B$1452='Input Data'!$C$12,ROW(Lookup_PestUse!$B$1:$B$1452)),ROW(Lookup_PestUse!183:183)),1))</f>
        <v/>
      </c>
      <c r="B97" s="160" t="str">
        <f t="array" ref="B97">IF(ISERROR(INDEX(Lookup_PestUse!$A$1:$D$1452,MATCH(1,(Lookup_PestUse!$A$1:$A$1452=$A97)*(Lookup_PestUse!$B$1:$B$1452='Input Data'!$C$12),0),3)),"",INDEX(Lookup_PestUse!$A$1:$D$1452,MATCH(1,(Lookup_PestUse!$A$1:$A$1452=$A97)*(Lookup_PestUse!$B$1:$B$1452='Input Data'!$C$12),0),3))</f>
        <v/>
      </c>
      <c r="C97" s="161" t="str">
        <f t="array" ref="C97">IF(ISERROR(INDEX(Lookup_PestUse!$A$1:$D$1452,MATCH(1,(Lookup_PestUse!$A$1:$A$1452=$A97)*(Lookup_PestUse!$B$1:$B$1452='Input Data'!$C$12),0),4)),"",INDEX(Lookup_PestUse!$A$1:$D$1452,MATCH(1,(Lookup_PestUse!$A$1:$A$1452=$A97)*(Lookup_PestUse!$B$1:$B$1452='Input Data'!$C$12),0),4))</f>
        <v/>
      </c>
      <c r="D97" s="162"/>
      <c r="E97" s="163"/>
      <c r="F97" s="152"/>
      <c r="G97" s="162"/>
      <c r="H97" s="164"/>
      <c r="I97" s="164"/>
      <c r="J97" s="164"/>
      <c r="K97" s="163"/>
      <c r="L97" s="151"/>
      <c r="M97" s="147"/>
      <c r="N97" s="147"/>
      <c r="O97" s="147"/>
      <c r="P97" s="147"/>
      <c r="Q97" s="147"/>
      <c r="R97" s="147"/>
      <c r="S97" s="147"/>
      <c r="T97" s="147"/>
      <c r="U97" s="147"/>
      <c r="V97" s="148"/>
      <c r="W97" s="151"/>
      <c r="X97" s="143"/>
      <c r="Y97" s="143"/>
      <c r="Z97" s="143"/>
      <c r="AA97" s="143"/>
      <c r="AB97" s="143"/>
      <c r="AC97" s="143"/>
      <c r="AD97" s="143"/>
      <c r="AE97" s="143"/>
      <c r="AF97" s="143"/>
      <c r="AG97" s="143"/>
      <c r="AH97" s="143"/>
      <c r="AI97" s="143"/>
      <c r="AJ97" s="143"/>
      <c r="AK97" s="143"/>
      <c r="AL97" s="143"/>
      <c r="AM97" s="143"/>
      <c r="AN97" s="143"/>
      <c r="AO97" s="143"/>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row>
    <row r="98" spans="1:181" s="17" customFormat="1" x14ac:dyDescent="0.2">
      <c r="A98" s="159" t="str">
        <f t="array" ref="A98">IF(ISERROR(INDEX(Lookup_PestUse!$A$1:$D$1452,SMALL(IF(Lookup_PestUse!$B$1:$B$1452='Input Data'!$C$12,ROW(Lookup_PestUse!$B$1:$B$1452)),ROW(Lookup_PestUse!184:184)),1)),"",INDEX(Lookup_PestUse!$A$1:$B$1452,SMALL(IF(Lookup_PestUse!$B$1:$B$1452='Input Data'!$C$12,ROW(Lookup_PestUse!$B$1:$B$1452)),ROW(Lookup_PestUse!184:184)),1))</f>
        <v/>
      </c>
      <c r="B98" s="160" t="str">
        <f t="array" ref="B98">IF(ISERROR(INDEX(Lookup_PestUse!$A$1:$D$1452,MATCH(1,(Lookup_PestUse!$A$1:$A$1452=$A98)*(Lookup_PestUse!$B$1:$B$1452='Input Data'!$C$12),0),3)),"",INDEX(Lookup_PestUse!$A$1:$D$1452,MATCH(1,(Lookup_PestUse!$A$1:$A$1452=$A98)*(Lookup_PestUse!$B$1:$B$1452='Input Data'!$C$12),0),3))</f>
        <v/>
      </c>
      <c r="C98" s="161" t="str">
        <f t="array" ref="C98">IF(ISERROR(INDEX(Lookup_PestUse!$A$1:$D$1452,MATCH(1,(Lookup_PestUse!$A$1:$A$1452=$A98)*(Lookup_PestUse!$B$1:$B$1452='Input Data'!$C$12),0),4)),"",INDEX(Lookup_PestUse!$A$1:$D$1452,MATCH(1,(Lookup_PestUse!$A$1:$A$1452=$A98)*(Lookup_PestUse!$B$1:$B$1452='Input Data'!$C$12),0),4))</f>
        <v/>
      </c>
      <c r="D98" s="162"/>
      <c r="E98" s="163"/>
      <c r="F98" s="152"/>
      <c r="G98" s="162"/>
      <c r="H98" s="164"/>
      <c r="I98" s="164"/>
      <c r="J98" s="164"/>
      <c r="K98" s="163"/>
      <c r="L98" s="151"/>
      <c r="M98" s="147"/>
      <c r="N98" s="147"/>
      <c r="O98" s="147"/>
      <c r="P98" s="147"/>
      <c r="Q98" s="147"/>
      <c r="R98" s="147"/>
      <c r="S98" s="147"/>
      <c r="T98" s="147"/>
      <c r="U98" s="147"/>
      <c r="V98" s="148"/>
      <c r="W98" s="151"/>
      <c r="X98" s="143"/>
      <c r="Y98" s="143"/>
      <c r="Z98" s="143"/>
      <c r="AA98" s="143"/>
      <c r="AB98" s="143"/>
      <c r="AC98" s="143"/>
      <c r="AD98" s="143"/>
      <c r="AE98" s="143"/>
      <c r="AF98" s="143"/>
      <c r="AG98" s="143"/>
      <c r="AH98" s="143"/>
      <c r="AI98" s="143"/>
      <c r="AJ98" s="143"/>
      <c r="AK98" s="143"/>
      <c r="AL98" s="143"/>
      <c r="AM98" s="143"/>
      <c r="AN98" s="143"/>
      <c r="AO98" s="143"/>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row>
    <row r="99" spans="1:181" s="17" customFormat="1" x14ac:dyDescent="0.2">
      <c r="A99" s="159" t="str">
        <f t="array" ref="A99">IF(ISERROR(INDEX(Lookup_PestUse!$A$1:$D$1452,SMALL(IF(Lookup_PestUse!$B$1:$B$1452='Input Data'!$C$12,ROW(Lookup_PestUse!$B$1:$B$1452)),ROW(Lookup_PestUse!185:185)),1)),"",INDEX(Lookup_PestUse!$A$1:$B$1452,SMALL(IF(Lookup_PestUse!$B$1:$B$1452='Input Data'!$C$12,ROW(Lookup_PestUse!$B$1:$B$1452)),ROW(Lookup_PestUse!185:185)),1))</f>
        <v/>
      </c>
      <c r="B99" s="160" t="str">
        <f t="array" ref="B99">IF(ISERROR(INDEX(Lookup_PestUse!$A$1:$D$1452,MATCH(1,(Lookup_PestUse!$A$1:$A$1452=$A99)*(Lookup_PestUse!$B$1:$B$1452='Input Data'!$C$12),0),3)),"",INDEX(Lookup_PestUse!$A$1:$D$1452,MATCH(1,(Lookup_PestUse!$A$1:$A$1452=$A99)*(Lookup_PestUse!$B$1:$B$1452='Input Data'!$C$12),0),3))</f>
        <v/>
      </c>
      <c r="C99" s="161" t="str">
        <f t="array" ref="C99">IF(ISERROR(INDEX(Lookup_PestUse!$A$1:$D$1452,MATCH(1,(Lookup_PestUse!$A$1:$A$1452=$A99)*(Lookup_PestUse!$B$1:$B$1452='Input Data'!$C$12),0),4)),"",INDEX(Lookup_PestUse!$A$1:$D$1452,MATCH(1,(Lookup_PestUse!$A$1:$A$1452=$A99)*(Lookup_PestUse!$B$1:$B$1452='Input Data'!$C$12),0),4))</f>
        <v/>
      </c>
      <c r="D99" s="162"/>
      <c r="E99" s="163"/>
      <c r="F99" s="152"/>
      <c r="G99" s="162"/>
      <c r="H99" s="164"/>
      <c r="I99" s="164"/>
      <c r="J99" s="164"/>
      <c r="K99" s="163"/>
      <c r="L99" s="151"/>
      <c r="M99" s="147"/>
      <c r="N99" s="147"/>
      <c r="O99" s="147"/>
      <c r="P99" s="147"/>
      <c r="Q99" s="147"/>
      <c r="R99" s="147"/>
      <c r="S99" s="147"/>
      <c r="T99" s="147"/>
      <c r="U99" s="147"/>
      <c r="V99" s="148"/>
      <c r="W99" s="151"/>
      <c r="X99" s="143"/>
      <c r="Y99" s="143"/>
      <c r="Z99" s="143"/>
      <c r="AA99" s="143"/>
      <c r="AB99" s="143"/>
      <c r="AC99" s="143"/>
      <c r="AD99" s="143"/>
      <c r="AE99" s="143"/>
      <c r="AF99" s="143"/>
      <c r="AG99" s="143"/>
      <c r="AH99" s="143"/>
      <c r="AI99" s="143"/>
      <c r="AJ99" s="143"/>
      <c r="AK99" s="143"/>
      <c r="AL99" s="143"/>
      <c r="AM99" s="143"/>
      <c r="AN99" s="143"/>
      <c r="AO99" s="143"/>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row>
    <row r="100" spans="1:181" s="17" customFormat="1" x14ac:dyDescent="0.2">
      <c r="A100" s="159" t="str">
        <f t="array" ref="A100">IF(ISERROR(INDEX(Lookup_PestUse!$A$1:$D$1452,SMALL(IF(Lookup_PestUse!$B$1:$B$1452='Input Data'!$C$12,ROW(Lookup_PestUse!$B$1:$B$1452)),ROW(Lookup_PestUse!186:186)),1)),"",INDEX(Lookup_PestUse!$A$1:$B$1452,SMALL(IF(Lookup_PestUse!$B$1:$B$1452='Input Data'!$C$12,ROW(Lookup_PestUse!$B$1:$B$1452)),ROW(Lookup_PestUse!186:186)),1))</f>
        <v/>
      </c>
      <c r="B100" s="160" t="str">
        <f t="array" ref="B100">IF(ISERROR(INDEX(Lookup_PestUse!$A$1:$D$1452,MATCH(1,(Lookup_PestUse!$A$1:$A$1452=$A100)*(Lookup_PestUse!$B$1:$B$1452='Input Data'!$C$12),0),3)),"",INDEX(Lookup_PestUse!$A$1:$D$1452,MATCH(1,(Lookup_PestUse!$A$1:$A$1452=$A100)*(Lookup_PestUse!$B$1:$B$1452='Input Data'!$C$12),0),3))</f>
        <v/>
      </c>
      <c r="C100" s="161" t="str">
        <f t="array" ref="C100">IF(ISERROR(INDEX(Lookup_PestUse!$A$1:$D$1452,MATCH(1,(Lookup_PestUse!$A$1:$A$1452=$A100)*(Lookup_PestUse!$B$1:$B$1452='Input Data'!$C$12),0),4)),"",INDEX(Lookup_PestUse!$A$1:$D$1452,MATCH(1,(Lookup_PestUse!$A$1:$A$1452=$A100)*(Lookup_PestUse!$B$1:$B$1452='Input Data'!$C$12),0),4))</f>
        <v/>
      </c>
      <c r="D100" s="162"/>
      <c r="E100" s="163"/>
      <c r="F100" s="152"/>
      <c r="G100" s="162"/>
      <c r="H100" s="164"/>
      <c r="I100" s="164"/>
      <c r="J100" s="164"/>
      <c r="K100" s="163"/>
      <c r="L100" s="151"/>
      <c r="M100" s="147"/>
      <c r="N100" s="147"/>
      <c r="O100" s="147"/>
      <c r="P100" s="147"/>
      <c r="Q100" s="147"/>
      <c r="R100" s="147"/>
      <c r="S100" s="147"/>
      <c r="T100" s="147"/>
      <c r="U100" s="147"/>
      <c r="V100" s="148"/>
      <c r="W100" s="151"/>
      <c r="X100" s="143"/>
      <c r="Y100" s="143"/>
      <c r="Z100" s="143"/>
      <c r="AA100" s="143"/>
      <c r="AB100" s="143"/>
      <c r="AC100" s="143"/>
      <c r="AD100" s="143"/>
      <c r="AE100" s="143"/>
      <c r="AF100" s="143"/>
      <c r="AG100" s="143"/>
      <c r="AH100" s="143"/>
      <c r="AI100" s="143"/>
      <c r="AJ100" s="143"/>
      <c r="AK100" s="143"/>
      <c r="AL100" s="143"/>
      <c r="AM100" s="143"/>
      <c r="AN100" s="143"/>
      <c r="AO100" s="143"/>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row>
    <row r="101" spans="1:181" s="17" customFormat="1" x14ac:dyDescent="0.2">
      <c r="A101" s="159" t="str">
        <f t="array" ref="A101">IF(ISERROR(INDEX(Lookup_PestUse!$A$1:$D$876,SMALL(IF(Lookup_PestUse!$B$1:$B$876='Input Data'!$C$12,ROW(Lookup_PestUse!$B$1:$B$876)),ROW(Lookup_PestUse!187:187)),1)),"",INDEX(Lookup_PestUse!$A$1:$B$876,SMALL(IF(Lookup_PestUse!$B$1:$B$876='Input Data'!$C$12,ROW(Lookup_PestUse!$B$1:$B$876)),ROW(Lookup_PestUse!187:187)),1))</f>
        <v/>
      </c>
      <c r="B101" s="165" t="str">
        <f t="array" ref="B101">IF(ISERROR(INDEX(Lookup_PestUse!$A$1:$D$876,MATCH(1,(Lookup_PestUse!$A$1:$A$876=$A101)*(Lookup_PestUse!$B$1:$B$876='Input Data'!$C$12),0),3)),"",INDEX(Lookup_PestUse!$A$1:$D$876,MATCH(1,(Lookup_PestUse!$A$1:$A$876=$A101)*(Lookup_PestUse!$B$1:$B$876='Input Data'!$C$12),0),3))</f>
        <v/>
      </c>
      <c r="C101" s="166" t="str">
        <f t="array" ref="C101">IF(ISERROR(INDEX(Lookup_PestUse!$A$1:$D$876,MATCH(1,(Lookup_PestUse!$A$1:$A$876=$A101)*(Lookup_PestUse!$B$1:$B$876='Input Data'!$C$12),0),4)),"",INDEX(Lookup_PestUse!$A$1:$D$876,MATCH(1,(Lookup_PestUse!$A$1:$A$876=$A101)*(Lookup_PestUse!$B$1:$B$876='Input Data'!$C$12),0),4))</f>
        <v/>
      </c>
      <c r="D101" s="162"/>
      <c r="E101" s="163"/>
      <c r="F101" s="152"/>
      <c r="G101" s="162"/>
      <c r="H101" s="164"/>
      <c r="I101" s="164"/>
      <c r="J101" s="164"/>
      <c r="K101" s="163"/>
      <c r="L101" s="151"/>
      <c r="M101" s="147"/>
      <c r="N101" s="147"/>
      <c r="O101" s="147"/>
      <c r="P101" s="147"/>
      <c r="Q101" s="147"/>
      <c r="R101" s="147"/>
      <c r="S101" s="147"/>
      <c r="T101" s="147"/>
      <c r="U101" s="147"/>
      <c r="V101" s="148"/>
      <c r="W101" s="151"/>
      <c r="X101" s="143"/>
      <c r="Y101" s="143"/>
      <c r="Z101" s="143"/>
      <c r="AA101" s="143"/>
      <c r="AB101" s="143"/>
      <c r="AC101" s="143"/>
      <c r="AD101" s="143"/>
      <c r="AE101" s="143"/>
      <c r="AF101" s="143"/>
      <c r="AG101" s="143"/>
      <c r="AH101" s="143"/>
      <c r="AI101" s="143"/>
      <c r="AJ101" s="143"/>
      <c r="AK101" s="143"/>
      <c r="AL101" s="143"/>
      <c r="AM101" s="143"/>
      <c r="AN101" s="143"/>
      <c r="AO101" s="143"/>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row>
    <row r="102" spans="1:181" s="17" customFormat="1" x14ac:dyDescent="0.2">
      <c r="A102" s="159" t="str">
        <f t="array" ref="A102">IF(ISERROR(INDEX(Lookup_PestUse!$A$1:$D$876,SMALL(IF(Lookup_PestUse!$B$1:$B$876='Input Data'!$C$12,ROW(Lookup_PestUse!$B$1:$B$876)),ROW(Lookup_PestUse!188:188)),1)),"",INDEX(Lookup_PestUse!$A$1:$B$876,SMALL(IF(Lookup_PestUse!$B$1:$B$876='Input Data'!$C$12,ROW(Lookup_PestUse!$B$1:$B$876)),ROW(Lookup_PestUse!188:188)),1))</f>
        <v/>
      </c>
      <c r="B102" s="165" t="str">
        <f t="array" ref="B102">IF(ISERROR(INDEX(Lookup_PestUse!$A$1:$D$876,MATCH(1,(Lookup_PestUse!$A$1:$A$876=$A102)*(Lookup_PestUse!$B$1:$B$876='Input Data'!$C$12),0),3)),"",INDEX(Lookup_PestUse!$A$1:$D$876,MATCH(1,(Lookup_PestUse!$A$1:$A$876=$A102)*(Lookup_PestUse!$B$1:$B$876='Input Data'!$C$12),0),3))</f>
        <v/>
      </c>
      <c r="C102" s="166" t="str">
        <f t="array" ref="C102">IF(ISERROR(INDEX(Lookup_PestUse!$A$1:$D$876,MATCH(1,(Lookup_PestUse!$A$1:$A$876=$A102)*(Lookup_PestUse!$B$1:$B$876='Input Data'!$C$12),0),4)),"",INDEX(Lookup_PestUse!$A$1:$D$876,MATCH(1,(Lookup_PestUse!$A$1:$A$876=$A102)*(Lookup_PestUse!$B$1:$B$876='Input Data'!$C$12),0),4))</f>
        <v/>
      </c>
      <c r="D102" s="162"/>
      <c r="E102" s="163"/>
      <c r="F102" s="152"/>
      <c r="G102" s="162"/>
      <c r="H102" s="164"/>
      <c r="I102" s="164"/>
      <c r="J102" s="164"/>
      <c r="K102" s="163"/>
      <c r="L102" s="151"/>
      <c r="M102" s="147"/>
      <c r="N102" s="147"/>
      <c r="O102" s="147"/>
      <c r="P102" s="147"/>
      <c r="Q102" s="147"/>
      <c r="R102" s="147"/>
      <c r="S102" s="147"/>
      <c r="T102" s="147"/>
      <c r="U102" s="147"/>
      <c r="V102" s="148"/>
      <c r="W102" s="151"/>
      <c r="X102" s="143"/>
      <c r="Y102" s="143"/>
      <c r="Z102" s="143"/>
      <c r="AA102" s="143"/>
      <c r="AB102" s="143"/>
      <c r="AC102" s="143"/>
      <c r="AD102" s="143"/>
      <c r="AE102" s="143"/>
      <c r="AF102" s="143"/>
      <c r="AG102" s="143"/>
      <c r="AH102" s="143"/>
      <c r="AI102" s="143"/>
      <c r="AJ102" s="143"/>
      <c r="AK102" s="143"/>
      <c r="AL102" s="143"/>
      <c r="AM102" s="143"/>
      <c r="AN102" s="143"/>
      <c r="AO102" s="143"/>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row>
    <row r="103" spans="1:181" s="17" customFormat="1" x14ac:dyDescent="0.2">
      <c r="A103" s="159" t="str">
        <f t="array" ref="A103">IF(ISERROR(INDEX(Lookup_PestUse!$A$1:$D$876,SMALL(IF(Lookup_PestUse!$B$1:$B$876='Input Data'!$C$12,ROW(Lookup_PestUse!$B$1:$B$876)),ROW(Lookup_PestUse!189:189)),1)),"",INDEX(Lookup_PestUse!$A$1:$B$876,SMALL(IF(Lookup_PestUse!$B$1:$B$876='Input Data'!$C$12,ROW(Lookup_PestUse!$B$1:$B$876)),ROW(Lookup_PestUse!189:189)),1))</f>
        <v/>
      </c>
      <c r="B103" s="165" t="str">
        <f t="array" ref="B103">IF(ISERROR(INDEX(Lookup_PestUse!$A$1:$D$876,MATCH(1,(Lookup_PestUse!$A$1:$A$876=$A103)*(Lookup_PestUse!$B$1:$B$876='Input Data'!$C$12),0),3)),"",INDEX(Lookup_PestUse!$A$1:$D$876,MATCH(1,(Lookup_PestUse!$A$1:$A$876=$A103)*(Lookup_PestUse!$B$1:$B$876='Input Data'!$C$12),0),3))</f>
        <v/>
      </c>
      <c r="C103" s="166" t="str">
        <f t="array" ref="C103">IF(ISERROR(INDEX(Lookup_PestUse!$A$1:$D$876,MATCH(1,(Lookup_PestUse!$A$1:$A$876=$A103)*(Lookup_PestUse!$B$1:$B$876='Input Data'!$C$12),0),4)),"",INDEX(Lookup_PestUse!$A$1:$D$876,MATCH(1,(Lookup_PestUse!$A$1:$A$876=$A103)*(Lookup_PestUse!$B$1:$B$876='Input Data'!$C$12),0),4))</f>
        <v/>
      </c>
      <c r="D103" s="162"/>
      <c r="E103" s="163"/>
      <c r="F103" s="152"/>
      <c r="G103" s="162"/>
      <c r="H103" s="164"/>
      <c r="I103" s="164"/>
      <c r="J103" s="164"/>
      <c r="K103" s="163"/>
      <c r="L103" s="151"/>
      <c r="M103" s="147"/>
      <c r="N103" s="147"/>
      <c r="O103" s="147"/>
      <c r="P103" s="147"/>
      <c r="Q103" s="147"/>
      <c r="R103" s="147"/>
      <c r="S103" s="147"/>
      <c r="T103" s="147"/>
      <c r="U103" s="147"/>
      <c r="V103" s="148"/>
      <c r="W103" s="151"/>
      <c r="X103" s="143"/>
      <c r="Y103" s="143"/>
      <c r="Z103" s="143"/>
      <c r="AA103" s="143"/>
      <c r="AB103" s="143"/>
      <c r="AC103" s="143"/>
      <c r="AD103" s="143"/>
      <c r="AE103" s="143"/>
      <c r="AF103" s="143"/>
      <c r="AG103" s="143"/>
      <c r="AH103" s="143"/>
      <c r="AI103" s="143"/>
      <c r="AJ103" s="143"/>
      <c r="AK103" s="143"/>
      <c r="AL103" s="143"/>
      <c r="AM103" s="143"/>
      <c r="AN103" s="143"/>
      <c r="AO103" s="143"/>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row>
    <row r="104" spans="1:181" s="17" customFormat="1" x14ac:dyDescent="0.2">
      <c r="A104" s="159" t="str">
        <f t="array" ref="A104">IF(ISERROR(INDEX(Lookup_PestUse!$A$1:$D$876,SMALL(IF(Lookup_PestUse!$B$1:$B$876='Input Data'!$C$12,ROW(Lookup_PestUse!$B$1:$B$876)),ROW(Lookup_PestUse!190:190)),1)),"",INDEX(Lookup_PestUse!$A$1:$B$876,SMALL(IF(Lookup_PestUse!$B$1:$B$876='Input Data'!$C$12,ROW(Lookup_PestUse!$B$1:$B$876)),ROW(Lookup_PestUse!190:190)),1))</f>
        <v/>
      </c>
      <c r="B104" s="165" t="str">
        <f t="array" ref="B104">IF(ISERROR(INDEX(Lookup_PestUse!$A$1:$D$876,MATCH(1,(Lookup_PestUse!$A$1:$A$876=$A104)*(Lookup_PestUse!$B$1:$B$876='Input Data'!$C$12),0),3)),"",INDEX(Lookup_PestUse!$A$1:$D$876,MATCH(1,(Lookup_PestUse!$A$1:$A$876=$A104)*(Lookup_PestUse!$B$1:$B$876='Input Data'!$C$12),0),3))</f>
        <v/>
      </c>
      <c r="C104" s="166" t="str">
        <f t="array" ref="C104">IF(ISERROR(INDEX(Lookup_PestUse!$A$1:$D$876,MATCH(1,(Lookup_PestUse!$A$1:$A$876=$A104)*(Lookup_PestUse!$B$1:$B$876='Input Data'!$C$12),0),4)),"",INDEX(Lookup_PestUse!$A$1:$D$876,MATCH(1,(Lookup_PestUse!$A$1:$A$876=$A104)*(Lookup_PestUse!$B$1:$B$876='Input Data'!$C$12),0),4))</f>
        <v/>
      </c>
      <c r="D104" s="162"/>
      <c r="E104" s="163"/>
      <c r="F104" s="152"/>
      <c r="G104" s="162"/>
      <c r="H104" s="164"/>
      <c r="I104" s="164"/>
      <c r="J104" s="164"/>
      <c r="K104" s="163"/>
      <c r="L104" s="151"/>
      <c r="M104" s="147"/>
      <c r="N104" s="147"/>
      <c r="O104" s="147"/>
      <c r="P104" s="147"/>
      <c r="Q104" s="147"/>
      <c r="R104" s="147"/>
      <c r="S104" s="147"/>
      <c r="T104" s="147"/>
      <c r="U104" s="147"/>
      <c r="V104" s="148"/>
      <c r="W104" s="151"/>
      <c r="X104" s="143"/>
      <c r="Y104" s="143"/>
      <c r="Z104" s="143"/>
      <c r="AA104" s="143"/>
      <c r="AB104" s="143"/>
      <c r="AC104" s="143"/>
      <c r="AD104" s="143"/>
      <c r="AE104" s="143"/>
      <c r="AF104" s="143"/>
      <c r="AG104" s="143"/>
      <c r="AH104" s="143"/>
      <c r="AI104" s="143"/>
      <c r="AJ104" s="143"/>
      <c r="AK104" s="143"/>
      <c r="AL104" s="143"/>
      <c r="AM104" s="143"/>
      <c r="AN104" s="143"/>
      <c r="AO104" s="143"/>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row>
    <row r="105" spans="1:181" s="17" customFormat="1" x14ac:dyDescent="0.2">
      <c r="A105" s="159" t="str">
        <f t="array" ref="A105">IF(ISERROR(INDEX(Lookup_PestUse!$A$1:$D$876,SMALL(IF(Lookup_PestUse!$B$1:$B$876='Input Data'!$C$12,ROW(Lookup_PestUse!$B$1:$B$876)),ROW(Lookup_PestUse!191:191)),1)),"",INDEX(Lookup_PestUse!$A$1:$B$876,SMALL(IF(Lookup_PestUse!$B$1:$B$876='Input Data'!$C$12,ROW(Lookup_PestUse!$B$1:$B$876)),ROW(Lookup_PestUse!191:191)),1))</f>
        <v/>
      </c>
      <c r="B105" s="165" t="str">
        <f t="array" ref="B105">IF(ISERROR(INDEX(Lookup_PestUse!$A$1:$D$876,MATCH(1,(Lookup_PestUse!$A$1:$A$876=$A105)*(Lookup_PestUse!$B$1:$B$876='Input Data'!$C$12),0),3)),"",INDEX(Lookup_PestUse!$A$1:$D$876,MATCH(1,(Lookup_PestUse!$A$1:$A$876=$A105)*(Lookup_PestUse!$B$1:$B$876='Input Data'!$C$12),0),3))</f>
        <v/>
      </c>
      <c r="C105" s="166" t="str">
        <f t="array" ref="C105">IF(ISERROR(INDEX(Lookup_PestUse!$A$1:$D$876,MATCH(1,(Lookup_PestUse!$A$1:$A$876=$A105)*(Lookup_PestUse!$B$1:$B$876='Input Data'!$C$12),0),4)),"",INDEX(Lookup_PestUse!$A$1:$D$876,MATCH(1,(Lookup_PestUse!$A$1:$A$876=$A105)*(Lookup_PestUse!$B$1:$B$876='Input Data'!$C$12),0),4))</f>
        <v/>
      </c>
      <c r="D105" s="162"/>
      <c r="E105" s="163"/>
      <c r="F105" s="152"/>
      <c r="G105" s="162"/>
      <c r="H105" s="164"/>
      <c r="I105" s="164"/>
      <c r="J105" s="164"/>
      <c r="K105" s="163"/>
      <c r="L105" s="151"/>
      <c r="M105" s="147"/>
      <c r="N105" s="147"/>
      <c r="O105" s="147"/>
      <c r="P105" s="147"/>
      <c r="Q105" s="147"/>
      <c r="R105" s="147"/>
      <c r="S105" s="147"/>
      <c r="T105" s="147"/>
      <c r="U105" s="147"/>
      <c r="V105" s="148"/>
      <c r="W105" s="151"/>
      <c r="X105" s="143"/>
      <c r="Y105" s="143"/>
      <c r="Z105" s="143"/>
      <c r="AA105" s="143"/>
      <c r="AB105" s="143"/>
      <c r="AC105" s="143"/>
      <c r="AD105" s="143"/>
      <c r="AE105" s="143"/>
      <c r="AF105" s="143"/>
      <c r="AG105" s="143"/>
      <c r="AH105" s="143"/>
      <c r="AI105" s="143"/>
      <c r="AJ105" s="143"/>
      <c r="AK105" s="143"/>
      <c r="AL105" s="143"/>
      <c r="AM105" s="143"/>
      <c r="AN105" s="143"/>
      <c r="AO105" s="143"/>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row>
    <row r="106" spans="1:181" s="17" customFormat="1" x14ac:dyDescent="0.2">
      <c r="A106" s="159" t="str">
        <f t="array" ref="A106">IF(ISERROR(INDEX(Lookup_PestUse!$A$1:$D$876,SMALL(IF(Lookup_PestUse!$B$1:$B$876='Input Data'!$C$12,ROW(Lookup_PestUse!$B$1:$B$876)),ROW(Lookup_PestUse!192:192)),1)),"",INDEX(Lookup_PestUse!$A$1:$B$876,SMALL(IF(Lookup_PestUse!$B$1:$B$876='Input Data'!$C$12,ROW(Lookup_PestUse!$B$1:$B$876)),ROW(Lookup_PestUse!192:192)),1))</f>
        <v/>
      </c>
      <c r="B106" s="165" t="str">
        <f t="array" ref="B106">IF(ISERROR(INDEX(Lookup_PestUse!$A$1:$D$876,MATCH(1,(Lookup_PestUse!$A$1:$A$876=$A106)*(Lookup_PestUse!$B$1:$B$876='Input Data'!$C$12),0),3)),"",INDEX(Lookup_PestUse!$A$1:$D$876,MATCH(1,(Lookup_PestUse!$A$1:$A$876=$A106)*(Lookup_PestUse!$B$1:$B$876='Input Data'!$C$12),0),3))</f>
        <v/>
      </c>
      <c r="C106" s="166" t="str">
        <f t="array" ref="C106">IF(ISERROR(INDEX(Lookup_PestUse!$A$1:$D$876,MATCH(1,(Lookup_PestUse!$A$1:$A$876=$A106)*(Lookup_PestUse!$B$1:$B$876='Input Data'!$C$12),0),4)),"",INDEX(Lookup_PestUse!$A$1:$D$876,MATCH(1,(Lookup_PestUse!$A$1:$A$876=$A106)*(Lookup_PestUse!$B$1:$B$876='Input Data'!$C$12),0),4))</f>
        <v/>
      </c>
      <c r="D106" s="162"/>
      <c r="E106" s="163"/>
      <c r="F106" s="152"/>
      <c r="G106" s="162"/>
      <c r="H106" s="164"/>
      <c r="I106" s="164"/>
      <c r="J106" s="164"/>
      <c r="K106" s="163"/>
      <c r="L106" s="151"/>
      <c r="M106" s="147"/>
      <c r="N106" s="147"/>
      <c r="O106" s="147"/>
      <c r="P106" s="147"/>
      <c r="Q106" s="147"/>
      <c r="R106" s="147"/>
      <c r="S106" s="147"/>
      <c r="T106" s="147"/>
      <c r="U106" s="147"/>
      <c r="V106" s="148"/>
      <c r="W106" s="151"/>
      <c r="X106" s="143"/>
      <c r="Y106" s="143"/>
      <c r="Z106" s="143"/>
      <c r="AA106" s="143"/>
      <c r="AB106" s="143"/>
      <c r="AC106" s="143"/>
      <c r="AD106" s="143"/>
      <c r="AE106" s="143"/>
      <c r="AF106" s="143"/>
      <c r="AG106" s="143"/>
      <c r="AH106" s="143"/>
      <c r="AI106" s="143"/>
      <c r="AJ106" s="143"/>
      <c r="AK106" s="143"/>
      <c r="AL106" s="143"/>
      <c r="AM106" s="143"/>
      <c r="AN106" s="143"/>
      <c r="AO106" s="143"/>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row>
    <row r="107" spans="1:181" s="17" customFormat="1" x14ac:dyDescent="0.2">
      <c r="A107" s="159" t="str">
        <f t="array" ref="A107">IF(ISERROR(INDEX(Lookup_PestUse!$A$1:$D$876,SMALL(IF(Lookup_PestUse!$B$1:$B$876='Input Data'!$C$12,ROW(Lookup_PestUse!$B$1:$B$876)),ROW(Lookup_PestUse!193:193)),1)),"",INDEX(Lookup_PestUse!$A$1:$B$876,SMALL(IF(Lookup_PestUse!$B$1:$B$876='Input Data'!$C$12,ROW(Lookup_PestUse!$B$1:$B$876)),ROW(Lookup_PestUse!193:193)),1))</f>
        <v/>
      </c>
      <c r="B107" s="165" t="str">
        <f t="array" ref="B107">IF(ISERROR(INDEX(Lookup_PestUse!$A$1:$D$876,MATCH(1,(Lookup_PestUse!$A$1:$A$876=$A107)*(Lookup_PestUse!$B$1:$B$876='Input Data'!$C$12),0),3)),"",INDEX(Lookup_PestUse!$A$1:$D$876,MATCH(1,(Lookup_PestUse!$A$1:$A$876=$A107)*(Lookup_PestUse!$B$1:$B$876='Input Data'!$C$12),0),3))</f>
        <v/>
      </c>
      <c r="C107" s="166" t="str">
        <f t="array" ref="C107">IF(ISERROR(INDEX(Lookup_PestUse!$A$1:$D$876,MATCH(1,(Lookup_PestUse!$A$1:$A$876=$A107)*(Lookup_PestUse!$B$1:$B$876='Input Data'!$C$12),0),4)),"",INDEX(Lookup_PestUse!$A$1:$D$876,MATCH(1,(Lookup_PestUse!$A$1:$A$876=$A107)*(Lookup_PestUse!$B$1:$B$876='Input Data'!$C$12),0),4))</f>
        <v/>
      </c>
      <c r="D107" s="162"/>
      <c r="E107" s="163"/>
      <c r="F107" s="152"/>
      <c r="G107" s="162"/>
      <c r="H107" s="164"/>
      <c r="I107" s="164"/>
      <c r="J107" s="164"/>
      <c r="K107" s="163"/>
      <c r="L107" s="151"/>
      <c r="M107" s="147"/>
      <c r="N107" s="147"/>
      <c r="O107" s="147"/>
      <c r="P107" s="147"/>
      <c r="Q107" s="147"/>
      <c r="R107" s="147"/>
      <c r="S107" s="147"/>
      <c r="T107" s="147"/>
      <c r="U107" s="147"/>
      <c r="V107" s="148"/>
      <c r="W107" s="151"/>
      <c r="X107" s="143"/>
      <c r="Y107" s="143"/>
      <c r="Z107" s="143"/>
      <c r="AA107" s="143"/>
      <c r="AB107" s="143"/>
      <c r="AC107" s="143"/>
      <c r="AD107" s="143"/>
      <c r="AE107" s="143"/>
      <c r="AF107" s="143"/>
      <c r="AG107" s="143"/>
      <c r="AH107" s="143"/>
      <c r="AI107" s="143"/>
      <c r="AJ107" s="143"/>
      <c r="AK107" s="143"/>
      <c r="AL107" s="143"/>
      <c r="AM107" s="143"/>
      <c r="AN107" s="143"/>
      <c r="AO107" s="143"/>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row>
    <row r="108" spans="1:181" s="17" customFormat="1" x14ac:dyDescent="0.2">
      <c r="A108" s="159" t="str">
        <f t="array" ref="A108">IF(ISERROR(INDEX(Lookup_PestUse!$A$1:$D$876,SMALL(IF(Lookup_PestUse!$B$1:$B$876='Input Data'!$C$12,ROW(Lookup_PestUse!$B$1:$B$876)),ROW(Lookup_PestUse!194:194)),1)),"",INDEX(Lookup_PestUse!$A$1:$B$876,SMALL(IF(Lookup_PestUse!$B$1:$B$876='Input Data'!$C$12,ROW(Lookup_PestUse!$B$1:$B$876)),ROW(Lookup_PestUse!194:194)),1))</f>
        <v/>
      </c>
      <c r="B108" s="165" t="str">
        <f t="array" ref="B108">IF(ISERROR(INDEX(Lookup_PestUse!$A$1:$D$876,MATCH(1,(Lookup_PestUse!$A$1:$A$876=$A108)*(Lookup_PestUse!$B$1:$B$876='Input Data'!$C$12),0),3)),"",INDEX(Lookup_PestUse!$A$1:$D$876,MATCH(1,(Lookup_PestUse!$A$1:$A$876=$A108)*(Lookup_PestUse!$B$1:$B$876='Input Data'!$C$12),0),3))</f>
        <v/>
      </c>
      <c r="C108" s="166" t="str">
        <f t="array" ref="C108">IF(ISERROR(INDEX(Lookup_PestUse!$A$1:$D$876,MATCH(1,(Lookup_PestUse!$A$1:$A$876=$A108)*(Lookup_PestUse!$B$1:$B$876='Input Data'!$C$12),0),4)),"",INDEX(Lookup_PestUse!$A$1:$D$876,MATCH(1,(Lookup_PestUse!$A$1:$A$876=$A108)*(Lookup_PestUse!$B$1:$B$876='Input Data'!$C$12),0),4))</f>
        <v/>
      </c>
      <c r="D108" s="162"/>
      <c r="E108" s="163"/>
      <c r="F108" s="152"/>
      <c r="G108" s="162"/>
      <c r="H108" s="164"/>
      <c r="I108" s="164"/>
      <c r="J108" s="164"/>
      <c r="K108" s="163"/>
      <c r="L108" s="151"/>
      <c r="M108" s="147"/>
      <c r="N108" s="147"/>
      <c r="O108" s="147"/>
      <c r="P108" s="147"/>
      <c r="Q108" s="147"/>
      <c r="R108" s="147"/>
      <c r="S108" s="147"/>
      <c r="T108" s="147"/>
      <c r="U108" s="147"/>
      <c r="V108" s="148"/>
      <c r="W108" s="151"/>
      <c r="X108" s="143"/>
      <c r="Y108" s="143"/>
      <c r="Z108" s="143"/>
      <c r="AA108" s="143"/>
      <c r="AB108" s="143"/>
      <c r="AC108" s="143"/>
      <c r="AD108" s="143"/>
      <c r="AE108" s="143"/>
      <c r="AF108" s="143"/>
      <c r="AG108" s="143"/>
      <c r="AH108" s="143"/>
      <c r="AI108" s="143"/>
      <c r="AJ108" s="143"/>
      <c r="AK108" s="143"/>
      <c r="AL108" s="143"/>
      <c r="AM108" s="143"/>
      <c r="AN108" s="143"/>
      <c r="AO108" s="143"/>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row>
    <row r="109" spans="1:181" s="17" customFormat="1" x14ac:dyDescent="0.2">
      <c r="A109" s="159" t="str">
        <f t="array" ref="A109">IF(ISERROR(INDEX(Lookup_PestUse!$A$1:$D$876,SMALL(IF(Lookup_PestUse!$B$1:$B$876='Input Data'!$C$12,ROW(Lookup_PestUse!$B$1:$B$876)),ROW(Lookup_PestUse!195:195)),1)),"",INDEX(Lookup_PestUse!$A$1:$B$876,SMALL(IF(Lookup_PestUse!$B$1:$B$876='Input Data'!$C$12,ROW(Lookup_PestUse!$B$1:$B$876)),ROW(Lookup_PestUse!195:195)),1))</f>
        <v/>
      </c>
      <c r="B109" s="165" t="str">
        <f t="array" ref="B109">IF(ISERROR(INDEX(Lookup_PestUse!$A$1:$D$876,MATCH(1,(Lookup_PestUse!$A$1:$A$876=$A109)*(Lookup_PestUse!$B$1:$B$876='Input Data'!$C$12),0),3)),"",INDEX(Lookup_PestUse!$A$1:$D$876,MATCH(1,(Lookup_PestUse!$A$1:$A$876=$A109)*(Lookup_PestUse!$B$1:$B$876='Input Data'!$C$12),0),3))</f>
        <v/>
      </c>
      <c r="C109" s="166" t="str">
        <f t="array" ref="C109">IF(ISERROR(INDEX(Lookup_PestUse!$A$1:$D$876,MATCH(1,(Lookup_PestUse!$A$1:$A$876=$A109)*(Lookup_PestUse!$B$1:$B$876='Input Data'!$C$12),0),4)),"",INDEX(Lookup_PestUse!$A$1:$D$876,MATCH(1,(Lookup_PestUse!$A$1:$A$876=$A109)*(Lookup_PestUse!$B$1:$B$876='Input Data'!$C$12),0),4))</f>
        <v/>
      </c>
      <c r="D109" s="162"/>
      <c r="E109" s="163"/>
      <c r="F109" s="152"/>
      <c r="G109" s="162"/>
      <c r="H109" s="164"/>
      <c r="I109" s="164"/>
      <c r="J109" s="164"/>
      <c r="K109" s="163"/>
      <c r="L109" s="151"/>
      <c r="M109" s="147"/>
      <c r="N109" s="147"/>
      <c r="O109" s="147"/>
      <c r="P109" s="147"/>
      <c r="Q109" s="147"/>
      <c r="R109" s="147"/>
      <c r="S109" s="147"/>
      <c r="T109" s="147"/>
      <c r="U109" s="147"/>
      <c r="V109" s="148"/>
      <c r="W109" s="151"/>
      <c r="X109" s="143"/>
      <c r="Y109" s="143"/>
      <c r="Z109" s="143"/>
      <c r="AA109" s="143"/>
      <c r="AB109" s="143"/>
      <c r="AC109" s="143"/>
      <c r="AD109" s="143"/>
      <c r="AE109" s="143"/>
      <c r="AF109" s="143"/>
      <c r="AG109" s="143"/>
      <c r="AH109" s="143"/>
      <c r="AI109" s="143"/>
      <c r="AJ109" s="143"/>
      <c r="AK109" s="143"/>
      <c r="AL109" s="143"/>
      <c r="AM109" s="143"/>
      <c r="AN109" s="143"/>
      <c r="AO109" s="143"/>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row>
    <row r="110" spans="1:181" s="17" customFormat="1" x14ac:dyDescent="0.2">
      <c r="A110" s="159" t="str">
        <f t="array" ref="A110">IF(ISERROR(INDEX(Lookup_PestUse!$A$1:$D$876,SMALL(IF(Lookup_PestUse!$B$1:$B$876='Input Data'!$C$12,ROW(Lookup_PestUse!$B$1:$B$876)),ROW(Lookup_PestUse!196:196)),1)),"",INDEX(Lookup_PestUse!$A$1:$B$876,SMALL(IF(Lookup_PestUse!$B$1:$B$876='Input Data'!$C$12,ROW(Lookup_PestUse!$B$1:$B$876)),ROW(Lookup_PestUse!196:196)),1))</f>
        <v/>
      </c>
      <c r="B110" s="165" t="str">
        <f t="array" ref="B110">IF(ISERROR(INDEX(Lookup_PestUse!$A$1:$D$876,MATCH(1,(Lookup_PestUse!$A$1:$A$876=$A110)*(Lookup_PestUse!$B$1:$B$876='Input Data'!$C$12),0),3)),"",INDEX(Lookup_PestUse!$A$1:$D$876,MATCH(1,(Lookup_PestUse!$A$1:$A$876=$A110)*(Lookup_PestUse!$B$1:$B$876='Input Data'!$C$12),0),3))</f>
        <v/>
      </c>
      <c r="C110" s="166" t="str">
        <f t="array" ref="C110">IF(ISERROR(INDEX(Lookup_PestUse!$A$1:$D$876,MATCH(1,(Lookup_PestUse!$A$1:$A$876=$A110)*(Lookup_PestUse!$B$1:$B$876='Input Data'!$C$12),0),4)),"",INDEX(Lookup_PestUse!$A$1:$D$876,MATCH(1,(Lookup_PestUse!$A$1:$A$876=$A110)*(Lookup_PestUse!$B$1:$B$876='Input Data'!$C$12),0),4))</f>
        <v/>
      </c>
      <c r="D110" s="162"/>
      <c r="E110" s="163"/>
      <c r="F110" s="152"/>
      <c r="G110" s="162"/>
      <c r="H110" s="164"/>
      <c r="I110" s="164"/>
      <c r="J110" s="164"/>
      <c r="K110" s="163"/>
      <c r="L110" s="151"/>
      <c r="M110" s="147"/>
      <c r="N110" s="147"/>
      <c r="O110" s="147"/>
      <c r="P110" s="147"/>
      <c r="Q110" s="147"/>
      <c r="R110" s="147"/>
      <c r="S110" s="147"/>
      <c r="T110" s="147"/>
      <c r="U110" s="147"/>
      <c r="V110" s="148"/>
      <c r="W110" s="151"/>
      <c r="X110" s="143"/>
      <c r="Y110" s="143"/>
      <c r="Z110" s="143"/>
      <c r="AA110" s="143"/>
      <c r="AB110" s="143"/>
      <c r="AC110" s="143"/>
      <c r="AD110" s="143"/>
      <c r="AE110" s="143"/>
      <c r="AF110" s="143"/>
      <c r="AG110" s="143"/>
      <c r="AH110" s="143"/>
      <c r="AI110" s="143"/>
      <c r="AJ110" s="143"/>
      <c r="AK110" s="143"/>
      <c r="AL110" s="143"/>
      <c r="AM110" s="143"/>
      <c r="AN110" s="143"/>
      <c r="AO110" s="143"/>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row>
    <row r="111" spans="1:181" s="17" customFormat="1" x14ac:dyDescent="0.2">
      <c r="A111" s="159" t="str">
        <f t="array" ref="A111">IF(ISERROR(INDEX(Lookup_PestUse!$A$1:$D$876,SMALL(IF(Lookup_PestUse!$B$1:$B$876='Input Data'!$C$12,ROW(Lookup_PestUse!$B$1:$B$876)),ROW(Lookup_PestUse!197:197)),1)),"",INDEX(Lookup_PestUse!$A$1:$B$876,SMALL(IF(Lookup_PestUse!$B$1:$B$876='Input Data'!$C$12,ROW(Lookup_PestUse!$B$1:$B$876)),ROW(Lookup_PestUse!197:197)),1))</f>
        <v/>
      </c>
      <c r="B111" s="165" t="str">
        <f t="array" ref="B111">IF(ISERROR(INDEX(Lookup_PestUse!$A$1:$D$876,MATCH(1,(Lookup_PestUse!$A$1:$A$876=$A111)*(Lookup_PestUse!$B$1:$B$876='Input Data'!$C$12),0),3)),"",INDEX(Lookup_PestUse!$A$1:$D$876,MATCH(1,(Lookup_PestUse!$A$1:$A$876=$A111)*(Lookup_PestUse!$B$1:$B$876='Input Data'!$C$12),0),3))</f>
        <v/>
      </c>
      <c r="C111" s="166" t="str">
        <f t="array" ref="C111">IF(ISERROR(INDEX(Lookup_PestUse!$A$1:$D$876,MATCH(1,(Lookup_PestUse!$A$1:$A$876=$A111)*(Lookup_PestUse!$B$1:$B$876='Input Data'!$C$12),0),4)),"",INDEX(Lookup_PestUse!$A$1:$D$876,MATCH(1,(Lookup_PestUse!$A$1:$A$876=$A111)*(Lookup_PestUse!$B$1:$B$876='Input Data'!$C$12),0),4))</f>
        <v/>
      </c>
      <c r="D111" s="162"/>
      <c r="E111" s="163"/>
      <c r="F111" s="152"/>
      <c r="G111" s="162"/>
      <c r="H111" s="164"/>
      <c r="I111" s="164"/>
      <c r="J111" s="164"/>
      <c r="K111" s="163"/>
      <c r="L111" s="151"/>
      <c r="M111" s="147"/>
      <c r="N111" s="147"/>
      <c r="O111" s="147"/>
      <c r="P111" s="147"/>
      <c r="Q111" s="147"/>
      <c r="R111" s="147"/>
      <c r="S111" s="147"/>
      <c r="T111" s="147"/>
      <c r="U111" s="147"/>
      <c r="V111" s="148"/>
      <c r="W111" s="151"/>
      <c r="X111" s="143"/>
      <c r="Y111" s="143"/>
      <c r="Z111" s="143"/>
      <c r="AA111" s="143"/>
      <c r="AB111" s="143"/>
      <c r="AC111" s="143"/>
      <c r="AD111" s="143"/>
      <c r="AE111" s="143"/>
      <c r="AF111" s="143"/>
      <c r="AG111" s="143"/>
      <c r="AH111" s="143"/>
      <c r="AI111" s="143"/>
      <c r="AJ111" s="143"/>
      <c r="AK111" s="143"/>
      <c r="AL111" s="143"/>
      <c r="AM111" s="143"/>
      <c r="AN111" s="143"/>
      <c r="AO111" s="143"/>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row>
    <row r="112" spans="1:181" s="17" customFormat="1" x14ac:dyDescent="0.2">
      <c r="A112" s="159" t="str">
        <f t="array" ref="A112">IF(ISERROR(INDEX(Lookup_PestUse!$A$1:$D$876,SMALL(IF(Lookup_PestUse!$B$1:$B$876='Input Data'!$C$12,ROW(Lookup_PestUse!$B$1:$B$876)),ROW(Lookup_PestUse!198:198)),1)),"",INDEX(Lookup_PestUse!$A$1:$B$876,SMALL(IF(Lookup_PestUse!$B$1:$B$876='Input Data'!$C$12,ROW(Lookup_PestUse!$B$1:$B$876)),ROW(Lookup_PestUse!198:198)),1))</f>
        <v/>
      </c>
      <c r="B112" s="165" t="str">
        <f t="array" ref="B112">IF(ISERROR(INDEX(Lookup_PestUse!$A$1:$D$876,MATCH(1,(Lookup_PestUse!$A$1:$A$876=$A112)*(Lookup_PestUse!$B$1:$B$876='Input Data'!$C$12),0),3)),"",INDEX(Lookup_PestUse!$A$1:$D$876,MATCH(1,(Lookup_PestUse!$A$1:$A$876=$A112)*(Lookup_PestUse!$B$1:$B$876='Input Data'!$C$12),0),3))</f>
        <v/>
      </c>
      <c r="C112" s="166" t="str">
        <f t="array" ref="C112">IF(ISERROR(INDEX(Lookup_PestUse!$A$1:$D$876,MATCH(1,(Lookup_PestUse!$A$1:$A$876=$A112)*(Lookup_PestUse!$B$1:$B$876='Input Data'!$C$12),0),4)),"",INDEX(Lookup_PestUse!$A$1:$D$876,MATCH(1,(Lookup_PestUse!$A$1:$A$876=$A112)*(Lookup_PestUse!$B$1:$B$876='Input Data'!$C$12),0),4))</f>
        <v/>
      </c>
      <c r="D112" s="162"/>
      <c r="E112" s="163"/>
      <c r="F112" s="152"/>
      <c r="G112" s="162"/>
      <c r="H112" s="164"/>
      <c r="I112" s="164"/>
      <c r="J112" s="164"/>
      <c r="K112" s="163"/>
      <c r="L112" s="151"/>
      <c r="M112" s="147"/>
      <c r="N112" s="147"/>
      <c r="O112" s="147"/>
      <c r="P112" s="147"/>
      <c r="Q112" s="147"/>
      <c r="R112" s="147"/>
      <c r="S112" s="147"/>
      <c r="T112" s="147"/>
      <c r="U112" s="147"/>
      <c r="V112" s="148"/>
      <c r="W112" s="151"/>
      <c r="X112" s="143"/>
      <c r="Y112" s="143"/>
      <c r="Z112" s="143"/>
      <c r="AA112" s="143"/>
      <c r="AB112" s="143"/>
      <c r="AC112" s="143"/>
      <c r="AD112" s="143"/>
      <c r="AE112" s="143"/>
      <c r="AF112" s="143"/>
      <c r="AG112" s="143"/>
      <c r="AH112" s="143"/>
      <c r="AI112" s="143"/>
      <c r="AJ112" s="143"/>
      <c r="AK112" s="143"/>
      <c r="AL112" s="143"/>
      <c r="AM112" s="143"/>
      <c r="AN112" s="143"/>
      <c r="AO112" s="143"/>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row>
    <row r="113" spans="1:181" s="17" customFormat="1" x14ac:dyDescent="0.2">
      <c r="A113" s="159" t="str">
        <f t="array" ref="A113">IF(ISERROR(INDEX(Lookup_PestUse!$A$1:$D$876,SMALL(IF(Lookup_PestUse!$B$1:$B$876='Input Data'!$C$12,ROW(Lookup_PestUse!$B$1:$B$876)),ROW(Lookup_PestUse!199:199)),1)),"",INDEX(Lookup_PestUse!$A$1:$B$876,SMALL(IF(Lookup_PestUse!$B$1:$B$876='Input Data'!$C$12,ROW(Lookup_PestUse!$B$1:$B$876)),ROW(Lookup_PestUse!199:199)),1))</f>
        <v/>
      </c>
      <c r="B113" s="165" t="str">
        <f t="array" ref="B113">IF(ISERROR(INDEX(Lookup_PestUse!$A$1:$D$876,MATCH(1,(Lookup_PestUse!$A$1:$A$876=$A113)*(Lookup_PestUse!$B$1:$B$876='Input Data'!$C$12),0),3)),"",INDEX(Lookup_PestUse!$A$1:$D$876,MATCH(1,(Lookup_PestUse!$A$1:$A$876=$A113)*(Lookup_PestUse!$B$1:$B$876='Input Data'!$C$12),0),3))</f>
        <v/>
      </c>
      <c r="C113" s="166" t="str">
        <f t="array" ref="C113">IF(ISERROR(INDEX(Lookup_PestUse!$A$1:$D$876,MATCH(1,(Lookup_PestUse!$A$1:$A$876=$A113)*(Lookup_PestUse!$B$1:$B$876='Input Data'!$C$12),0),4)),"",INDEX(Lookup_PestUse!$A$1:$D$876,MATCH(1,(Lookup_PestUse!$A$1:$A$876=$A113)*(Lookup_PestUse!$B$1:$B$876='Input Data'!$C$12),0),4))</f>
        <v/>
      </c>
      <c r="D113" s="162"/>
      <c r="E113" s="163"/>
      <c r="F113" s="152"/>
      <c r="G113" s="162"/>
      <c r="H113" s="164"/>
      <c r="I113" s="164"/>
      <c r="J113" s="164"/>
      <c r="K113" s="163"/>
      <c r="L113" s="151"/>
      <c r="M113" s="147"/>
      <c r="N113" s="147"/>
      <c r="O113" s="147"/>
      <c r="P113" s="147"/>
      <c r="Q113" s="147"/>
      <c r="R113" s="147"/>
      <c r="S113" s="147"/>
      <c r="T113" s="147"/>
      <c r="U113" s="147"/>
      <c r="V113" s="148"/>
      <c r="W113" s="151"/>
      <c r="X113" s="143"/>
      <c r="Y113" s="143"/>
      <c r="Z113" s="143"/>
      <c r="AA113" s="143"/>
      <c r="AB113" s="143"/>
      <c r="AC113" s="143"/>
      <c r="AD113" s="143"/>
      <c r="AE113" s="143"/>
      <c r="AF113" s="143"/>
      <c r="AG113" s="143"/>
      <c r="AH113" s="143"/>
      <c r="AI113" s="143"/>
      <c r="AJ113" s="143"/>
      <c r="AK113" s="143"/>
      <c r="AL113" s="143"/>
      <c r="AM113" s="143"/>
      <c r="AN113" s="143"/>
      <c r="AO113" s="143"/>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row>
    <row r="114" spans="1:181" s="17" customFormat="1" x14ac:dyDescent="0.2">
      <c r="A114" s="159" t="str">
        <f t="array" ref="A114">IF(ISERROR(INDEX(Lookup_PestUse!$A$1:$D$876,SMALL(IF(Lookup_PestUse!$B$1:$B$876='Input Data'!$C$12,ROW(Lookup_PestUse!$B$1:$B$876)),ROW(Lookup_PestUse!200:200)),1)),"",INDEX(Lookup_PestUse!$A$1:$B$876,SMALL(IF(Lookup_PestUse!$B$1:$B$876='Input Data'!$C$12,ROW(Lookup_PestUse!$B$1:$B$876)),ROW(Lookup_PestUse!200:200)),1))</f>
        <v/>
      </c>
      <c r="B114" s="165" t="str">
        <f t="array" ref="B114">IF(ISERROR(INDEX(Lookup_PestUse!$A$1:$D$876,MATCH(1,(Lookup_PestUse!$A$1:$A$876=$A114)*(Lookup_PestUse!$B$1:$B$876='Input Data'!$C$12),0),3)),"",INDEX(Lookup_PestUse!$A$1:$D$876,MATCH(1,(Lookup_PestUse!$A$1:$A$876=$A114)*(Lookup_PestUse!$B$1:$B$876='Input Data'!$C$12),0),3))</f>
        <v/>
      </c>
      <c r="C114" s="166" t="str">
        <f t="array" ref="C114">IF(ISERROR(INDEX(Lookup_PestUse!$A$1:$D$876,MATCH(1,(Lookup_PestUse!$A$1:$A$876=$A114)*(Lookup_PestUse!$B$1:$B$876='Input Data'!$C$12),0),4)),"",INDEX(Lookup_PestUse!$A$1:$D$876,MATCH(1,(Lookup_PestUse!$A$1:$A$876=$A114)*(Lookup_PestUse!$B$1:$B$876='Input Data'!$C$12),0),4))</f>
        <v/>
      </c>
      <c r="D114" s="162"/>
      <c r="E114" s="163"/>
      <c r="F114" s="152"/>
      <c r="G114" s="162"/>
      <c r="H114" s="164"/>
      <c r="I114" s="164"/>
      <c r="J114" s="164"/>
      <c r="K114" s="163"/>
      <c r="L114" s="151"/>
      <c r="M114" s="147"/>
      <c r="N114" s="147"/>
      <c r="O114" s="147"/>
      <c r="P114" s="147"/>
      <c r="Q114" s="147"/>
      <c r="R114" s="147"/>
      <c r="S114" s="147"/>
      <c r="T114" s="147"/>
      <c r="U114" s="147"/>
      <c r="V114" s="148"/>
      <c r="W114" s="151"/>
      <c r="X114" s="143"/>
      <c r="Y114" s="143"/>
      <c r="Z114" s="143"/>
      <c r="AA114" s="143"/>
      <c r="AB114" s="143"/>
      <c r="AC114" s="143"/>
      <c r="AD114" s="143"/>
      <c r="AE114" s="143"/>
      <c r="AF114" s="143"/>
      <c r="AG114" s="143"/>
      <c r="AH114" s="143"/>
      <c r="AI114" s="143"/>
      <c r="AJ114" s="143"/>
      <c r="AK114" s="143"/>
      <c r="AL114" s="143"/>
      <c r="AM114" s="143"/>
      <c r="AN114" s="143"/>
      <c r="AO114" s="143"/>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row>
    <row r="115" spans="1:181" s="17" customFormat="1" x14ac:dyDescent="0.2">
      <c r="A115" s="159" t="str">
        <f t="array" ref="A115">IF(ISERROR(INDEX(Lookup_PestUse!$A$1:$D$876,SMALL(IF(Lookup_PestUse!$B$1:$B$876='Input Data'!$C$12,ROW(Lookup_PestUse!$B$1:$B$876)),ROW(Lookup_PestUse!201:201)),1)),"",INDEX(Lookup_PestUse!$A$1:$B$876,SMALL(IF(Lookup_PestUse!$B$1:$B$876='Input Data'!$C$12,ROW(Lookup_PestUse!$B$1:$B$876)),ROW(Lookup_PestUse!201:201)),1))</f>
        <v/>
      </c>
      <c r="B115" s="165" t="str">
        <f t="array" ref="B115">IF(ISERROR(INDEX(Lookup_PestUse!$A$1:$D$876,MATCH(1,(Lookup_PestUse!$A$1:$A$876=$A115)*(Lookup_PestUse!$B$1:$B$876='Input Data'!$C$12),0),3)),"",INDEX(Lookup_PestUse!$A$1:$D$876,MATCH(1,(Lookup_PestUse!$A$1:$A$876=$A115)*(Lookup_PestUse!$B$1:$B$876='Input Data'!$C$12),0),3))</f>
        <v/>
      </c>
      <c r="C115" s="166" t="str">
        <f t="array" ref="C115">IF(ISERROR(INDEX(Lookup_PestUse!$A$1:$D$876,MATCH(1,(Lookup_PestUse!$A$1:$A$876=$A115)*(Lookup_PestUse!$B$1:$B$876='Input Data'!$C$12),0),4)),"",INDEX(Lookup_PestUse!$A$1:$D$876,MATCH(1,(Lookup_PestUse!$A$1:$A$876=$A115)*(Lookup_PestUse!$B$1:$B$876='Input Data'!$C$12),0),4))</f>
        <v/>
      </c>
      <c r="D115" s="162"/>
      <c r="E115" s="163"/>
      <c r="F115" s="152"/>
      <c r="G115" s="162"/>
      <c r="H115" s="164"/>
      <c r="I115" s="164"/>
      <c r="J115" s="164"/>
      <c r="K115" s="163"/>
      <c r="L115" s="151"/>
      <c r="M115" s="147"/>
      <c r="N115" s="147"/>
      <c r="O115" s="147"/>
      <c r="P115" s="147"/>
      <c r="Q115" s="147"/>
      <c r="R115" s="147"/>
      <c r="S115" s="147"/>
      <c r="T115" s="147"/>
      <c r="U115" s="147"/>
      <c r="V115" s="148"/>
      <c r="W115" s="151"/>
      <c r="X115" s="143"/>
      <c r="Y115" s="143"/>
      <c r="Z115" s="143"/>
      <c r="AA115" s="143"/>
      <c r="AB115" s="143"/>
      <c r="AC115" s="143"/>
      <c r="AD115" s="143"/>
      <c r="AE115" s="143"/>
      <c r="AF115" s="143"/>
      <c r="AG115" s="143"/>
      <c r="AH115" s="143"/>
      <c r="AI115" s="143"/>
      <c r="AJ115" s="143"/>
      <c r="AK115" s="143"/>
      <c r="AL115" s="143"/>
      <c r="AM115" s="143"/>
      <c r="AN115" s="143"/>
      <c r="AO115" s="143"/>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row>
    <row r="116" spans="1:181" s="17" customFormat="1" x14ac:dyDescent="0.2">
      <c r="A116" s="159" t="str">
        <f t="array" ref="A116">IF(ISERROR(INDEX(Lookup_PestUse!$A$1:$D$876,SMALL(IF(Lookup_PestUse!$B$1:$B$876='Input Data'!$C$12,ROW(Lookup_PestUse!$B$1:$B$876)),ROW(Lookup_PestUse!202:202)),1)),"",INDEX(Lookup_PestUse!$A$1:$B$876,SMALL(IF(Lookup_PestUse!$B$1:$B$876='Input Data'!$C$12,ROW(Lookup_PestUse!$B$1:$B$876)),ROW(Lookup_PestUse!202:202)),1))</f>
        <v/>
      </c>
      <c r="B116" s="165" t="str">
        <f t="array" ref="B116">IF(ISERROR(INDEX(Lookup_PestUse!$A$1:$D$876,MATCH(1,(Lookup_PestUse!$A$1:$A$876=$A116)*(Lookup_PestUse!$B$1:$B$876='Input Data'!$C$12),0),3)),"",INDEX(Lookup_PestUse!$A$1:$D$876,MATCH(1,(Lookup_PestUse!$A$1:$A$876=$A116)*(Lookup_PestUse!$B$1:$B$876='Input Data'!$C$12),0),3))</f>
        <v/>
      </c>
      <c r="C116" s="166" t="str">
        <f t="array" ref="C116">IF(ISERROR(INDEX(Lookup_PestUse!$A$1:$D$876,MATCH(1,(Lookup_PestUse!$A$1:$A$876=$A116)*(Lookup_PestUse!$B$1:$B$876='Input Data'!$C$12),0),4)),"",INDEX(Lookup_PestUse!$A$1:$D$876,MATCH(1,(Lookup_PestUse!$A$1:$A$876=$A116)*(Lookup_PestUse!$B$1:$B$876='Input Data'!$C$12),0),4))</f>
        <v/>
      </c>
      <c r="D116" s="162"/>
      <c r="E116" s="163"/>
      <c r="F116" s="152"/>
      <c r="G116" s="162"/>
      <c r="H116" s="164"/>
      <c r="I116" s="164"/>
      <c r="J116" s="164"/>
      <c r="K116" s="163"/>
      <c r="L116" s="151"/>
      <c r="M116" s="147"/>
      <c r="N116" s="147"/>
      <c r="O116" s="147"/>
      <c r="P116" s="147"/>
      <c r="Q116" s="147"/>
      <c r="R116" s="147"/>
      <c r="S116" s="147"/>
      <c r="T116" s="147"/>
      <c r="U116" s="147"/>
      <c r="V116" s="148"/>
      <c r="W116" s="151"/>
      <c r="X116" s="143"/>
      <c r="Y116" s="143"/>
      <c r="Z116" s="143"/>
      <c r="AA116" s="143"/>
      <c r="AB116" s="143"/>
      <c r="AC116" s="143"/>
      <c r="AD116" s="143"/>
      <c r="AE116" s="143"/>
      <c r="AF116" s="143"/>
      <c r="AG116" s="143"/>
      <c r="AH116" s="143"/>
      <c r="AI116" s="143"/>
      <c r="AJ116" s="143"/>
      <c r="AK116" s="143"/>
      <c r="AL116" s="143"/>
      <c r="AM116" s="143"/>
      <c r="AN116" s="143"/>
      <c r="AO116" s="143"/>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row>
    <row r="117" spans="1:181" s="17" customFormat="1" x14ac:dyDescent="0.2">
      <c r="A117" s="159" t="str">
        <f t="array" ref="A117">IF(ISERROR(INDEX(Lookup_PestUse!$A$1:$D$876,SMALL(IF(Lookup_PestUse!$B$1:$B$876='Input Data'!$C$12,ROW(Lookup_PestUse!$B$1:$B$876)),ROW(Lookup_PestUse!203:203)),1)),"",INDEX(Lookup_PestUse!$A$1:$B$876,SMALL(IF(Lookup_PestUse!$B$1:$B$876='Input Data'!$C$12,ROW(Lookup_PestUse!$B$1:$B$876)),ROW(Lookup_PestUse!203:203)),1))</f>
        <v/>
      </c>
      <c r="B117" s="165" t="str">
        <f t="array" ref="B117">IF(ISERROR(INDEX(Lookup_PestUse!$A$1:$D$876,MATCH(1,(Lookup_PestUse!$A$1:$A$876=$A117)*(Lookup_PestUse!$B$1:$B$876='Input Data'!$C$12),0),3)),"",INDEX(Lookup_PestUse!$A$1:$D$876,MATCH(1,(Lookup_PestUse!$A$1:$A$876=$A117)*(Lookup_PestUse!$B$1:$B$876='Input Data'!$C$12),0),3))</f>
        <v/>
      </c>
      <c r="C117" s="166" t="str">
        <f t="array" ref="C117">IF(ISERROR(INDEX(Lookup_PestUse!$A$1:$D$876,MATCH(1,(Lookup_PestUse!$A$1:$A$876=$A117)*(Lookup_PestUse!$B$1:$B$876='Input Data'!$C$12),0),4)),"",INDEX(Lookup_PestUse!$A$1:$D$876,MATCH(1,(Lookup_PestUse!$A$1:$A$876=$A117)*(Lookup_PestUse!$B$1:$B$876='Input Data'!$C$12),0),4))</f>
        <v/>
      </c>
      <c r="D117" s="162"/>
      <c r="E117" s="163"/>
      <c r="F117" s="152"/>
      <c r="G117" s="162"/>
      <c r="H117" s="164"/>
      <c r="I117" s="164"/>
      <c r="J117" s="164"/>
      <c r="K117" s="163"/>
      <c r="L117" s="151"/>
      <c r="M117" s="147"/>
      <c r="N117" s="147"/>
      <c r="O117" s="147"/>
      <c r="P117" s="147"/>
      <c r="Q117" s="147"/>
      <c r="R117" s="147"/>
      <c r="S117" s="147"/>
      <c r="T117" s="147"/>
      <c r="U117" s="147"/>
      <c r="V117" s="148"/>
      <c r="W117" s="151"/>
      <c r="X117" s="143"/>
      <c r="Y117" s="143"/>
      <c r="Z117" s="143"/>
      <c r="AA117" s="143"/>
      <c r="AB117" s="143"/>
      <c r="AC117" s="143"/>
      <c r="AD117" s="143"/>
      <c r="AE117" s="143"/>
      <c r="AF117" s="143"/>
      <c r="AG117" s="143"/>
      <c r="AH117" s="143"/>
      <c r="AI117" s="143"/>
      <c r="AJ117" s="143"/>
      <c r="AK117" s="143"/>
      <c r="AL117" s="143"/>
      <c r="AM117" s="143"/>
      <c r="AN117" s="143"/>
      <c r="AO117" s="143"/>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row>
    <row r="118" spans="1:181" s="17" customFormat="1" x14ac:dyDescent="0.2">
      <c r="A118" s="159" t="str">
        <f t="array" ref="A118">IF(ISERROR(INDEX(Lookup_PestUse!$A$1:$D$876,SMALL(IF(Lookup_PestUse!$B$1:$B$876='Input Data'!$C$12,ROW(Lookup_PestUse!$B$1:$B$876)),ROW(Lookup_PestUse!204:204)),1)),"",INDEX(Lookup_PestUse!$A$1:$B$876,SMALL(IF(Lookup_PestUse!$B$1:$B$876='Input Data'!$C$12,ROW(Lookup_PestUse!$B$1:$B$876)),ROW(Lookup_PestUse!204:204)),1))</f>
        <v/>
      </c>
      <c r="B118" s="165" t="str">
        <f t="array" ref="B118">IF(ISERROR(INDEX(Lookup_PestUse!$A$1:$D$876,MATCH(1,(Lookup_PestUse!$A$1:$A$876=$A118)*(Lookup_PestUse!$B$1:$B$876='Input Data'!$C$12),0),3)),"",INDEX(Lookup_PestUse!$A$1:$D$876,MATCH(1,(Lookup_PestUse!$A$1:$A$876=$A118)*(Lookup_PestUse!$B$1:$B$876='Input Data'!$C$12),0),3))</f>
        <v/>
      </c>
      <c r="C118" s="166" t="str">
        <f t="array" ref="C118">IF(ISERROR(INDEX(Lookup_PestUse!$A$1:$D$876,MATCH(1,(Lookup_PestUse!$A$1:$A$876=$A118)*(Lookup_PestUse!$B$1:$B$876='Input Data'!$C$12),0),4)),"",INDEX(Lookup_PestUse!$A$1:$D$876,MATCH(1,(Lookup_PestUse!$A$1:$A$876=$A118)*(Lookup_PestUse!$B$1:$B$876='Input Data'!$C$12),0),4))</f>
        <v/>
      </c>
      <c r="D118" s="162"/>
      <c r="E118" s="163"/>
      <c r="F118" s="152"/>
      <c r="G118" s="162"/>
      <c r="H118" s="164"/>
      <c r="I118" s="164"/>
      <c r="J118" s="164"/>
      <c r="K118" s="163"/>
      <c r="L118" s="151"/>
      <c r="M118" s="147"/>
      <c r="N118" s="147"/>
      <c r="O118" s="147"/>
      <c r="P118" s="147"/>
      <c r="Q118" s="147"/>
      <c r="R118" s="147"/>
      <c r="S118" s="147"/>
      <c r="T118" s="147"/>
      <c r="U118" s="147"/>
      <c r="V118" s="148"/>
      <c r="W118" s="151"/>
      <c r="X118" s="143"/>
      <c r="Y118" s="143"/>
      <c r="Z118" s="143"/>
      <c r="AA118" s="143"/>
      <c r="AB118" s="143"/>
      <c r="AC118" s="143"/>
      <c r="AD118" s="143"/>
      <c r="AE118" s="143"/>
      <c r="AF118" s="143"/>
      <c r="AG118" s="143"/>
      <c r="AH118" s="143"/>
      <c r="AI118" s="143"/>
      <c r="AJ118" s="143"/>
      <c r="AK118" s="143"/>
      <c r="AL118" s="143"/>
      <c r="AM118" s="143"/>
      <c r="AN118" s="143"/>
      <c r="AO118" s="143"/>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row>
    <row r="119" spans="1:181" s="17" customFormat="1" x14ac:dyDescent="0.2">
      <c r="A119" s="159" t="str">
        <f t="array" ref="A119">IF(ISERROR(INDEX(Lookup_PestUse!$A$1:$D$876,SMALL(IF(Lookup_PestUse!$B$1:$B$876='Input Data'!$C$12,ROW(Lookup_PestUse!$B$1:$B$876)),ROW(Lookup_PestUse!205:205)),1)),"",INDEX(Lookup_PestUse!$A$1:$B$876,SMALL(IF(Lookup_PestUse!$B$1:$B$876='Input Data'!$C$12,ROW(Lookup_PestUse!$B$1:$B$876)),ROW(Lookup_PestUse!205:205)),1))</f>
        <v/>
      </c>
      <c r="B119" s="165" t="str">
        <f t="array" ref="B119">IF(ISERROR(INDEX(Lookup_PestUse!$A$1:$D$876,MATCH(1,(Lookup_PestUse!$A$1:$A$876=$A119)*(Lookup_PestUse!$B$1:$B$876='Input Data'!$C$12),0),3)),"",INDEX(Lookup_PestUse!$A$1:$D$876,MATCH(1,(Lookup_PestUse!$A$1:$A$876=$A119)*(Lookup_PestUse!$B$1:$B$876='Input Data'!$C$12),0),3))</f>
        <v/>
      </c>
      <c r="C119" s="166" t="str">
        <f t="array" ref="C119">IF(ISERROR(INDEX(Lookup_PestUse!$A$1:$D$876,MATCH(1,(Lookup_PestUse!$A$1:$A$876=$A119)*(Lookup_PestUse!$B$1:$B$876='Input Data'!$C$12),0),4)),"",INDEX(Lookup_PestUse!$A$1:$D$876,MATCH(1,(Lookup_PestUse!$A$1:$A$876=$A119)*(Lookup_PestUse!$B$1:$B$876='Input Data'!$C$12),0),4))</f>
        <v/>
      </c>
      <c r="D119" s="162"/>
      <c r="E119" s="163"/>
      <c r="F119" s="152"/>
      <c r="G119" s="162"/>
      <c r="H119" s="164"/>
      <c r="I119" s="164"/>
      <c r="J119" s="164"/>
      <c r="K119" s="163"/>
      <c r="L119" s="151"/>
      <c r="M119" s="147"/>
      <c r="N119" s="147"/>
      <c r="O119" s="147"/>
      <c r="P119" s="147"/>
      <c r="Q119" s="147"/>
      <c r="R119" s="147"/>
      <c r="S119" s="147"/>
      <c r="T119" s="147"/>
      <c r="U119" s="147"/>
      <c r="V119" s="148"/>
      <c r="W119" s="151"/>
      <c r="X119" s="143"/>
      <c r="Y119" s="143"/>
      <c r="Z119" s="143"/>
      <c r="AA119" s="143"/>
      <c r="AB119" s="143"/>
      <c r="AC119" s="143"/>
      <c r="AD119" s="143"/>
      <c r="AE119" s="143"/>
      <c r="AF119" s="143"/>
      <c r="AG119" s="143"/>
      <c r="AH119" s="143"/>
      <c r="AI119" s="143"/>
      <c r="AJ119" s="143"/>
      <c r="AK119" s="143"/>
      <c r="AL119" s="143"/>
      <c r="AM119" s="143"/>
      <c r="AN119" s="143"/>
      <c r="AO119" s="143"/>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row>
    <row r="120" spans="1:181" s="17" customFormat="1" x14ac:dyDescent="0.2">
      <c r="A120" s="159" t="str">
        <f t="array" ref="A120">IF(ISERROR(INDEX(Lookup_PestUse!$A$1:$D$876,SMALL(IF(Lookup_PestUse!$B$1:$B$876='Input Data'!$C$12,ROW(Lookup_PestUse!$B$1:$B$876)),ROW(Lookup_PestUse!206:206)),1)),"",INDEX(Lookup_PestUse!$A$1:$B$876,SMALL(IF(Lookup_PestUse!$B$1:$B$876='Input Data'!$C$12,ROW(Lookup_PestUse!$B$1:$B$876)),ROW(Lookup_PestUse!206:206)),1))</f>
        <v/>
      </c>
      <c r="B120" s="165" t="str">
        <f t="array" ref="B120">IF(ISERROR(INDEX(Lookup_PestUse!$A$1:$D$876,MATCH(1,(Lookup_PestUse!$A$1:$A$876=$A120)*(Lookup_PestUse!$B$1:$B$876='Input Data'!$C$12),0),3)),"",INDEX(Lookup_PestUse!$A$1:$D$876,MATCH(1,(Lookup_PestUse!$A$1:$A$876=$A120)*(Lookup_PestUse!$B$1:$B$876='Input Data'!$C$12),0),3))</f>
        <v/>
      </c>
      <c r="C120" s="166" t="str">
        <f t="array" ref="C120">IF(ISERROR(INDEX(Lookup_PestUse!$A$1:$D$876,MATCH(1,(Lookup_PestUse!$A$1:$A$876=$A120)*(Lookup_PestUse!$B$1:$B$876='Input Data'!$C$12),0),4)),"",INDEX(Lookup_PestUse!$A$1:$D$876,MATCH(1,(Lookup_PestUse!$A$1:$A$876=$A120)*(Lookup_PestUse!$B$1:$B$876='Input Data'!$C$12),0),4))</f>
        <v/>
      </c>
      <c r="D120" s="162"/>
      <c r="E120" s="163"/>
      <c r="F120" s="152"/>
      <c r="G120" s="162"/>
      <c r="H120" s="164"/>
      <c r="I120" s="164"/>
      <c r="J120" s="164"/>
      <c r="K120" s="163"/>
      <c r="L120" s="151"/>
      <c r="M120" s="147"/>
      <c r="N120" s="147"/>
      <c r="O120" s="147"/>
      <c r="P120" s="147"/>
      <c r="Q120" s="147"/>
      <c r="R120" s="147"/>
      <c r="S120" s="147"/>
      <c r="T120" s="147"/>
      <c r="U120" s="147"/>
      <c r="V120" s="148"/>
      <c r="W120" s="151"/>
      <c r="X120" s="143"/>
      <c r="Y120" s="143"/>
      <c r="Z120" s="143"/>
      <c r="AA120" s="143"/>
      <c r="AB120" s="143"/>
      <c r="AC120" s="143"/>
      <c r="AD120" s="143"/>
      <c r="AE120" s="143"/>
      <c r="AF120" s="143"/>
      <c r="AG120" s="143"/>
      <c r="AH120" s="143"/>
      <c r="AI120" s="143"/>
      <c r="AJ120" s="143"/>
      <c r="AK120" s="143"/>
      <c r="AL120" s="143"/>
      <c r="AM120" s="143"/>
      <c r="AN120" s="143"/>
      <c r="AO120" s="143"/>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row>
    <row r="121" spans="1:181" s="17" customFormat="1" x14ac:dyDescent="0.2">
      <c r="A121" s="159" t="str">
        <f t="array" ref="A121">IF(ISERROR(INDEX(Lookup_PestUse!$A$1:$D$876,SMALL(IF(Lookup_PestUse!$B$1:$B$876='Input Data'!$C$12,ROW(Lookup_PestUse!$B$1:$B$876)),ROW(Lookup_PestUse!207:207)),1)),"",INDEX(Lookup_PestUse!$A$1:$B$876,SMALL(IF(Lookup_PestUse!$B$1:$B$876='Input Data'!$C$12,ROW(Lookup_PestUse!$B$1:$B$876)),ROW(Lookup_PestUse!207:207)),1))</f>
        <v/>
      </c>
      <c r="B121" s="165" t="str">
        <f t="array" ref="B121">IF(ISERROR(INDEX(Lookup_PestUse!$A$1:$D$876,MATCH(1,(Lookup_PestUse!$A$1:$A$876=$A121)*(Lookup_PestUse!$B$1:$B$876='Input Data'!$C$12),0),3)),"",INDEX(Lookup_PestUse!$A$1:$D$876,MATCH(1,(Lookup_PestUse!$A$1:$A$876=$A121)*(Lookup_PestUse!$B$1:$B$876='Input Data'!$C$12),0),3))</f>
        <v/>
      </c>
      <c r="C121" s="166" t="str">
        <f t="array" ref="C121">IF(ISERROR(INDEX(Lookup_PestUse!$A$1:$D$876,MATCH(1,(Lookup_PestUse!$A$1:$A$876=$A121)*(Lookup_PestUse!$B$1:$B$876='Input Data'!$C$12),0),4)),"",INDEX(Lookup_PestUse!$A$1:$D$876,MATCH(1,(Lookup_PestUse!$A$1:$A$876=$A121)*(Lookup_PestUse!$B$1:$B$876='Input Data'!$C$12),0),4))</f>
        <v/>
      </c>
      <c r="D121" s="162"/>
      <c r="E121" s="163"/>
      <c r="F121" s="152"/>
      <c r="G121" s="162"/>
      <c r="H121" s="164"/>
      <c r="I121" s="164"/>
      <c r="J121" s="164"/>
      <c r="K121" s="163"/>
      <c r="L121" s="151"/>
      <c r="M121" s="147"/>
      <c r="N121" s="147"/>
      <c r="O121" s="147"/>
      <c r="P121" s="147"/>
      <c r="Q121" s="147"/>
      <c r="R121" s="147"/>
      <c r="S121" s="147"/>
      <c r="T121" s="147"/>
      <c r="U121" s="147"/>
      <c r="V121" s="148"/>
      <c r="W121" s="151"/>
      <c r="X121" s="143"/>
      <c r="Y121" s="143"/>
      <c r="Z121" s="143"/>
      <c r="AA121" s="143"/>
      <c r="AB121" s="143"/>
      <c r="AC121" s="143"/>
      <c r="AD121" s="143"/>
      <c r="AE121" s="143"/>
      <c r="AF121" s="143"/>
      <c r="AG121" s="143"/>
      <c r="AH121" s="143"/>
      <c r="AI121" s="143"/>
      <c r="AJ121" s="143"/>
      <c r="AK121" s="143"/>
      <c r="AL121" s="143"/>
      <c r="AM121" s="143"/>
      <c r="AN121" s="143"/>
      <c r="AO121" s="143"/>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row>
    <row r="122" spans="1:181" s="17" customFormat="1" x14ac:dyDescent="0.2">
      <c r="A122" s="159" t="str">
        <f t="array" ref="A122">IF(ISERROR(INDEX(Lookup_PestUse!$A$1:$D$876,SMALL(IF(Lookup_PestUse!$B$1:$B$876='Input Data'!$C$12,ROW(Lookup_PestUse!$B$1:$B$876)),ROW(Lookup_PestUse!208:208)),1)),"",INDEX(Lookup_PestUse!$A$1:$B$876,SMALL(IF(Lookup_PestUse!$B$1:$B$876='Input Data'!$C$12,ROW(Lookup_PestUse!$B$1:$B$876)),ROW(Lookup_PestUse!208:208)),1))</f>
        <v/>
      </c>
      <c r="B122" s="165" t="str">
        <f t="array" ref="B122">IF(ISERROR(INDEX(Lookup_PestUse!$A$1:$D$876,MATCH(1,(Lookup_PestUse!$A$1:$A$876=$A122)*(Lookup_PestUse!$B$1:$B$876='Input Data'!$C$12),0),3)),"",INDEX(Lookup_PestUse!$A$1:$D$876,MATCH(1,(Lookup_PestUse!$A$1:$A$876=$A122)*(Lookup_PestUse!$B$1:$B$876='Input Data'!$C$12),0),3))</f>
        <v/>
      </c>
      <c r="C122" s="166" t="str">
        <f t="array" ref="C122">IF(ISERROR(INDEX(Lookup_PestUse!$A$1:$D$876,MATCH(1,(Lookup_PestUse!$A$1:$A$876=$A122)*(Lookup_PestUse!$B$1:$B$876='Input Data'!$C$12),0),4)),"",INDEX(Lookup_PestUse!$A$1:$D$876,MATCH(1,(Lookup_PestUse!$A$1:$A$876=$A122)*(Lookup_PestUse!$B$1:$B$876='Input Data'!$C$12),0),4))</f>
        <v/>
      </c>
      <c r="D122" s="162"/>
      <c r="E122" s="163"/>
      <c r="F122" s="152"/>
      <c r="G122" s="162"/>
      <c r="H122" s="164"/>
      <c r="I122" s="164"/>
      <c r="J122" s="164"/>
      <c r="K122" s="163"/>
      <c r="L122" s="151"/>
      <c r="M122" s="147"/>
      <c r="N122" s="147"/>
      <c r="O122" s="147"/>
      <c r="P122" s="147"/>
      <c r="Q122" s="147"/>
      <c r="R122" s="147"/>
      <c r="S122" s="147"/>
      <c r="T122" s="147"/>
      <c r="U122" s="147"/>
      <c r="V122" s="148"/>
      <c r="W122" s="151"/>
      <c r="X122" s="143"/>
      <c r="Y122" s="143"/>
      <c r="Z122" s="143"/>
      <c r="AA122" s="143"/>
      <c r="AB122" s="143"/>
      <c r="AC122" s="143"/>
      <c r="AD122" s="143"/>
      <c r="AE122" s="143"/>
      <c r="AF122" s="143"/>
      <c r="AG122" s="143"/>
      <c r="AH122" s="143"/>
      <c r="AI122" s="143"/>
      <c r="AJ122" s="143"/>
      <c r="AK122" s="143"/>
      <c r="AL122" s="143"/>
      <c r="AM122" s="143"/>
      <c r="AN122" s="143"/>
      <c r="AO122" s="143"/>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row>
    <row r="123" spans="1:181" s="17" customFormat="1" x14ac:dyDescent="0.2">
      <c r="A123" s="159" t="str">
        <f t="array" ref="A123">IF(ISERROR(INDEX(Lookup_PestUse!$A$1:$D$876,SMALL(IF(Lookup_PestUse!$B$1:$B$876='Input Data'!$C$12,ROW(Lookup_PestUse!$B$1:$B$876)),ROW(Lookup_PestUse!209:209)),1)),"",INDEX(Lookup_PestUse!$A$1:$B$876,SMALL(IF(Lookup_PestUse!$B$1:$B$876='Input Data'!$C$12,ROW(Lookup_PestUse!$B$1:$B$876)),ROW(Lookup_PestUse!209:209)),1))</f>
        <v/>
      </c>
      <c r="B123" s="165" t="str">
        <f t="array" ref="B123">IF(ISERROR(INDEX(Lookup_PestUse!$A$1:$D$876,MATCH(1,(Lookup_PestUse!$A$1:$A$876=$A123)*(Lookup_PestUse!$B$1:$B$876='Input Data'!$C$12),0),3)),"",INDEX(Lookup_PestUse!$A$1:$D$876,MATCH(1,(Lookup_PestUse!$A$1:$A$876=$A123)*(Lookup_PestUse!$B$1:$B$876='Input Data'!$C$12),0),3))</f>
        <v/>
      </c>
      <c r="C123" s="166" t="str">
        <f t="array" ref="C123">IF(ISERROR(INDEX(Lookup_PestUse!$A$1:$D$876,MATCH(1,(Lookup_PestUse!$A$1:$A$876=$A123)*(Lookup_PestUse!$B$1:$B$876='Input Data'!$C$12),0),4)),"",INDEX(Lookup_PestUse!$A$1:$D$876,MATCH(1,(Lookup_PestUse!$A$1:$A$876=$A123)*(Lookup_PestUse!$B$1:$B$876='Input Data'!$C$12),0),4))</f>
        <v/>
      </c>
      <c r="D123" s="162"/>
      <c r="E123" s="163"/>
      <c r="F123" s="152"/>
      <c r="G123" s="162"/>
      <c r="H123" s="164"/>
      <c r="I123" s="164"/>
      <c r="J123" s="164"/>
      <c r="K123" s="163"/>
      <c r="L123" s="151"/>
      <c r="M123" s="147"/>
      <c r="N123" s="147"/>
      <c r="O123" s="147"/>
      <c r="P123" s="147"/>
      <c r="Q123" s="147"/>
      <c r="R123" s="147"/>
      <c r="S123" s="147"/>
      <c r="T123" s="147"/>
      <c r="U123" s="147"/>
      <c r="V123" s="148"/>
      <c r="W123" s="151"/>
      <c r="X123" s="143"/>
      <c r="Y123" s="143"/>
      <c r="Z123" s="143"/>
      <c r="AA123" s="143"/>
      <c r="AB123" s="143"/>
      <c r="AC123" s="143"/>
      <c r="AD123" s="143"/>
      <c r="AE123" s="143"/>
      <c r="AF123" s="143"/>
      <c r="AG123" s="143"/>
      <c r="AH123" s="143"/>
      <c r="AI123" s="143"/>
      <c r="AJ123" s="143"/>
      <c r="AK123" s="143"/>
      <c r="AL123" s="143"/>
      <c r="AM123" s="143"/>
      <c r="AN123" s="143"/>
      <c r="AO123" s="143"/>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row>
    <row r="124" spans="1:181" s="17" customFormat="1" x14ac:dyDescent="0.2">
      <c r="A124" s="159" t="str">
        <f t="array" ref="A124">IF(ISERROR(INDEX(Lookup_PestUse!$A$1:$D$876,SMALL(IF(Lookup_PestUse!$B$1:$B$876='Input Data'!$C$12,ROW(Lookup_PestUse!$B$1:$B$876)),ROW(Lookup_PestUse!210:210)),1)),"",INDEX(Lookup_PestUse!$A$1:$B$876,SMALL(IF(Lookup_PestUse!$B$1:$B$876='Input Data'!$C$12,ROW(Lookup_PestUse!$B$1:$B$876)),ROW(Lookup_PestUse!210:210)),1))</f>
        <v/>
      </c>
      <c r="B124" s="165" t="str">
        <f t="array" ref="B124">IF(ISERROR(INDEX(Lookup_PestUse!$A$1:$D$876,MATCH(1,(Lookup_PestUse!$A$1:$A$876=$A124)*(Lookup_PestUse!$B$1:$B$876='Input Data'!$C$12),0),3)),"",INDEX(Lookup_PestUse!$A$1:$D$876,MATCH(1,(Lookup_PestUse!$A$1:$A$876=$A124)*(Lookup_PestUse!$B$1:$B$876='Input Data'!$C$12),0),3))</f>
        <v/>
      </c>
      <c r="C124" s="166" t="str">
        <f t="array" ref="C124">IF(ISERROR(INDEX(Lookup_PestUse!$A$1:$D$876,MATCH(1,(Lookup_PestUse!$A$1:$A$876=$A124)*(Lookup_PestUse!$B$1:$B$876='Input Data'!$C$12),0),4)),"",INDEX(Lookup_PestUse!$A$1:$D$876,MATCH(1,(Lookup_PestUse!$A$1:$A$876=$A124)*(Lookup_PestUse!$B$1:$B$876='Input Data'!$C$12),0),4))</f>
        <v/>
      </c>
      <c r="D124" s="162"/>
      <c r="E124" s="163"/>
      <c r="F124" s="152"/>
      <c r="G124" s="162"/>
      <c r="H124" s="164"/>
      <c r="I124" s="164"/>
      <c r="J124" s="164"/>
      <c r="K124" s="163"/>
      <c r="L124" s="151"/>
      <c r="M124" s="147"/>
      <c r="N124" s="147"/>
      <c r="O124" s="147"/>
      <c r="P124" s="147"/>
      <c r="Q124" s="147"/>
      <c r="R124" s="147"/>
      <c r="S124" s="147"/>
      <c r="T124" s="147"/>
      <c r="U124" s="147"/>
      <c r="V124" s="148"/>
      <c r="W124" s="151"/>
      <c r="X124" s="143"/>
      <c r="Y124" s="143"/>
      <c r="Z124" s="143"/>
      <c r="AA124" s="143"/>
      <c r="AB124" s="143"/>
      <c r="AC124" s="143"/>
      <c r="AD124" s="143"/>
      <c r="AE124" s="143"/>
      <c r="AF124" s="143"/>
      <c r="AG124" s="143"/>
      <c r="AH124" s="143"/>
      <c r="AI124" s="143"/>
      <c r="AJ124" s="143"/>
      <c r="AK124" s="143"/>
      <c r="AL124" s="143"/>
      <c r="AM124" s="143"/>
      <c r="AN124" s="143"/>
      <c r="AO124" s="143"/>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row>
    <row r="125" spans="1:181" s="17" customFormat="1" x14ac:dyDescent="0.2">
      <c r="A125" s="159" t="str">
        <f t="array" ref="A125">IF(ISERROR(INDEX(Lookup_PestUse!$A$1:$D$876,SMALL(IF(Lookup_PestUse!$B$1:$B$876='Input Data'!$C$12,ROW(Lookup_PestUse!$B$1:$B$876)),ROW(Lookup_PestUse!211:211)),1)),"",INDEX(Lookup_PestUse!$A$1:$B$876,SMALL(IF(Lookup_PestUse!$B$1:$B$876='Input Data'!$C$12,ROW(Lookup_PestUse!$B$1:$B$876)),ROW(Lookup_PestUse!211:211)),1))</f>
        <v/>
      </c>
      <c r="B125" s="165" t="str">
        <f t="array" ref="B125">IF(ISERROR(INDEX(Lookup_PestUse!$A$1:$D$876,MATCH(1,(Lookup_PestUse!$A$1:$A$876=$A125)*(Lookup_PestUse!$B$1:$B$876='Input Data'!$C$12),0),3)),"",INDEX(Lookup_PestUse!$A$1:$D$876,MATCH(1,(Lookup_PestUse!$A$1:$A$876=$A125)*(Lookup_PestUse!$B$1:$B$876='Input Data'!$C$12),0),3))</f>
        <v/>
      </c>
      <c r="C125" s="166" t="str">
        <f t="array" ref="C125">IF(ISERROR(INDEX(Lookup_PestUse!$A$1:$D$876,MATCH(1,(Lookup_PestUse!$A$1:$A$876=$A125)*(Lookup_PestUse!$B$1:$B$876='Input Data'!$C$12),0),4)),"",INDEX(Lookup_PestUse!$A$1:$D$876,MATCH(1,(Lookup_PestUse!$A$1:$A$876=$A125)*(Lookup_PestUse!$B$1:$B$876='Input Data'!$C$12),0),4))</f>
        <v/>
      </c>
      <c r="D125" s="162"/>
      <c r="E125" s="163"/>
      <c r="F125" s="152"/>
      <c r="G125" s="162"/>
      <c r="H125" s="164"/>
      <c r="I125" s="164"/>
      <c r="J125" s="164"/>
      <c r="K125" s="163"/>
      <c r="L125" s="151"/>
      <c r="M125" s="147"/>
      <c r="N125" s="147"/>
      <c r="O125" s="147"/>
      <c r="P125" s="147"/>
      <c r="Q125" s="147"/>
      <c r="R125" s="147"/>
      <c r="S125" s="147"/>
      <c r="T125" s="147"/>
      <c r="U125" s="147"/>
      <c r="V125" s="148"/>
      <c r="W125" s="151"/>
      <c r="X125" s="143"/>
      <c r="Y125" s="143"/>
      <c r="Z125" s="143"/>
      <c r="AA125" s="143"/>
      <c r="AB125" s="143"/>
      <c r="AC125" s="143"/>
      <c r="AD125" s="143"/>
      <c r="AE125" s="143"/>
      <c r="AF125" s="143"/>
      <c r="AG125" s="143"/>
      <c r="AH125" s="143"/>
      <c r="AI125" s="143"/>
      <c r="AJ125" s="143"/>
      <c r="AK125" s="143"/>
      <c r="AL125" s="143"/>
      <c r="AM125" s="143"/>
      <c r="AN125" s="143"/>
      <c r="AO125" s="143"/>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row>
    <row r="126" spans="1:181" s="17" customFormat="1" x14ac:dyDescent="0.2">
      <c r="A126" s="159" t="str">
        <f t="array" ref="A126">IF(ISERROR(INDEX(Lookup_PestUse!$A$1:$D$876,SMALL(IF(Lookup_PestUse!$B$1:$B$876='Input Data'!$C$12,ROW(Lookup_PestUse!$B$1:$B$876)),ROW(Lookup_PestUse!212:212)),1)),"",INDEX(Lookup_PestUse!$A$1:$B$876,SMALL(IF(Lookup_PestUse!$B$1:$B$876='Input Data'!$C$12,ROW(Lookup_PestUse!$B$1:$B$876)),ROW(Lookup_PestUse!212:212)),1))</f>
        <v/>
      </c>
      <c r="B126" s="165" t="str">
        <f t="array" ref="B126">IF(ISERROR(INDEX(Lookup_PestUse!$A$1:$D$876,MATCH(1,(Lookup_PestUse!$A$1:$A$876=$A126)*(Lookup_PestUse!$B$1:$B$876='Input Data'!$C$12),0),3)),"",INDEX(Lookup_PestUse!$A$1:$D$876,MATCH(1,(Lookup_PestUse!$A$1:$A$876=$A126)*(Lookup_PestUse!$B$1:$B$876='Input Data'!$C$12),0),3))</f>
        <v/>
      </c>
      <c r="C126" s="166" t="str">
        <f t="array" ref="C126">IF(ISERROR(INDEX(Lookup_PestUse!$A$1:$D$876,MATCH(1,(Lookup_PestUse!$A$1:$A$876=$A126)*(Lookup_PestUse!$B$1:$B$876='Input Data'!$C$12),0),4)),"",INDEX(Lookup_PestUse!$A$1:$D$876,MATCH(1,(Lookup_PestUse!$A$1:$A$876=$A126)*(Lookup_PestUse!$B$1:$B$876='Input Data'!$C$12),0),4))</f>
        <v/>
      </c>
      <c r="D126" s="162"/>
      <c r="E126" s="163"/>
      <c r="F126" s="152"/>
      <c r="G126" s="162"/>
      <c r="H126" s="164"/>
      <c r="I126" s="164"/>
      <c r="J126" s="164"/>
      <c r="K126" s="163"/>
      <c r="L126" s="151"/>
      <c r="M126" s="147"/>
      <c r="N126" s="147"/>
      <c r="O126" s="147"/>
      <c r="P126" s="147"/>
      <c r="Q126" s="147"/>
      <c r="R126" s="147"/>
      <c r="S126" s="147"/>
      <c r="T126" s="147"/>
      <c r="U126" s="147"/>
      <c r="V126" s="148"/>
      <c r="W126" s="151"/>
      <c r="X126" s="143"/>
      <c r="Y126" s="143"/>
      <c r="Z126" s="143"/>
      <c r="AA126" s="143"/>
      <c r="AB126" s="143"/>
      <c r="AC126" s="143"/>
      <c r="AD126" s="143"/>
      <c r="AE126" s="143"/>
      <c r="AF126" s="143"/>
      <c r="AG126" s="143"/>
      <c r="AH126" s="143"/>
      <c r="AI126" s="143"/>
      <c r="AJ126" s="143"/>
      <c r="AK126" s="143"/>
      <c r="AL126" s="143"/>
      <c r="AM126" s="143"/>
      <c r="AN126" s="143"/>
      <c r="AO126" s="143"/>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row>
    <row r="127" spans="1:181" s="17" customFormat="1" x14ac:dyDescent="0.2">
      <c r="A127" s="159" t="str">
        <f t="array" ref="A127">IF(ISERROR(INDEX(Lookup_PestUse!$A$1:$D$876,SMALL(IF(Lookup_PestUse!$B$1:$B$876='Input Data'!$C$12,ROW(Lookup_PestUse!$B$1:$B$876)),ROW(Lookup_PestUse!213:213)),1)),"",INDEX(Lookup_PestUse!$A$1:$B$876,SMALL(IF(Lookup_PestUse!$B$1:$B$876='Input Data'!$C$12,ROW(Lookup_PestUse!$B$1:$B$876)),ROW(Lookup_PestUse!213:213)),1))</f>
        <v/>
      </c>
      <c r="B127" s="165" t="str">
        <f t="array" ref="B127">IF(ISERROR(INDEX(Lookup_PestUse!$A$1:$D$876,MATCH(1,(Lookup_PestUse!$A$1:$A$876=$A127)*(Lookup_PestUse!$B$1:$B$876='Input Data'!$C$12),0),3)),"",INDEX(Lookup_PestUse!$A$1:$D$876,MATCH(1,(Lookup_PestUse!$A$1:$A$876=$A127)*(Lookup_PestUse!$B$1:$B$876='Input Data'!$C$12),0),3))</f>
        <v/>
      </c>
      <c r="C127" s="166" t="str">
        <f t="array" ref="C127">IF(ISERROR(INDEX(Lookup_PestUse!$A$1:$D$876,MATCH(1,(Lookup_PestUse!$A$1:$A$876=$A127)*(Lookup_PestUse!$B$1:$B$876='Input Data'!$C$12),0),4)),"",INDEX(Lookup_PestUse!$A$1:$D$876,MATCH(1,(Lookup_PestUse!$A$1:$A$876=$A127)*(Lookup_PestUse!$B$1:$B$876='Input Data'!$C$12),0),4))</f>
        <v/>
      </c>
      <c r="D127" s="162"/>
      <c r="E127" s="163"/>
      <c r="F127" s="152"/>
      <c r="G127" s="162"/>
      <c r="H127" s="164"/>
      <c r="I127" s="164"/>
      <c r="J127" s="164"/>
      <c r="K127" s="163"/>
      <c r="L127" s="151"/>
      <c r="M127" s="147"/>
      <c r="N127" s="147"/>
      <c r="O127" s="147"/>
      <c r="P127" s="147"/>
      <c r="Q127" s="147"/>
      <c r="R127" s="147"/>
      <c r="S127" s="147"/>
      <c r="T127" s="147"/>
      <c r="U127" s="147"/>
      <c r="V127" s="148"/>
      <c r="W127" s="151"/>
      <c r="X127" s="143"/>
      <c r="Y127" s="143"/>
      <c r="Z127" s="143"/>
      <c r="AA127" s="143"/>
      <c r="AB127" s="143"/>
      <c r="AC127" s="143"/>
      <c r="AD127" s="143"/>
      <c r="AE127" s="143"/>
      <c r="AF127" s="143"/>
      <c r="AG127" s="143"/>
      <c r="AH127" s="143"/>
      <c r="AI127" s="143"/>
      <c r="AJ127" s="143"/>
      <c r="AK127" s="143"/>
      <c r="AL127" s="143"/>
      <c r="AM127" s="143"/>
      <c r="AN127" s="143"/>
      <c r="AO127" s="143"/>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row>
    <row r="128" spans="1:181" s="17" customFormat="1" x14ac:dyDescent="0.2">
      <c r="A128" s="159" t="str">
        <f t="array" ref="A128">IF(ISERROR(INDEX(Lookup_PestUse!$A$1:$D$876,SMALL(IF(Lookup_PestUse!$B$1:$B$876='Input Data'!$C$12,ROW(Lookup_PestUse!$B$1:$B$876)),ROW(Lookup_PestUse!214:214)),1)),"",INDEX(Lookup_PestUse!$A$1:$B$876,SMALL(IF(Lookup_PestUse!$B$1:$B$876='Input Data'!$C$12,ROW(Lookup_PestUse!$B$1:$B$876)),ROW(Lookup_PestUse!214:214)),1))</f>
        <v/>
      </c>
      <c r="B128" s="165" t="str">
        <f t="array" ref="B128">IF(ISERROR(INDEX(Lookup_PestUse!$A$1:$D$876,MATCH(1,(Lookup_PestUse!$A$1:$A$876=$A128)*(Lookup_PestUse!$B$1:$B$876='Input Data'!$C$12),0),3)),"",INDEX(Lookup_PestUse!$A$1:$D$876,MATCH(1,(Lookup_PestUse!$A$1:$A$876=$A128)*(Lookup_PestUse!$B$1:$B$876='Input Data'!$C$12),0),3))</f>
        <v/>
      </c>
      <c r="C128" s="166" t="str">
        <f t="array" ref="C128">IF(ISERROR(INDEX(Lookup_PestUse!$A$1:$D$876,MATCH(1,(Lookup_PestUse!$A$1:$A$876=$A128)*(Lookup_PestUse!$B$1:$B$876='Input Data'!$C$12),0),4)),"",INDEX(Lookup_PestUse!$A$1:$D$876,MATCH(1,(Lookup_PestUse!$A$1:$A$876=$A128)*(Lookup_PestUse!$B$1:$B$876='Input Data'!$C$12),0),4))</f>
        <v/>
      </c>
      <c r="D128" s="162"/>
      <c r="E128" s="163"/>
      <c r="F128" s="152"/>
      <c r="G128" s="162"/>
      <c r="H128" s="164"/>
      <c r="I128" s="164"/>
      <c r="J128" s="164"/>
      <c r="K128" s="163"/>
      <c r="L128" s="151"/>
      <c r="M128" s="147"/>
      <c r="N128" s="147"/>
      <c r="O128" s="147"/>
      <c r="P128" s="147"/>
      <c r="Q128" s="147"/>
      <c r="R128" s="147"/>
      <c r="S128" s="147"/>
      <c r="T128" s="147"/>
      <c r="U128" s="147"/>
      <c r="V128" s="148"/>
      <c r="W128" s="151"/>
      <c r="X128" s="143"/>
      <c r="Y128" s="143"/>
      <c r="Z128" s="143"/>
      <c r="AA128" s="143"/>
      <c r="AB128" s="143"/>
      <c r="AC128" s="143"/>
      <c r="AD128" s="143"/>
      <c r="AE128" s="143"/>
      <c r="AF128" s="143"/>
      <c r="AG128" s="143"/>
      <c r="AH128" s="143"/>
      <c r="AI128" s="143"/>
      <c r="AJ128" s="143"/>
      <c r="AK128" s="143"/>
      <c r="AL128" s="143"/>
      <c r="AM128" s="143"/>
      <c r="AN128" s="143"/>
      <c r="AO128" s="143"/>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row>
    <row r="129" spans="1:181" s="17" customFormat="1" x14ac:dyDescent="0.2">
      <c r="A129" s="159" t="str">
        <f t="array" ref="A129">IF(ISERROR(INDEX(Lookup_PestUse!$A$1:$D$876,SMALL(IF(Lookup_PestUse!$B$1:$B$876='Input Data'!$C$12,ROW(Lookup_PestUse!$B$1:$B$876)),ROW(Lookup_PestUse!215:215)),1)),"",INDEX(Lookup_PestUse!$A$1:$B$876,SMALL(IF(Lookup_PestUse!$B$1:$B$876='Input Data'!$C$12,ROW(Lookup_PestUse!$B$1:$B$876)),ROW(Lookup_PestUse!215:215)),1))</f>
        <v/>
      </c>
      <c r="B129" s="165" t="str">
        <f t="array" ref="B129">IF(ISERROR(INDEX(Lookup_PestUse!$A$1:$D$876,MATCH(1,(Lookup_PestUse!$A$1:$A$876=$A129)*(Lookup_PestUse!$B$1:$B$876='Input Data'!$C$12),0),3)),"",INDEX(Lookup_PestUse!$A$1:$D$876,MATCH(1,(Lookup_PestUse!$A$1:$A$876=$A129)*(Lookup_PestUse!$B$1:$B$876='Input Data'!$C$12),0),3))</f>
        <v/>
      </c>
      <c r="C129" s="166" t="str">
        <f t="array" ref="C129">IF(ISERROR(INDEX(Lookup_PestUse!$A$1:$D$876,MATCH(1,(Lookup_PestUse!$A$1:$A$876=$A129)*(Lookup_PestUse!$B$1:$B$876='Input Data'!$C$12),0),4)),"",INDEX(Lookup_PestUse!$A$1:$D$876,MATCH(1,(Lookup_PestUse!$A$1:$A$876=$A129)*(Lookup_PestUse!$B$1:$B$876='Input Data'!$C$12),0),4))</f>
        <v/>
      </c>
      <c r="D129" s="162"/>
      <c r="E129" s="163"/>
      <c r="F129" s="152"/>
      <c r="G129" s="162"/>
      <c r="H129" s="164"/>
      <c r="I129" s="164"/>
      <c r="J129" s="164"/>
      <c r="K129" s="163"/>
      <c r="L129" s="151"/>
      <c r="M129" s="147"/>
      <c r="N129" s="147"/>
      <c r="O129" s="147"/>
      <c r="P129" s="147"/>
      <c r="Q129" s="147"/>
      <c r="R129" s="147"/>
      <c r="S129" s="147"/>
      <c r="T129" s="147"/>
      <c r="U129" s="147"/>
      <c r="V129" s="148"/>
      <c r="W129" s="151"/>
      <c r="X129" s="143"/>
      <c r="Y129" s="143"/>
      <c r="Z129" s="143"/>
      <c r="AA129" s="143"/>
      <c r="AB129" s="143"/>
      <c r="AC129" s="143"/>
      <c r="AD129" s="143"/>
      <c r="AE129" s="143"/>
      <c r="AF129" s="143"/>
      <c r="AG129" s="143"/>
      <c r="AH129" s="143"/>
      <c r="AI129" s="143"/>
      <c r="AJ129" s="143"/>
      <c r="AK129" s="143"/>
      <c r="AL129" s="143"/>
      <c r="AM129" s="143"/>
      <c r="AN129" s="143"/>
      <c r="AO129" s="143"/>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row>
    <row r="130" spans="1:181" s="17" customFormat="1" x14ac:dyDescent="0.2">
      <c r="A130" s="159" t="str">
        <f t="array" ref="A130">IF(ISERROR(INDEX(Lookup_PestUse!$A$1:$D$876,SMALL(IF(Lookup_PestUse!$B$1:$B$876='Input Data'!$C$12,ROW(Lookup_PestUse!$B$1:$B$876)),ROW(Lookup_PestUse!216:216)),1)),"",INDEX(Lookup_PestUse!$A$1:$B$876,SMALL(IF(Lookup_PestUse!$B$1:$B$876='Input Data'!$C$12,ROW(Lookup_PestUse!$B$1:$B$876)),ROW(Lookup_PestUse!216:216)),1))</f>
        <v/>
      </c>
      <c r="B130" s="165" t="str">
        <f t="array" ref="B130">IF(ISERROR(INDEX(Lookup_PestUse!$A$1:$D$876,MATCH(1,(Lookup_PestUse!$A$1:$A$876=$A130)*(Lookup_PestUse!$B$1:$B$876='Input Data'!$C$12),0),3)),"",INDEX(Lookup_PestUse!$A$1:$D$876,MATCH(1,(Lookup_PestUse!$A$1:$A$876=$A130)*(Lookup_PestUse!$B$1:$B$876='Input Data'!$C$12),0),3))</f>
        <v/>
      </c>
      <c r="C130" s="166" t="str">
        <f t="array" ref="C130">IF(ISERROR(INDEX(Lookup_PestUse!$A$1:$D$876,MATCH(1,(Lookup_PestUse!$A$1:$A$876=$A130)*(Lookup_PestUse!$B$1:$B$876='Input Data'!$C$12),0),4)),"",INDEX(Lookup_PestUse!$A$1:$D$876,MATCH(1,(Lookup_PestUse!$A$1:$A$876=$A130)*(Lookup_PestUse!$B$1:$B$876='Input Data'!$C$12),0),4))</f>
        <v/>
      </c>
      <c r="D130" s="162"/>
      <c r="E130" s="163"/>
      <c r="F130" s="152"/>
      <c r="G130" s="162"/>
      <c r="H130" s="164"/>
      <c r="I130" s="164"/>
      <c r="J130" s="164"/>
      <c r="K130" s="163"/>
      <c r="L130" s="151"/>
      <c r="M130" s="147"/>
      <c r="N130" s="147"/>
      <c r="O130" s="147"/>
      <c r="P130" s="147"/>
      <c r="Q130" s="147"/>
      <c r="R130" s="147"/>
      <c r="S130" s="147"/>
      <c r="T130" s="147"/>
      <c r="U130" s="147"/>
      <c r="V130" s="148"/>
      <c r="W130" s="151"/>
      <c r="X130" s="143"/>
      <c r="Y130" s="143"/>
      <c r="Z130" s="143"/>
      <c r="AA130" s="143"/>
      <c r="AB130" s="143"/>
      <c r="AC130" s="143"/>
      <c r="AD130" s="143"/>
      <c r="AE130" s="143"/>
      <c r="AF130" s="143"/>
      <c r="AG130" s="143"/>
      <c r="AH130" s="143"/>
      <c r="AI130" s="143"/>
      <c r="AJ130" s="143"/>
      <c r="AK130" s="143"/>
      <c r="AL130" s="143"/>
      <c r="AM130" s="143"/>
      <c r="AN130" s="143"/>
      <c r="AO130" s="143"/>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row>
    <row r="131" spans="1:181" s="17" customFormat="1" x14ac:dyDescent="0.2">
      <c r="A131" s="159" t="str">
        <f t="array" ref="A131">IF(ISERROR(INDEX(Lookup_PestUse!$A$1:$D$876,SMALL(IF(Lookup_PestUse!$B$1:$B$876='Input Data'!$C$12,ROW(Lookup_PestUse!$B$1:$B$876)),ROW(Lookup_PestUse!217:217)),1)),"",INDEX(Lookup_PestUse!$A$1:$B$876,SMALL(IF(Lookup_PestUse!$B$1:$B$876='Input Data'!$C$12,ROW(Lookup_PestUse!$B$1:$B$876)),ROW(Lookup_PestUse!217:217)),1))</f>
        <v/>
      </c>
      <c r="B131" s="165" t="str">
        <f t="array" ref="B131">IF(ISERROR(INDEX(Lookup_PestUse!$A$1:$D$876,MATCH(1,(Lookup_PestUse!$A$1:$A$876=$A131)*(Lookup_PestUse!$B$1:$B$876='Input Data'!$C$12),0),3)),"",INDEX(Lookup_PestUse!$A$1:$D$876,MATCH(1,(Lookup_PestUse!$A$1:$A$876=$A131)*(Lookup_PestUse!$B$1:$B$876='Input Data'!$C$12),0),3))</f>
        <v/>
      </c>
      <c r="C131" s="166" t="str">
        <f t="array" ref="C131">IF(ISERROR(INDEX(Lookup_PestUse!$A$1:$D$876,MATCH(1,(Lookup_PestUse!$A$1:$A$876=$A131)*(Lookup_PestUse!$B$1:$B$876='Input Data'!$C$12),0),4)),"",INDEX(Lookup_PestUse!$A$1:$D$876,MATCH(1,(Lookup_PestUse!$A$1:$A$876=$A131)*(Lookup_PestUse!$B$1:$B$876='Input Data'!$C$12),0),4))</f>
        <v/>
      </c>
      <c r="D131" s="162"/>
      <c r="E131" s="163"/>
      <c r="F131" s="152"/>
      <c r="G131" s="162"/>
      <c r="H131" s="164"/>
      <c r="I131" s="164"/>
      <c r="J131" s="164"/>
      <c r="K131" s="163"/>
      <c r="L131" s="151"/>
      <c r="M131" s="147"/>
      <c r="N131" s="147"/>
      <c r="O131" s="147"/>
      <c r="P131" s="147"/>
      <c r="Q131" s="147"/>
      <c r="R131" s="147"/>
      <c r="S131" s="147"/>
      <c r="T131" s="147"/>
      <c r="U131" s="147"/>
      <c r="V131" s="148"/>
      <c r="W131" s="151"/>
      <c r="X131" s="143"/>
      <c r="Y131" s="143"/>
      <c r="Z131" s="143"/>
      <c r="AA131" s="143"/>
      <c r="AB131" s="143"/>
      <c r="AC131" s="143"/>
      <c r="AD131" s="143"/>
      <c r="AE131" s="143"/>
      <c r="AF131" s="143"/>
      <c r="AG131" s="143"/>
      <c r="AH131" s="143"/>
      <c r="AI131" s="143"/>
      <c r="AJ131" s="143"/>
      <c r="AK131" s="143"/>
      <c r="AL131" s="143"/>
      <c r="AM131" s="143"/>
      <c r="AN131" s="143"/>
      <c r="AO131" s="143"/>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row>
    <row r="132" spans="1:181" s="17" customFormat="1" x14ac:dyDescent="0.2">
      <c r="A132" s="159" t="str">
        <f t="array" ref="A132">IF(ISERROR(INDEX(Lookup_PestUse!$A$1:$D$876,SMALL(IF(Lookup_PestUse!$B$1:$B$876='Input Data'!$C$12,ROW(Lookup_PestUse!$B$1:$B$876)),ROW(Lookup_PestUse!218:218)),1)),"",INDEX(Lookup_PestUse!$A$1:$B$876,SMALL(IF(Lookup_PestUse!$B$1:$B$876='Input Data'!$C$12,ROW(Lookup_PestUse!$B$1:$B$876)),ROW(Lookup_PestUse!218:218)),1))</f>
        <v/>
      </c>
      <c r="B132" s="165" t="str">
        <f t="array" ref="B132">IF(ISERROR(INDEX(Lookup_PestUse!$A$1:$D$876,MATCH(1,(Lookup_PestUse!$A$1:$A$876=$A132)*(Lookup_PestUse!$B$1:$B$876='Input Data'!$C$12),0),3)),"",INDEX(Lookup_PestUse!$A$1:$D$876,MATCH(1,(Lookup_PestUse!$A$1:$A$876=$A132)*(Lookup_PestUse!$B$1:$B$876='Input Data'!$C$12),0),3))</f>
        <v/>
      </c>
      <c r="C132" s="166" t="str">
        <f t="array" ref="C132">IF(ISERROR(INDEX(Lookup_PestUse!$A$1:$D$876,MATCH(1,(Lookup_PestUse!$A$1:$A$876=$A132)*(Lookup_PestUse!$B$1:$B$876='Input Data'!$C$12),0),4)),"",INDEX(Lookup_PestUse!$A$1:$D$876,MATCH(1,(Lookup_PestUse!$A$1:$A$876=$A132)*(Lookup_PestUse!$B$1:$B$876='Input Data'!$C$12),0),4))</f>
        <v/>
      </c>
      <c r="D132" s="162"/>
      <c r="E132" s="163"/>
      <c r="F132" s="152"/>
      <c r="G132" s="162"/>
      <c r="H132" s="164"/>
      <c r="I132" s="164"/>
      <c r="J132" s="164"/>
      <c r="K132" s="163"/>
      <c r="L132" s="151"/>
      <c r="M132" s="147"/>
      <c r="N132" s="147"/>
      <c r="O132" s="147"/>
      <c r="P132" s="147"/>
      <c r="Q132" s="147"/>
      <c r="R132" s="147"/>
      <c r="S132" s="147"/>
      <c r="T132" s="147"/>
      <c r="U132" s="147"/>
      <c r="V132" s="148"/>
      <c r="W132" s="151"/>
      <c r="X132" s="143"/>
      <c r="Y132" s="143"/>
      <c r="Z132" s="143"/>
      <c r="AA132" s="143"/>
      <c r="AB132" s="143"/>
      <c r="AC132" s="143"/>
      <c r="AD132" s="143"/>
      <c r="AE132" s="143"/>
      <c r="AF132" s="143"/>
      <c r="AG132" s="143"/>
      <c r="AH132" s="143"/>
      <c r="AI132" s="143"/>
      <c r="AJ132" s="143"/>
      <c r="AK132" s="143"/>
      <c r="AL132" s="143"/>
      <c r="AM132" s="143"/>
      <c r="AN132" s="143"/>
      <c r="AO132" s="143"/>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row>
    <row r="133" spans="1:181" s="17" customFormat="1" x14ac:dyDescent="0.2">
      <c r="A133" s="159" t="str">
        <f t="array" ref="A133">IF(ISERROR(INDEX(Lookup_PestUse!$A$1:$D$876,SMALL(IF(Lookup_PestUse!$B$1:$B$876='Input Data'!$C$12,ROW(Lookup_PestUse!$B$1:$B$876)),ROW(Lookup_PestUse!219:219)),1)),"",INDEX(Lookup_PestUse!$A$1:$B$876,SMALL(IF(Lookup_PestUse!$B$1:$B$876='Input Data'!$C$12,ROW(Lookup_PestUse!$B$1:$B$876)),ROW(Lookup_PestUse!219:219)),1))</f>
        <v/>
      </c>
      <c r="B133" s="165" t="str">
        <f t="array" ref="B133">IF(ISERROR(INDEX(Lookup_PestUse!$A$1:$D$876,MATCH(1,(Lookup_PestUse!$A$1:$A$876=$A133)*(Lookup_PestUse!$B$1:$B$876='Input Data'!$C$12),0),3)),"",INDEX(Lookup_PestUse!$A$1:$D$876,MATCH(1,(Lookup_PestUse!$A$1:$A$876=$A133)*(Lookup_PestUse!$B$1:$B$876='Input Data'!$C$12),0),3))</f>
        <v/>
      </c>
      <c r="C133" s="166" t="str">
        <f t="array" ref="C133">IF(ISERROR(INDEX(Lookup_PestUse!$A$1:$D$876,MATCH(1,(Lookup_PestUse!$A$1:$A$876=$A133)*(Lookup_PestUse!$B$1:$B$876='Input Data'!$C$12),0),4)),"",INDEX(Lookup_PestUse!$A$1:$D$876,MATCH(1,(Lookup_PestUse!$A$1:$A$876=$A133)*(Lookup_PestUse!$B$1:$B$876='Input Data'!$C$12),0),4))</f>
        <v/>
      </c>
      <c r="D133" s="162"/>
      <c r="E133" s="163"/>
      <c r="F133" s="152"/>
      <c r="G133" s="162"/>
      <c r="H133" s="164"/>
      <c r="I133" s="164"/>
      <c r="J133" s="164"/>
      <c r="K133" s="163"/>
      <c r="L133" s="151"/>
      <c r="M133" s="147"/>
      <c r="N133" s="147"/>
      <c r="O133" s="147"/>
      <c r="P133" s="147"/>
      <c r="Q133" s="147"/>
      <c r="R133" s="147"/>
      <c r="S133" s="147"/>
      <c r="T133" s="147"/>
      <c r="U133" s="147"/>
      <c r="V133" s="148"/>
      <c r="W133" s="151"/>
      <c r="X133" s="143"/>
      <c r="Y133" s="143"/>
      <c r="Z133" s="143"/>
      <c r="AA133" s="143"/>
      <c r="AB133" s="143"/>
      <c r="AC133" s="143"/>
      <c r="AD133" s="143"/>
      <c r="AE133" s="143"/>
      <c r="AF133" s="143"/>
      <c r="AG133" s="143"/>
      <c r="AH133" s="143"/>
      <c r="AI133" s="143"/>
      <c r="AJ133" s="143"/>
      <c r="AK133" s="143"/>
      <c r="AL133" s="143"/>
      <c r="AM133" s="143"/>
      <c r="AN133" s="143"/>
      <c r="AO133" s="143"/>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row>
    <row r="134" spans="1:181" s="17" customFormat="1" x14ac:dyDescent="0.2">
      <c r="A134" s="159" t="str">
        <f t="array" ref="A134">IF(ISERROR(INDEX(Lookup_PestUse!$A$1:$D$876,SMALL(IF(Lookup_PestUse!$B$1:$B$876='Input Data'!$C$12,ROW(Lookup_PestUse!$B$1:$B$876)),ROW(Lookup_PestUse!220:220)),1)),"",INDEX(Lookup_PestUse!$A$1:$B$876,SMALL(IF(Lookup_PestUse!$B$1:$B$876='Input Data'!$C$12,ROW(Lookup_PestUse!$B$1:$B$876)),ROW(Lookup_PestUse!220:220)),1))</f>
        <v/>
      </c>
      <c r="B134" s="165" t="str">
        <f t="array" ref="B134">IF(ISERROR(INDEX(Lookup_PestUse!$A$1:$D$876,MATCH(1,(Lookup_PestUse!$A$1:$A$876=$A134)*(Lookup_PestUse!$B$1:$B$876='Input Data'!$C$12),0),3)),"",INDEX(Lookup_PestUse!$A$1:$D$876,MATCH(1,(Lookup_PestUse!$A$1:$A$876=$A134)*(Lookup_PestUse!$B$1:$B$876='Input Data'!$C$12),0),3))</f>
        <v/>
      </c>
      <c r="C134" s="166" t="str">
        <f t="array" ref="C134">IF(ISERROR(INDEX(Lookup_PestUse!$A$1:$D$876,MATCH(1,(Lookup_PestUse!$A$1:$A$876=$A134)*(Lookup_PestUse!$B$1:$B$876='Input Data'!$C$12),0),4)),"",INDEX(Lookup_PestUse!$A$1:$D$876,MATCH(1,(Lookup_PestUse!$A$1:$A$876=$A134)*(Lookup_PestUse!$B$1:$B$876='Input Data'!$C$12),0),4))</f>
        <v/>
      </c>
      <c r="D134" s="162"/>
      <c r="E134" s="163"/>
      <c r="F134" s="152"/>
      <c r="G134" s="162"/>
      <c r="H134" s="164"/>
      <c r="I134" s="164"/>
      <c r="J134" s="164"/>
      <c r="K134" s="163"/>
      <c r="L134" s="151"/>
      <c r="M134" s="147"/>
      <c r="N134" s="147"/>
      <c r="O134" s="147"/>
      <c r="P134" s="147"/>
      <c r="Q134" s="147"/>
      <c r="R134" s="147"/>
      <c r="S134" s="147"/>
      <c r="T134" s="147"/>
      <c r="U134" s="147"/>
      <c r="V134" s="148"/>
      <c r="W134" s="151"/>
      <c r="X134" s="143"/>
      <c r="Y134" s="143"/>
      <c r="Z134" s="143"/>
      <c r="AA134" s="143"/>
      <c r="AB134" s="143"/>
      <c r="AC134" s="143"/>
      <c r="AD134" s="143"/>
      <c r="AE134" s="143"/>
      <c r="AF134" s="143"/>
      <c r="AG134" s="143"/>
      <c r="AH134" s="143"/>
      <c r="AI134" s="143"/>
      <c r="AJ134" s="143"/>
      <c r="AK134" s="143"/>
      <c r="AL134" s="143"/>
      <c r="AM134" s="143"/>
      <c r="AN134" s="143"/>
      <c r="AO134" s="143"/>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row>
    <row r="135" spans="1:181" s="17" customFormat="1" x14ac:dyDescent="0.2">
      <c r="A135" s="159" t="str">
        <f t="array" ref="A135">IF(ISERROR(INDEX(Lookup_PestUse!$A$1:$D$876,SMALL(IF(Lookup_PestUse!$B$1:$B$876='Input Data'!$C$12,ROW(Lookup_PestUse!$B$1:$B$876)),ROW(Lookup_PestUse!221:221)),1)),"",INDEX(Lookup_PestUse!$A$1:$B$876,SMALL(IF(Lookup_PestUse!$B$1:$B$876='Input Data'!$C$12,ROW(Lookup_PestUse!$B$1:$B$876)),ROW(Lookup_PestUse!221:221)),1))</f>
        <v/>
      </c>
      <c r="B135" s="165" t="str">
        <f t="array" ref="B135">IF(ISERROR(INDEX(Lookup_PestUse!$A$1:$D$876,MATCH(1,(Lookup_PestUse!$A$1:$A$876=$A135)*(Lookup_PestUse!$B$1:$B$876='Input Data'!$C$12),0),3)),"",INDEX(Lookup_PestUse!$A$1:$D$876,MATCH(1,(Lookup_PestUse!$A$1:$A$876=$A135)*(Lookup_PestUse!$B$1:$B$876='Input Data'!$C$12),0),3))</f>
        <v/>
      </c>
      <c r="C135" s="166" t="str">
        <f t="array" ref="C135">IF(ISERROR(INDEX(Lookup_PestUse!$A$1:$D$876,MATCH(1,(Lookup_PestUse!$A$1:$A$876=$A135)*(Lookup_PestUse!$B$1:$B$876='Input Data'!$C$12),0),4)),"",INDEX(Lookup_PestUse!$A$1:$D$876,MATCH(1,(Lookup_PestUse!$A$1:$A$876=$A135)*(Lookup_PestUse!$B$1:$B$876='Input Data'!$C$12),0),4))</f>
        <v/>
      </c>
      <c r="D135" s="162"/>
      <c r="E135" s="163"/>
      <c r="F135" s="152"/>
      <c r="G135" s="162"/>
      <c r="H135" s="164"/>
      <c r="I135" s="164"/>
      <c r="J135" s="164"/>
      <c r="K135" s="163"/>
      <c r="L135" s="151"/>
      <c r="M135" s="147"/>
      <c r="N135" s="147"/>
      <c r="O135" s="147"/>
      <c r="P135" s="147"/>
      <c r="Q135" s="147"/>
      <c r="R135" s="147"/>
      <c r="S135" s="147"/>
      <c r="T135" s="147"/>
      <c r="U135" s="147"/>
      <c r="V135" s="148"/>
      <c r="W135" s="151"/>
      <c r="X135" s="143"/>
      <c r="Y135" s="143"/>
      <c r="Z135" s="143"/>
      <c r="AA135" s="143"/>
      <c r="AB135" s="143"/>
      <c r="AC135" s="143"/>
      <c r="AD135" s="143"/>
      <c r="AE135" s="143"/>
      <c r="AF135" s="143"/>
      <c r="AG135" s="143"/>
      <c r="AH135" s="143"/>
      <c r="AI135" s="143"/>
      <c r="AJ135" s="143"/>
      <c r="AK135" s="143"/>
      <c r="AL135" s="143"/>
      <c r="AM135" s="143"/>
      <c r="AN135" s="143"/>
      <c r="AO135" s="143"/>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row>
    <row r="136" spans="1:181" s="17" customFormat="1" x14ac:dyDescent="0.2">
      <c r="A136" s="159" t="str">
        <f t="array" ref="A136">IF(ISERROR(INDEX(Lookup_PestUse!$A$1:$D$876,SMALL(IF(Lookup_PestUse!$B$1:$B$876='Input Data'!$C$12,ROW(Lookup_PestUse!$B$1:$B$876)),ROW(Lookup_PestUse!222:222)),1)),"",INDEX(Lookup_PestUse!$A$1:$B$876,SMALL(IF(Lookup_PestUse!$B$1:$B$876='Input Data'!$C$12,ROW(Lookup_PestUse!$B$1:$B$876)),ROW(Lookup_PestUse!222:222)),1))</f>
        <v/>
      </c>
      <c r="B136" s="165" t="str">
        <f t="array" ref="B136">IF(ISERROR(INDEX(Lookup_PestUse!$A$1:$D$876,MATCH(1,(Lookup_PestUse!$A$1:$A$876=$A136)*(Lookup_PestUse!$B$1:$B$876='Input Data'!$C$12),0),3)),"",INDEX(Lookup_PestUse!$A$1:$D$876,MATCH(1,(Lookup_PestUse!$A$1:$A$876=$A136)*(Lookup_PestUse!$B$1:$B$876='Input Data'!$C$12),0),3))</f>
        <v/>
      </c>
      <c r="C136" s="166" t="str">
        <f t="array" ref="C136">IF(ISERROR(INDEX(Lookup_PestUse!$A$1:$D$876,MATCH(1,(Lookup_PestUse!$A$1:$A$876=$A136)*(Lookup_PestUse!$B$1:$B$876='Input Data'!$C$12),0),4)),"",INDEX(Lookup_PestUse!$A$1:$D$876,MATCH(1,(Lookup_PestUse!$A$1:$A$876=$A136)*(Lookup_PestUse!$B$1:$B$876='Input Data'!$C$12),0),4))</f>
        <v/>
      </c>
      <c r="D136" s="162"/>
      <c r="E136" s="163"/>
      <c r="F136" s="152"/>
      <c r="G136" s="162"/>
      <c r="H136" s="164"/>
      <c r="I136" s="164"/>
      <c r="J136" s="164"/>
      <c r="K136" s="163"/>
      <c r="L136" s="151"/>
      <c r="M136" s="147"/>
      <c r="N136" s="147"/>
      <c r="O136" s="147"/>
      <c r="P136" s="147"/>
      <c r="Q136" s="147"/>
      <c r="R136" s="147"/>
      <c r="S136" s="147"/>
      <c r="T136" s="147"/>
      <c r="U136" s="147"/>
      <c r="V136" s="148"/>
      <c r="W136" s="151"/>
      <c r="X136" s="143"/>
      <c r="Y136" s="143"/>
      <c r="Z136" s="143"/>
      <c r="AA136" s="143"/>
      <c r="AB136" s="143"/>
      <c r="AC136" s="143"/>
      <c r="AD136" s="143"/>
      <c r="AE136" s="143"/>
      <c r="AF136" s="143"/>
      <c r="AG136" s="143"/>
      <c r="AH136" s="143"/>
      <c r="AI136" s="143"/>
      <c r="AJ136" s="143"/>
      <c r="AK136" s="143"/>
      <c r="AL136" s="143"/>
      <c r="AM136" s="143"/>
      <c r="AN136" s="143"/>
      <c r="AO136" s="143"/>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row>
    <row r="137" spans="1:181" s="17" customFormat="1" x14ac:dyDescent="0.2">
      <c r="A137" s="159" t="str">
        <f t="array" ref="A137">IF(ISERROR(INDEX(Lookup_PestUse!$A$1:$D$876,SMALL(IF(Lookup_PestUse!$B$1:$B$876='Input Data'!$C$12,ROW(Lookup_PestUse!$B$1:$B$876)),ROW(Lookup_PestUse!223:223)),1)),"",INDEX(Lookup_PestUse!$A$1:$B$876,SMALL(IF(Lookup_PestUse!$B$1:$B$876='Input Data'!$C$12,ROW(Lookup_PestUse!$B$1:$B$876)),ROW(Lookup_PestUse!223:223)),1))</f>
        <v/>
      </c>
      <c r="B137" s="165" t="str">
        <f t="array" ref="B137">IF(ISERROR(INDEX(Lookup_PestUse!$A$1:$D$876,MATCH(1,(Lookup_PestUse!$A$1:$A$876=$A137)*(Lookup_PestUse!$B$1:$B$876='Input Data'!$C$12),0),3)),"",INDEX(Lookup_PestUse!$A$1:$D$876,MATCH(1,(Lookup_PestUse!$A$1:$A$876=$A137)*(Lookup_PestUse!$B$1:$B$876='Input Data'!$C$12),0),3))</f>
        <v/>
      </c>
      <c r="C137" s="166" t="str">
        <f t="array" ref="C137">IF(ISERROR(INDEX(Lookup_PestUse!$A$1:$D$876,MATCH(1,(Lookup_PestUse!$A$1:$A$876=$A137)*(Lookup_PestUse!$B$1:$B$876='Input Data'!$C$12),0),4)),"",INDEX(Lookup_PestUse!$A$1:$D$876,MATCH(1,(Lookup_PestUse!$A$1:$A$876=$A137)*(Lookup_PestUse!$B$1:$B$876='Input Data'!$C$12),0),4))</f>
        <v/>
      </c>
      <c r="D137" s="162"/>
      <c r="E137" s="163"/>
      <c r="F137" s="152"/>
      <c r="G137" s="162"/>
      <c r="H137" s="164"/>
      <c r="I137" s="164"/>
      <c r="J137" s="164"/>
      <c r="K137" s="163"/>
      <c r="L137" s="151"/>
      <c r="M137" s="147"/>
      <c r="N137" s="147"/>
      <c r="O137" s="147"/>
      <c r="P137" s="147"/>
      <c r="Q137" s="147"/>
      <c r="R137" s="147"/>
      <c r="S137" s="147"/>
      <c r="T137" s="147"/>
      <c r="U137" s="147"/>
      <c r="V137" s="148"/>
      <c r="W137" s="151"/>
      <c r="X137" s="143"/>
      <c r="Y137" s="143"/>
      <c r="Z137" s="143"/>
      <c r="AA137" s="143"/>
      <c r="AB137" s="143"/>
      <c r="AC137" s="143"/>
      <c r="AD137" s="143"/>
      <c r="AE137" s="143"/>
      <c r="AF137" s="143"/>
      <c r="AG137" s="143"/>
      <c r="AH137" s="143"/>
      <c r="AI137" s="143"/>
      <c r="AJ137" s="143"/>
      <c r="AK137" s="143"/>
      <c r="AL137" s="143"/>
      <c r="AM137" s="143"/>
      <c r="AN137" s="143"/>
      <c r="AO137" s="143"/>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row>
    <row r="138" spans="1:181" s="17" customFormat="1" x14ac:dyDescent="0.2">
      <c r="A138" s="159" t="str">
        <f t="array" ref="A138">IF(ISERROR(INDEX(Lookup_PestUse!$A$1:$D$876,SMALL(IF(Lookup_PestUse!$B$1:$B$876='Input Data'!$C$12,ROW(Lookup_PestUse!$B$1:$B$876)),ROW(Lookup_PestUse!224:224)),1)),"",INDEX(Lookup_PestUse!$A$1:$B$876,SMALL(IF(Lookup_PestUse!$B$1:$B$876='Input Data'!$C$12,ROW(Lookup_PestUse!$B$1:$B$876)),ROW(Lookup_PestUse!224:224)),1))</f>
        <v/>
      </c>
      <c r="B138" s="165" t="str">
        <f t="array" ref="B138">IF(ISERROR(INDEX(Lookup_PestUse!$A$1:$D$876,MATCH(1,(Lookup_PestUse!$A$1:$A$876=$A138)*(Lookup_PestUse!$B$1:$B$876='Input Data'!$C$12),0),3)),"",INDEX(Lookup_PestUse!$A$1:$D$876,MATCH(1,(Lookup_PestUse!$A$1:$A$876=$A138)*(Lookup_PestUse!$B$1:$B$876='Input Data'!$C$12),0),3))</f>
        <v/>
      </c>
      <c r="C138" s="166" t="str">
        <f t="array" ref="C138">IF(ISERROR(INDEX(Lookup_PestUse!$A$1:$D$876,MATCH(1,(Lookup_PestUse!$A$1:$A$876=$A138)*(Lookup_PestUse!$B$1:$B$876='Input Data'!$C$12),0),4)),"",INDEX(Lookup_PestUse!$A$1:$D$876,MATCH(1,(Lookup_PestUse!$A$1:$A$876=$A138)*(Lookup_PestUse!$B$1:$B$876='Input Data'!$C$12),0),4))</f>
        <v/>
      </c>
      <c r="D138" s="162"/>
      <c r="E138" s="163"/>
      <c r="F138" s="152"/>
      <c r="G138" s="162"/>
      <c r="H138" s="164"/>
      <c r="I138" s="164"/>
      <c r="J138" s="164"/>
      <c r="K138" s="163"/>
      <c r="L138" s="151"/>
      <c r="M138" s="147"/>
      <c r="N138" s="147"/>
      <c r="O138" s="147"/>
      <c r="P138" s="147"/>
      <c r="Q138" s="147"/>
      <c r="R138" s="147"/>
      <c r="S138" s="147"/>
      <c r="T138" s="147"/>
      <c r="U138" s="147"/>
      <c r="V138" s="148"/>
      <c r="W138" s="151"/>
      <c r="X138" s="143"/>
      <c r="Y138" s="143"/>
      <c r="Z138" s="143"/>
      <c r="AA138" s="143"/>
      <c r="AB138" s="143"/>
      <c r="AC138" s="143"/>
      <c r="AD138" s="143"/>
      <c r="AE138" s="143"/>
      <c r="AF138" s="143"/>
      <c r="AG138" s="143"/>
      <c r="AH138" s="143"/>
      <c r="AI138" s="143"/>
      <c r="AJ138" s="143"/>
      <c r="AK138" s="143"/>
      <c r="AL138" s="143"/>
      <c r="AM138" s="143"/>
      <c r="AN138" s="143"/>
      <c r="AO138" s="143"/>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row>
    <row r="139" spans="1:181" s="17" customFormat="1" x14ac:dyDescent="0.2">
      <c r="A139" s="159" t="str">
        <f t="array" ref="A139">IF(ISERROR(INDEX(Lookup_PestUse!$A$1:$D$876,SMALL(IF(Lookup_PestUse!$B$1:$B$876='Input Data'!$C$12,ROW(Lookup_PestUse!$B$1:$B$876)),ROW(Lookup_PestUse!225:225)),1)),"",INDEX(Lookup_PestUse!$A$1:$B$876,SMALL(IF(Lookup_PestUse!$B$1:$B$876='Input Data'!$C$12,ROW(Lookup_PestUse!$B$1:$B$876)),ROW(Lookup_PestUse!225:225)),1))</f>
        <v/>
      </c>
      <c r="B139" s="165" t="str">
        <f t="array" ref="B139">IF(ISERROR(INDEX(Lookup_PestUse!$A$1:$D$876,MATCH(1,(Lookup_PestUse!$A$1:$A$876=$A139)*(Lookup_PestUse!$B$1:$B$876='Input Data'!$C$12),0),3)),"",INDEX(Lookup_PestUse!$A$1:$D$876,MATCH(1,(Lookup_PestUse!$A$1:$A$876=$A139)*(Lookup_PestUse!$B$1:$B$876='Input Data'!$C$12),0),3))</f>
        <v/>
      </c>
      <c r="C139" s="166" t="str">
        <f t="array" ref="C139">IF(ISERROR(INDEX(Lookup_PestUse!$A$1:$D$876,MATCH(1,(Lookup_PestUse!$A$1:$A$876=$A139)*(Lookup_PestUse!$B$1:$B$876='Input Data'!$C$12),0),4)),"",INDEX(Lookup_PestUse!$A$1:$D$876,MATCH(1,(Lookup_PestUse!$A$1:$A$876=$A139)*(Lookup_PestUse!$B$1:$B$876='Input Data'!$C$12),0),4))</f>
        <v/>
      </c>
      <c r="D139" s="162"/>
      <c r="E139" s="163"/>
      <c r="F139" s="152"/>
      <c r="G139" s="162"/>
      <c r="H139" s="164"/>
      <c r="I139" s="164"/>
      <c r="J139" s="164"/>
      <c r="K139" s="163"/>
      <c r="L139" s="151"/>
      <c r="M139" s="147"/>
      <c r="N139" s="147"/>
      <c r="O139" s="147"/>
      <c r="P139" s="147"/>
      <c r="Q139" s="147"/>
      <c r="R139" s="147"/>
      <c r="S139" s="147"/>
      <c r="T139" s="147"/>
      <c r="U139" s="147"/>
      <c r="V139" s="148"/>
      <c r="W139" s="151"/>
      <c r="X139" s="143"/>
      <c r="Y139" s="143"/>
      <c r="Z139" s="143"/>
      <c r="AA139" s="143"/>
      <c r="AB139" s="143"/>
      <c r="AC139" s="143"/>
      <c r="AD139" s="143"/>
      <c r="AE139" s="143"/>
      <c r="AF139" s="143"/>
      <c r="AG139" s="143"/>
      <c r="AH139" s="143"/>
      <c r="AI139" s="143"/>
      <c r="AJ139" s="143"/>
      <c r="AK139" s="143"/>
      <c r="AL139" s="143"/>
      <c r="AM139" s="143"/>
      <c r="AN139" s="143"/>
      <c r="AO139" s="143"/>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row>
    <row r="140" spans="1:181" s="17" customFormat="1" x14ac:dyDescent="0.2">
      <c r="A140" s="159" t="str">
        <f t="array" ref="A140">IF(ISERROR(INDEX(Lookup_PestUse!$A$1:$D$876,SMALL(IF(Lookup_PestUse!$B$1:$B$876='Input Data'!$C$12,ROW(Lookup_PestUse!$B$1:$B$876)),ROW(Lookup_PestUse!226:226)),1)),"",INDEX(Lookup_PestUse!$A$1:$B$876,SMALL(IF(Lookup_PestUse!$B$1:$B$876='Input Data'!$C$12,ROW(Lookup_PestUse!$B$1:$B$876)),ROW(Lookup_PestUse!226:226)),1))</f>
        <v/>
      </c>
      <c r="B140" s="165" t="str">
        <f t="array" ref="B140">IF(ISERROR(INDEX(Lookup_PestUse!$A$1:$D$876,MATCH(1,(Lookup_PestUse!$A$1:$A$876=$A140)*(Lookup_PestUse!$B$1:$B$876='Input Data'!$C$12),0),3)),"",INDEX(Lookup_PestUse!$A$1:$D$876,MATCH(1,(Lookup_PestUse!$A$1:$A$876=$A140)*(Lookup_PestUse!$B$1:$B$876='Input Data'!$C$12),0),3))</f>
        <v/>
      </c>
      <c r="C140" s="166" t="str">
        <f t="array" ref="C140">IF(ISERROR(INDEX(Lookup_PestUse!$A$1:$D$876,MATCH(1,(Lookup_PestUse!$A$1:$A$876=$A140)*(Lookup_PestUse!$B$1:$B$876='Input Data'!$C$12),0),4)),"",INDEX(Lookup_PestUse!$A$1:$D$876,MATCH(1,(Lookup_PestUse!$A$1:$A$876=$A140)*(Lookup_PestUse!$B$1:$B$876='Input Data'!$C$12),0),4))</f>
        <v/>
      </c>
      <c r="D140" s="162"/>
      <c r="E140" s="163"/>
      <c r="F140" s="152"/>
      <c r="G140" s="162"/>
      <c r="H140" s="164"/>
      <c r="I140" s="164"/>
      <c r="J140" s="164"/>
      <c r="K140" s="163"/>
      <c r="L140" s="151"/>
      <c r="M140" s="147"/>
      <c r="N140" s="147"/>
      <c r="O140" s="147"/>
      <c r="P140" s="147"/>
      <c r="Q140" s="147"/>
      <c r="R140" s="147"/>
      <c r="S140" s="147"/>
      <c r="T140" s="147"/>
      <c r="U140" s="147"/>
      <c r="V140" s="148"/>
      <c r="W140" s="151"/>
      <c r="X140" s="143"/>
      <c r="Y140" s="143"/>
      <c r="Z140" s="143"/>
      <c r="AA140" s="143"/>
      <c r="AB140" s="143"/>
      <c r="AC140" s="143"/>
      <c r="AD140" s="143"/>
      <c r="AE140" s="143"/>
      <c r="AF140" s="143"/>
      <c r="AG140" s="143"/>
      <c r="AH140" s="143"/>
      <c r="AI140" s="143"/>
      <c r="AJ140" s="143"/>
      <c r="AK140" s="143"/>
      <c r="AL140" s="143"/>
      <c r="AM140" s="143"/>
      <c r="AN140" s="143"/>
      <c r="AO140" s="143"/>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row>
    <row r="141" spans="1:181" s="17" customFormat="1" x14ac:dyDescent="0.2">
      <c r="A141" s="159" t="str">
        <f t="array" ref="A141">IF(ISERROR(INDEX(Lookup_PestUse!$A$1:$D$876,SMALL(IF(Lookup_PestUse!$B$1:$B$876='Input Data'!$C$12,ROW(Lookup_PestUse!$B$1:$B$876)),ROW(Lookup_PestUse!227:227)),1)),"",INDEX(Lookup_PestUse!$A$1:$B$876,SMALL(IF(Lookup_PestUse!$B$1:$B$876='Input Data'!$C$12,ROW(Lookup_PestUse!$B$1:$B$876)),ROW(Lookup_PestUse!227:227)),1))</f>
        <v/>
      </c>
      <c r="B141" s="165" t="str">
        <f t="array" ref="B141">IF(ISERROR(INDEX(Lookup_PestUse!$A$1:$D$876,MATCH(1,(Lookup_PestUse!$A$1:$A$876=$A141)*(Lookup_PestUse!$B$1:$B$876='Input Data'!$C$12),0),3)),"",INDEX(Lookup_PestUse!$A$1:$D$876,MATCH(1,(Lookup_PestUse!$A$1:$A$876=$A141)*(Lookup_PestUse!$B$1:$B$876='Input Data'!$C$12),0),3))</f>
        <v/>
      </c>
      <c r="C141" s="166" t="str">
        <f t="array" ref="C141">IF(ISERROR(INDEX(Lookup_PestUse!$A$1:$D$876,MATCH(1,(Lookup_PestUse!$A$1:$A$876=$A141)*(Lookup_PestUse!$B$1:$B$876='Input Data'!$C$12),0),4)),"",INDEX(Lookup_PestUse!$A$1:$D$876,MATCH(1,(Lookup_PestUse!$A$1:$A$876=$A141)*(Lookup_PestUse!$B$1:$B$876='Input Data'!$C$12),0),4))</f>
        <v/>
      </c>
      <c r="D141" s="162"/>
      <c r="E141" s="163"/>
      <c r="F141" s="152"/>
      <c r="G141" s="162"/>
      <c r="H141" s="164"/>
      <c r="I141" s="164"/>
      <c r="J141" s="164"/>
      <c r="K141" s="163"/>
      <c r="L141" s="151"/>
      <c r="M141" s="147"/>
      <c r="N141" s="147"/>
      <c r="O141" s="147"/>
      <c r="P141" s="147"/>
      <c r="Q141" s="147"/>
      <c r="R141" s="147"/>
      <c r="S141" s="147"/>
      <c r="T141" s="147"/>
      <c r="U141" s="147"/>
      <c r="V141" s="148"/>
      <c r="W141" s="151"/>
      <c r="X141" s="143"/>
      <c r="Y141" s="143"/>
      <c r="Z141" s="143"/>
      <c r="AA141" s="143"/>
      <c r="AB141" s="143"/>
      <c r="AC141" s="143"/>
      <c r="AD141" s="143"/>
      <c r="AE141" s="143"/>
      <c r="AF141" s="143"/>
      <c r="AG141" s="143"/>
      <c r="AH141" s="143"/>
      <c r="AI141" s="143"/>
      <c r="AJ141" s="143"/>
      <c r="AK141" s="143"/>
      <c r="AL141" s="143"/>
      <c r="AM141" s="143"/>
      <c r="AN141" s="143"/>
      <c r="AO141" s="143"/>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row>
    <row r="142" spans="1:181" s="17" customFormat="1" x14ac:dyDescent="0.2">
      <c r="A142" s="159" t="str">
        <f t="array" ref="A142">IF(ISERROR(INDEX(Lookup_PestUse!$A$1:$D$876,SMALL(IF(Lookup_PestUse!$B$1:$B$876='Input Data'!$C$12,ROW(Lookup_PestUse!$B$1:$B$876)),ROW(Lookup_PestUse!228:228)),1)),"",INDEX(Lookup_PestUse!$A$1:$B$876,SMALL(IF(Lookup_PestUse!$B$1:$B$876='Input Data'!$C$12,ROW(Lookup_PestUse!$B$1:$B$876)),ROW(Lookup_PestUse!228:228)),1))</f>
        <v/>
      </c>
      <c r="B142" s="165" t="str">
        <f t="array" ref="B142">IF(ISERROR(INDEX(Lookup_PestUse!$A$1:$D$876,MATCH(1,(Lookup_PestUse!$A$1:$A$876=$A142)*(Lookup_PestUse!$B$1:$B$876='Input Data'!$C$12),0),3)),"",INDEX(Lookup_PestUse!$A$1:$D$876,MATCH(1,(Lookup_PestUse!$A$1:$A$876=$A142)*(Lookup_PestUse!$B$1:$B$876='Input Data'!$C$12),0),3))</f>
        <v/>
      </c>
      <c r="C142" s="166" t="str">
        <f t="array" ref="C142">IF(ISERROR(INDEX(Lookup_PestUse!$A$1:$D$876,MATCH(1,(Lookup_PestUse!$A$1:$A$876=$A142)*(Lookup_PestUse!$B$1:$B$876='Input Data'!$C$12),0),4)),"",INDEX(Lookup_PestUse!$A$1:$D$876,MATCH(1,(Lookup_PestUse!$A$1:$A$876=$A142)*(Lookup_PestUse!$B$1:$B$876='Input Data'!$C$12),0),4))</f>
        <v/>
      </c>
      <c r="D142" s="162"/>
      <c r="E142" s="163"/>
      <c r="F142" s="152"/>
      <c r="G142" s="162"/>
      <c r="H142" s="164"/>
      <c r="I142" s="164"/>
      <c r="J142" s="164"/>
      <c r="K142" s="163"/>
      <c r="L142" s="151"/>
      <c r="M142" s="147"/>
      <c r="N142" s="147"/>
      <c r="O142" s="147"/>
      <c r="P142" s="147"/>
      <c r="Q142" s="147"/>
      <c r="R142" s="147"/>
      <c r="S142" s="147"/>
      <c r="T142" s="147"/>
      <c r="U142" s="147"/>
      <c r="V142" s="148"/>
      <c r="W142" s="151"/>
      <c r="X142" s="143"/>
      <c r="Y142" s="143"/>
      <c r="Z142" s="143"/>
      <c r="AA142" s="143"/>
      <c r="AB142" s="143"/>
      <c r="AC142" s="143"/>
      <c r="AD142" s="143"/>
      <c r="AE142" s="143"/>
      <c r="AF142" s="143"/>
      <c r="AG142" s="143"/>
      <c r="AH142" s="143"/>
      <c r="AI142" s="143"/>
      <c r="AJ142" s="143"/>
      <c r="AK142" s="143"/>
      <c r="AL142" s="143"/>
      <c r="AM142" s="143"/>
      <c r="AN142" s="143"/>
      <c r="AO142" s="143"/>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row>
    <row r="143" spans="1:181" s="17" customFormat="1" x14ac:dyDescent="0.2">
      <c r="A143" s="159" t="str">
        <f t="array" ref="A143">IF(ISERROR(INDEX(Lookup_PestUse!$A$1:$D$876,SMALL(IF(Lookup_PestUse!$B$1:$B$876='Input Data'!$C$12,ROW(Lookup_PestUse!$B$1:$B$876)),ROW(Lookup_PestUse!229:229)),1)),"",INDEX(Lookup_PestUse!$A$1:$B$876,SMALL(IF(Lookup_PestUse!$B$1:$B$876='Input Data'!$C$12,ROW(Lookup_PestUse!$B$1:$B$876)),ROW(Lookup_PestUse!229:229)),1))</f>
        <v/>
      </c>
      <c r="B143" s="165" t="str">
        <f t="array" ref="B143">IF(ISERROR(INDEX(Lookup_PestUse!$A$1:$D$876,MATCH(1,(Lookup_PestUse!$A$1:$A$876=$A143)*(Lookup_PestUse!$B$1:$B$876='Input Data'!$C$12),0),3)),"",INDEX(Lookup_PestUse!$A$1:$D$876,MATCH(1,(Lookup_PestUse!$A$1:$A$876=$A143)*(Lookup_PestUse!$B$1:$B$876='Input Data'!$C$12),0),3))</f>
        <v/>
      </c>
      <c r="C143" s="166" t="str">
        <f t="array" ref="C143">IF(ISERROR(INDEX(Lookup_PestUse!$A$1:$D$876,MATCH(1,(Lookup_PestUse!$A$1:$A$876=$A143)*(Lookup_PestUse!$B$1:$B$876='Input Data'!$C$12),0),4)),"",INDEX(Lookup_PestUse!$A$1:$D$876,MATCH(1,(Lookup_PestUse!$A$1:$A$876=$A143)*(Lookup_PestUse!$B$1:$B$876='Input Data'!$C$12),0),4))</f>
        <v/>
      </c>
      <c r="D143" s="162"/>
      <c r="E143" s="163"/>
      <c r="F143" s="152"/>
      <c r="G143" s="162"/>
      <c r="H143" s="164"/>
      <c r="I143" s="164"/>
      <c r="J143" s="164"/>
      <c r="K143" s="163"/>
      <c r="L143" s="151"/>
      <c r="M143" s="147"/>
      <c r="N143" s="147"/>
      <c r="O143" s="147"/>
      <c r="P143" s="147"/>
      <c r="Q143" s="147"/>
      <c r="R143" s="147"/>
      <c r="S143" s="147"/>
      <c r="T143" s="147"/>
      <c r="U143" s="147"/>
      <c r="V143" s="148"/>
      <c r="W143" s="151"/>
      <c r="X143" s="143"/>
      <c r="Y143" s="143"/>
      <c r="Z143" s="143"/>
      <c r="AA143" s="143"/>
      <c r="AB143" s="143"/>
      <c r="AC143" s="143"/>
      <c r="AD143" s="143"/>
      <c r="AE143" s="143"/>
      <c r="AF143" s="143"/>
      <c r="AG143" s="143"/>
      <c r="AH143" s="143"/>
      <c r="AI143" s="143"/>
      <c r="AJ143" s="143"/>
      <c r="AK143" s="143"/>
      <c r="AL143" s="143"/>
      <c r="AM143" s="143"/>
      <c r="AN143" s="143"/>
      <c r="AO143" s="143"/>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row>
    <row r="144" spans="1:181" s="17" customFormat="1" x14ac:dyDescent="0.2">
      <c r="A144" s="159" t="str">
        <f t="array" ref="A144">IF(ISERROR(INDEX(Lookup_PestUse!$A$1:$D$876,SMALL(IF(Lookup_PestUse!$B$1:$B$876='Input Data'!$C$12,ROW(Lookup_PestUse!$B$1:$B$876)),ROW(Lookup_PestUse!230:230)),1)),"",INDEX(Lookup_PestUse!$A$1:$B$876,SMALL(IF(Lookup_PestUse!$B$1:$B$876='Input Data'!$C$12,ROW(Lookup_PestUse!$B$1:$B$876)),ROW(Lookup_PestUse!230:230)),1))</f>
        <v/>
      </c>
      <c r="B144" s="165" t="str">
        <f t="array" ref="B144">IF(ISERROR(INDEX(Lookup_PestUse!$A$1:$D$876,MATCH(1,(Lookup_PestUse!$A$1:$A$876=$A144)*(Lookup_PestUse!$B$1:$B$876='Input Data'!$C$12),0),3)),"",INDEX(Lookup_PestUse!$A$1:$D$876,MATCH(1,(Lookup_PestUse!$A$1:$A$876=$A144)*(Lookup_PestUse!$B$1:$B$876='Input Data'!$C$12),0),3))</f>
        <v/>
      </c>
      <c r="C144" s="166" t="str">
        <f t="array" ref="C144">IF(ISERROR(INDEX(Lookup_PestUse!$A$1:$D$876,MATCH(1,(Lookup_PestUse!$A$1:$A$876=$A144)*(Lookup_PestUse!$B$1:$B$876='Input Data'!$C$12),0),4)),"",INDEX(Lookup_PestUse!$A$1:$D$876,MATCH(1,(Lookup_PestUse!$A$1:$A$876=$A144)*(Lookup_PestUse!$B$1:$B$876='Input Data'!$C$12),0),4))</f>
        <v/>
      </c>
      <c r="D144" s="162"/>
      <c r="E144" s="163"/>
      <c r="F144" s="152"/>
      <c r="G144" s="162"/>
      <c r="H144" s="164"/>
      <c r="I144" s="164"/>
      <c r="J144" s="164"/>
      <c r="K144" s="163"/>
      <c r="L144" s="151"/>
      <c r="M144" s="147"/>
      <c r="N144" s="147"/>
      <c r="O144" s="147"/>
      <c r="P144" s="147"/>
      <c r="Q144" s="147"/>
      <c r="R144" s="147"/>
      <c r="S144" s="147"/>
      <c r="T144" s="147"/>
      <c r="U144" s="147"/>
      <c r="V144" s="148"/>
      <c r="W144" s="151"/>
      <c r="X144" s="143"/>
      <c r="Y144" s="143"/>
      <c r="Z144" s="143"/>
      <c r="AA144" s="143"/>
      <c r="AB144" s="143"/>
      <c r="AC144" s="143"/>
      <c r="AD144" s="143"/>
      <c r="AE144" s="143"/>
      <c r="AF144" s="143"/>
      <c r="AG144" s="143"/>
      <c r="AH144" s="143"/>
      <c r="AI144" s="143"/>
      <c r="AJ144" s="143"/>
      <c r="AK144" s="143"/>
      <c r="AL144" s="143"/>
      <c r="AM144" s="143"/>
      <c r="AN144" s="143"/>
      <c r="AO144" s="143"/>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row>
    <row r="145" spans="1:181" s="17" customFormat="1" x14ac:dyDescent="0.2">
      <c r="A145" s="159" t="str">
        <f t="array" ref="A145">IF(ISERROR(INDEX(Lookup_PestUse!$A$1:$D$876,SMALL(IF(Lookup_PestUse!$B$1:$B$876='Input Data'!$C$12,ROW(Lookup_PestUse!$B$1:$B$876)),ROW(Lookup_PestUse!231:231)),1)),"",INDEX(Lookup_PestUse!$A$1:$B$876,SMALL(IF(Lookup_PestUse!$B$1:$B$876='Input Data'!$C$12,ROW(Lookup_PestUse!$B$1:$B$876)),ROW(Lookup_PestUse!231:231)),1))</f>
        <v/>
      </c>
      <c r="B145" s="165" t="str">
        <f t="array" ref="B145">IF(ISERROR(INDEX(Lookup_PestUse!$A$1:$D$876,MATCH(1,(Lookup_PestUse!$A$1:$A$876=$A145)*(Lookup_PestUse!$B$1:$B$876='Input Data'!$C$12),0),3)),"",INDEX(Lookup_PestUse!$A$1:$D$876,MATCH(1,(Lookup_PestUse!$A$1:$A$876=$A145)*(Lookup_PestUse!$B$1:$B$876='Input Data'!$C$12),0),3))</f>
        <v/>
      </c>
      <c r="C145" s="166" t="str">
        <f t="array" ref="C145">IF(ISERROR(INDEX(Lookup_PestUse!$A$1:$D$876,MATCH(1,(Lookup_PestUse!$A$1:$A$876=$A145)*(Lookup_PestUse!$B$1:$B$876='Input Data'!$C$12),0),4)),"",INDEX(Lookup_PestUse!$A$1:$D$876,MATCH(1,(Lookup_PestUse!$A$1:$A$876=$A145)*(Lookup_PestUse!$B$1:$B$876='Input Data'!$C$12),0),4))</f>
        <v/>
      </c>
      <c r="D145" s="162"/>
      <c r="E145" s="163"/>
      <c r="F145" s="152"/>
      <c r="G145" s="162"/>
      <c r="H145" s="164"/>
      <c r="I145" s="164"/>
      <c r="J145" s="164"/>
      <c r="K145" s="163"/>
      <c r="L145" s="151"/>
      <c r="M145" s="147"/>
      <c r="N145" s="147"/>
      <c r="O145" s="147"/>
      <c r="P145" s="147"/>
      <c r="Q145" s="147"/>
      <c r="R145" s="147"/>
      <c r="S145" s="147"/>
      <c r="T145" s="147"/>
      <c r="U145" s="147"/>
      <c r="V145" s="148"/>
      <c r="W145" s="151"/>
      <c r="X145" s="143"/>
      <c r="Y145" s="143"/>
      <c r="Z145" s="143"/>
      <c r="AA145" s="143"/>
      <c r="AB145" s="143"/>
      <c r="AC145" s="143"/>
      <c r="AD145" s="143"/>
      <c r="AE145" s="143"/>
      <c r="AF145" s="143"/>
      <c r="AG145" s="143"/>
      <c r="AH145" s="143"/>
      <c r="AI145" s="143"/>
      <c r="AJ145" s="143"/>
      <c r="AK145" s="143"/>
      <c r="AL145" s="143"/>
      <c r="AM145" s="143"/>
      <c r="AN145" s="143"/>
      <c r="AO145" s="143"/>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row>
    <row r="146" spans="1:181" s="17" customFormat="1" x14ac:dyDescent="0.2">
      <c r="A146" s="159" t="str">
        <f t="array" ref="A146">IF(ISERROR(INDEX(Lookup_PestUse!$A$1:$D$876,SMALL(IF(Lookup_PestUse!$B$1:$B$876='Input Data'!$C$12,ROW(Lookup_PestUse!$B$1:$B$876)),ROW(Lookup_PestUse!232:232)),1)),"",INDEX(Lookup_PestUse!$A$1:$B$876,SMALL(IF(Lookup_PestUse!$B$1:$B$876='Input Data'!$C$12,ROW(Lookup_PestUse!$B$1:$B$876)),ROW(Lookup_PestUse!232:232)),1))</f>
        <v/>
      </c>
      <c r="B146" s="165" t="str">
        <f t="array" ref="B146">IF(ISERROR(INDEX(Lookup_PestUse!$A$1:$D$876,MATCH(1,(Lookup_PestUse!$A$1:$A$876=$A146)*(Lookup_PestUse!$B$1:$B$876='Input Data'!$C$12),0),3)),"",INDEX(Lookup_PestUse!$A$1:$D$876,MATCH(1,(Lookup_PestUse!$A$1:$A$876=$A146)*(Lookup_PestUse!$B$1:$B$876='Input Data'!$C$12),0),3))</f>
        <v/>
      </c>
      <c r="C146" s="166" t="str">
        <f t="array" ref="C146">IF(ISERROR(INDEX(Lookup_PestUse!$A$1:$D$876,MATCH(1,(Lookup_PestUse!$A$1:$A$876=$A146)*(Lookup_PestUse!$B$1:$B$876='Input Data'!$C$12),0),4)),"",INDEX(Lookup_PestUse!$A$1:$D$876,MATCH(1,(Lookup_PestUse!$A$1:$A$876=$A146)*(Lookup_PestUse!$B$1:$B$876='Input Data'!$C$12),0),4))</f>
        <v/>
      </c>
      <c r="D146" s="162"/>
      <c r="E146" s="163"/>
      <c r="F146" s="152"/>
      <c r="G146" s="162"/>
      <c r="H146" s="164"/>
      <c r="I146" s="164"/>
      <c r="J146" s="164"/>
      <c r="K146" s="163"/>
      <c r="L146" s="151"/>
      <c r="M146" s="147"/>
      <c r="N146" s="147"/>
      <c r="O146" s="147"/>
      <c r="P146" s="147"/>
      <c r="Q146" s="147"/>
      <c r="R146" s="147"/>
      <c r="S146" s="147"/>
      <c r="T146" s="147"/>
      <c r="U146" s="147"/>
      <c r="V146" s="148"/>
      <c r="W146" s="151"/>
      <c r="X146" s="143"/>
      <c r="Y146" s="143"/>
      <c r="Z146" s="143"/>
      <c r="AA146" s="143"/>
      <c r="AB146" s="143"/>
      <c r="AC146" s="143"/>
      <c r="AD146" s="143"/>
      <c r="AE146" s="143"/>
      <c r="AF146" s="143"/>
      <c r="AG146" s="143"/>
      <c r="AH146" s="143"/>
      <c r="AI146" s="143"/>
      <c r="AJ146" s="143"/>
      <c r="AK146" s="143"/>
      <c r="AL146" s="143"/>
      <c r="AM146" s="143"/>
      <c r="AN146" s="143"/>
      <c r="AO146" s="143"/>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row>
    <row r="147" spans="1:181" s="17" customFormat="1" x14ac:dyDescent="0.2">
      <c r="A147" s="159" t="str">
        <f t="array" ref="A147">IF(ISERROR(INDEX(Lookup_PestUse!$A$1:$D$876,SMALL(IF(Lookup_PestUse!$B$1:$B$876='Input Data'!$C$12,ROW(Lookup_PestUse!$B$1:$B$876)),ROW(Lookup_PestUse!233:233)),1)),"",INDEX(Lookup_PestUse!$A$1:$B$876,SMALL(IF(Lookup_PestUse!$B$1:$B$876='Input Data'!$C$12,ROW(Lookup_PestUse!$B$1:$B$876)),ROW(Lookup_PestUse!233:233)),1))</f>
        <v/>
      </c>
      <c r="B147" s="165" t="str">
        <f t="array" ref="B147">IF(ISERROR(INDEX(Lookup_PestUse!$A$1:$D$876,MATCH(1,(Lookup_PestUse!$A$1:$A$876=$A147)*(Lookup_PestUse!$B$1:$B$876='Input Data'!$C$12),0),3)),"",INDEX(Lookup_PestUse!$A$1:$D$876,MATCH(1,(Lookup_PestUse!$A$1:$A$876=$A147)*(Lookup_PestUse!$B$1:$B$876='Input Data'!$C$12),0),3))</f>
        <v/>
      </c>
      <c r="C147" s="166" t="str">
        <f t="array" ref="C147">IF(ISERROR(INDEX(Lookup_PestUse!$A$1:$D$876,MATCH(1,(Lookup_PestUse!$A$1:$A$876=$A147)*(Lookup_PestUse!$B$1:$B$876='Input Data'!$C$12),0),4)),"",INDEX(Lookup_PestUse!$A$1:$D$876,MATCH(1,(Lookup_PestUse!$A$1:$A$876=$A147)*(Lookup_PestUse!$B$1:$B$876='Input Data'!$C$12),0),4))</f>
        <v/>
      </c>
      <c r="D147" s="162"/>
      <c r="E147" s="163"/>
      <c r="F147" s="152"/>
      <c r="G147" s="162"/>
      <c r="H147" s="164"/>
      <c r="I147" s="164"/>
      <c r="J147" s="164"/>
      <c r="K147" s="163"/>
      <c r="L147" s="151"/>
      <c r="M147" s="147"/>
      <c r="N147" s="147"/>
      <c r="O147" s="147"/>
      <c r="P147" s="147"/>
      <c r="Q147" s="147"/>
      <c r="R147" s="147"/>
      <c r="S147" s="147"/>
      <c r="T147" s="147"/>
      <c r="U147" s="147"/>
      <c r="V147" s="148"/>
      <c r="W147" s="151"/>
      <c r="X147" s="143"/>
      <c r="Y147" s="143"/>
      <c r="Z147" s="143"/>
      <c r="AA147" s="143"/>
      <c r="AB147" s="143"/>
      <c r="AC147" s="143"/>
      <c r="AD147" s="143"/>
      <c r="AE147" s="143"/>
      <c r="AF147" s="143"/>
      <c r="AG147" s="143"/>
      <c r="AH147" s="143"/>
      <c r="AI147" s="143"/>
      <c r="AJ147" s="143"/>
      <c r="AK147" s="143"/>
      <c r="AL147" s="143"/>
      <c r="AM147" s="143"/>
      <c r="AN147" s="143"/>
      <c r="AO147" s="143"/>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row>
    <row r="148" spans="1:181" s="17" customFormat="1" x14ac:dyDescent="0.2">
      <c r="A148" s="159" t="str">
        <f t="array" ref="A148">IF(ISERROR(INDEX(Lookup_PestUse!$A$1:$D$876,SMALL(IF(Lookup_PestUse!$B$1:$B$876='Input Data'!$C$12,ROW(Lookup_PestUse!$B$1:$B$876)),ROW(Lookup_PestUse!234:234)),1)),"",INDEX(Lookup_PestUse!$A$1:$B$876,SMALL(IF(Lookup_PestUse!$B$1:$B$876='Input Data'!$C$12,ROW(Lookup_PestUse!$B$1:$B$876)),ROW(Lookup_PestUse!234:234)),1))</f>
        <v/>
      </c>
      <c r="B148" s="165" t="str">
        <f t="array" ref="B148">IF(ISERROR(INDEX(Lookup_PestUse!$A$1:$D$876,MATCH(1,(Lookup_PestUse!$A$1:$A$876=$A148)*(Lookup_PestUse!$B$1:$B$876='Input Data'!$C$12),0),3)),"",INDEX(Lookup_PestUse!$A$1:$D$876,MATCH(1,(Lookup_PestUse!$A$1:$A$876=$A148)*(Lookup_PestUse!$B$1:$B$876='Input Data'!$C$12),0),3))</f>
        <v/>
      </c>
      <c r="C148" s="166" t="str">
        <f t="array" ref="C148">IF(ISERROR(INDEX(Lookup_PestUse!$A$1:$D$876,MATCH(1,(Lookup_PestUse!$A$1:$A$876=$A148)*(Lookup_PestUse!$B$1:$B$876='Input Data'!$C$12),0),4)),"",INDEX(Lookup_PestUse!$A$1:$D$876,MATCH(1,(Lookup_PestUse!$A$1:$A$876=$A148)*(Lookup_PestUse!$B$1:$B$876='Input Data'!$C$12),0),4))</f>
        <v/>
      </c>
      <c r="D148" s="162"/>
      <c r="E148" s="163"/>
      <c r="F148" s="152"/>
      <c r="G148" s="162"/>
      <c r="H148" s="164"/>
      <c r="I148" s="164"/>
      <c r="J148" s="164"/>
      <c r="K148" s="163"/>
      <c r="L148" s="151"/>
      <c r="M148" s="147"/>
      <c r="N148" s="147"/>
      <c r="O148" s="147"/>
      <c r="P148" s="147"/>
      <c r="Q148" s="147"/>
      <c r="R148" s="147"/>
      <c r="S148" s="147"/>
      <c r="T148" s="147"/>
      <c r="U148" s="147"/>
      <c r="V148" s="148"/>
      <c r="W148" s="151"/>
      <c r="X148" s="143"/>
      <c r="Y148" s="143"/>
      <c r="Z148" s="143"/>
      <c r="AA148" s="143"/>
      <c r="AB148" s="143"/>
      <c r="AC148" s="143"/>
      <c r="AD148" s="143"/>
      <c r="AE148" s="143"/>
      <c r="AF148" s="143"/>
      <c r="AG148" s="143"/>
      <c r="AH148" s="143"/>
      <c r="AI148" s="143"/>
      <c r="AJ148" s="143"/>
      <c r="AK148" s="143"/>
      <c r="AL148" s="143"/>
      <c r="AM148" s="143"/>
      <c r="AN148" s="143"/>
      <c r="AO148" s="143"/>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row>
    <row r="149" spans="1:181" s="17" customFormat="1" x14ac:dyDescent="0.2">
      <c r="A149" s="159" t="str">
        <f t="array" ref="A149">IF(ISERROR(INDEX(Lookup_PestUse!$A$1:$D$876,SMALL(IF(Lookup_PestUse!$B$1:$B$876='Input Data'!$C$12,ROW(Lookup_PestUse!$B$1:$B$876)),ROW(Lookup_PestUse!235:235)),1)),"",INDEX(Lookup_PestUse!$A$1:$B$876,SMALL(IF(Lookup_PestUse!$B$1:$B$876='Input Data'!$C$12,ROW(Lookup_PestUse!$B$1:$B$876)),ROW(Lookup_PestUse!235:235)),1))</f>
        <v/>
      </c>
      <c r="B149" s="165" t="str">
        <f t="array" ref="B149">IF(ISERROR(INDEX(Lookup_PestUse!$A$1:$D$876,MATCH(1,(Lookup_PestUse!$A$1:$A$876=$A149)*(Lookup_PestUse!$B$1:$B$876='Input Data'!$C$12),0),3)),"",INDEX(Lookup_PestUse!$A$1:$D$876,MATCH(1,(Lookup_PestUse!$A$1:$A$876=$A149)*(Lookup_PestUse!$B$1:$B$876='Input Data'!$C$12),0),3))</f>
        <v/>
      </c>
      <c r="C149" s="166" t="str">
        <f t="array" ref="C149">IF(ISERROR(INDEX(Lookup_PestUse!$A$1:$D$876,MATCH(1,(Lookup_PestUse!$A$1:$A$876=$A149)*(Lookup_PestUse!$B$1:$B$876='Input Data'!$C$12),0),4)),"",INDEX(Lookup_PestUse!$A$1:$D$876,MATCH(1,(Lookup_PestUse!$A$1:$A$876=$A149)*(Lookup_PestUse!$B$1:$B$876='Input Data'!$C$12),0),4))</f>
        <v/>
      </c>
      <c r="D149" s="162"/>
      <c r="E149" s="163"/>
      <c r="F149" s="152"/>
      <c r="G149" s="162"/>
      <c r="H149" s="164"/>
      <c r="I149" s="164"/>
      <c r="J149" s="164"/>
      <c r="K149" s="163"/>
      <c r="L149" s="151"/>
      <c r="M149" s="147"/>
      <c r="N149" s="147"/>
      <c r="O149" s="147"/>
      <c r="P149" s="147"/>
      <c r="Q149" s="147"/>
      <c r="R149" s="147"/>
      <c r="S149" s="147"/>
      <c r="T149" s="147"/>
      <c r="U149" s="147"/>
      <c r="V149" s="148"/>
      <c r="W149" s="151"/>
      <c r="X149" s="143"/>
      <c r="Y149" s="143"/>
      <c r="Z149" s="143"/>
      <c r="AA149" s="143"/>
      <c r="AB149" s="143"/>
      <c r="AC149" s="143"/>
      <c r="AD149" s="143"/>
      <c r="AE149" s="143"/>
      <c r="AF149" s="143"/>
      <c r="AG149" s="143"/>
      <c r="AH149" s="143"/>
      <c r="AI149" s="143"/>
      <c r="AJ149" s="143"/>
      <c r="AK149" s="143"/>
      <c r="AL149" s="143"/>
      <c r="AM149" s="143"/>
      <c r="AN149" s="143"/>
      <c r="AO149" s="143"/>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row>
    <row r="150" spans="1:181" s="17" customFormat="1" x14ac:dyDescent="0.2">
      <c r="A150" s="159" t="str">
        <f t="array" ref="A150">IF(ISERROR(INDEX(Lookup_PestUse!$A$1:$D$876,SMALL(IF(Lookup_PestUse!$B$1:$B$876='Input Data'!$C$12,ROW(Lookup_PestUse!$B$1:$B$876)),ROW(Lookup_PestUse!236:236)),1)),"",INDEX(Lookup_PestUse!$A$1:$B$876,SMALL(IF(Lookup_PestUse!$B$1:$B$876='Input Data'!$C$12,ROW(Lookup_PestUse!$B$1:$B$876)),ROW(Lookup_PestUse!236:236)),1))</f>
        <v/>
      </c>
      <c r="B150" s="165" t="str">
        <f t="array" ref="B150">IF(ISERROR(INDEX(Lookup_PestUse!$A$1:$D$876,MATCH(1,(Lookup_PestUse!$A$1:$A$876=$A150)*(Lookup_PestUse!$B$1:$B$876='Input Data'!$C$12),0),3)),"",INDEX(Lookup_PestUse!$A$1:$D$876,MATCH(1,(Lookup_PestUse!$A$1:$A$876=$A150)*(Lookup_PestUse!$B$1:$B$876='Input Data'!$C$12),0),3))</f>
        <v/>
      </c>
      <c r="C150" s="166" t="str">
        <f t="array" ref="C150">IF(ISERROR(INDEX(Lookup_PestUse!$A$1:$D$876,MATCH(1,(Lookup_PestUse!$A$1:$A$876=$A150)*(Lookup_PestUse!$B$1:$B$876='Input Data'!$C$12),0),4)),"",INDEX(Lookup_PestUse!$A$1:$D$876,MATCH(1,(Lookup_PestUse!$A$1:$A$876=$A150)*(Lookup_PestUse!$B$1:$B$876='Input Data'!$C$12),0),4))</f>
        <v/>
      </c>
      <c r="D150" s="162"/>
      <c r="E150" s="163"/>
      <c r="F150" s="152"/>
      <c r="G150" s="162"/>
      <c r="H150" s="164"/>
      <c r="I150" s="164"/>
      <c r="J150" s="164"/>
      <c r="K150" s="163"/>
      <c r="L150" s="151"/>
      <c r="M150" s="147"/>
      <c r="N150" s="147"/>
      <c r="O150" s="147"/>
      <c r="P150" s="147"/>
      <c r="Q150" s="147"/>
      <c r="R150" s="147"/>
      <c r="S150" s="147"/>
      <c r="T150" s="147"/>
      <c r="U150" s="147"/>
      <c r="V150" s="148"/>
      <c r="W150" s="151"/>
      <c r="X150" s="143"/>
      <c r="Y150" s="143"/>
      <c r="Z150" s="143"/>
      <c r="AA150" s="143"/>
      <c r="AB150" s="143"/>
      <c r="AC150" s="143"/>
      <c r="AD150" s="143"/>
      <c r="AE150" s="143"/>
      <c r="AF150" s="143"/>
      <c r="AG150" s="143"/>
      <c r="AH150" s="143"/>
      <c r="AI150" s="143"/>
      <c r="AJ150" s="143"/>
      <c r="AK150" s="143"/>
      <c r="AL150" s="143"/>
      <c r="AM150" s="143"/>
      <c r="AN150" s="143"/>
      <c r="AO150" s="143"/>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row>
    <row r="151" spans="1:181" s="17" customFormat="1" x14ac:dyDescent="0.2">
      <c r="A151" s="159" t="str">
        <f t="array" ref="A151">IF(ISERROR(INDEX(Lookup_PestUse!$A$1:$D$876,SMALL(IF(Lookup_PestUse!$B$1:$B$876='Input Data'!$C$12,ROW(Lookup_PestUse!$B$1:$B$876)),ROW(Lookup_PestUse!237:237)),1)),"",INDEX(Lookup_PestUse!$A$1:$B$876,SMALL(IF(Lookup_PestUse!$B$1:$B$876='Input Data'!$C$12,ROW(Lookup_PestUse!$B$1:$B$876)),ROW(Lookup_PestUse!237:237)),1))</f>
        <v/>
      </c>
      <c r="B151" s="165" t="str">
        <f t="array" ref="B151">IF(ISERROR(INDEX(Lookup_PestUse!$A$1:$D$876,MATCH(1,(Lookup_PestUse!$A$1:$A$876=$A151)*(Lookup_PestUse!$B$1:$B$876='Input Data'!$C$12),0),3)),"",INDEX(Lookup_PestUse!$A$1:$D$876,MATCH(1,(Lookup_PestUse!$A$1:$A$876=$A151)*(Lookup_PestUse!$B$1:$B$876='Input Data'!$C$12),0),3))</f>
        <v/>
      </c>
      <c r="C151" s="166" t="str">
        <f t="array" ref="C151">IF(ISERROR(INDEX(Lookup_PestUse!$A$1:$D$876,MATCH(1,(Lookup_PestUse!$A$1:$A$876=$A151)*(Lookup_PestUse!$B$1:$B$876='Input Data'!$C$12),0),4)),"",INDEX(Lookup_PestUse!$A$1:$D$876,MATCH(1,(Lookup_PestUse!$A$1:$A$876=$A151)*(Lookup_PestUse!$B$1:$B$876='Input Data'!$C$12),0),4))</f>
        <v/>
      </c>
      <c r="D151" s="162"/>
      <c r="E151" s="163"/>
      <c r="F151" s="152"/>
      <c r="G151" s="162"/>
      <c r="H151" s="164"/>
      <c r="I151" s="164"/>
      <c r="J151" s="164"/>
      <c r="K151" s="163"/>
      <c r="L151" s="151"/>
      <c r="M151" s="147"/>
      <c r="N151" s="147"/>
      <c r="O151" s="147"/>
      <c r="P151" s="147"/>
      <c r="Q151" s="147"/>
      <c r="R151" s="147"/>
      <c r="S151" s="147"/>
      <c r="T151" s="147"/>
      <c r="U151" s="147"/>
      <c r="V151" s="148"/>
      <c r="W151" s="151"/>
      <c r="X151" s="143"/>
      <c r="Y151" s="143"/>
      <c r="Z151" s="143"/>
      <c r="AA151" s="143"/>
      <c r="AB151" s="143"/>
      <c r="AC151" s="143"/>
      <c r="AD151" s="143"/>
      <c r="AE151" s="143"/>
      <c r="AF151" s="143"/>
      <c r="AG151" s="143"/>
      <c r="AH151" s="143"/>
      <c r="AI151" s="143"/>
      <c r="AJ151" s="143"/>
      <c r="AK151" s="143"/>
      <c r="AL151" s="143"/>
      <c r="AM151" s="143"/>
      <c r="AN151" s="143"/>
      <c r="AO151" s="143"/>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row>
    <row r="152" spans="1:181" s="17" customFormat="1" x14ac:dyDescent="0.2">
      <c r="A152" s="159" t="str">
        <f t="array" ref="A152">IF(ISERROR(INDEX(Lookup_PestUse!$A$1:$D$876,SMALL(IF(Lookup_PestUse!$B$1:$B$876='Input Data'!$C$12,ROW(Lookup_PestUse!$B$1:$B$876)),ROW(Lookup_PestUse!238:238)),1)),"",INDEX(Lookup_PestUse!$A$1:$B$876,SMALL(IF(Lookup_PestUse!$B$1:$B$876='Input Data'!$C$12,ROW(Lookup_PestUse!$B$1:$B$876)),ROW(Lookup_PestUse!238:238)),1))</f>
        <v/>
      </c>
      <c r="B152" s="165" t="str">
        <f t="array" ref="B152">IF(ISERROR(INDEX(Lookup_PestUse!$A$1:$D$876,MATCH(1,(Lookup_PestUse!$A$1:$A$876=$A152)*(Lookup_PestUse!$B$1:$B$876='Input Data'!$C$12),0),3)),"",INDEX(Lookup_PestUse!$A$1:$D$876,MATCH(1,(Lookup_PestUse!$A$1:$A$876=$A152)*(Lookup_PestUse!$B$1:$B$876='Input Data'!$C$12),0),3))</f>
        <v/>
      </c>
      <c r="C152" s="166" t="str">
        <f t="array" ref="C152">IF(ISERROR(INDEX(Lookup_PestUse!$A$1:$D$876,MATCH(1,(Lookup_PestUse!$A$1:$A$876=$A152)*(Lookup_PestUse!$B$1:$B$876='Input Data'!$C$12),0),4)),"",INDEX(Lookup_PestUse!$A$1:$D$876,MATCH(1,(Lookup_PestUse!$A$1:$A$876=$A152)*(Lookup_PestUse!$B$1:$B$876='Input Data'!$C$12),0),4))</f>
        <v/>
      </c>
      <c r="D152" s="162"/>
      <c r="E152" s="163"/>
      <c r="F152" s="152"/>
      <c r="G152" s="162"/>
      <c r="H152" s="164"/>
      <c r="I152" s="164"/>
      <c r="J152" s="164"/>
      <c r="K152" s="163"/>
      <c r="L152" s="151"/>
      <c r="M152" s="147"/>
      <c r="N152" s="147"/>
      <c r="O152" s="147"/>
      <c r="P152" s="147"/>
      <c r="Q152" s="147"/>
      <c r="R152" s="147"/>
      <c r="S152" s="147"/>
      <c r="T152" s="147"/>
      <c r="U152" s="147"/>
      <c r="V152" s="148"/>
      <c r="W152" s="151"/>
      <c r="X152" s="143"/>
      <c r="Y152" s="143"/>
      <c r="Z152" s="143"/>
      <c r="AA152" s="143"/>
      <c r="AB152" s="143"/>
      <c r="AC152" s="143"/>
      <c r="AD152" s="143"/>
      <c r="AE152" s="143"/>
      <c r="AF152" s="143"/>
      <c r="AG152" s="143"/>
      <c r="AH152" s="143"/>
      <c r="AI152" s="143"/>
      <c r="AJ152" s="143"/>
      <c r="AK152" s="143"/>
      <c r="AL152" s="143"/>
      <c r="AM152" s="143"/>
      <c r="AN152" s="143"/>
      <c r="AO152" s="143"/>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1"/>
      <c r="FS152" s="11"/>
      <c r="FT152" s="11"/>
      <c r="FU152" s="11"/>
      <c r="FV152" s="11"/>
      <c r="FW152" s="11"/>
      <c r="FX152" s="11"/>
      <c r="FY152" s="11"/>
    </row>
    <row r="153" spans="1:181" s="17" customFormat="1" x14ac:dyDescent="0.2">
      <c r="A153" s="159" t="str">
        <f t="array" ref="A153">IF(ISERROR(INDEX(Lookup_PestUse!$A$1:$D$876,SMALL(IF(Lookup_PestUse!$B$1:$B$876='Input Data'!$C$12,ROW(Lookup_PestUse!$B$1:$B$876)),ROW(Lookup_PestUse!239:239)),1)),"",INDEX(Lookup_PestUse!$A$1:$B$876,SMALL(IF(Lookup_PestUse!$B$1:$B$876='Input Data'!$C$12,ROW(Lookup_PestUse!$B$1:$B$876)),ROW(Lookup_PestUse!239:239)),1))</f>
        <v/>
      </c>
      <c r="B153" s="165" t="str">
        <f t="array" ref="B153">IF(ISERROR(INDEX(Lookup_PestUse!$A$1:$D$876,MATCH(1,(Lookup_PestUse!$A$1:$A$876=$A153)*(Lookup_PestUse!$B$1:$B$876='Input Data'!$C$12),0),3)),"",INDEX(Lookup_PestUse!$A$1:$D$876,MATCH(1,(Lookup_PestUse!$A$1:$A$876=$A153)*(Lookup_PestUse!$B$1:$B$876='Input Data'!$C$12),0),3))</f>
        <v/>
      </c>
      <c r="C153" s="166" t="str">
        <f t="array" ref="C153">IF(ISERROR(INDEX(Lookup_PestUse!$A$1:$D$876,MATCH(1,(Lookup_PestUse!$A$1:$A$876=$A153)*(Lookup_PestUse!$B$1:$B$876='Input Data'!$C$12),0),4)),"",INDEX(Lookup_PestUse!$A$1:$D$876,MATCH(1,(Lookup_PestUse!$A$1:$A$876=$A153)*(Lookup_PestUse!$B$1:$B$876='Input Data'!$C$12),0),4))</f>
        <v/>
      </c>
      <c r="D153" s="162"/>
      <c r="E153" s="163"/>
      <c r="F153" s="152"/>
      <c r="G153" s="162"/>
      <c r="H153" s="164"/>
      <c r="I153" s="164"/>
      <c r="J153" s="164"/>
      <c r="K153" s="163"/>
      <c r="L153" s="151"/>
      <c r="M153" s="147"/>
      <c r="N153" s="147"/>
      <c r="O153" s="147"/>
      <c r="P153" s="147"/>
      <c r="Q153" s="147"/>
      <c r="R153" s="147"/>
      <c r="S153" s="147"/>
      <c r="T153" s="147"/>
      <c r="U153" s="147"/>
      <c r="V153" s="148"/>
      <c r="W153" s="151"/>
      <c r="X153" s="143"/>
      <c r="Y153" s="143"/>
      <c r="Z153" s="143"/>
      <c r="AA153" s="143"/>
      <c r="AB153" s="143"/>
      <c r="AC153" s="143"/>
      <c r="AD153" s="143"/>
      <c r="AE153" s="143"/>
      <c r="AF153" s="143"/>
      <c r="AG153" s="143"/>
      <c r="AH153" s="143"/>
      <c r="AI153" s="143"/>
      <c r="AJ153" s="143"/>
      <c r="AK153" s="143"/>
      <c r="AL153" s="143"/>
      <c r="AM153" s="143"/>
      <c r="AN153" s="143"/>
      <c r="AO153" s="143"/>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1"/>
      <c r="FS153" s="11"/>
      <c r="FT153" s="11"/>
      <c r="FU153" s="11"/>
      <c r="FV153" s="11"/>
      <c r="FW153" s="11"/>
      <c r="FX153" s="11"/>
      <c r="FY153" s="11"/>
    </row>
    <row r="154" spans="1:181" s="17" customFormat="1" x14ac:dyDescent="0.2">
      <c r="A154" s="159" t="str">
        <f t="array" ref="A154">IF(ISERROR(INDEX(Lookup_PestUse!$A$1:$D$876,SMALL(IF(Lookup_PestUse!$B$1:$B$876='Input Data'!$C$12,ROW(Lookup_PestUse!$B$1:$B$876)),ROW(Lookup_PestUse!240:240)),1)),"",INDEX(Lookup_PestUse!$A$1:$B$876,SMALL(IF(Lookup_PestUse!$B$1:$B$876='Input Data'!$C$12,ROW(Lookup_PestUse!$B$1:$B$876)),ROW(Lookup_PestUse!240:240)),1))</f>
        <v/>
      </c>
      <c r="B154" s="165" t="str">
        <f t="array" ref="B154">IF(ISERROR(INDEX(Lookup_PestUse!$A$1:$D$876,MATCH(1,(Lookup_PestUse!$A$1:$A$876=$A154)*(Lookup_PestUse!$B$1:$B$876='Input Data'!$C$12),0),3)),"",INDEX(Lookup_PestUse!$A$1:$D$876,MATCH(1,(Lookup_PestUse!$A$1:$A$876=$A154)*(Lookup_PestUse!$B$1:$B$876='Input Data'!$C$12),0),3))</f>
        <v/>
      </c>
      <c r="C154" s="166" t="str">
        <f t="array" ref="C154">IF(ISERROR(INDEX(Lookup_PestUse!$A$1:$D$876,MATCH(1,(Lookup_PestUse!$A$1:$A$876=$A154)*(Lookup_PestUse!$B$1:$B$876='Input Data'!$C$12),0),4)),"",INDEX(Lookup_PestUse!$A$1:$D$876,MATCH(1,(Lookup_PestUse!$A$1:$A$876=$A154)*(Lookup_PestUse!$B$1:$B$876='Input Data'!$C$12),0),4))</f>
        <v/>
      </c>
      <c r="D154" s="162"/>
      <c r="E154" s="163"/>
      <c r="F154" s="152"/>
      <c r="G154" s="162"/>
      <c r="H154" s="164"/>
      <c r="I154" s="164"/>
      <c r="J154" s="164"/>
      <c r="K154" s="163"/>
      <c r="L154" s="151"/>
      <c r="M154" s="147"/>
      <c r="N154" s="147"/>
      <c r="O154" s="147"/>
      <c r="P154" s="147"/>
      <c r="Q154" s="147"/>
      <c r="R154" s="147"/>
      <c r="S154" s="147"/>
      <c r="T154" s="147"/>
      <c r="U154" s="147"/>
      <c r="V154" s="148"/>
      <c r="W154" s="151"/>
      <c r="X154" s="143"/>
      <c r="Y154" s="143"/>
      <c r="Z154" s="143"/>
      <c r="AA154" s="143"/>
      <c r="AB154" s="143"/>
      <c r="AC154" s="143"/>
      <c r="AD154" s="143"/>
      <c r="AE154" s="143"/>
      <c r="AF154" s="143"/>
      <c r="AG154" s="143"/>
      <c r="AH154" s="143"/>
      <c r="AI154" s="143"/>
      <c r="AJ154" s="143"/>
      <c r="AK154" s="143"/>
      <c r="AL154" s="143"/>
      <c r="AM154" s="143"/>
      <c r="AN154" s="143"/>
      <c r="AO154" s="143"/>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1"/>
      <c r="FS154" s="11"/>
      <c r="FT154" s="11"/>
      <c r="FU154" s="11"/>
      <c r="FV154" s="11"/>
      <c r="FW154" s="11"/>
      <c r="FX154" s="11"/>
      <c r="FY154" s="11"/>
    </row>
    <row r="155" spans="1:181" s="17" customFormat="1" x14ac:dyDescent="0.2">
      <c r="A155" s="159" t="str">
        <f t="array" ref="A155">IF(ISERROR(INDEX(Lookup_PestUse!$A$1:$D$876,SMALL(IF(Lookup_PestUse!$B$1:$B$876='Input Data'!$C$12,ROW(Lookup_PestUse!$B$1:$B$876)),ROW(Lookup_PestUse!241:241)),1)),"",INDEX(Lookup_PestUse!$A$1:$B$876,SMALL(IF(Lookup_PestUse!$B$1:$B$876='Input Data'!$C$12,ROW(Lookup_PestUse!$B$1:$B$876)),ROW(Lookup_PestUse!241:241)),1))</f>
        <v/>
      </c>
      <c r="B155" s="165" t="str">
        <f t="array" ref="B155">IF(ISERROR(INDEX(Lookup_PestUse!$A$1:$D$876,MATCH(1,(Lookup_PestUse!$A$1:$A$876=$A155)*(Lookup_PestUse!$B$1:$B$876='Input Data'!$C$12),0),3)),"",INDEX(Lookup_PestUse!$A$1:$D$876,MATCH(1,(Lookup_PestUse!$A$1:$A$876=$A155)*(Lookup_PestUse!$B$1:$B$876='Input Data'!$C$12),0),3))</f>
        <v/>
      </c>
      <c r="C155" s="166" t="str">
        <f t="array" ref="C155">IF(ISERROR(INDEX(Lookup_PestUse!$A$1:$D$876,MATCH(1,(Lookup_PestUse!$A$1:$A$876=$A155)*(Lookup_PestUse!$B$1:$B$876='Input Data'!$C$12),0),4)),"",INDEX(Lookup_PestUse!$A$1:$D$876,MATCH(1,(Lookup_PestUse!$A$1:$A$876=$A155)*(Lookup_PestUse!$B$1:$B$876='Input Data'!$C$12),0),4))</f>
        <v/>
      </c>
      <c r="D155" s="162"/>
      <c r="E155" s="163"/>
      <c r="F155" s="152"/>
      <c r="G155" s="162"/>
      <c r="H155" s="164"/>
      <c r="I155" s="164"/>
      <c r="J155" s="164"/>
      <c r="K155" s="163"/>
      <c r="L155" s="151"/>
      <c r="M155" s="147"/>
      <c r="N155" s="147"/>
      <c r="O155" s="147"/>
      <c r="P155" s="147"/>
      <c r="Q155" s="147"/>
      <c r="R155" s="147"/>
      <c r="S155" s="147"/>
      <c r="T155" s="147"/>
      <c r="U155" s="147"/>
      <c r="V155" s="148"/>
      <c r="W155" s="151"/>
      <c r="X155" s="143"/>
      <c r="Y155" s="143"/>
      <c r="Z155" s="143"/>
      <c r="AA155" s="143"/>
      <c r="AB155" s="143"/>
      <c r="AC155" s="143"/>
      <c r="AD155" s="143"/>
      <c r="AE155" s="143"/>
      <c r="AF155" s="143"/>
      <c r="AG155" s="143"/>
      <c r="AH155" s="143"/>
      <c r="AI155" s="143"/>
      <c r="AJ155" s="143"/>
      <c r="AK155" s="143"/>
      <c r="AL155" s="143"/>
      <c r="AM155" s="143"/>
      <c r="AN155" s="143"/>
      <c r="AO155" s="143"/>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1"/>
      <c r="FS155" s="11"/>
      <c r="FT155" s="11"/>
      <c r="FU155" s="11"/>
      <c r="FV155" s="11"/>
      <c r="FW155" s="11"/>
      <c r="FX155" s="11"/>
      <c r="FY155" s="11"/>
    </row>
    <row r="156" spans="1:181" s="17" customFormat="1" x14ac:dyDescent="0.2">
      <c r="A156" s="159" t="str">
        <f t="array" ref="A156">IF(ISERROR(INDEX(Lookup_PestUse!$A$1:$D$876,SMALL(IF(Lookup_PestUse!$B$1:$B$876='Input Data'!$C$12,ROW(Lookup_PestUse!$B$1:$B$876)),ROW(Lookup_PestUse!242:242)),1)),"",INDEX(Lookup_PestUse!$A$1:$B$876,SMALL(IF(Lookup_PestUse!$B$1:$B$876='Input Data'!$C$12,ROW(Lookup_PestUse!$B$1:$B$876)),ROW(Lookup_PestUse!242:242)),1))</f>
        <v/>
      </c>
      <c r="B156" s="165" t="str">
        <f t="array" ref="B156">IF(ISERROR(INDEX(Lookup_PestUse!$A$1:$D$876,MATCH(1,(Lookup_PestUse!$A$1:$A$876=$A156)*(Lookup_PestUse!$B$1:$B$876='Input Data'!$C$12),0),3)),"",INDEX(Lookup_PestUse!$A$1:$D$876,MATCH(1,(Lookup_PestUse!$A$1:$A$876=$A156)*(Lookup_PestUse!$B$1:$B$876='Input Data'!$C$12),0),3))</f>
        <v/>
      </c>
      <c r="C156" s="166" t="str">
        <f t="array" ref="C156">IF(ISERROR(INDEX(Lookup_PestUse!$A$1:$D$876,MATCH(1,(Lookup_PestUse!$A$1:$A$876=$A156)*(Lookup_PestUse!$B$1:$B$876='Input Data'!$C$12),0),4)),"",INDEX(Lookup_PestUse!$A$1:$D$876,MATCH(1,(Lookup_PestUse!$A$1:$A$876=$A156)*(Lookup_PestUse!$B$1:$B$876='Input Data'!$C$12),0),4))</f>
        <v/>
      </c>
      <c r="D156" s="162"/>
      <c r="E156" s="163"/>
      <c r="F156" s="152"/>
      <c r="G156" s="162"/>
      <c r="H156" s="164"/>
      <c r="I156" s="164"/>
      <c r="J156" s="164"/>
      <c r="K156" s="163"/>
      <c r="L156" s="151"/>
      <c r="M156" s="147"/>
      <c r="N156" s="147"/>
      <c r="O156" s="147"/>
      <c r="P156" s="147"/>
      <c r="Q156" s="147"/>
      <c r="R156" s="147"/>
      <c r="S156" s="147"/>
      <c r="T156" s="147"/>
      <c r="U156" s="147"/>
      <c r="V156" s="148"/>
      <c r="W156" s="151"/>
      <c r="X156" s="143"/>
      <c r="Y156" s="143"/>
      <c r="Z156" s="143"/>
      <c r="AA156" s="143"/>
      <c r="AB156" s="143"/>
      <c r="AC156" s="143"/>
      <c r="AD156" s="143"/>
      <c r="AE156" s="143"/>
      <c r="AF156" s="143"/>
      <c r="AG156" s="143"/>
      <c r="AH156" s="143"/>
      <c r="AI156" s="143"/>
      <c r="AJ156" s="143"/>
      <c r="AK156" s="143"/>
      <c r="AL156" s="143"/>
      <c r="AM156" s="143"/>
      <c r="AN156" s="143"/>
      <c r="AO156" s="143"/>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1"/>
      <c r="FS156" s="11"/>
      <c r="FT156" s="11"/>
      <c r="FU156" s="11"/>
      <c r="FV156" s="11"/>
      <c r="FW156" s="11"/>
      <c r="FX156" s="11"/>
      <c r="FY156" s="11"/>
    </row>
    <row r="157" spans="1:181" s="17" customFormat="1" x14ac:dyDescent="0.2">
      <c r="A157" s="159" t="str">
        <f t="array" ref="A157">IF(ISERROR(INDEX(Lookup_PestUse!$A$1:$D$876,SMALL(IF(Lookup_PestUse!$B$1:$B$876='Input Data'!$C$12,ROW(Lookup_PestUse!$B$1:$B$876)),ROW(Lookup_PestUse!243:243)),1)),"",INDEX(Lookup_PestUse!$A$1:$B$876,SMALL(IF(Lookup_PestUse!$B$1:$B$876='Input Data'!$C$12,ROW(Lookup_PestUse!$B$1:$B$876)),ROW(Lookup_PestUse!243:243)),1))</f>
        <v/>
      </c>
      <c r="B157" s="165" t="str">
        <f t="array" ref="B157">IF(ISERROR(INDEX(Lookup_PestUse!$A$1:$D$876,MATCH(1,(Lookup_PestUse!$A$1:$A$876=$A157)*(Lookup_PestUse!$B$1:$B$876='Input Data'!$C$12),0),3)),"",INDEX(Lookup_PestUse!$A$1:$D$876,MATCH(1,(Lookup_PestUse!$A$1:$A$876=$A157)*(Lookup_PestUse!$B$1:$B$876='Input Data'!$C$12),0),3))</f>
        <v/>
      </c>
      <c r="C157" s="166" t="str">
        <f t="array" ref="C157">IF(ISERROR(INDEX(Lookup_PestUse!$A$1:$D$876,MATCH(1,(Lookup_PestUse!$A$1:$A$876=$A157)*(Lookup_PestUse!$B$1:$B$876='Input Data'!$C$12),0),4)),"",INDEX(Lookup_PestUse!$A$1:$D$876,MATCH(1,(Lookup_PestUse!$A$1:$A$876=$A157)*(Lookup_PestUse!$B$1:$B$876='Input Data'!$C$12),0),4))</f>
        <v/>
      </c>
      <c r="D157" s="162"/>
      <c r="E157" s="163"/>
      <c r="F157" s="152"/>
      <c r="G157" s="162"/>
      <c r="H157" s="164"/>
      <c r="I157" s="164"/>
      <c r="J157" s="164"/>
      <c r="K157" s="163"/>
      <c r="L157" s="151"/>
      <c r="M157" s="147"/>
      <c r="N157" s="147"/>
      <c r="O157" s="147"/>
      <c r="P157" s="147"/>
      <c r="Q157" s="147"/>
      <c r="R157" s="147"/>
      <c r="S157" s="147"/>
      <c r="T157" s="147"/>
      <c r="U157" s="147"/>
      <c r="V157" s="148"/>
      <c r="W157" s="151"/>
      <c r="X157" s="143"/>
      <c r="Y157" s="143"/>
      <c r="Z157" s="143"/>
      <c r="AA157" s="143"/>
      <c r="AB157" s="143"/>
      <c r="AC157" s="143"/>
      <c r="AD157" s="143"/>
      <c r="AE157" s="143"/>
      <c r="AF157" s="143"/>
      <c r="AG157" s="143"/>
      <c r="AH157" s="143"/>
      <c r="AI157" s="143"/>
      <c r="AJ157" s="143"/>
      <c r="AK157" s="143"/>
      <c r="AL157" s="143"/>
      <c r="AM157" s="143"/>
      <c r="AN157" s="143"/>
      <c r="AO157" s="143"/>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row>
    <row r="158" spans="1:181" s="17" customFormat="1" x14ac:dyDescent="0.2">
      <c r="A158" s="159" t="str">
        <f t="array" ref="A158">IF(ISERROR(INDEX(Lookup_PestUse!$A$1:$D$876,SMALL(IF(Lookup_PestUse!$B$1:$B$876='Input Data'!$C$12,ROW(Lookup_PestUse!$B$1:$B$876)),ROW(Lookup_PestUse!244:244)),1)),"",INDEX(Lookup_PestUse!$A$1:$B$876,SMALL(IF(Lookup_PestUse!$B$1:$B$876='Input Data'!$C$12,ROW(Lookup_PestUse!$B$1:$B$876)),ROW(Lookup_PestUse!244:244)),1))</f>
        <v/>
      </c>
      <c r="B158" s="165" t="str">
        <f t="array" ref="B158">IF(ISERROR(INDEX(Lookup_PestUse!$A$1:$D$876,MATCH(1,(Lookup_PestUse!$A$1:$A$876=$A158)*(Lookup_PestUse!$B$1:$B$876='Input Data'!$C$12),0),3)),"",INDEX(Lookup_PestUse!$A$1:$D$876,MATCH(1,(Lookup_PestUse!$A$1:$A$876=$A158)*(Lookup_PestUse!$B$1:$B$876='Input Data'!$C$12),0),3))</f>
        <v/>
      </c>
      <c r="C158" s="166" t="str">
        <f t="array" ref="C158">IF(ISERROR(INDEX(Lookup_PestUse!$A$1:$D$876,MATCH(1,(Lookup_PestUse!$A$1:$A$876=$A158)*(Lookup_PestUse!$B$1:$B$876='Input Data'!$C$12),0),4)),"",INDEX(Lookup_PestUse!$A$1:$D$876,MATCH(1,(Lookup_PestUse!$A$1:$A$876=$A158)*(Lookup_PestUse!$B$1:$B$876='Input Data'!$C$12),0),4))</f>
        <v/>
      </c>
      <c r="D158" s="162"/>
      <c r="E158" s="163"/>
      <c r="F158" s="152"/>
      <c r="G158" s="162"/>
      <c r="H158" s="164"/>
      <c r="I158" s="164"/>
      <c r="J158" s="164"/>
      <c r="K158" s="163"/>
      <c r="L158" s="151"/>
      <c r="M158" s="147"/>
      <c r="N158" s="147"/>
      <c r="O158" s="147"/>
      <c r="P158" s="147"/>
      <c r="Q158" s="147"/>
      <c r="R158" s="147"/>
      <c r="S158" s="147"/>
      <c r="T158" s="147"/>
      <c r="U158" s="147"/>
      <c r="V158" s="148"/>
      <c r="W158" s="151"/>
      <c r="X158" s="143"/>
      <c r="Y158" s="143"/>
      <c r="Z158" s="143"/>
      <c r="AA158" s="143"/>
      <c r="AB158" s="143"/>
      <c r="AC158" s="143"/>
      <c r="AD158" s="143"/>
      <c r="AE158" s="143"/>
      <c r="AF158" s="143"/>
      <c r="AG158" s="143"/>
      <c r="AH158" s="143"/>
      <c r="AI158" s="143"/>
      <c r="AJ158" s="143"/>
      <c r="AK158" s="143"/>
      <c r="AL158" s="143"/>
      <c r="AM158" s="143"/>
      <c r="AN158" s="143"/>
      <c r="AO158" s="143"/>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1"/>
      <c r="FS158" s="11"/>
      <c r="FT158" s="11"/>
      <c r="FU158" s="11"/>
      <c r="FV158" s="11"/>
      <c r="FW158" s="11"/>
      <c r="FX158" s="11"/>
      <c r="FY158" s="11"/>
    </row>
    <row r="159" spans="1:181" s="17" customFormat="1" x14ac:dyDescent="0.2">
      <c r="A159" s="159" t="str">
        <f t="array" ref="A159">IF(ISERROR(INDEX(Lookup_PestUse!$A$1:$D$876,SMALL(IF(Lookup_PestUse!$B$1:$B$876='Input Data'!$C$12,ROW(Lookup_PestUse!$B$1:$B$876)),ROW(Lookup_PestUse!245:245)),1)),"",INDEX(Lookup_PestUse!$A$1:$B$876,SMALL(IF(Lookup_PestUse!$B$1:$B$876='Input Data'!$C$12,ROW(Lookup_PestUse!$B$1:$B$876)),ROW(Lookup_PestUse!245:245)),1))</f>
        <v/>
      </c>
      <c r="B159" s="165" t="str">
        <f t="array" ref="B159">IF(ISERROR(INDEX(Lookup_PestUse!$A$1:$D$876,MATCH(1,(Lookup_PestUse!$A$1:$A$876=$A159)*(Lookup_PestUse!$B$1:$B$876='Input Data'!$C$12),0),3)),"",INDEX(Lookup_PestUse!$A$1:$D$876,MATCH(1,(Lookup_PestUse!$A$1:$A$876=$A159)*(Lookup_PestUse!$B$1:$B$876='Input Data'!$C$12),0),3))</f>
        <v/>
      </c>
      <c r="C159" s="166" t="str">
        <f t="array" ref="C159">IF(ISERROR(INDEX(Lookup_PestUse!$A$1:$D$876,MATCH(1,(Lookup_PestUse!$A$1:$A$876=$A159)*(Lookup_PestUse!$B$1:$B$876='Input Data'!$C$12),0),4)),"",INDEX(Lookup_PestUse!$A$1:$D$876,MATCH(1,(Lookup_PestUse!$A$1:$A$876=$A159)*(Lookup_PestUse!$B$1:$B$876='Input Data'!$C$12),0),4))</f>
        <v/>
      </c>
      <c r="D159" s="162"/>
      <c r="E159" s="163"/>
      <c r="F159" s="152"/>
      <c r="G159" s="162"/>
      <c r="H159" s="164"/>
      <c r="I159" s="164"/>
      <c r="J159" s="164"/>
      <c r="K159" s="163"/>
      <c r="L159" s="151"/>
      <c r="M159" s="147"/>
      <c r="N159" s="147"/>
      <c r="O159" s="147"/>
      <c r="P159" s="147"/>
      <c r="Q159" s="147"/>
      <c r="R159" s="147"/>
      <c r="S159" s="147"/>
      <c r="T159" s="147"/>
      <c r="U159" s="147"/>
      <c r="V159" s="148"/>
      <c r="W159" s="151"/>
      <c r="X159" s="143"/>
      <c r="Y159" s="143"/>
      <c r="Z159" s="143"/>
      <c r="AA159" s="143"/>
      <c r="AB159" s="143"/>
      <c r="AC159" s="143"/>
      <c r="AD159" s="143"/>
      <c r="AE159" s="143"/>
      <c r="AF159" s="143"/>
      <c r="AG159" s="143"/>
      <c r="AH159" s="143"/>
      <c r="AI159" s="143"/>
      <c r="AJ159" s="143"/>
      <c r="AK159" s="143"/>
      <c r="AL159" s="143"/>
      <c r="AM159" s="143"/>
      <c r="AN159" s="143"/>
      <c r="AO159" s="143"/>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1"/>
      <c r="FS159" s="11"/>
      <c r="FT159" s="11"/>
      <c r="FU159" s="11"/>
      <c r="FV159" s="11"/>
      <c r="FW159" s="11"/>
      <c r="FX159" s="11"/>
      <c r="FY159" s="11"/>
    </row>
    <row r="160" spans="1:181" s="17" customFormat="1" x14ac:dyDescent="0.2">
      <c r="A160" s="159" t="str">
        <f t="array" ref="A160">IF(ISERROR(INDEX(Lookup_PestUse!$A$1:$D$876,SMALL(IF(Lookup_PestUse!$B$1:$B$876='Input Data'!$C$12,ROW(Lookup_PestUse!$B$1:$B$876)),ROW(Lookup_PestUse!246:246)),1)),"",INDEX(Lookup_PestUse!$A$1:$B$876,SMALL(IF(Lookup_PestUse!$B$1:$B$876='Input Data'!$C$12,ROW(Lookup_PestUse!$B$1:$B$876)),ROW(Lookup_PestUse!246:246)),1))</f>
        <v/>
      </c>
      <c r="B160" s="165" t="str">
        <f t="array" ref="B160">IF(ISERROR(INDEX(Lookup_PestUse!$A$1:$D$876,MATCH(1,(Lookup_PestUse!$A$1:$A$876=$A160)*(Lookup_PestUse!$B$1:$B$876='Input Data'!$C$12),0),3)),"",INDEX(Lookup_PestUse!$A$1:$D$876,MATCH(1,(Lookup_PestUse!$A$1:$A$876=$A160)*(Lookup_PestUse!$B$1:$B$876='Input Data'!$C$12),0),3))</f>
        <v/>
      </c>
      <c r="C160" s="166" t="str">
        <f t="array" ref="C160">IF(ISERROR(INDEX(Lookup_PestUse!$A$1:$D$876,MATCH(1,(Lookup_PestUse!$A$1:$A$876=$A160)*(Lookup_PestUse!$B$1:$B$876='Input Data'!$C$12),0),4)),"",INDEX(Lookup_PestUse!$A$1:$D$876,MATCH(1,(Lookup_PestUse!$A$1:$A$876=$A160)*(Lookup_PestUse!$B$1:$B$876='Input Data'!$C$12),0),4))</f>
        <v/>
      </c>
      <c r="D160" s="162"/>
      <c r="E160" s="163"/>
      <c r="F160" s="152"/>
      <c r="G160" s="162"/>
      <c r="H160" s="164"/>
      <c r="I160" s="164"/>
      <c r="J160" s="164"/>
      <c r="K160" s="163"/>
      <c r="L160" s="151"/>
      <c r="M160" s="147"/>
      <c r="N160" s="147"/>
      <c r="O160" s="147"/>
      <c r="P160" s="147"/>
      <c r="Q160" s="147"/>
      <c r="R160" s="147"/>
      <c r="S160" s="147"/>
      <c r="T160" s="147"/>
      <c r="U160" s="147"/>
      <c r="V160" s="148"/>
      <c r="W160" s="151"/>
      <c r="X160" s="143"/>
      <c r="Y160" s="143"/>
      <c r="Z160" s="143"/>
      <c r="AA160" s="143"/>
      <c r="AB160" s="143"/>
      <c r="AC160" s="143"/>
      <c r="AD160" s="143"/>
      <c r="AE160" s="143"/>
      <c r="AF160" s="143"/>
      <c r="AG160" s="143"/>
      <c r="AH160" s="143"/>
      <c r="AI160" s="143"/>
      <c r="AJ160" s="143"/>
      <c r="AK160" s="143"/>
      <c r="AL160" s="143"/>
      <c r="AM160" s="143"/>
      <c r="AN160" s="143"/>
      <c r="AO160" s="143"/>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row>
    <row r="161" spans="1:181" s="17" customFormat="1" x14ac:dyDescent="0.2">
      <c r="A161" s="159" t="str">
        <f t="array" ref="A161">IF(ISERROR(INDEX(Lookup_PestUse!$A$1:$D$876,SMALL(IF(Lookup_PestUse!$B$1:$B$876='Input Data'!$C$12,ROW(Lookup_PestUse!$B$1:$B$876)),ROW(Lookup_PestUse!247:247)),1)),"",INDEX(Lookup_PestUse!$A$1:$B$876,SMALL(IF(Lookup_PestUse!$B$1:$B$876='Input Data'!$C$12,ROW(Lookup_PestUse!$B$1:$B$876)),ROW(Lookup_PestUse!247:247)),1))</f>
        <v/>
      </c>
      <c r="B161" s="165" t="str">
        <f t="array" ref="B161">IF(ISERROR(INDEX(Lookup_PestUse!$A$1:$D$876,MATCH(1,(Lookup_PestUse!$A$1:$A$876=$A161)*(Lookup_PestUse!$B$1:$B$876='Input Data'!$C$12),0),3)),"",INDEX(Lookup_PestUse!$A$1:$D$876,MATCH(1,(Lookup_PestUse!$A$1:$A$876=$A161)*(Lookup_PestUse!$B$1:$B$876='Input Data'!$C$12),0),3))</f>
        <v/>
      </c>
      <c r="C161" s="166" t="str">
        <f t="array" ref="C161">IF(ISERROR(INDEX(Lookup_PestUse!$A$1:$D$876,MATCH(1,(Lookup_PestUse!$A$1:$A$876=$A161)*(Lookup_PestUse!$B$1:$B$876='Input Data'!$C$12),0),4)),"",INDEX(Lookup_PestUse!$A$1:$D$876,MATCH(1,(Lookup_PestUse!$A$1:$A$876=$A161)*(Lookup_PestUse!$B$1:$B$876='Input Data'!$C$12),0),4))</f>
        <v/>
      </c>
      <c r="D161" s="162"/>
      <c r="E161" s="163"/>
      <c r="F161" s="152"/>
      <c r="G161" s="162"/>
      <c r="H161" s="164"/>
      <c r="I161" s="164"/>
      <c r="J161" s="164"/>
      <c r="K161" s="163"/>
      <c r="L161" s="151"/>
      <c r="M161" s="147"/>
      <c r="N161" s="147"/>
      <c r="O161" s="147"/>
      <c r="P161" s="147"/>
      <c r="Q161" s="147"/>
      <c r="R161" s="147"/>
      <c r="S161" s="147"/>
      <c r="T161" s="147"/>
      <c r="U161" s="147"/>
      <c r="V161" s="148"/>
      <c r="W161" s="151"/>
      <c r="X161" s="143"/>
      <c r="Y161" s="143"/>
      <c r="Z161" s="143"/>
      <c r="AA161" s="143"/>
      <c r="AB161" s="143"/>
      <c r="AC161" s="143"/>
      <c r="AD161" s="143"/>
      <c r="AE161" s="143"/>
      <c r="AF161" s="143"/>
      <c r="AG161" s="143"/>
      <c r="AH161" s="143"/>
      <c r="AI161" s="143"/>
      <c r="AJ161" s="143"/>
      <c r="AK161" s="143"/>
      <c r="AL161" s="143"/>
      <c r="AM161" s="143"/>
      <c r="AN161" s="143"/>
      <c r="AO161" s="143"/>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1"/>
      <c r="FS161" s="11"/>
      <c r="FT161" s="11"/>
      <c r="FU161" s="11"/>
      <c r="FV161" s="11"/>
      <c r="FW161" s="11"/>
      <c r="FX161" s="11"/>
      <c r="FY161" s="11"/>
    </row>
    <row r="162" spans="1:181" s="17" customFormat="1" x14ac:dyDescent="0.2">
      <c r="A162" s="159" t="str">
        <f t="array" ref="A162">IF(ISERROR(INDEX(Lookup_PestUse!$A$1:$D$876,SMALL(IF(Lookup_PestUse!$B$1:$B$876='Input Data'!$C$12,ROW(Lookup_PestUse!$B$1:$B$876)),ROW(Lookup_PestUse!248:248)),1)),"",INDEX(Lookup_PestUse!$A$1:$B$876,SMALL(IF(Lookup_PestUse!$B$1:$B$876='Input Data'!$C$12,ROW(Lookup_PestUse!$B$1:$B$876)),ROW(Lookup_PestUse!248:248)),1))</f>
        <v/>
      </c>
      <c r="B162" s="165" t="str">
        <f t="array" ref="B162">IF(ISERROR(INDEX(Lookup_PestUse!$A$1:$D$876,MATCH(1,(Lookup_PestUse!$A$1:$A$876=$A162)*(Lookup_PestUse!$B$1:$B$876='Input Data'!$C$12),0),3)),"",INDEX(Lookup_PestUse!$A$1:$D$876,MATCH(1,(Lookup_PestUse!$A$1:$A$876=$A162)*(Lookup_PestUse!$B$1:$B$876='Input Data'!$C$12),0),3))</f>
        <v/>
      </c>
      <c r="C162" s="166" t="str">
        <f t="array" ref="C162">IF(ISERROR(INDEX(Lookup_PestUse!$A$1:$D$876,MATCH(1,(Lookup_PestUse!$A$1:$A$876=$A162)*(Lookup_PestUse!$B$1:$B$876='Input Data'!$C$12),0),4)),"",INDEX(Lookup_PestUse!$A$1:$D$876,MATCH(1,(Lookup_PestUse!$A$1:$A$876=$A162)*(Lookup_PestUse!$B$1:$B$876='Input Data'!$C$12),0),4))</f>
        <v/>
      </c>
      <c r="D162" s="162"/>
      <c r="E162" s="163"/>
      <c r="F162" s="152"/>
      <c r="G162" s="162"/>
      <c r="H162" s="164"/>
      <c r="I162" s="164"/>
      <c r="J162" s="164"/>
      <c r="K162" s="163"/>
      <c r="L162" s="151"/>
      <c r="M162" s="147"/>
      <c r="N162" s="147"/>
      <c r="O162" s="147"/>
      <c r="P162" s="147"/>
      <c r="Q162" s="147"/>
      <c r="R162" s="147"/>
      <c r="S162" s="147"/>
      <c r="T162" s="147"/>
      <c r="U162" s="147"/>
      <c r="V162" s="148"/>
      <c r="W162" s="151"/>
      <c r="X162" s="143"/>
      <c r="Y162" s="143"/>
      <c r="Z162" s="143"/>
      <c r="AA162" s="143"/>
      <c r="AB162" s="143"/>
      <c r="AC162" s="143"/>
      <c r="AD162" s="143"/>
      <c r="AE162" s="143"/>
      <c r="AF162" s="143"/>
      <c r="AG162" s="143"/>
      <c r="AH162" s="143"/>
      <c r="AI162" s="143"/>
      <c r="AJ162" s="143"/>
      <c r="AK162" s="143"/>
      <c r="AL162" s="143"/>
      <c r="AM162" s="143"/>
      <c r="AN162" s="143"/>
      <c r="AO162" s="143"/>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1"/>
      <c r="FS162" s="11"/>
      <c r="FT162" s="11"/>
      <c r="FU162" s="11"/>
      <c r="FV162" s="11"/>
      <c r="FW162" s="11"/>
      <c r="FX162" s="11"/>
      <c r="FY162" s="11"/>
    </row>
    <row r="163" spans="1:181" s="17" customFormat="1" x14ac:dyDescent="0.2">
      <c r="A163" s="159" t="str">
        <f t="array" ref="A163">IF(ISERROR(INDEX(Lookup_PestUse!$A$1:$D$876,SMALL(IF(Lookup_PestUse!$B$1:$B$876='Input Data'!$C$12,ROW(Lookup_PestUse!$B$1:$B$876)),ROW(Lookup_PestUse!249:249)),1)),"",INDEX(Lookup_PestUse!$A$1:$B$876,SMALL(IF(Lookup_PestUse!$B$1:$B$876='Input Data'!$C$12,ROW(Lookup_PestUse!$B$1:$B$876)),ROW(Lookup_PestUse!249:249)),1))</f>
        <v/>
      </c>
      <c r="B163" s="165" t="str">
        <f t="array" ref="B163">IF(ISERROR(INDEX(Lookup_PestUse!$A$1:$D$876,MATCH(1,(Lookup_PestUse!$A$1:$A$876=$A163)*(Lookup_PestUse!$B$1:$B$876='Input Data'!$C$12),0),3)),"",INDEX(Lookup_PestUse!$A$1:$D$876,MATCH(1,(Lookup_PestUse!$A$1:$A$876=$A163)*(Lookup_PestUse!$B$1:$B$876='Input Data'!$C$12),0),3))</f>
        <v/>
      </c>
      <c r="C163" s="166" t="str">
        <f t="array" ref="C163">IF(ISERROR(INDEX(Lookup_PestUse!$A$1:$D$876,MATCH(1,(Lookup_PestUse!$A$1:$A$876=$A163)*(Lookup_PestUse!$B$1:$B$876='Input Data'!$C$12),0),4)),"",INDEX(Lookup_PestUse!$A$1:$D$876,MATCH(1,(Lookup_PestUse!$A$1:$A$876=$A163)*(Lookup_PestUse!$B$1:$B$876='Input Data'!$C$12),0),4))</f>
        <v/>
      </c>
      <c r="D163" s="162"/>
      <c r="E163" s="163"/>
      <c r="F163" s="152"/>
      <c r="G163" s="162"/>
      <c r="H163" s="164"/>
      <c r="I163" s="164"/>
      <c r="J163" s="164"/>
      <c r="K163" s="163"/>
      <c r="L163" s="151"/>
      <c r="M163" s="147"/>
      <c r="N163" s="147"/>
      <c r="O163" s="147"/>
      <c r="P163" s="147"/>
      <c r="Q163" s="147"/>
      <c r="R163" s="147"/>
      <c r="S163" s="147"/>
      <c r="T163" s="147"/>
      <c r="U163" s="147"/>
      <c r="V163" s="148"/>
      <c r="W163" s="151"/>
      <c r="X163" s="143"/>
      <c r="Y163" s="143"/>
      <c r="Z163" s="143"/>
      <c r="AA163" s="143"/>
      <c r="AB163" s="143"/>
      <c r="AC163" s="143"/>
      <c r="AD163" s="143"/>
      <c r="AE163" s="143"/>
      <c r="AF163" s="143"/>
      <c r="AG163" s="143"/>
      <c r="AH163" s="143"/>
      <c r="AI163" s="143"/>
      <c r="AJ163" s="143"/>
      <c r="AK163" s="143"/>
      <c r="AL163" s="143"/>
      <c r="AM163" s="143"/>
      <c r="AN163" s="143"/>
      <c r="AO163" s="143"/>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row>
    <row r="164" spans="1:181" s="17" customFormat="1" x14ac:dyDescent="0.2">
      <c r="A164" s="159" t="str">
        <f t="array" ref="A164">IF(ISERROR(INDEX(Lookup_PestUse!$A$1:$D$876,SMALL(IF(Lookup_PestUse!$B$1:$B$876='Input Data'!$C$12,ROW(Lookup_PestUse!$B$1:$B$876)),ROW(Lookup_PestUse!250:250)),1)),"",INDEX(Lookup_PestUse!$A$1:$B$876,SMALL(IF(Lookup_PestUse!$B$1:$B$876='Input Data'!$C$12,ROW(Lookup_PestUse!$B$1:$B$876)),ROW(Lookup_PestUse!250:250)),1))</f>
        <v/>
      </c>
      <c r="B164" s="165" t="str">
        <f t="array" ref="B164">IF(ISERROR(INDEX(Lookup_PestUse!$A$1:$D$876,MATCH(1,(Lookup_PestUse!$A$1:$A$876=$A164)*(Lookup_PestUse!$B$1:$B$876='Input Data'!$C$12),0),3)),"",INDEX(Lookup_PestUse!$A$1:$D$876,MATCH(1,(Lookup_PestUse!$A$1:$A$876=$A164)*(Lookup_PestUse!$B$1:$B$876='Input Data'!$C$12),0),3))</f>
        <v/>
      </c>
      <c r="C164" s="166" t="str">
        <f t="array" ref="C164">IF(ISERROR(INDEX(Lookup_PestUse!$A$1:$D$876,MATCH(1,(Lookup_PestUse!$A$1:$A$876=$A164)*(Lookup_PestUse!$B$1:$B$876='Input Data'!$C$12),0),4)),"",INDEX(Lookup_PestUse!$A$1:$D$876,MATCH(1,(Lookup_PestUse!$A$1:$A$876=$A164)*(Lookup_PestUse!$B$1:$B$876='Input Data'!$C$12),0),4))</f>
        <v/>
      </c>
      <c r="D164" s="162"/>
      <c r="E164" s="163"/>
      <c r="F164" s="152"/>
      <c r="G164" s="162"/>
      <c r="H164" s="164"/>
      <c r="I164" s="164"/>
      <c r="J164" s="164"/>
      <c r="K164" s="163"/>
      <c r="L164" s="151"/>
      <c r="M164" s="147"/>
      <c r="N164" s="147"/>
      <c r="O164" s="147"/>
      <c r="P164" s="147"/>
      <c r="Q164" s="147"/>
      <c r="R164" s="147"/>
      <c r="S164" s="147"/>
      <c r="T164" s="147"/>
      <c r="U164" s="147"/>
      <c r="V164" s="148"/>
      <c r="W164" s="151"/>
      <c r="X164" s="143"/>
      <c r="Y164" s="143"/>
      <c r="Z164" s="143"/>
      <c r="AA164" s="143"/>
      <c r="AB164" s="143"/>
      <c r="AC164" s="143"/>
      <c r="AD164" s="143"/>
      <c r="AE164" s="143"/>
      <c r="AF164" s="143"/>
      <c r="AG164" s="143"/>
      <c r="AH164" s="143"/>
      <c r="AI164" s="143"/>
      <c r="AJ164" s="143"/>
      <c r="AK164" s="143"/>
      <c r="AL164" s="143"/>
      <c r="AM164" s="143"/>
      <c r="AN164" s="143"/>
      <c r="AO164" s="143"/>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1"/>
      <c r="FS164" s="11"/>
      <c r="FT164" s="11"/>
      <c r="FU164" s="11"/>
      <c r="FV164" s="11"/>
      <c r="FW164" s="11"/>
      <c r="FX164" s="11"/>
      <c r="FY164" s="11"/>
    </row>
    <row r="165" spans="1:181" s="17" customFormat="1" x14ac:dyDescent="0.2">
      <c r="A165" s="159" t="str">
        <f t="array" ref="A165">IF(ISERROR(INDEX(Lookup_PestUse!$A$1:$D$876,SMALL(IF(Lookup_PestUse!$B$1:$B$876='Input Data'!$C$12,ROW(Lookup_PestUse!$B$1:$B$876)),ROW(Lookup_PestUse!251:251)),1)),"",INDEX(Lookup_PestUse!$A$1:$B$876,SMALL(IF(Lookup_PestUse!$B$1:$B$876='Input Data'!$C$12,ROW(Lookup_PestUse!$B$1:$B$876)),ROW(Lookup_PestUse!251:251)),1))</f>
        <v/>
      </c>
      <c r="B165" s="165" t="str">
        <f t="array" ref="B165">IF(ISERROR(INDEX(Lookup_PestUse!$A$1:$D$876,MATCH(1,(Lookup_PestUse!$A$1:$A$876=$A165)*(Lookup_PestUse!$B$1:$B$876='Input Data'!$C$12),0),3)),"",INDEX(Lookup_PestUse!$A$1:$D$876,MATCH(1,(Lookup_PestUse!$A$1:$A$876=$A165)*(Lookup_PestUse!$B$1:$B$876='Input Data'!$C$12),0),3))</f>
        <v/>
      </c>
      <c r="C165" s="166" t="str">
        <f t="array" ref="C165">IF(ISERROR(INDEX(Lookup_PestUse!$A$1:$D$876,MATCH(1,(Lookup_PestUse!$A$1:$A$876=$A165)*(Lookup_PestUse!$B$1:$B$876='Input Data'!$C$12),0),4)),"",INDEX(Lookup_PestUse!$A$1:$D$876,MATCH(1,(Lookup_PestUse!$A$1:$A$876=$A165)*(Lookup_PestUse!$B$1:$B$876='Input Data'!$C$12),0),4))</f>
        <v/>
      </c>
      <c r="D165" s="162"/>
      <c r="E165" s="163"/>
      <c r="F165" s="152"/>
      <c r="G165" s="162"/>
      <c r="H165" s="164"/>
      <c r="I165" s="164"/>
      <c r="J165" s="164"/>
      <c r="K165" s="163"/>
      <c r="L165" s="151"/>
      <c r="M165" s="147"/>
      <c r="N165" s="147"/>
      <c r="O165" s="147"/>
      <c r="P165" s="147"/>
      <c r="Q165" s="147"/>
      <c r="R165" s="147"/>
      <c r="S165" s="147"/>
      <c r="T165" s="147"/>
      <c r="U165" s="147"/>
      <c r="V165" s="148"/>
      <c r="W165" s="151"/>
      <c r="X165" s="143"/>
      <c r="Y165" s="143"/>
      <c r="Z165" s="143"/>
      <c r="AA165" s="143"/>
      <c r="AB165" s="143"/>
      <c r="AC165" s="143"/>
      <c r="AD165" s="143"/>
      <c r="AE165" s="143"/>
      <c r="AF165" s="143"/>
      <c r="AG165" s="143"/>
      <c r="AH165" s="143"/>
      <c r="AI165" s="143"/>
      <c r="AJ165" s="143"/>
      <c r="AK165" s="143"/>
      <c r="AL165" s="143"/>
      <c r="AM165" s="143"/>
      <c r="AN165" s="143"/>
      <c r="AO165" s="143"/>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1"/>
      <c r="FS165" s="11"/>
      <c r="FT165" s="11"/>
      <c r="FU165" s="11"/>
      <c r="FV165" s="11"/>
      <c r="FW165" s="11"/>
      <c r="FX165" s="11"/>
      <c r="FY165" s="11"/>
    </row>
    <row r="166" spans="1:181" s="17" customFormat="1" x14ac:dyDescent="0.2">
      <c r="A166" s="159" t="str">
        <f t="array" ref="A166">IF(ISERROR(INDEX(Lookup_PestUse!$A$1:$D$876,SMALL(IF(Lookup_PestUse!$B$1:$B$876='Input Data'!$C$12,ROW(Lookup_PestUse!$B$1:$B$876)),ROW(Lookup_PestUse!252:252)),1)),"",INDEX(Lookup_PestUse!$A$1:$B$876,SMALL(IF(Lookup_PestUse!$B$1:$B$876='Input Data'!$C$12,ROW(Lookup_PestUse!$B$1:$B$876)),ROW(Lookup_PestUse!252:252)),1))</f>
        <v/>
      </c>
      <c r="B166" s="165" t="str">
        <f t="array" ref="B166">IF(ISERROR(INDEX(Lookup_PestUse!$A$1:$D$876,MATCH(1,(Lookup_PestUse!$A$1:$A$876=$A166)*(Lookup_PestUse!$B$1:$B$876='Input Data'!$C$12),0),3)),"",INDEX(Lookup_PestUse!$A$1:$D$876,MATCH(1,(Lookup_PestUse!$A$1:$A$876=$A166)*(Lookup_PestUse!$B$1:$B$876='Input Data'!$C$12),0),3))</f>
        <v/>
      </c>
      <c r="C166" s="166" t="str">
        <f t="array" ref="C166">IF(ISERROR(INDEX(Lookup_PestUse!$A$1:$D$876,MATCH(1,(Lookup_PestUse!$A$1:$A$876=$A166)*(Lookup_PestUse!$B$1:$B$876='Input Data'!$C$12),0),4)),"",INDEX(Lookup_PestUse!$A$1:$D$876,MATCH(1,(Lookup_PestUse!$A$1:$A$876=$A166)*(Lookup_PestUse!$B$1:$B$876='Input Data'!$C$12),0),4))</f>
        <v/>
      </c>
      <c r="D166" s="162"/>
      <c r="E166" s="163"/>
      <c r="F166" s="152"/>
      <c r="G166" s="162"/>
      <c r="H166" s="164"/>
      <c r="I166" s="164"/>
      <c r="J166" s="164"/>
      <c r="K166" s="163"/>
      <c r="L166" s="151"/>
      <c r="M166" s="147"/>
      <c r="N166" s="147"/>
      <c r="O166" s="147"/>
      <c r="P166" s="147"/>
      <c r="Q166" s="147"/>
      <c r="R166" s="147"/>
      <c r="S166" s="147"/>
      <c r="T166" s="147"/>
      <c r="U166" s="147"/>
      <c r="V166" s="148"/>
      <c r="W166" s="151"/>
      <c r="X166" s="143"/>
      <c r="Y166" s="143"/>
      <c r="Z166" s="143"/>
      <c r="AA166" s="143"/>
      <c r="AB166" s="143"/>
      <c r="AC166" s="143"/>
      <c r="AD166" s="143"/>
      <c r="AE166" s="143"/>
      <c r="AF166" s="143"/>
      <c r="AG166" s="143"/>
      <c r="AH166" s="143"/>
      <c r="AI166" s="143"/>
      <c r="AJ166" s="143"/>
      <c r="AK166" s="143"/>
      <c r="AL166" s="143"/>
      <c r="AM166" s="143"/>
      <c r="AN166" s="143"/>
      <c r="AO166" s="143"/>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1"/>
      <c r="FS166" s="11"/>
      <c r="FT166" s="11"/>
      <c r="FU166" s="11"/>
      <c r="FV166" s="11"/>
      <c r="FW166" s="11"/>
      <c r="FX166" s="11"/>
      <c r="FY166" s="11"/>
    </row>
    <row r="167" spans="1:181" s="17" customFormat="1" x14ac:dyDescent="0.2">
      <c r="A167" s="159" t="str">
        <f t="array" ref="A167">IF(ISERROR(INDEX(Lookup_PestUse!$A$1:$D$876,SMALL(IF(Lookup_PestUse!$B$1:$B$876='Input Data'!$C$12,ROW(Lookup_PestUse!$B$1:$B$876)),ROW(Lookup_PestUse!253:253)),1)),"",INDEX(Lookup_PestUse!$A$1:$B$876,SMALL(IF(Lookup_PestUse!$B$1:$B$876='Input Data'!$C$12,ROW(Lookup_PestUse!$B$1:$B$876)),ROW(Lookup_PestUse!253:253)),1))</f>
        <v/>
      </c>
      <c r="B167" s="165" t="str">
        <f t="array" ref="B167">IF(ISERROR(INDEX(Lookup_PestUse!$A$1:$D$876,MATCH(1,(Lookup_PestUse!$A$1:$A$876=$A167)*(Lookup_PestUse!$B$1:$B$876='Input Data'!$C$12),0),3)),"",INDEX(Lookup_PestUse!$A$1:$D$876,MATCH(1,(Lookup_PestUse!$A$1:$A$876=$A167)*(Lookup_PestUse!$B$1:$B$876='Input Data'!$C$12),0),3))</f>
        <v/>
      </c>
      <c r="C167" s="166" t="str">
        <f t="array" ref="C167">IF(ISERROR(INDEX(Lookup_PestUse!$A$1:$D$876,MATCH(1,(Lookup_PestUse!$A$1:$A$876=$A167)*(Lookup_PestUse!$B$1:$B$876='Input Data'!$C$12),0),4)),"",INDEX(Lookup_PestUse!$A$1:$D$876,MATCH(1,(Lookup_PestUse!$A$1:$A$876=$A167)*(Lookup_PestUse!$B$1:$B$876='Input Data'!$C$12),0),4))</f>
        <v/>
      </c>
      <c r="D167" s="162"/>
      <c r="E167" s="163"/>
      <c r="F167" s="152"/>
      <c r="G167" s="162"/>
      <c r="H167" s="164"/>
      <c r="I167" s="164"/>
      <c r="J167" s="164"/>
      <c r="K167" s="163"/>
      <c r="L167" s="151"/>
      <c r="M167" s="147"/>
      <c r="N167" s="147"/>
      <c r="O167" s="147"/>
      <c r="P167" s="147"/>
      <c r="Q167" s="147"/>
      <c r="R167" s="147"/>
      <c r="S167" s="147"/>
      <c r="T167" s="147"/>
      <c r="U167" s="147"/>
      <c r="V167" s="148"/>
      <c r="W167" s="151"/>
      <c r="X167" s="143"/>
      <c r="Y167" s="143"/>
      <c r="Z167" s="143"/>
      <c r="AA167" s="143"/>
      <c r="AB167" s="143"/>
      <c r="AC167" s="143"/>
      <c r="AD167" s="143"/>
      <c r="AE167" s="143"/>
      <c r="AF167" s="143"/>
      <c r="AG167" s="143"/>
      <c r="AH167" s="143"/>
      <c r="AI167" s="143"/>
      <c r="AJ167" s="143"/>
      <c r="AK167" s="143"/>
      <c r="AL167" s="143"/>
      <c r="AM167" s="143"/>
      <c r="AN167" s="143"/>
      <c r="AO167" s="143"/>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row>
    <row r="168" spans="1:181" s="17" customFormat="1" x14ac:dyDescent="0.2">
      <c r="A168" s="159" t="str">
        <f t="array" ref="A168">IF(ISERROR(INDEX(Lookup_PestUse!$A$1:$D$876,SMALL(IF(Lookup_PestUse!$B$1:$B$876='Input Data'!$C$12,ROW(Lookup_PestUse!$B$1:$B$876)),ROW(Lookup_PestUse!254:254)),1)),"",INDEX(Lookup_PestUse!$A$1:$B$876,SMALL(IF(Lookup_PestUse!$B$1:$B$876='Input Data'!$C$12,ROW(Lookup_PestUse!$B$1:$B$876)),ROW(Lookup_PestUse!254:254)),1))</f>
        <v/>
      </c>
      <c r="B168" s="165" t="str">
        <f t="array" ref="B168">IF(ISERROR(INDEX(Lookup_PestUse!$A$1:$D$876,MATCH(1,(Lookup_PestUse!$A$1:$A$876=$A168)*(Lookup_PestUse!$B$1:$B$876='Input Data'!$C$12),0),3)),"",INDEX(Lookup_PestUse!$A$1:$D$876,MATCH(1,(Lookup_PestUse!$A$1:$A$876=$A168)*(Lookup_PestUse!$B$1:$B$876='Input Data'!$C$12),0),3))</f>
        <v/>
      </c>
      <c r="C168" s="166" t="str">
        <f t="array" ref="C168">IF(ISERROR(INDEX(Lookup_PestUse!$A$1:$D$876,MATCH(1,(Lookup_PestUse!$A$1:$A$876=$A168)*(Lookup_PestUse!$B$1:$B$876='Input Data'!$C$12),0),4)),"",INDEX(Lookup_PestUse!$A$1:$D$876,MATCH(1,(Lookup_PestUse!$A$1:$A$876=$A168)*(Lookup_PestUse!$B$1:$B$876='Input Data'!$C$12),0),4))</f>
        <v/>
      </c>
      <c r="D168" s="162"/>
      <c r="E168" s="163"/>
      <c r="F168" s="152"/>
      <c r="G168" s="162"/>
      <c r="H168" s="164"/>
      <c r="I168" s="164"/>
      <c r="J168" s="164"/>
      <c r="K168" s="163"/>
      <c r="L168" s="151"/>
      <c r="M168" s="147"/>
      <c r="N168" s="147"/>
      <c r="O168" s="147"/>
      <c r="P168" s="147"/>
      <c r="Q168" s="147"/>
      <c r="R168" s="147"/>
      <c r="S168" s="147"/>
      <c r="T168" s="147"/>
      <c r="U168" s="147"/>
      <c r="V168" s="148"/>
      <c r="W168" s="151"/>
      <c r="X168" s="143"/>
      <c r="Y168" s="143"/>
      <c r="Z168" s="143"/>
      <c r="AA168" s="143"/>
      <c r="AB168" s="143"/>
      <c r="AC168" s="143"/>
      <c r="AD168" s="143"/>
      <c r="AE168" s="143"/>
      <c r="AF168" s="143"/>
      <c r="AG168" s="143"/>
      <c r="AH168" s="143"/>
      <c r="AI168" s="143"/>
      <c r="AJ168" s="143"/>
      <c r="AK168" s="143"/>
      <c r="AL168" s="143"/>
      <c r="AM168" s="143"/>
      <c r="AN168" s="143"/>
      <c r="AO168" s="143"/>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1"/>
      <c r="FS168" s="11"/>
      <c r="FT168" s="11"/>
      <c r="FU168" s="11"/>
      <c r="FV168" s="11"/>
      <c r="FW168" s="11"/>
      <c r="FX168" s="11"/>
      <c r="FY168" s="11"/>
    </row>
    <row r="169" spans="1:181" s="17" customFormat="1" x14ac:dyDescent="0.2">
      <c r="A169" s="159" t="str">
        <f t="array" ref="A169">IF(ISERROR(INDEX(Lookup_PestUse!$A$1:$D$876,SMALL(IF(Lookup_PestUse!$B$1:$B$876='Input Data'!$C$12,ROW(Lookup_PestUse!$B$1:$B$876)),ROW(Lookup_PestUse!255:255)),1)),"",INDEX(Lookup_PestUse!$A$1:$B$876,SMALL(IF(Lookup_PestUse!$B$1:$B$876='Input Data'!$C$12,ROW(Lookup_PestUse!$B$1:$B$876)),ROW(Lookup_PestUse!255:255)),1))</f>
        <v/>
      </c>
      <c r="B169" s="165" t="str">
        <f t="array" ref="B169">IF(ISERROR(INDEX(Lookup_PestUse!$A$1:$D$876,MATCH(1,(Lookup_PestUse!$A$1:$A$876=$A169)*(Lookup_PestUse!$B$1:$B$876='Input Data'!$C$12),0),3)),"",INDEX(Lookup_PestUse!$A$1:$D$876,MATCH(1,(Lookup_PestUse!$A$1:$A$876=$A169)*(Lookup_PestUse!$B$1:$B$876='Input Data'!$C$12),0),3))</f>
        <v/>
      </c>
      <c r="C169" s="166" t="str">
        <f t="array" ref="C169">IF(ISERROR(INDEX(Lookup_PestUse!$A$1:$D$876,MATCH(1,(Lookup_PestUse!$A$1:$A$876=$A169)*(Lookup_PestUse!$B$1:$B$876='Input Data'!$C$12),0),4)),"",INDEX(Lookup_PestUse!$A$1:$D$876,MATCH(1,(Lookup_PestUse!$A$1:$A$876=$A169)*(Lookup_PestUse!$B$1:$B$876='Input Data'!$C$12),0),4))</f>
        <v/>
      </c>
      <c r="D169" s="162"/>
      <c r="E169" s="163"/>
      <c r="F169" s="152"/>
      <c r="G169" s="162"/>
      <c r="H169" s="164"/>
      <c r="I169" s="164"/>
      <c r="J169" s="164"/>
      <c r="K169" s="163"/>
      <c r="L169" s="151"/>
      <c r="M169" s="147"/>
      <c r="N169" s="147"/>
      <c r="O169" s="147"/>
      <c r="P169" s="147"/>
      <c r="Q169" s="147"/>
      <c r="R169" s="147"/>
      <c r="S169" s="147"/>
      <c r="T169" s="147"/>
      <c r="U169" s="147"/>
      <c r="V169" s="148"/>
      <c r="W169" s="151"/>
      <c r="X169" s="143"/>
      <c r="Y169" s="143"/>
      <c r="Z169" s="143"/>
      <c r="AA169" s="143"/>
      <c r="AB169" s="143"/>
      <c r="AC169" s="143"/>
      <c r="AD169" s="143"/>
      <c r="AE169" s="143"/>
      <c r="AF169" s="143"/>
      <c r="AG169" s="143"/>
      <c r="AH169" s="143"/>
      <c r="AI169" s="143"/>
      <c r="AJ169" s="143"/>
      <c r="AK169" s="143"/>
      <c r="AL169" s="143"/>
      <c r="AM169" s="143"/>
      <c r="AN169" s="143"/>
      <c r="AO169" s="143"/>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1"/>
      <c r="FS169" s="11"/>
      <c r="FT169" s="11"/>
      <c r="FU169" s="11"/>
      <c r="FV169" s="11"/>
      <c r="FW169" s="11"/>
      <c r="FX169" s="11"/>
      <c r="FY169" s="11"/>
    </row>
    <row r="170" spans="1:181" s="17" customFormat="1" x14ac:dyDescent="0.2">
      <c r="A170" s="159" t="str">
        <f t="array" ref="A170">IF(ISERROR(INDEX(Lookup_PestUse!$A$1:$D$876,SMALL(IF(Lookup_PestUse!$B$1:$B$876='Input Data'!$C$12,ROW(Lookup_PestUse!$B$1:$B$876)),ROW(Lookup_PestUse!256:256)),1)),"",INDEX(Lookup_PestUse!$A$1:$B$876,SMALL(IF(Lookup_PestUse!$B$1:$B$876='Input Data'!$C$12,ROW(Lookup_PestUse!$B$1:$B$876)),ROW(Lookup_PestUse!256:256)),1))</f>
        <v/>
      </c>
      <c r="B170" s="165" t="str">
        <f t="array" ref="B170">IF(ISERROR(INDEX(Lookup_PestUse!$A$1:$D$876,MATCH(1,(Lookup_PestUse!$A$1:$A$876=$A170)*(Lookup_PestUse!$B$1:$B$876='Input Data'!$C$12),0),3)),"",INDEX(Lookup_PestUse!$A$1:$D$876,MATCH(1,(Lookup_PestUse!$A$1:$A$876=$A170)*(Lookup_PestUse!$B$1:$B$876='Input Data'!$C$12),0),3))</f>
        <v/>
      </c>
      <c r="C170" s="166" t="str">
        <f t="array" ref="C170">IF(ISERROR(INDEX(Lookup_PestUse!$A$1:$D$876,MATCH(1,(Lookup_PestUse!$A$1:$A$876=$A170)*(Lookup_PestUse!$B$1:$B$876='Input Data'!$C$12),0),4)),"",INDEX(Lookup_PestUse!$A$1:$D$876,MATCH(1,(Lookup_PestUse!$A$1:$A$876=$A170)*(Lookup_PestUse!$B$1:$B$876='Input Data'!$C$12),0),4))</f>
        <v/>
      </c>
      <c r="D170" s="162"/>
      <c r="E170" s="163"/>
      <c r="F170" s="152"/>
      <c r="G170" s="162"/>
      <c r="H170" s="164"/>
      <c r="I170" s="164"/>
      <c r="J170" s="164"/>
      <c r="K170" s="163"/>
      <c r="L170" s="151"/>
      <c r="M170" s="147"/>
      <c r="N170" s="147"/>
      <c r="O170" s="147"/>
      <c r="P170" s="147"/>
      <c r="Q170" s="147"/>
      <c r="R170" s="147"/>
      <c r="S170" s="147"/>
      <c r="T170" s="147"/>
      <c r="U170" s="147"/>
      <c r="V170" s="148"/>
      <c r="W170" s="151"/>
      <c r="X170" s="143"/>
      <c r="Y170" s="143"/>
      <c r="Z170" s="143"/>
      <c r="AA170" s="143"/>
      <c r="AB170" s="143"/>
      <c r="AC170" s="143"/>
      <c r="AD170" s="143"/>
      <c r="AE170" s="143"/>
      <c r="AF170" s="143"/>
      <c r="AG170" s="143"/>
      <c r="AH170" s="143"/>
      <c r="AI170" s="143"/>
      <c r="AJ170" s="143"/>
      <c r="AK170" s="143"/>
      <c r="AL170" s="143"/>
      <c r="AM170" s="143"/>
      <c r="AN170" s="143"/>
      <c r="AO170" s="143"/>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1"/>
      <c r="FS170" s="11"/>
      <c r="FT170" s="11"/>
      <c r="FU170" s="11"/>
      <c r="FV170" s="11"/>
      <c r="FW170" s="11"/>
      <c r="FX170" s="11"/>
      <c r="FY170" s="11"/>
    </row>
    <row r="171" spans="1:181" s="17" customFormat="1" x14ac:dyDescent="0.2">
      <c r="A171" s="159" t="str">
        <f t="array" ref="A171">IF(ISERROR(INDEX(Lookup_PestUse!$A$1:$D$876,SMALL(IF(Lookup_PestUse!$B$1:$B$876='Input Data'!$C$12,ROW(Lookup_PestUse!$B$1:$B$876)),ROW(Lookup_PestUse!257:257)),1)),"",INDEX(Lookup_PestUse!$A$1:$B$876,SMALL(IF(Lookup_PestUse!$B$1:$B$876='Input Data'!$C$12,ROW(Lookup_PestUse!$B$1:$B$876)),ROW(Lookup_PestUse!257:257)),1))</f>
        <v/>
      </c>
      <c r="B171" s="165" t="str">
        <f t="array" ref="B171">IF(ISERROR(INDEX(Lookup_PestUse!$A$1:$D$876,MATCH(1,(Lookup_PestUse!$A$1:$A$876=$A171)*(Lookup_PestUse!$B$1:$B$876='Input Data'!$C$12),0),3)),"",INDEX(Lookup_PestUse!$A$1:$D$876,MATCH(1,(Lookup_PestUse!$A$1:$A$876=$A171)*(Lookup_PestUse!$B$1:$B$876='Input Data'!$C$12),0),3))</f>
        <v/>
      </c>
      <c r="C171" s="166" t="str">
        <f t="array" ref="C171">IF(ISERROR(INDEX(Lookup_PestUse!$A$1:$D$876,MATCH(1,(Lookup_PestUse!$A$1:$A$876=$A171)*(Lookup_PestUse!$B$1:$B$876='Input Data'!$C$12),0),4)),"",INDEX(Lookup_PestUse!$A$1:$D$876,MATCH(1,(Lookup_PestUse!$A$1:$A$876=$A171)*(Lookup_PestUse!$B$1:$B$876='Input Data'!$C$12),0),4))</f>
        <v/>
      </c>
      <c r="D171" s="162"/>
      <c r="E171" s="163"/>
      <c r="F171" s="152"/>
      <c r="G171" s="162"/>
      <c r="H171" s="164"/>
      <c r="I171" s="164"/>
      <c r="J171" s="164"/>
      <c r="K171" s="163"/>
      <c r="L171" s="151"/>
      <c r="M171" s="147"/>
      <c r="N171" s="147"/>
      <c r="O171" s="147"/>
      <c r="P171" s="147"/>
      <c r="Q171" s="147"/>
      <c r="R171" s="147"/>
      <c r="S171" s="147"/>
      <c r="T171" s="147"/>
      <c r="U171" s="147"/>
      <c r="V171" s="148"/>
      <c r="W171" s="151"/>
      <c r="X171" s="143"/>
      <c r="Y171" s="143"/>
      <c r="Z171" s="143"/>
      <c r="AA171" s="143"/>
      <c r="AB171" s="143"/>
      <c r="AC171" s="143"/>
      <c r="AD171" s="143"/>
      <c r="AE171" s="143"/>
      <c r="AF171" s="143"/>
      <c r="AG171" s="143"/>
      <c r="AH171" s="143"/>
      <c r="AI171" s="143"/>
      <c r="AJ171" s="143"/>
      <c r="AK171" s="143"/>
      <c r="AL171" s="143"/>
      <c r="AM171" s="143"/>
      <c r="AN171" s="143"/>
      <c r="AO171" s="143"/>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1"/>
      <c r="FR171" s="11"/>
      <c r="FS171" s="11"/>
      <c r="FT171" s="11"/>
      <c r="FU171" s="11"/>
      <c r="FV171" s="11"/>
      <c r="FW171" s="11"/>
      <c r="FX171" s="11"/>
      <c r="FY171" s="11"/>
    </row>
    <row r="172" spans="1:181" s="17" customFormat="1" x14ac:dyDescent="0.2">
      <c r="A172" s="159" t="str">
        <f t="array" ref="A172">IF(ISERROR(INDEX(Lookup_PestUse!$A$1:$D$876,SMALL(IF(Lookup_PestUse!$B$1:$B$876='Input Data'!$C$12,ROW(Lookup_PestUse!$B$1:$B$876)),ROW(Lookup_PestUse!258:258)),1)),"",INDEX(Lookup_PestUse!$A$1:$B$876,SMALL(IF(Lookup_PestUse!$B$1:$B$876='Input Data'!$C$12,ROW(Lookup_PestUse!$B$1:$B$876)),ROW(Lookup_PestUse!258:258)),1))</f>
        <v/>
      </c>
      <c r="B172" s="165" t="str">
        <f t="array" ref="B172">IF(ISERROR(INDEX(Lookup_PestUse!$A$1:$D$876,MATCH(1,(Lookup_PestUse!$A$1:$A$876=$A172)*(Lookup_PestUse!$B$1:$B$876='Input Data'!$C$12),0),3)),"",INDEX(Lookup_PestUse!$A$1:$D$876,MATCH(1,(Lookup_PestUse!$A$1:$A$876=$A172)*(Lookup_PestUse!$B$1:$B$876='Input Data'!$C$12),0),3))</f>
        <v/>
      </c>
      <c r="C172" s="166" t="str">
        <f t="array" ref="C172">IF(ISERROR(INDEX(Lookup_PestUse!$A$1:$D$876,MATCH(1,(Lookup_PestUse!$A$1:$A$876=$A172)*(Lookup_PestUse!$B$1:$B$876='Input Data'!$C$12),0),4)),"",INDEX(Lookup_PestUse!$A$1:$D$876,MATCH(1,(Lookup_PestUse!$A$1:$A$876=$A172)*(Lookup_PestUse!$B$1:$B$876='Input Data'!$C$12),0),4))</f>
        <v/>
      </c>
      <c r="D172" s="162"/>
      <c r="E172" s="163"/>
      <c r="F172" s="152"/>
      <c r="G172" s="162"/>
      <c r="H172" s="164"/>
      <c r="I172" s="164"/>
      <c r="J172" s="164"/>
      <c r="K172" s="163"/>
      <c r="L172" s="151"/>
      <c r="M172" s="147"/>
      <c r="N172" s="147"/>
      <c r="O172" s="147"/>
      <c r="P172" s="147"/>
      <c r="Q172" s="147"/>
      <c r="R172" s="147"/>
      <c r="S172" s="147"/>
      <c r="T172" s="147"/>
      <c r="U172" s="147"/>
      <c r="V172" s="148"/>
      <c r="W172" s="151"/>
      <c r="X172" s="143"/>
      <c r="Y172" s="143"/>
      <c r="Z172" s="143"/>
      <c r="AA172" s="143"/>
      <c r="AB172" s="143"/>
      <c r="AC172" s="143"/>
      <c r="AD172" s="143"/>
      <c r="AE172" s="143"/>
      <c r="AF172" s="143"/>
      <c r="AG172" s="143"/>
      <c r="AH172" s="143"/>
      <c r="AI172" s="143"/>
      <c r="AJ172" s="143"/>
      <c r="AK172" s="143"/>
      <c r="AL172" s="143"/>
      <c r="AM172" s="143"/>
      <c r="AN172" s="143"/>
      <c r="AO172" s="143"/>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1"/>
      <c r="FR172" s="11"/>
      <c r="FS172" s="11"/>
      <c r="FT172" s="11"/>
      <c r="FU172" s="11"/>
      <c r="FV172" s="11"/>
      <c r="FW172" s="11"/>
      <c r="FX172" s="11"/>
      <c r="FY172" s="11"/>
    </row>
    <row r="173" spans="1:181" s="17" customFormat="1" x14ac:dyDescent="0.2">
      <c r="A173" s="159" t="str">
        <f t="array" ref="A173">IF(ISERROR(INDEX(Lookup_PestUse!$A$1:$D$876,SMALL(IF(Lookup_PestUse!$B$1:$B$876='Input Data'!$C$12,ROW(Lookup_PestUse!$B$1:$B$876)),ROW(Lookup_PestUse!259:259)),1)),"",INDEX(Lookup_PestUse!$A$1:$B$876,SMALL(IF(Lookup_PestUse!$B$1:$B$876='Input Data'!$C$12,ROW(Lookup_PestUse!$B$1:$B$876)),ROW(Lookup_PestUse!259:259)),1))</f>
        <v/>
      </c>
      <c r="B173" s="165" t="str">
        <f t="array" ref="B173">IF(ISERROR(INDEX(Lookup_PestUse!$A$1:$D$876,MATCH(1,(Lookup_PestUse!$A$1:$A$876=$A173)*(Lookup_PestUse!$B$1:$B$876='Input Data'!$C$12),0),3)),"",INDEX(Lookup_PestUse!$A$1:$D$876,MATCH(1,(Lookup_PestUse!$A$1:$A$876=$A173)*(Lookup_PestUse!$B$1:$B$876='Input Data'!$C$12),0),3))</f>
        <v/>
      </c>
      <c r="C173" s="166" t="str">
        <f t="array" ref="C173">IF(ISERROR(INDEX(Lookup_PestUse!$A$1:$D$876,MATCH(1,(Lookup_PestUse!$A$1:$A$876=$A173)*(Lookup_PestUse!$B$1:$B$876='Input Data'!$C$12),0),4)),"",INDEX(Lookup_PestUse!$A$1:$D$876,MATCH(1,(Lookup_PestUse!$A$1:$A$876=$A173)*(Lookup_PestUse!$B$1:$B$876='Input Data'!$C$12),0),4))</f>
        <v/>
      </c>
      <c r="D173" s="162"/>
      <c r="E173" s="163"/>
      <c r="F173" s="152"/>
      <c r="G173" s="162"/>
      <c r="H173" s="164"/>
      <c r="I173" s="164"/>
      <c r="J173" s="164"/>
      <c r="K173" s="163"/>
      <c r="L173" s="151"/>
      <c r="M173" s="147"/>
      <c r="N173" s="147"/>
      <c r="O173" s="147"/>
      <c r="P173" s="147"/>
      <c r="Q173" s="147"/>
      <c r="R173" s="147"/>
      <c r="S173" s="147"/>
      <c r="T173" s="147"/>
      <c r="U173" s="147"/>
      <c r="V173" s="148"/>
      <c r="W173" s="151"/>
      <c r="X173" s="143"/>
      <c r="Y173" s="143"/>
      <c r="Z173" s="143"/>
      <c r="AA173" s="143"/>
      <c r="AB173" s="143"/>
      <c r="AC173" s="143"/>
      <c r="AD173" s="143"/>
      <c r="AE173" s="143"/>
      <c r="AF173" s="143"/>
      <c r="AG173" s="143"/>
      <c r="AH173" s="143"/>
      <c r="AI173" s="143"/>
      <c r="AJ173" s="143"/>
      <c r="AK173" s="143"/>
      <c r="AL173" s="143"/>
      <c r="AM173" s="143"/>
      <c r="AN173" s="143"/>
      <c r="AO173" s="143"/>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1"/>
      <c r="FR173" s="11"/>
      <c r="FS173" s="11"/>
      <c r="FT173" s="11"/>
      <c r="FU173" s="11"/>
      <c r="FV173" s="11"/>
      <c r="FW173" s="11"/>
      <c r="FX173" s="11"/>
      <c r="FY173" s="11"/>
    </row>
    <row r="174" spans="1:181" s="17" customFormat="1" x14ac:dyDescent="0.2">
      <c r="A174" s="159" t="str">
        <f t="array" ref="A174">IF(ISERROR(INDEX(Lookup_PestUse!$A$1:$D$876,SMALL(IF(Lookup_PestUse!$B$1:$B$876='Input Data'!$C$12,ROW(Lookup_PestUse!$B$1:$B$876)),ROW(Lookup_PestUse!260:260)),1)),"",INDEX(Lookup_PestUse!$A$1:$B$876,SMALL(IF(Lookup_PestUse!$B$1:$B$876='Input Data'!$C$12,ROW(Lookup_PestUse!$B$1:$B$876)),ROW(Lookup_PestUse!260:260)),1))</f>
        <v/>
      </c>
      <c r="B174" s="165" t="str">
        <f t="array" ref="B174">IF(ISERROR(INDEX(Lookup_PestUse!$A$1:$D$876,MATCH(1,(Lookup_PestUse!$A$1:$A$876=$A174)*(Lookup_PestUse!$B$1:$B$876='Input Data'!$C$12),0),3)),"",INDEX(Lookup_PestUse!$A$1:$D$876,MATCH(1,(Lookup_PestUse!$A$1:$A$876=$A174)*(Lookup_PestUse!$B$1:$B$876='Input Data'!$C$12),0),3))</f>
        <v/>
      </c>
      <c r="C174" s="166" t="str">
        <f t="array" ref="C174">IF(ISERROR(INDEX(Lookup_PestUse!$A$1:$D$876,MATCH(1,(Lookup_PestUse!$A$1:$A$876=$A174)*(Lookup_PestUse!$B$1:$B$876='Input Data'!$C$12),0),4)),"",INDEX(Lookup_PestUse!$A$1:$D$876,MATCH(1,(Lookup_PestUse!$A$1:$A$876=$A174)*(Lookup_PestUse!$B$1:$B$876='Input Data'!$C$12),0),4))</f>
        <v/>
      </c>
      <c r="D174" s="162"/>
      <c r="E174" s="163"/>
      <c r="F174" s="152"/>
      <c r="G174" s="162"/>
      <c r="H174" s="164"/>
      <c r="I174" s="164"/>
      <c r="J174" s="164"/>
      <c r="K174" s="163"/>
      <c r="L174" s="151"/>
      <c r="M174" s="147"/>
      <c r="N174" s="147"/>
      <c r="O174" s="147"/>
      <c r="P174" s="147"/>
      <c r="Q174" s="147"/>
      <c r="R174" s="147"/>
      <c r="S174" s="147"/>
      <c r="T174" s="147"/>
      <c r="U174" s="147"/>
      <c r="V174" s="148"/>
      <c r="W174" s="151"/>
      <c r="X174" s="143"/>
      <c r="Y174" s="143"/>
      <c r="Z174" s="143"/>
      <c r="AA174" s="143"/>
      <c r="AB174" s="143"/>
      <c r="AC174" s="143"/>
      <c r="AD174" s="143"/>
      <c r="AE174" s="143"/>
      <c r="AF174" s="143"/>
      <c r="AG174" s="143"/>
      <c r="AH174" s="143"/>
      <c r="AI174" s="143"/>
      <c r="AJ174" s="143"/>
      <c r="AK174" s="143"/>
      <c r="AL174" s="143"/>
      <c r="AM174" s="143"/>
      <c r="AN174" s="143"/>
      <c r="AO174" s="143"/>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row>
    <row r="175" spans="1:181" s="17" customFormat="1" x14ac:dyDescent="0.2">
      <c r="A175" s="159" t="str">
        <f t="array" ref="A175">IF(ISERROR(INDEX(Lookup_PestUse!$A$1:$D$876,SMALL(IF(Lookup_PestUse!$B$1:$B$876='Input Data'!$C$12,ROW(Lookup_PestUse!$B$1:$B$876)),ROW(Lookup_PestUse!261:261)),1)),"",INDEX(Lookup_PestUse!$A$1:$B$876,SMALL(IF(Lookup_PestUse!$B$1:$B$876='Input Data'!$C$12,ROW(Lookup_PestUse!$B$1:$B$876)),ROW(Lookup_PestUse!261:261)),1))</f>
        <v/>
      </c>
      <c r="B175" s="165" t="str">
        <f t="array" ref="B175">IF(ISERROR(INDEX(Lookup_PestUse!$A$1:$D$876,MATCH(1,(Lookup_PestUse!$A$1:$A$876=$A175)*(Lookup_PestUse!$B$1:$B$876='Input Data'!$C$12),0),3)),"",INDEX(Lookup_PestUse!$A$1:$D$876,MATCH(1,(Lookup_PestUse!$A$1:$A$876=$A175)*(Lookup_PestUse!$B$1:$B$876='Input Data'!$C$12),0),3))</f>
        <v/>
      </c>
      <c r="C175" s="166" t="str">
        <f t="array" ref="C175">IF(ISERROR(INDEX(Lookup_PestUse!$A$1:$D$876,MATCH(1,(Lookup_PestUse!$A$1:$A$876=$A175)*(Lookup_PestUse!$B$1:$B$876='Input Data'!$C$12),0),4)),"",INDEX(Lookup_PestUse!$A$1:$D$876,MATCH(1,(Lookup_PestUse!$A$1:$A$876=$A175)*(Lookup_PestUse!$B$1:$B$876='Input Data'!$C$12),0),4))</f>
        <v/>
      </c>
      <c r="D175" s="162"/>
      <c r="E175" s="163"/>
      <c r="F175" s="152"/>
      <c r="G175" s="162"/>
      <c r="H175" s="164"/>
      <c r="I175" s="164"/>
      <c r="J175" s="164"/>
      <c r="K175" s="163"/>
      <c r="L175" s="151"/>
      <c r="M175" s="147"/>
      <c r="N175" s="147"/>
      <c r="O175" s="147"/>
      <c r="P175" s="147"/>
      <c r="Q175" s="147"/>
      <c r="R175" s="147"/>
      <c r="S175" s="147"/>
      <c r="T175" s="147"/>
      <c r="U175" s="147"/>
      <c r="V175" s="148"/>
      <c r="W175" s="151"/>
      <c r="X175" s="143"/>
      <c r="Y175" s="143"/>
      <c r="Z175" s="143"/>
      <c r="AA175" s="143"/>
      <c r="AB175" s="143"/>
      <c r="AC175" s="143"/>
      <c r="AD175" s="143"/>
      <c r="AE175" s="143"/>
      <c r="AF175" s="143"/>
      <c r="AG175" s="143"/>
      <c r="AH175" s="143"/>
      <c r="AI175" s="143"/>
      <c r="AJ175" s="143"/>
      <c r="AK175" s="143"/>
      <c r="AL175" s="143"/>
      <c r="AM175" s="143"/>
      <c r="AN175" s="143"/>
      <c r="AO175" s="143"/>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1"/>
      <c r="FS175" s="11"/>
      <c r="FT175" s="11"/>
      <c r="FU175" s="11"/>
      <c r="FV175" s="11"/>
      <c r="FW175" s="11"/>
      <c r="FX175" s="11"/>
      <c r="FY175" s="11"/>
    </row>
    <row r="176" spans="1:181" s="17" customFormat="1" x14ac:dyDescent="0.2">
      <c r="A176" s="159" t="str">
        <f t="array" ref="A176">IF(ISERROR(INDEX(Lookup_PestUse!$A$1:$D$876,SMALL(IF(Lookup_PestUse!$B$1:$B$876='Input Data'!$C$12,ROW(Lookup_PestUse!$B$1:$B$876)),ROW(Lookup_PestUse!262:262)),1)),"",INDEX(Lookup_PestUse!$A$1:$B$876,SMALL(IF(Lookup_PestUse!$B$1:$B$876='Input Data'!$C$12,ROW(Lookup_PestUse!$B$1:$B$876)),ROW(Lookup_PestUse!262:262)),1))</f>
        <v/>
      </c>
      <c r="B176" s="165" t="str">
        <f t="array" ref="B176">IF(ISERROR(INDEX(Lookup_PestUse!$A$1:$D$876,MATCH(1,(Lookup_PestUse!$A$1:$A$876=$A176)*(Lookup_PestUse!$B$1:$B$876='Input Data'!$C$12),0),3)),"",INDEX(Lookup_PestUse!$A$1:$D$876,MATCH(1,(Lookup_PestUse!$A$1:$A$876=$A176)*(Lookup_PestUse!$B$1:$B$876='Input Data'!$C$12),0),3))</f>
        <v/>
      </c>
      <c r="C176" s="166" t="str">
        <f t="array" ref="C176">IF(ISERROR(INDEX(Lookup_PestUse!$A$1:$D$876,MATCH(1,(Lookup_PestUse!$A$1:$A$876=$A176)*(Lookup_PestUse!$B$1:$B$876='Input Data'!$C$12),0),4)),"",INDEX(Lookup_PestUse!$A$1:$D$876,MATCH(1,(Lookup_PestUse!$A$1:$A$876=$A176)*(Lookup_PestUse!$B$1:$B$876='Input Data'!$C$12),0),4))</f>
        <v/>
      </c>
      <c r="D176" s="162"/>
      <c r="E176" s="163"/>
      <c r="F176" s="152"/>
      <c r="G176" s="162"/>
      <c r="H176" s="164"/>
      <c r="I176" s="164"/>
      <c r="J176" s="164"/>
      <c r="K176" s="163"/>
      <c r="L176" s="151"/>
      <c r="M176" s="147"/>
      <c r="N176" s="147"/>
      <c r="O176" s="147"/>
      <c r="P176" s="147"/>
      <c r="Q176" s="147"/>
      <c r="R176" s="147"/>
      <c r="S176" s="147"/>
      <c r="T176" s="147"/>
      <c r="U176" s="147"/>
      <c r="V176" s="148"/>
      <c r="W176" s="151"/>
      <c r="X176" s="143"/>
      <c r="Y176" s="143"/>
      <c r="Z176" s="143"/>
      <c r="AA176" s="143"/>
      <c r="AB176" s="143"/>
      <c r="AC176" s="143"/>
      <c r="AD176" s="143"/>
      <c r="AE176" s="143"/>
      <c r="AF176" s="143"/>
      <c r="AG176" s="143"/>
      <c r="AH176" s="143"/>
      <c r="AI176" s="143"/>
      <c r="AJ176" s="143"/>
      <c r="AK176" s="143"/>
      <c r="AL176" s="143"/>
      <c r="AM176" s="143"/>
      <c r="AN176" s="143"/>
      <c r="AO176" s="143"/>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row>
    <row r="177" spans="1:181" s="17" customFormat="1" x14ac:dyDescent="0.2">
      <c r="A177" s="159" t="str">
        <f t="array" ref="A177">IF(ISERROR(INDEX(Lookup_PestUse!$A$1:$D$876,SMALL(IF(Lookup_PestUse!$B$1:$B$876='Input Data'!$C$12,ROW(Lookup_PestUse!$B$1:$B$876)),ROW(Lookup_PestUse!263:263)),1)),"",INDEX(Lookup_PestUse!$A$1:$B$876,SMALL(IF(Lookup_PestUse!$B$1:$B$876='Input Data'!$C$12,ROW(Lookup_PestUse!$B$1:$B$876)),ROW(Lookup_PestUse!263:263)),1))</f>
        <v/>
      </c>
      <c r="B177" s="165" t="str">
        <f t="array" ref="B177">IF(ISERROR(INDEX(Lookup_PestUse!$A$1:$D$876,MATCH(1,(Lookup_PestUse!$A$1:$A$876=$A177)*(Lookup_PestUse!$B$1:$B$876='Input Data'!$C$12),0),3)),"",INDEX(Lookup_PestUse!$A$1:$D$876,MATCH(1,(Lookup_PestUse!$A$1:$A$876=$A177)*(Lookup_PestUse!$B$1:$B$876='Input Data'!$C$12),0),3))</f>
        <v/>
      </c>
      <c r="C177" s="166" t="str">
        <f t="array" ref="C177">IF(ISERROR(INDEX(Lookup_PestUse!$A$1:$D$876,MATCH(1,(Lookup_PestUse!$A$1:$A$876=$A177)*(Lookup_PestUse!$B$1:$B$876='Input Data'!$C$12),0),4)),"",INDEX(Lookup_PestUse!$A$1:$D$876,MATCH(1,(Lookup_PestUse!$A$1:$A$876=$A177)*(Lookup_PestUse!$B$1:$B$876='Input Data'!$C$12),0),4))</f>
        <v/>
      </c>
      <c r="D177" s="162"/>
      <c r="E177" s="163"/>
      <c r="F177" s="152"/>
      <c r="G177" s="162"/>
      <c r="H177" s="164"/>
      <c r="I177" s="164"/>
      <c r="J177" s="164"/>
      <c r="K177" s="163"/>
      <c r="L177" s="151"/>
      <c r="M177" s="147"/>
      <c r="N177" s="147"/>
      <c r="O177" s="147"/>
      <c r="P177" s="147"/>
      <c r="Q177" s="147"/>
      <c r="R177" s="147"/>
      <c r="S177" s="147"/>
      <c r="T177" s="147"/>
      <c r="U177" s="147"/>
      <c r="V177" s="148"/>
      <c r="W177" s="151"/>
      <c r="X177" s="143"/>
      <c r="Y177" s="143"/>
      <c r="Z177" s="143"/>
      <c r="AA177" s="143"/>
      <c r="AB177" s="143"/>
      <c r="AC177" s="143"/>
      <c r="AD177" s="143"/>
      <c r="AE177" s="143"/>
      <c r="AF177" s="143"/>
      <c r="AG177" s="143"/>
      <c r="AH177" s="143"/>
      <c r="AI177" s="143"/>
      <c r="AJ177" s="143"/>
      <c r="AK177" s="143"/>
      <c r="AL177" s="143"/>
      <c r="AM177" s="143"/>
      <c r="AN177" s="143"/>
      <c r="AO177" s="143"/>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1"/>
      <c r="FS177" s="11"/>
      <c r="FT177" s="11"/>
      <c r="FU177" s="11"/>
      <c r="FV177" s="11"/>
      <c r="FW177" s="11"/>
      <c r="FX177" s="11"/>
      <c r="FY177" s="11"/>
    </row>
    <row r="178" spans="1:181" s="17" customFormat="1" x14ac:dyDescent="0.2">
      <c r="A178" s="159" t="str">
        <f t="array" ref="A178">IF(ISERROR(INDEX(Lookup_PestUse!$A$1:$D$876,SMALL(IF(Lookup_PestUse!$B$1:$B$876='Input Data'!$C$12,ROW(Lookup_PestUse!$B$1:$B$876)),ROW(Lookup_PestUse!264:264)),1)),"",INDEX(Lookup_PestUse!$A$1:$B$876,SMALL(IF(Lookup_PestUse!$B$1:$B$876='Input Data'!$C$12,ROW(Lookup_PestUse!$B$1:$B$876)),ROW(Lookup_PestUse!264:264)),1))</f>
        <v/>
      </c>
      <c r="B178" s="165" t="str">
        <f t="array" ref="B178">IF(ISERROR(INDEX(Lookup_PestUse!$A$1:$D$876,MATCH(1,(Lookup_PestUse!$A$1:$A$876=$A178)*(Lookup_PestUse!$B$1:$B$876='Input Data'!$C$12),0),3)),"",INDEX(Lookup_PestUse!$A$1:$D$876,MATCH(1,(Lookup_PestUse!$A$1:$A$876=$A178)*(Lookup_PestUse!$B$1:$B$876='Input Data'!$C$12),0),3))</f>
        <v/>
      </c>
      <c r="C178" s="166" t="str">
        <f t="array" ref="C178">IF(ISERROR(INDEX(Lookup_PestUse!$A$1:$D$876,MATCH(1,(Lookup_PestUse!$A$1:$A$876=$A178)*(Lookup_PestUse!$B$1:$B$876='Input Data'!$C$12),0),4)),"",INDEX(Lookup_PestUse!$A$1:$D$876,MATCH(1,(Lookup_PestUse!$A$1:$A$876=$A178)*(Lookup_PestUse!$B$1:$B$876='Input Data'!$C$12),0),4))</f>
        <v/>
      </c>
      <c r="D178" s="162"/>
      <c r="E178" s="163"/>
      <c r="F178" s="152"/>
      <c r="G178" s="162"/>
      <c r="H178" s="164"/>
      <c r="I178" s="164"/>
      <c r="J178" s="164"/>
      <c r="K178" s="163"/>
      <c r="L178" s="151"/>
      <c r="M178" s="147"/>
      <c r="N178" s="147"/>
      <c r="O178" s="147"/>
      <c r="P178" s="147"/>
      <c r="Q178" s="147"/>
      <c r="R178" s="147"/>
      <c r="S178" s="147"/>
      <c r="T178" s="147"/>
      <c r="U178" s="147"/>
      <c r="V178" s="148"/>
      <c r="W178" s="151"/>
      <c r="X178" s="143"/>
      <c r="Y178" s="143"/>
      <c r="Z178" s="143"/>
      <c r="AA178" s="143"/>
      <c r="AB178" s="143"/>
      <c r="AC178" s="143"/>
      <c r="AD178" s="143"/>
      <c r="AE178" s="143"/>
      <c r="AF178" s="143"/>
      <c r="AG178" s="143"/>
      <c r="AH178" s="143"/>
      <c r="AI178" s="143"/>
      <c r="AJ178" s="143"/>
      <c r="AK178" s="143"/>
      <c r="AL178" s="143"/>
      <c r="AM178" s="143"/>
      <c r="AN178" s="143"/>
      <c r="AO178" s="143"/>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1"/>
      <c r="FS178" s="11"/>
      <c r="FT178" s="11"/>
      <c r="FU178" s="11"/>
      <c r="FV178" s="11"/>
      <c r="FW178" s="11"/>
      <c r="FX178" s="11"/>
      <c r="FY178" s="11"/>
    </row>
    <row r="179" spans="1:181" s="17" customFormat="1" x14ac:dyDescent="0.2">
      <c r="A179" s="159" t="str">
        <f t="array" ref="A179">IF(ISERROR(INDEX(Lookup_PestUse!$A$1:$D$876,SMALL(IF(Lookup_PestUse!$B$1:$B$876='Input Data'!$C$12,ROW(Lookup_PestUse!$B$1:$B$876)),ROW(Lookup_PestUse!265:265)),1)),"",INDEX(Lookup_PestUse!$A$1:$B$876,SMALL(IF(Lookup_PestUse!$B$1:$B$876='Input Data'!$C$12,ROW(Lookup_PestUse!$B$1:$B$876)),ROW(Lookup_PestUse!265:265)),1))</f>
        <v/>
      </c>
      <c r="B179" s="165" t="str">
        <f t="array" ref="B179">IF(ISERROR(INDEX(Lookup_PestUse!$A$1:$D$876,MATCH(1,(Lookup_PestUse!$A$1:$A$876=$A179)*(Lookup_PestUse!$B$1:$B$876='Input Data'!$C$12),0),3)),"",INDEX(Lookup_PestUse!$A$1:$D$876,MATCH(1,(Lookup_PestUse!$A$1:$A$876=$A179)*(Lookup_PestUse!$B$1:$B$876='Input Data'!$C$12),0),3))</f>
        <v/>
      </c>
      <c r="C179" s="166" t="str">
        <f t="array" ref="C179">IF(ISERROR(INDEX(Lookup_PestUse!$A$1:$D$876,MATCH(1,(Lookup_PestUse!$A$1:$A$876=$A179)*(Lookup_PestUse!$B$1:$B$876='Input Data'!$C$12),0),4)),"",INDEX(Lookup_PestUse!$A$1:$D$876,MATCH(1,(Lookup_PestUse!$A$1:$A$876=$A179)*(Lookup_PestUse!$B$1:$B$876='Input Data'!$C$12),0),4))</f>
        <v/>
      </c>
      <c r="D179" s="162"/>
      <c r="E179" s="163"/>
      <c r="F179" s="152"/>
      <c r="G179" s="162"/>
      <c r="H179" s="164"/>
      <c r="I179" s="164"/>
      <c r="J179" s="164"/>
      <c r="K179" s="163"/>
      <c r="L179" s="151"/>
      <c r="M179" s="147"/>
      <c r="N179" s="147"/>
      <c r="O179" s="147"/>
      <c r="P179" s="147"/>
      <c r="Q179" s="147"/>
      <c r="R179" s="147"/>
      <c r="S179" s="147"/>
      <c r="T179" s="147"/>
      <c r="U179" s="147"/>
      <c r="V179" s="148"/>
      <c r="W179" s="151"/>
      <c r="X179" s="143"/>
      <c r="Y179" s="143"/>
      <c r="Z179" s="143"/>
      <c r="AA179" s="143"/>
      <c r="AB179" s="143"/>
      <c r="AC179" s="143"/>
      <c r="AD179" s="143"/>
      <c r="AE179" s="143"/>
      <c r="AF179" s="143"/>
      <c r="AG179" s="143"/>
      <c r="AH179" s="143"/>
      <c r="AI179" s="143"/>
      <c r="AJ179" s="143"/>
      <c r="AK179" s="143"/>
      <c r="AL179" s="143"/>
      <c r="AM179" s="143"/>
      <c r="AN179" s="143"/>
      <c r="AO179" s="143"/>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1"/>
      <c r="FS179" s="11"/>
      <c r="FT179" s="11"/>
      <c r="FU179" s="11"/>
      <c r="FV179" s="11"/>
      <c r="FW179" s="11"/>
      <c r="FX179" s="11"/>
      <c r="FY179" s="11"/>
    </row>
    <row r="180" spans="1:181" s="17" customFormat="1" x14ac:dyDescent="0.2">
      <c r="A180" s="159" t="str">
        <f t="array" ref="A180">IF(ISERROR(INDEX(Lookup_PestUse!$A$1:$D$876,SMALL(IF(Lookup_PestUse!$B$1:$B$876='Input Data'!$C$12,ROW(Lookup_PestUse!$B$1:$B$876)),ROW(Lookup_PestUse!266:266)),1)),"",INDEX(Lookup_PestUse!$A$1:$B$876,SMALL(IF(Lookup_PestUse!$B$1:$B$876='Input Data'!$C$12,ROW(Lookup_PestUse!$B$1:$B$876)),ROW(Lookup_PestUse!266:266)),1))</f>
        <v/>
      </c>
      <c r="B180" s="165" t="str">
        <f t="array" ref="B180">IF(ISERROR(INDEX(Lookup_PestUse!$A$1:$D$876,MATCH(1,(Lookup_PestUse!$A$1:$A$876=$A180)*(Lookup_PestUse!$B$1:$B$876='Input Data'!$C$12),0),3)),"",INDEX(Lookup_PestUse!$A$1:$D$876,MATCH(1,(Lookup_PestUse!$A$1:$A$876=$A180)*(Lookup_PestUse!$B$1:$B$876='Input Data'!$C$12),0),3))</f>
        <v/>
      </c>
      <c r="C180" s="166" t="str">
        <f t="array" ref="C180">IF(ISERROR(INDEX(Lookup_PestUse!$A$1:$D$876,MATCH(1,(Lookup_PestUse!$A$1:$A$876=$A180)*(Lookup_PestUse!$B$1:$B$876='Input Data'!$C$12),0),4)),"",INDEX(Lookup_PestUse!$A$1:$D$876,MATCH(1,(Lookup_PestUse!$A$1:$A$876=$A180)*(Lookup_PestUse!$B$1:$B$876='Input Data'!$C$12),0),4))</f>
        <v/>
      </c>
      <c r="D180" s="162"/>
      <c r="E180" s="163"/>
      <c r="F180" s="152"/>
      <c r="G180" s="162"/>
      <c r="H180" s="164"/>
      <c r="I180" s="164"/>
      <c r="J180" s="164"/>
      <c r="K180" s="163"/>
      <c r="L180" s="151"/>
      <c r="M180" s="147"/>
      <c r="N180" s="147"/>
      <c r="O180" s="147"/>
      <c r="P180" s="147"/>
      <c r="Q180" s="147"/>
      <c r="R180" s="147"/>
      <c r="S180" s="147"/>
      <c r="T180" s="147"/>
      <c r="U180" s="147"/>
      <c r="V180" s="148"/>
      <c r="W180" s="151"/>
      <c r="X180" s="143"/>
      <c r="Y180" s="143"/>
      <c r="Z180" s="143"/>
      <c r="AA180" s="143"/>
      <c r="AB180" s="143"/>
      <c r="AC180" s="143"/>
      <c r="AD180" s="143"/>
      <c r="AE180" s="143"/>
      <c r="AF180" s="143"/>
      <c r="AG180" s="143"/>
      <c r="AH180" s="143"/>
      <c r="AI180" s="143"/>
      <c r="AJ180" s="143"/>
      <c r="AK180" s="143"/>
      <c r="AL180" s="143"/>
      <c r="AM180" s="143"/>
      <c r="AN180" s="143"/>
      <c r="AO180" s="143"/>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row>
    <row r="181" spans="1:181" s="17" customFormat="1" x14ac:dyDescent="0.2">
      <c r="A181" s="159" t="str">
        <f t="array" ref="A181">IF(ISERROR(INDEX(Lookup_PestUse!$A$1:$D$876,SMALL(IF(Lookup_PestUse!$B$1:$B$876='Input Data'!$C$12,ROW(Lookup_PestUse!$B$1:$B$876)),ROW(Lookup_PestUse!267:267)),1)),"",INDEX(Lookup_PestUse!$A$1:$B$876,SMALL(IF(Lookup_PestUse!$B$1:$B$876='Input Data'!$C$12,ROW(Lookup_PestUse!$B$1:$B$876)),ROW(Lookup_PestUse!267:267)),1))</f>
        <v/>
      </c>
      <c r="B181" s="165" t="str">
        <f t="array" ref="B181">IF(ISERROR(INDEX(Lookup_PestUse!$A$1:$D$876,MATCH(1,(Lookup_PestUse!$A$1:$A$876=$A181)*(Lookup_PestUse!$B$1:$B$876='Input Data'!$C$12),0),3)),"",INDEX(Lookup_PestUse!$A$1:$D$876,MATCH(1,(Lookup_PestUse!$A$1:$A$876=$A181)*(Lookup_PestUse!$B$1:$B$876='Input Data'!$C$12),0),3))</f>
        <v/>
      </c>
      <c r="C181" s="166" t="str">
        <f t="array" ref="C181">IF(ISERROR(INDEX(Lookup_PestUse!$A$1:$D$876,MATCH(1,(Lookup_PestUse!$A$1:$A$876=$A181)*(Lookup_PestUse!$B$1:$B$876='Input Data'!$C$12),0),4)),"",INDEX(Lookup_PestUse!$A$1:$D$876,MATCH(1,(Lookup_PestUse!$A$1:$A$876=$A181)*(Lookup_PestUse!$B$1:$B$876='Input Data'!$C$12),0),4))</f>
        <v/>
      </c>
      <c r="D181" s="162"/>
      <c r="E181" s="163"/>
      <c r="F181" s="152"/>
      <c r="G181" s="162"/>
      <c r="H181" s="164"/>
      <c r="I181" s="164"/>
      <c r="J181" s="164"/>
      <c r="K181" s="163"/>
      <c r="L181" s="151"/>
      <c r="M181" s="147"/>
      <c r="N181" s="147"/>
      <c r="O181" s="147"/>
      <c r="P181" s="147"/>
      <c r="Q181" s="147"/>
      <c r="R181" s="147"/>
      <c r="S181" s="147"/>
      <c r="T181" s="147"/>
      <c r="U181" s="147"/>
      <c r="V181" s="148"/>
      <c r="W181" s="151"/>
      <c r="X181" s="143"/>
      <c r="Y181" s="143"/>
      <c r="Z181" s="143"/>
      <c r="AA181" s="143"/>
      <c r="AB181" s="143"/>
      <c r="AC181" s="143"/>
      <c r="AD181" s="143"/>
      <c r="AE181" s="143"/>
      <c r="AF181" s="143"/>
      <c r="AG181" s="143"/>
      <c r="AH181" s="143"/>
      <c r="AI181" s="143"/>
      <c r="AJ181" s="143"/>
      <c r="AK181" s="143"/>
      <c r="AL181" s="143"/>
      <c r="AM181" s="143"/>
      <c r="AN181" s="143"/>
      <c r="AO181" s="143"/>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row>
    <row r="182" spans="1:181" s="17" customFormat="1" x14ac:dyDescent="0.2">
      <c r="A182" s="159" t="str">
        <f t="array" ref="A182">IF(ISERROR(INDEX(Lookup_PestUse!$A$1:$D$876,SMALL(IF(Lookup_PestUse!$B$1:$B$876='Input Data'!$C$12,ROW(Lookup_PestUse!$B$1:$B$876)),ROW(Lookup_PestUse!268:268)),1)),"",INDEX(Lookup_PestUse!$A$1:$B$876,SMALL(IF(Lookup_PestUse!$B$1:$B$876='Input Data'!$C$12,ROW(Lookup_PestUse!$B$1:$B$876)),ROW(Lookup_PestUse!268:268)),1))</f>
        <v/>
      </c>
      <c r="B182" s="165" t="str">
        <f t="array" ref="B182">IF(ISERROR(INDEX(Lookup_PestUse!$A$1:$D$876,MATCH(1,(Lookup_PestUse!$A$1:$A$876=$A182)*(Lookup_PestUse!$B$1:$B$876='Input Data'!$C$12),0),3)),"",INDEX(Lookup_PestUse!$A$1:$D$876,MATCH(1,(Lookup_PestUse!$A$1:$A$876=$A182)*(Lookup_PestUse!$B$1:$B$876='Input Data'!$C$12),0),3))</f>
        <v/>
      </c>
      <c r="C182" s="166" t="str">
        <f t="array" ref="C182">IF(ISERROR(INDEX(Lookup_PestUse!$A$1:$D$876,MATCH(1,(Lookup_PestUse!$A$1:$A$876=$A182)*(Lookup_PestUse!$B$1:$B$876='Input Data'!$C$12),0),4)),"",INDEX(Lookup_PestUse!$A$1:$D$876,MATCH(1,(Lookup_PestUse!$A$1:$A$876=$A182)*(Lookup_PestUse!$B$1:$B$876='Input Data'!$C$12),0),4))</f>
        <v/>
      </c>
      <c r="D182" s="162"/>
      <c r="E182" s="163"/>
      <c r="F182" s="152"/>
      <c r="G182" s="162"/>
      <c r="H182" s="164"/>
      <c r="I182" s="164"/>
      <c r="J182" s="164"/>
      <c r="K182" s="163"/>
      <c r="L182" s="151"/>
      <c r="M182" s="147"/>
      <c r="N182" s="147"/>
      <c r="O182" s="147"/>
      <c r="P182" s="147"/>
      <c r="Q182" s="147"/>
      <c r="R182" s="147"/>
      <c r="S182" s="147"/>
      <c r="T182" s="147"/>
      <c r="U182" s="147"/>
      <c r="V182" s="148"/>
      <c r="W182" s="151"/>
      <c r="X182" s="143"/>
      <c r="Y182" s="143"/>
      <c r="Z182" s="143"/>
      <c r="AA182" s="143"/>
      <c r="AB182" s="143"/>
      <c r="AC182" s="143"/>
      <c r="AD182" s="143"/>
      <c r="AE182" s="143"/>
      <c r="AF182" s="143"/>
      <c r="AG182" s="143"/>
      <c r="AH182" s="143"/>
      <c r="AI182" s="143"/>
      <c r="AJ182" s="143"/>
      <c r="AK182" s="143"/>
      <c r="AL182" s="143"/>
      <c r="AM182" s="143"/>
      <c r="AN182" s="143"/>
      <c r="AO182" s="143"/>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1"/>
      <c r="FS182" s="11"/>
      <c r="FT182" s="11"/>
      <c r="FU182" s="11"/>
      <c r="FV182" s="11"/>
      <c r="FW182" s="11"/>
      <c r="FX182" s="11"/>
      <c r="FY182" s="11"/>
    </row>
    <row r="183" spans="1:181" s="17" customFormat="1" x14ac:dyDescent="0.2">
      <c r="A183" s="159" t="str">
        <f t="array" ref="A183">IF(ISERROR(INDEX(Lookup_PestUse!$A$1:$D$876,SMALL(IF(Lookup_PestUse!$B$1:$B$876='Input Data'!$C$12,ROW(Lookup_PestUse!$B$1:$B$876)),ROW(Lookup_PestUse!269:269)),1)),"",INDEX(Lookup_PestUse!$A$1:$B$876,SMALL(IF(Lookup_PestUse!$B$1:$B$876='Input Data'!$C$12,ROW(Lookup_PestUse!$B$1:$B$876)),ROW(Lookup_PestUse!269:269)),1))</f>
        <v/>
      </c>
      <c r="B183" s="165" t="str">
        <f t="array" ref="B183">IF(ISERROR(INDEX(Lookup_PestUse!$A$1:$D$876,MATCH(1,(Lookup_PestUse!$A$1:$A$876=$A183)*(Lookup_PestUse!$B$1:$B$876='Input Data'!$C$12),0),3)),"",INDEX(Lookup_PestUse!$A$1:$D$876,MATCH(1,(Lookup_PestUse!$A$1:$A$876=$A183)*(Lookup_PestUse!$B$1:$B$876='Input Data'!$C$12),0),3))</f>
        <v/>
      </c>
      <c r="C183" s="166" t="str">
        <f t="array" ref="C183">IF(ISERROR(INDEX(Lookup_PestUse!$A$1:$D$876,MATCH(1,(Lookup_PestUse!$A$1:$A$876=$A183)*(Lookup_PestUse!$B$1:$B$876='Input Data'!$C$12),0),4)),"",INDEX(Lookup_PestUse!$A$1:$D$876,MATCH(1,(Lookup_PestUse!$A$1:$A$876=$A183)*(Lookup_PestUse!$B$1:$B$876='Input Data'!$C$12),0),4))</f>
        <v/>
      </c>
      <c r="D183" s="162"/>
      <c r="E183" s="163"/>
      <c r="F183" s="152"/>
      <c r="G183" s="162"/>
      <c r="H183" s="164"/>
      <c r="I183" s="164"/>
      <c r="J183" s="164"/>
      <c r="K183" s="163"/>
      <c r="L183" s="151"/>
      <c r="M183" s="147"/>
      <c r="N183" s="147"/>
      <c r="O183" s="147"/>
      <c r="P183" s="147"/>
      <c r="Q183" s="147"/>
      <c r="R183" s="147"/>
      <c r="S183" s="147"/>
      <c r="T183" s="147"/>
      <c r="U183" s="147"/>
      <c r="V183" s="148"/>
      <c r="W183" s="151"/>
      <c r="X183" s="143"/>
      <c r="Y183" s="143"/>
      <c r="Z183" s="143"/>
      <c r="AA183" s="143"/>
      <c r="AB183" s="143"/>
      <c r="AC183" s="143"/>
      <c r="AD183" s="143"/>
      <c r="AE183" s="143"/>
      <c r="AF183" s="143"/>
      <c r="AG183" s="143"/>
      <c r="AH183" s="143"/>
      <c r="AI183" s="143"/>
      <c r="AJ183" s="143"/>
      <c r="AK183" s="143"/>
      <c r="AL183" s="143"/>
      <c r="AM183" s="143"/>
      <c r="AN183" s="143"/>
      <c r="AO183" s="143"/>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1"/>
      <c r="FS183" s="11"/>
      <c r="FT183" s="11"/>
      <c r="FU183" s="11"/>
      <c r="FV183" s="11"/>
      <c r="FW183" s="11"/>
      <c r="FX183" s="11"/>
      <c r="FY183" s="11"/>
    </row>
    <row r="184" spans="1:181" s="17" customFormat="1" x14ac:dyDescent="0.2">
      <c r="A184" s="159" t="str">
        <f t="array" ref="A184">IF(ISERROR(INDEX(Lookup_PestUse!$A$1:$D$876,SMALL(IF(Lookup_PestUse!$B$1:$B$876='Input Data'!$C$12,ROW(Lookup_PestUse!$B$1:$B$876)),ROW(Lookup_PestUse!270:270)),1)),"",INDEX(Lookup_PestUse!$A$1:$B$876,SMALL(IF(Lookup_PestUse!$B$1:$B$876='Input Data'!$C$12,ROW(Lookup_PestUse!$B$1:$B$876)),ROW(Lookup_PestUse!270:270)),1))</f>
        <v/>
      </c>
      <c r="B184" s="165" t="str">
        <f t="array" ref="B184">IF(ISERROR(INDEX(Lookup_PestUse!$A$1:$D$876,MATCH(1,(Lookup_PestUse!$A$1:$A$876=$A184)*(Lookup_PestUse!$B$1:$B$876='Input Data'!$C$12),0),3)),"",INDEX(Lookup_PestUse!$A$1:$D$876,MATCH(1,(Lookup_PestUse!$A$1:$A$876=$A184)*(Lookup_PestUse!$B$1:$B$876='Input Data'!$C$12),0),3))</f>
        <v/>
      </c>
      <c r="C184" s="166" t="str">
        <f t="array" ref="C184">IF(ISERROR(INDEX(Lookup_PestUse!$A$1:$D$876,MATCH(1,(Lookup_PestUse!$A$1:$A$876=$A184)*(Lookup_PestUse!$B$1:$B$876='Input Data'!$C$12),0),4)),"",INDEX(Lookup_PestUse!$A$1:$D$876,MATCH(1,(Lookup_PestUse!$A$1:$A$876=$A184)*(Lookup_PestUse!$B$1:$B$876='Input Data'!$C$12),0),4))</f>
        <v/>
      </c>
      <c r="D184" s="162"/>
      <c r="E184" s="163"/>
      <c r="F184" s="152"/>
      <c r="G184" s="162"/>
      <c r="H184" s="164"/>
      <c r="I184" s="164"/>
      <c r="J184" s="164"/>
      <c r="K184" s="163"/>
      <c r="L184" s="151"/>
      <c r="M184" s="147"/>
      <c r="N184" s="147"/>
      <c r="O184" s="147"/>
      <c r="P184" s="147"/>
      <c r="Q184" s="147"/>
      <c r="R184" s="147"/>
      <c r="S184" s="147"/>
      <c r="T184" s="147"/>
      <c r="U184" s="147"/>
      <c r="V184" s="148"/>
      <c r="W184" s="151"/>
      <c r="X184" s="143"/>
      <c r="Y184" s="143"/>
      <c r="Z184" s="143"/>
      <c r="AA184" s="143"/>
      <c r="AB184" s="143"/>
      <c r="AC184" s="143"/>
      <c r="AD184" s="143"/>
      <c r="AE184" s="143"/>
      <c r="AF184" s="143"/>
      <c r="AG184" s="143"/>
      <c r="AH184" s="143"/>
      <c r="AI184" s="143"/>
      <c r="AJ184" s="143"/>
      <c r="AK184" s="143"/>
      <c r="AL184" s="143"/>
      <c r="AM184" s="143"/>
      <c r="AN184" s="143"/>
      <c r="AO184" s="143"/>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c r="FB184" s="11"/>
      <c r="FC184" s="11"/>
      <c r="FD184" s="11"/>
      <c r="FE184" s="11"/>
      <c r="FF184" s="11"/>
      <c r="FG184" s="11"/>
      <c r="FH184" s="11"/>
      <c r="FI184" s="11"/>
      <c r="FJ184" s="11"/>
      <c r="FK184" s="11"/>
      <c r="FL184" s="11"/>
      <c r="FM184" s="11"/>
      <c r="FN184" s="11"/>
      <c r="FO184" s="11"/>
      <c r="FP184" s="11"/>
      <c r="FQ184" s="11"/>
      <c r="FR184" s="11"/>
      <c r="FS184" s="11"/>
      <c r="FT184" s="11"/>
      <c r="FU184" s="11"/>
      <c r="FV184" s="11"/>
      <c r="FW184" s="11"/>
      <c r="FX184" s="11"/>
      <c r="FY184" s="11"/>
    </row>
    <row r="185" spans="1:181" s="17" customFormat="1" x14ac:dyDescent="0.2">
      <c r="A185" s="159" t="str">
        <f t="array" ref="A185">IF(ISERROR(INDEX(Lookup_PestUse!$A$1:$D$876,SMALL(IF(Lookup_PestUse!$B$1:$B$876='Input Data'!$C$12,ROW(Lookup_PestUse!$B$1:$B$876)),ROW(Lookup_PestUse!271:271)),1)),"",INDEX(Lookup_PestUse!$A$1:$B$876,SMALL(IF(Lookup_PestUse!$B$1:$B$876='Input Data'!$C$12,ROW(Lookup_PestUse!$B$1:$B$876)),ROW(Lookup_PestUse!271:271)),1))</f>
        <v/>
      </c>
      <c r="B185" s="165" t="str">
        <f t="array" ref="B185">IF(ISERROR(INDEX(Lookup_PestUse!$A$1:$D$876,MATCH(1,(Lookup_PestUse!$A$1:$A$876=$A185)*(Lookup_PestUse!$B$1:$B$876='Input Data'!$C$12),0),3)),"",INDEX(Lookup_PestUse!$A$1:$D$876,MATCH(1,(Lookup_PestUse!$A$1:$A$876=$A185)*(Lookup_PestUse!$B$1:$B$876='Input Data'!$C$12),0),3))</f>
        <v/>
      </c>
      <c r="C185" s="166" t="str">
        <f t="array" ref="C185">IF(ISERROR(INDEX(Lookup_PestUse!$A$1:$D$876,MATCH(1,(Lookup_PestUse!$A$1:$A$876=$A185)*(Lookup_PestUse!$B$1:$B$876='Input Data'!$C$12),0),4)),"",INDEX(Lookup_PestUse!$A$1:$D$876,MATCH(1,(Lookup_PestUse!$A$1:$A$876=$A185)*(Lookup_PestUse!$B$1:$B$876='Input Data'!$C$12),0),4))</f>
        <v/>
      </c>
      <c r="D185" s="162"/>
      <c r="E185" s="163"/>
      <c r="F185" s="152"/>
      <c r="G185" s="162"/>
      <c r="H185" s="164"/>
      <c r="I185" s="164"/>
      <c r="J185" s="164"/>
      <c r="K185" s="163"/>
      <c r="L185" s="151"/>
      <c r="M185" s="147"/>
      <c r="N185" s="147"/>
      <c r="O185" s="147"/>
      <c r="P185" s="147"/>
      <c r="Q185" s="147"/>
      <c r="R185" s="147"/>
      <c r="S185" s="147"/>
      <c r="T185" s="147"/>
      <c r="U185" s="147"/>
      <c r="V185" s="148"/>
      <c r="W185" s="151"/>
      <c r="X185" s="143"/>
      <c r="Y185" s="143"/>
      <c r="Z185" s="143"/>
      <c r="AA185" s="143"/>
      <c r="AB185" s="143"/>
      <c r="AC185" s="143"/>
      <c r="AD185" s="143"/>
      <c r="AE185" s="143"/>
      <c r="AF185" s="143"/>
      <c r="AG185" s="143"/>
      <c r="AH185" s="143"/>
      <c r="AI185" s="143"/>
      <c r="AJ185" s="143"/>
      <c r="AK185" s="143"/>
      <c r="AL185" s="143"/>
      <c r="AM185" s="143"/>
      <c r="AN185" s="143"/>
      <c r="AO185" s="143"/>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1"/>
      <c r="FS185" s="11"/>
      <c r="FT185" s="11"/>
      <c r="FU185" s="11"/>
      <c r="FV185" s="11"/>
      <c r="FW185" s="11"/>
      <c r="FX185" s="11"/>
      <c r="FY185" s="11"/>
    </row>
    <row r="186" spans="1:181" s="17" customFormat="1" x14ac:dyDescent="0.2">
      <c r="A186" s="159" t="str">
        <f t="array" ref="A186">IF(ISERROR(INDEX(Lookup_PestUse!$A$1:$D$876,SMALL(IF(Lookup_PestUse!$B$1:$B$876='Input Data'!$C$12,ROW(Lookup_PestUse!$B$1:$B$876)),ROW(Lookup_PestUse!272:272)),1)),"",INDEX(Lookup_PestUse!$A$1:$B$876,SMALL(IF(Lookup_PestUse!$B$1:$B$876='Input Data'!$C$12,ROW(Lookup_PestUse!$B$1:$B$876)),ROW(Lookup_PestUse!272:272)),1))</f>
        <v/>
      </c>
      <c r="B186" s="165" t="str">
        <f t="array" ref="B186">IF(ISERROR(INDEX(Lookup_PestUse!$A$1:$D$876,MATCH(1,(Lookup_PestUse!$A$1:$A$876=$A186)*(Lookup_PestUse!$B$1:$B$876='Input Data'!$C$12),0),3)),"",INDEX(Lookup_PestUse!$A$1:$D$876,MATCH(1,(Lookup_PestUse!$A$1:$A$876=$A186)*(Lookup_PestUse!$B$1:$B$876='Input Data'!$C$12),0),3))</f>
        <v/>
      </c>
      <c r="C186" s="166" t="str">
        <f t="array" ref="C186">IF(ISERROR(INDEX(Lookup_PestUse!$A$1:$D$876,MATCH(1,(Lookup_PestUse!$A$1:$A$876=$A186)*(Lookup_PestUse!$B$1:$B$876='Input Data'!$C$12),0),4)),"",INDEX(Lookup_PestUse!$A$1:$D$876,MATCH(1,(Lookup_PestUse!$A$1:$A$876=$A186)*(Lookup_PestUse!$B$1:$B$876='Input Data'!$C$12),0),4))</f>
        <v/>
      </c>
      <c r="D186" s="162"/>
      <c r="E186" s="163"/>
      <c r="F186" s="152"/>
      <c r="G186" s="162"/>
      <c r="H186" s="164"/>
      <c r="I186" s="164"/>
      <c r="J186" s="164"/>
      <c r="K186" s="163"/>
      <c r="L186" s="151"/>
      <c r="M186" s="147"/>
      <c r="N186" s="147"/>
      <c r="O186" s="147"/>
      <c r="P186" s="147"/>
      <c r="Q186" s="147"/>
      <c r="R186" s="147"/>
      <c r="S186" s="147"/>
      <c r="T186" s="147"/>
      <c r="U186" s="147"/>
      <c r="V186" s="148"/>
      <c r="W186" s="151"/>
      <c r="X186" s="143"/>
      <c r="Y186" s="143"/>
      <c r="Z186" s="143"/>
      <c r="AA186" s="143"/>
      <c r="AB186" s="143"/>
      <c r="AC186" s="143"/>
      <c r="AD186" s="143"/>
      <c r="AE186" s="143"/>
      <c r="AF186" s="143"/>
      <c r="AG186" s="143"/>
      <c r="AH186" s="143"/>
      <c r="AI186" s="143"/>
      <c r="AJ186" s="143"/>
      <c r="AK186" s="143"/>
      <c r="AL186" s="143"/>
      <c r="AM186" s="143"/>
      <c r="AN186" s="143"/>
      <c r="AO186" s="143"/>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c r="FB186" s="11"/>
      <c r="FC186" s="11"/>
      <c r="FD186" s="11"/>
      <c r="FE186" s="11"/>
      <c r="FF186" s="11"/>
      <c r="FG186" s="11"/>
      <c r="FH186" s="11"/>
      <c r="FI186" s="11"/>
      <c r="FJ186" s="11"/>
      <c r="FK186" s="11"/>
      <c r="FL186" s="11"/>
      <c r="FM186" s="11"/>
      <c r="FN186" s="11"/>
      <c r="FO186" s="11"/>
      <c r="FP186" s="11"/>
      <c r="FQ186" s="11"/>
      <c r="FR186" s="11"/>
      <c r="FS186" s="11"/>
      <c r="FT186" s="11"/>
      <c r="FU186" s="11"/>
      <c r="FV186" s="11"/>
      <c r="FW186" s="11"/>
      <c r="FX186" s="11"/>
      <c r="FY186" s="11"/>
    </row>
    <row r="187" spans="1:181" s="17" customFormat="1" x14ac:dyDescent="0.2">
      <c r="A187" s="159" t="str">
        <f t="array" ref="A187">IF(ISERROR(INDEX(Lookup_PestUse!$A$1:$D$876,SMALL(IF(Lookup_PestUse!$B$1:$B$876='Input Data'!$C$12,ROW(Lookup_PestUse!$B$1:$B$876)),ROW(Lookup_PestUse!273:273)),1)),"",INDEX(Lookup_PestUse!$A$1:$B$876,SMALL(IF(Lookup_PestUse!$B$1:$B$876='Input Data'!$C$12,ROW(Lookup_PestUse!$B$1:$B$876)),ROW(Lookup_PestUse!273:273)),1))</f>
        <v/>
      </c>
      <c r="B187" s="165" t="str">
        <f t="array" ref="B187">IF(ISERROR(INDEX(Lookup_PestUse!$A$1:$D$876,MATCH(1,(Lookup_PestUse!$A$1:$A$876=$A187)*(Lookup_PestUse!$B$1:$B$876='Input Data'!$C$12),0),3)),"",INDEX(Lookup_PestUse!$A$1:$D$876,MATCH(1,(Lookup_PestUse!$A$1:$A$876=$A187)*(Lookup_PestUse!$B$1:$B$876='Input Data'!$C$12),0),3))</f>
        <v/>
      </c>
      <c r="C187" s="166" t="str">
        <f t="array" ref="C187">IF(ISERROR(INDEX(Lookup_PestUse!$A$1:$D$876,MATCH(1,(Lookup_PestUse!$A$1:$A$876=$A187)*(Lookup_PestUse!$B$1:$B$876='Input Data'!$C$12),0),4)),"",INDEX(Lookup_PestUse!$A$1:$D$876,MATCH(1,(Lookup_PestUse!$A$1:$A$876=$A187)*(Lookup_PestUse!$B$1:$B$876='Input Data'!$C$12),0),4))</f>
        <v/>
      </c>
      <c r="D187" s="162"/>
      <c r="E187" s="163"/>
      <c r="F187" s="152"/>
      <c r="G187" s="162"/>
      <c r="H187" s="164"/>
      <c r="I187" s="164"/>
      <c r="J187" s="164"/>
      <c r="K187" s="163"/>
      <c r="L187" s="151"/>
      <c r="M187" s="147"/>
      <c r="N187" s="147"/>
      <c r="O187" s="147"/>
      <c r="P187" s="147"/>
      <c r="Q187" s="147"/>
      <c r="R187" s="147"/>
      <c r="S187" s="147"/>
      <c r="T187" s="147"/>
      <c r="U187" s="147"/>
      <c r="V187" s="148"/>
      <c r="W187" s="151"/>
      <c r="X187" s="143"/>
      <c r="Y187" s="143"/>
      <c r="Z187" s="143"/>
      <c r="AA187" s="143"/>
      <c r="AB187" s="143"/>
      <c r="AC187" s="143"/>
      <c r="AD187" s="143"/>
      <c r="AE187" s="143"/>
      <c r="AF187" s="143"/>
      <c r="AG187" s="143"/>
      <c r="AH187" s="143"/>
      <c r="AI187" s="143"/>
      <c r="AJ187" s="143"/>
      <c r="AK187" s="143"/>
      <c r="AL187" s="143"/>
      <c r="AM187" s="143"/>
      <c r="AN187" s="143"/>
      <c r="AO187" s="143"/>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c r="FB187" s="11"/>
      <c r="FC187" s="11"/>
      <c r="FD187" s="11"/>
      <c r="FE187" s="11"/>
      <c r="FF187" s="11"/>
      <c r="FG187" s="11"/>
      <c r="FH187" s="11"/>
      <c r="FI187" s="11"/>
      <c r="FJ187" s="11"/>
      <c r="FK187" s="11"/>
      <c r="FL187" s="11"/>
      <c r="FM187" s="11"/>
      <c r="FN187" s="11"/>
      <c r="FO187" s="11"/>
      <c r="FP187" s="11"/>
      <c r="FQ187" s="11"/>
      <c r="FR187" s="11"/>
      <c r="FS187" s="11"/>
      <c r="FT187" s="11"/>
      <c r="FU187" s="11"/>
      <c r="FV187" s="11"/>
      <c r="FW187" s="11"/>
      <c r="FX187" s="11"/>
      <c r="FY187" s="11"/>
    </row>
    <row r="188" spans="1:181" s="17" customFormat="1" x14ac:dyDescent="0.2">
      <c r="A188" s="159" t="str">
        <f t="array" ref="A188">IF(ISERROR(INDEX(Lookup_PestUse!$A$1:$D$876,SMALL(IF(Lookup_PestUse!$B$1:$B$876='Input Data'!$C$12,ROW(Lookup_PestUse!$B$1:$B$876)),ROW(Lookup_PestUse!274:274)),1)),"",INDEX(Lookup_PestUse!$A$1:$B$876,SMALL(IF(Lookup_PestUse!$B$1:$B$876='Input Data'!$C$12,ROW(Lookup_PestUse!$B$1:$B$876)),ROW(Lookup_PestUse!274:274)),1))</f>
        <v/>
      </c>
      <c r="B188" s="165" t="str">
        <f t="array" ref="B188">IF(ISERROR(INDEX(Lookup_PestUse!$A$1:$D$876,MATCH(1,(Lookup_PestUse!$A$1:$A$876=$A188)*(Lookup_PestUse!$B$1:$B$876='Input Data'!$C$12),0),3)),"",INDEX(Lookup_PestUse!$A$1:$D$876,MATCH(1,(Lookup_PestUse!$A$1:$A$876=$A188)*(Lookup_PestUse!$B$1:$B$876='Input Data'!$C$12),0),3))</f>
        <v/>
      </c>
      <c r="C188" s="166" t="str">
        <f t="array" ref="C188">IF(ISERROR(INDEX(Lookup_PestUse!$A$1:$D$876,MATCH(1,(Lookup_PestUse!$A$1:$A$876=$A188)*(Lookup_PestUse!$B$1:$B$876='Input Data'!$C$12),0),4)),"",INDEX(Lookup_PestUse!$A$1:$D$876,MATCH(1,(Lookup_PestUse!$A$1:$A$876=$A188)*(Lookup_PestUse!$B$1:$B$876='Input Data'!$C$12),0),4))</f>
        <v/>
      </c>
      <c r="D188" s="162"/>
      <c r="E188" s="163"/>
      <c r="F188" s="152"/>
      <c r="G188" s="162"/>
      <c r="H188" s="164"/>
      <c r="I188" s="164"/>
      <c r="J188" s="164"/>
      <c r="K188" s="163"/>
      <c r="L188" s="151"/>
      <c r="M188" s="147"/>
      <c r="N188" s="147"/>
      <c r="O188" s="147"/>
      <c r="P188" s="147"/>
      <c r="Q188" s="147"/>
      <c r="R188" s="147"/>
      <c r="S188" s="147"/>
      <c r="T188" s="147"/>
      <c r="U188" s="147"/>
      <c r="V188" s="148"/>
      <c r="W188" s="151"/>
      <c r="X188" s="143"/>
      <c r="Y188" s="143"/>
      <c r="Z188" s="143"/>
      <c r="AA188" s="143"/>
      <c r="AB188" s="143"/>
      <c r="AC188" s="143"/>
      <c r="AD188" s="143"/>
      <c r="AE188" s="143"/>
      <c r="AF188" s="143"/>
      <c r="AG188" s="143"/>
      <c r="AH188" s="143"/>
      <c r="AI188" s="143"/>
      <c r="AJ188" s="143"/>
      <c r="AK188" s="143"/>
      <c r="AL188" s="143"/>
      <c r="AM188" s="143"/>
      <c r="AN188" s="143"/>
      <c r="AO188" s="143"/>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c r="FB188" s="11"/>
      <c r="FC188" s="11"/>
      <c r="FD188" s="11"/>
      <c r="FE188" s="11"/>
      <c r="FF188" s="11"/>
      <c r="FG188" s="11"/>
      <c r="FH188" s="11"/>
      <c r="FI188" s="11"/>
      <c r="FJ188" s="11"/>
      <c r="FK188" s="11"/>
      <c r="FL188" s="11"/>
      <c r="FM188" s="11"/>
      <c r="FN188" s="11"/>
      <c r="FO188" s="11"/>
      <c r="FP188" s="11"/>
      <c r="FQ188" s="11"/>
      <c r="FR188" s="11"/>
      <c r="FS188" s="11"/>
      <c r="FT188" s="11"/>
      <c r="FU188" s="11"/>
      <c r="FV188" s="11"/>
      <c r="FW188" s="11"/>
      <c r="FX188" s="11"/>
      <c r="FY188" s="11"/>
    </row>
    <row r="189" spans="1:181" s="17" customFormat="1" x14ac:dyDescent="0.2">
      <c r="A189" s="159" t="str">
        <f t="array" ref="A189">IF(ISERROR(INDEX(Lookup_PestUse!$A$1:$D$876,SMALL(IF(Lookup_PestUse!$B$1:$B$876='Input Data'!$C$12,ROW(Lookup_PestUse!$B$1:$B$876)),ROW(Lookup_PestUse!275:275)),1)),"",INDEX(Lookup_PestUse!$A$1:$B$876,SMALL(IF(Lookup_PestUse!$B$1:$B$876='Input Data'!$C$12,ROW(Lookup_PestUse!$B$1:$B$876)),ROW(Lookup_PestUse!275:275)),1))</f>
        <v/>
      </c>
      <c r="B189" s="165" t="str">
        <f t="array" ref="B189">IF(ISERROR(INDEX(Lookup_PestUse!$A$1:$D$876,MATCH(1,(Lookup_PestUse!$A$1:$A$876=$A189)*(Lookup_PestUse!$B$1:$B$876='Input Data'!$C$12),0),3)),"",INDEX(Lookup_PestUse!$A$1:$D$876,MATCH(1,(Lookup_PestUse!$A$1:$A$876=$A189)*(Lookup_PestUse!$B$1:$B$876='Input Data'!$C$12),0),3))</f>
        <v/>
      </c>
      <c r="C189" s="166" t="str">
        <f t="array" ref="C189">IF(ISERROR(INDEX(Lookup_PestUse!$A$1:$D$876,MATCH(1,(Lookup_PestUse!$A$1:$A$876=$A189)*(Lookup_PestUse!$B$1:$B$876='Input Data'!$C$12),0),4)),"",INDEX(Lookup_PestUse!$A$1:$D$876,MATCH(1,(Lookup_PestUse!$A$1:$A$876=$A189)*(Lookup_PestUse!$B$1:$B$876='Input Data'!$C$12),0),4))</f>
        <v/>
      </c>
      <c r="D189" s="162"/>
      <c r="E189" s="163"/>
      <c r="F189" s="152"/>
      <c r="G189" s="162"/>
      <c r="H189" s="164"/>
      <c r="I189" s="164"/>
      <c r="J189" s="164"/>
      <c r="K189" s="163"/>
      <c r="L189" s="151"/>
      <c r="M189" s="147"/>
      <c r="N189" s="147"/>
      <c r="O189" s="147"/>
      <c r="P189" s="147"/>
      <c r="Q189" s="147"/>
      <c r="R189" s="147"/>
      <c r="S189" s="147"/>
      <c r="T189" s="147"/>
      <c r="U189" s="147"/>
      <c r="V189" s="148"/>
      <c r="W189" s="151"/>
      <c r="X189" s="143"/>
      <c r="Y189" s="143"/>
      <c r="Z189" s="143"/>
      <c r="AA189" s="143"/>
      <c r="AB189" s="143"/>
      <c r="AC189" s="143"/>
      <c r="AD189" s="143"/>
      <c r="AE189" s="143"/>
      <c r="AF189" s="143"/>
      <c r="AG189" s="143"/>
      <c r="AH189" s="143"/>
      <c r="AI189" s="143"/>
      <c r="AJ189" s="143"/>
      <c r="AK189" s="143"/>
      <c r="AL189" s="143"/>
      <c r="AM189" s="143"/>
      <c r="AN189" s="143"/>
      <c r="AO189" s="143"/>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1"/>
      <c r="FS189" s="11"/>
      <c r="FT189" s="11"/>
      <c r="FU189" s="11"/>
      <c r="FV189" s="11"/>
      <c r="FW189" s="11"/>
      <c r="FX189" s="11"/>
      <c r="FY189" s="11"/>
    </row>
    <row r="190" spans="1:181" s="17" customFormat="1" x14ac:dyDescent="0.2">
      <c r="A190" s="159" t="str">
        <f t="array" ref="A190">IF(ISERROR(INDEX(Lookup_PestUse!$A$1:$D$876,SMALL(IF(Lookup_PestUse!$B$1:$B$876='Input Data'!$C$12,ROW(Lookup_PestUse!$B$1:$B$876)),ROW(Lookup_PestUse!276:276)),1)),"",INDEX(Lookup_PestUse!$A$1:$B$876,SMALL(IF(Lookup_PestUse!$B$1:$B$876='Input Data'!$C$12,ROW(Lookup_PestUse!$B$1:$B$876)),ROW(Lookup_PestUse!276:276)),1))</f>
        <v/>
      </c>
      <c r="B190" s="165" t="str">
        <f t="array" ref="B190">IF(ISERROR(INDEX(Lookup_PestUse!$A$1:$D$876,MATCH(1,(Lookup_PestUse!$A$1:$A$876=$A190)*(Lookup_PestUse!$B$1:$B$876='Input Data'!$C$12),0),3)),"",INDEX(Lookup_PestUse!$A$1:$D$876,MATCH(1,(Lookup_PestUse!$A$1:$A$876=$A190)*(Lookup_PestUse!$B$1:$B$876='Input Data'!$C$12),0),3))</f>
        <v/>
      </c>
      <c r="C190" s="166" t="str">
        <f t="array" ref="C190">IF(ISERROR(INDEX(Lookup_PestUse!$A$1:$D$876,MATCH(1,(Lookup_PestUse!$A$1:$A$876=$A190)*(Lookup_PestUse!$B$1:$B$876='Input Data'!$C$12),0),4)),"",INDEX(Lookup_PestUse!$A$1:$D$876,MATCH(1,(Lookup_PestUse!$A$1:$A$876=$A190)*(Lookup_PestUse!$B$1:$B$876='Input Data'!$C$12),0),4))</f>
        <v/>
      </c>
      <c r="D190" s="162"/>
      <c r="E190" s="163"/>
      <c r="F190" s="152"/>
      <c r="G190" s="162"/>
      <c r="H190" s="164"/>
      <c r="I190" s="164"/>
      <c r="J190" s="164"/>
      <c r="K190" s="163"/>
      <c r="L190" s="151"/>
      <c r="M190" s="147"/>
      <c r="N190" s="147"/>
      <c r="O190" s="147"/>
      <c r="P190" s="147"/>
      <c r="Q190" s="147"/>
      <c r="R190" s="147"/>
      <c r="S190" s="147"/>
      <c r="T190" s="147"/>
      <c r="U190" s="147"/>
      <c r="V190" s="148"/>
      <c r="W190" s="151"/>
      <c r="X190" s="143"/>
      <c r="Y190" s="143"/>
      <c r="Z190" s="143"/>
      <c r="AA190" s="143"/>
      <c r="AB190" s="143"/>
      <c r="AC190" s="143"/>
      <c r="AD190" s="143"/>
      <c r="AE190" s="143"/>
      <c r="AF190" s="143"/>
      <c r="AG190" s="143"/>
      <c r="AH190" s="143"/>
      <c r="AI190" s="143"/>
      <c r="AJ190" s="143"/>
      <c r="AK190" s="143"/>
      <c r="AL190" s="143"/>
      <c r="AM190" s="143"/>
      <c r="AN190" s="143"/>
      <c r="AO190" s="143"/>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1"/>
      <c r="FS190" s="11"/>
      <c r="FT190" s="11"/>
      <c r="FU190" s="11"/>
      <c r="FV190" s="11"/>
      <c r="FW190" s="11"/>
      <c r="FX190" s="11"/>
      <c r="FY190" s="11"/>
    </row>
    <row r="191" spans="1:181" s="17" customFormat="1" x14ac:dyDescent="0.2">
      <c r="A191" s="159" t="str">
        <f t="array" ref="A191">IF(ISERROR(INDEX(Lookup_PestUse!$A$1:$D$876,SMALL(IF(Lookup_PestUse!$B$1:$B$876='Input Data'!$C$12,ROW(Lookup_PestUse!$B$1:$B$876)),ROW(Lookup_PestUse!277:277)),1)),"",INDEX(Lookup_PestUse!$A$1:$B$876,SMALL(IF(Lookup_PestUse!$B$1:$B$876='Input Data'!$C$12,ROW(Lookup_PestUse!$B$1:$B$876)),ROW(Lookup_PestUse!277:277)),1))</f>
        <v/>
      </c>
      <c r="B191" s="165" t="str">
        <f t="array" ref="B191">IF(ISERROR(INDEX(Lookup_PestUse!$A$1:$D$876,MATCH(1,(Lookup_PestUse!$A$1:$A$876=$A191)*(Lookup_PestUse!$B$1:$B$876='Input Data'!$C$12),0),3)),"",INDEX(Lookup_PestUse!$A$1:$D$876,MATCH(1,(Lookup_PestUse!$A$1:$A$876=$A191)*(Lookup_PestUse!$B$1:$B$876='Input Data'!$C$12),0),3))</f>
        <v/>
      </c>
      <c r="C191" s="166" t="str">
        <f t="array" ref="C191">IF(ISERROR(INDEX(Lookup_PestUse!$A$1:$D$876,MATCH(1,(Lookup_PestUse!$A$1:$A$876=$A191)*(Lookup_PestUse!$B$1:$B$876='Input Data'!$C$12),0),4)),"",INDEX(Lookup_PestUse!$A$1:$D$876,MATCH(1,(Lookup_PestUse!$A$1:$A$876=$A191)*(Lookup_PestUse!$B$1:$B$876='Input Data'!$C$12),0),4))</f>
        <v/>
      </c>
      <c r="D191" s="162"/>
      <c r="E191" s="163"/>
      <c r="F191" s="152"/>
      <c r="G191" s="162"/>
      <c r="H191" s="164"/>
      <c r="I191" s="164"/>
      <c r="J191" s="164"/>
      <c r="K191" s="163"/>
      <c r="L191" s="151"/>
      <c r="M191" s="147"/>
      <c r="N191" s="147"/>
      <c r="O191" s="147"/>
      <c r="P191" s="147"/>
      <c r="Q191" s="147"/>
      <c r="R191" s="147"/>
      <c r="S191" s="147"/>
      <c r="T191" s="147"/>
      <c r="U191" s="147"/>
      <c r="V191" s="148"/>
      <c r="W191" s="151"/>
      <c r="X191" s="143"/>
      <c r="Y191" s="143"/>
      <c r="Z191" s="143"/>
      <c r="AA191" s="143"/>
      <c r="AB191" s="143"/>
      <c r="AC191" s="143"/>
      <c r="AD191" s="143"/>
      <c r="AE191" s="143"/>
      <c r="AF191" s="143"/>
      <c r="AG191" s="143"/>
      <c r="AH191" s="143"/>
      <c r="AI191" s="143"/>
      <c r="AJ191" s="143"/>
      <c r="AK191" s="143"/>
      <c r="AL191" s="143"/>
      <c r="AM191" s="143"/>
      <c r="AN191" s="143"/>
      <c r="AO191" s="143"/>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1"/>
      <c r="FS191" s="11"/>
      <c r="FT191" s="11"/>
      <c r="FU191" s="11"/>
      <c r="FV191" s="11"/>
      <c r="FW191" s="11"/>
      <c r="FX191" s="11"/>
      <c r="FY191" s="11"/>
    </row>
    <row r="192" spans="1:181" s="17" customFormat="1" x14ac:dyDescent="0.2">
      <c r="A192" s="159" t="str">
        <f t="array" ref="A192">IF(ISERROR(INDEX(Lookup_PestUse!$A$1:$D$876,SMALL(IF(Lookup_PestUse!$B$1:$B$876='Input Data'!$C$12,ROW(Lookup_PestUse!$B$1:$B$876)),ROW(Lookup_PestUse!278:278)),1)),"",INDEX(Lookup_PestUse!$A$1:$B$876,SMALL(IF(Lookup_PestUse!$B$1:$B$876='Input Data'!$C$12,ROW(Lookup_PestUse!$B$1:$B$876)),ROW(Lookup_PestUse!278:278)),1))</f>
        <v/>
      </c>
      <c r="B192" s="165" t="str">
        <f t="array" ref="B192">IF(ISERROR(INDEX(Lookup_PestUse!$A$1:$D$876,MATCH(1,(Lookup_PestUse!$A$1:$A$876=$A192)*(Lookup_PestUse!$B$1:$B$876='Input Data'!$C$12),0),3)),"",INDEX(Lookup_PestUse!$A$1:$D$876,MATCH(1,(Lookup_PestUse!$A$1:$A$876=$A192)*(Lookup_PestUse!$B$1:$B$876='Input Data'!$C$12),0),3))</f>
        <v/>
      </c>
      <c r="C192" s="166" t="str">
        <f t="array" ref="C192">IF(ISERROR(INDEX(Lookup_PestUse!$A$1:$D$876,MATCH(1,(Lookup_PestUse!$A$1:$A$876=$A192)*(Lookup_PestUse!$B$1:$B$876='Input Data'!$C$12),0),4)),"",INDEX(Lookup_PestUse!$A$1:$D$876,MATCH(1,(Lookup_PestUse!$A$1:$A$876=$A192)*(Lookup_PestUse!$B$1:$B$876='Input Data'!$C$12),0),4))</f>
        <v/>
      </c>
      <c r="D192" s="162"/>
      <c r="E192" s="163"/>
      <c r="F192" s="152"/>
      <c r="G192" s="162"/>
      <c r="H192" s="164"/>
      <c r="I192" s="164"/>
      <c r="J192" s="164"/>
      <c r="K192" s="163"/>
      <c r="L192" s="151"/>
      <c r="M192" s="147"/>
      <c r="N192" s="147"/>
      <c r="O192" s="147"/>
      <c r="P192" s="147"/>
      <c r="Q192" s="147"/>
      <c r="R192" s="147"/>
      <c r="S192" s="147"/>
      <c r="T192" s="147"/>
      <c r="U192" s="147"/>
      <c r="V192" s="148"/>
      <c r="W192" s="151"/>
      <c r="X192" s="143"/>
      <c r="Y192" s="143"/>
      <c r="Z192" s="143"/>
      <c r="AA192" s="143"/>
      <c r="AB192" s="143"/>
      <c r="AC192" s="143"/>
      <c r="AD192" s="143"/>
      <c r="AE192" s="143"/>
      <c r="AF192" s="143"/>
      <c r="AG192" s="143"/>
      <c r="AH192" s="143"/>
      <c r="AI192" s="143"/>
      <c r="AJ192" s="143"/>
      <c r="AK192" s="143"/>
      <c r="AL192" s="143"/>
      <c r="AM192" s="143"/>
      <c r="AN192" s="143"/>
      <c r="AO192" s="143"/>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1"/>
      <c r="FS192" s="11"/>
      <c r="FT192" s="11"/>
      <c r="FU192" s="11"/>
      <c r="FV192" s="11"/>
      <c r="FW192" s="11"/>
      <c r="FX192" s="11"/>
      <c r="FY192" s="11"/>
    </row>
    <row r="193" spans="1:181" s="17" customFormat="1" x14ac:dyDescent="0.2">
      <c r="A193" s="159" t="str">
        <f t="array" ref="A193">IF(ISERROR(INDEX(Lookup_PestUse!$A$1:$D$876,SMALL(IF(Lookup_PestUse!$B$1:$B$876='Input Data'!$C$12,ROW(Lookup_PestUse!$B$1:$B$876)),ROW(Lookup_PestUse!279:279)),1)),"",INDEX(Lookup_PestUse!$A$1:$B$876,SMALL(IF(Lookup_PestUse!$B$1:$B$876='Input Data'!$C$12,ROW(Lookup_PestUse!$B$1:$B$876)),ROW(Lookup_PestUse!279:279)),1))</f>
        <v/>
      </c>
      <c r="B193" s="165" t="str">
        <f t="array" ref="B193">IF(ISERROR(INDEX(Lookup_PestUse!$A$1:$D$876,MATCH(1,(Lookup_PestUse!$A$1:$A$876=$A193)*(Lookup_PestUse!$B$1:$B$876='Input Data'!$C$12),0),3)),"",INDEX(Lookup_PestUse!$A$1:$D$876,MATCH(1,(Lookup_PestUse!$A$1:$A$876=$A193)*(Lookup_PestUse!$B$1:$B$876='Input Data'!$C$12),0),3))</f>
        <v/>
      </c>
      <c r="C193" s="166" t="str">
        <f t="array" ref="C193">IF(ISERROR(INDEX(Lookup_PestUse!$A$1:$D$876,MATCH(1,(Lookup_PestUse!$A$1:$A$876=$A193)*(Lookup_PestUse!$B$1:$B$876='Input Data'!$C$12),0),4)),"",INDEX(Lookup_PestUse!$A$1:$D$876,MATCH(1,(Lookup_PestUse!$A$1:$A$876=$A193)*(Lookup_PestUse!$B$1:$B$876='Input Data'!$C$12),0),4))</f>
        <v/>
      </c>
      <c r="D193" s="162"/>
      <c r="E193" s="163"/>
      <c r="F193" s="152"/>
      <c r="G193" s="162"/>
      <c r="H193" s="164"/>
      <c r="I193" s="164"/>
      <c r="J193" s="164"/>
      <c r="K193" s="163"/>
      <c r="L193" s="151"/>
      <c r="M193" s="147"/>
      <c r="N193" s="147"/>
      <c r="O193" s="147"/>
      <c r="P193" s="147"/>
      <c r="Q193" s="147"/>
      <c r="R193" s="147"/>
      <c r="S193" s="147"/>
      <c r="T193" s="147"/>
      <c r="U193" s="147"/>
      <c r="V193" s="148"/>
      <c r="W193" s="151"/>
      <c r="X193" s="143"/>
      <c r="Y193" s="143"/>
      <c r="Z193" s="143"/>
      <c r="AA193" s="143"/>
      <c r="AB193" s="143"/>
      <c r="AC193" s="143"/>
      <c r="AD193" s="143"/>
      <c r="AE193" s="143"/>
      <c r="AF193" s="143"/>
      <c r="AG193" s="143"/>
      <c r="AH193" s="143"/>
      <c r="AI193" s="143"/>
      <c r="AJ193" s="143"/>
      <c r="AK193" s="143"/>
      <c r="AL193" s="143"/>
      <c r="AM193" s="143"/>
      <c r="AN193" s="143"/>
      <c r="AO193" s="143"/>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1"/>
      <c r="FS193" s="11"/>
      <c r="FT193" s="11"/>
      <c r="FU193" s="11"/>
      <c r="FV193" s="11"/>
      <c r="FW193" s="11"/>
      <c r="FX193" s="11"/>
      <c r="FY193" s="11"/>
    </row>
    <row r="194" spans="1:181" s="17" customFormat="1" x14ac:dyDescent="0.2">
      <c r="A194" s="159" t="str">
        <f t="array" ref="A194">IF(ISERROR(INDEX(Lookup_PestUse!$A$1:$D$876,SMALL(IF(Lookup_PestUse!$B$1:$B$876='Input Data'!$C$12,ROW(Lookup_PestUse!$B$1:$B$876)),ROW(Lookup_PestUse!280:280)),1)),"",INDEX(Lookup_PestUse!$A$1:$B$876,SMALL(IF(Lookup_PestUse!$B$1:$B$876='Input Data'!$C$12,ROW(Lookup_PestUse!$B$1:$B$876)),ROW(Lookup_PestUse!280:280)),1))</f>
        <v/>
      </c>
      <c r="B194" s="165" t="str">
        <f t="array" ref="B194">IF(ISERROR(INDEX(Lookup_PestUse!$A$1:$D$876,MATCH(1,(Lookup_PestUse!$A$1:$A$876=$A194)*(Lookup_PestUse!$B$1:$B$876='Input Data'!$C$12),0),3)),"",INDEX(Lookup_PestUse!$A$1:$D$876,MATCH(1,(Lookup_PestUse!$A$1:$A$876=$A194)*(Lookup_PestUse!$B$1:$B$876='Input Data'!$C$12),0),3))</f>
        <v/>
      </c>
      <c r="C194" s="166" t="str">
        <f t="array" ref="C194">IF(ISERROR(INDEX(Lookup_PestUse!$A$1:$D$876,MATCH(1,(Lookup_PestUse!$A$1:$A$876=$A194)*(Lookup_PestUse!$B$1:$B$876='Input Data'!$C$12),0),4)),"",INDEX(Lookup_PestUse!$A$1:$D$876,MATCH(1,(Lookup_PestUse!$A$1:$A$876=$A194)*(Lookup_PestUse!$B$1:$B$876='Input Data'!$C$12),0),4))</f>
        <v/>
      </c>
      <c r="D194" s="162"/>
      <c r="E194" s="163"/>
      <c r="F194" s="152"/>
      <c r="G194" s="162"/>
      <c r="H194" s="164"/>
      <c r="I194" s="164"/>
      <c r="J194" s="164"/>
      <c r="K194" s="163"/>
      <c r="L194" s="151"/>
      <c r="M194" s="147"/>
      <c r="N194" s="147"/>
      <c r="O194" s="147"/>
      <c r="P194" s="147"/>
      <c r="Q194" s="147"/>
      <c r="R194" s="147"/>
      <c r="S194" s="147"/>
      <c r="T194" s="147"/>
      <c r="U194" s="147"/>
      <c r="V194" s="148"/>
      <c r="W194" s="151"/>
      <c r="X194" s="143"/>
      <c r="Y194" s="143"/>
      <c r="Z194" s="143"/>
      <c r="AA194" s="143"/>
      <c r="AB194" s="143"/>
      <c r="AC194" s="143"/>
      <c r="AD194" s="143"/>
      <c r="AE194" s="143"/>
      <c r="AF194" s="143"/>
      <c r="AG194" s="143"/>
      <c r="AH194" s="143"/>
      <c r="AI194" s="143"/>
      <c r="AJ194" s="143"/>
      <c r="AK194" s="143"/>
      <c r="AL194" s="143"/>
      <c r="AM194" s="143"/>
      <c r="AN194" s="143"/>
      <c r="AO194" s="143"/>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row>
    <row r="195" spans="1:181" s="17" customFormat="1" x14ac:dyDescent="0.2">
      <c r="A195" s="159" t="str">
        <f t="array" ref="A195">IF(ISERROR(INDEX(Lookup_PestUse!$A$1:$D$876,SMALL(IF(Lookup_PestUse!$B$1:$B$876='Input Data'!$C$12,ROW(Lookup_PestUse!$B$1:$B$876)),ROW(Lookup_PestUse!281:281)),1)),"",INDEX(Lookup_PestUse!$A$1:$B$876,SMALL(IF(Lookup_PestUse!$B$1:$B$876='Input Data'!$C$12,ROW(Lookup_PestUse!$B$1:$B$876)),ROW(Lookup_PestUse!281:281)),1))</f>
        <v/>
      </c>
      <c r="B195" s="165" t="str">
        <f t="array" ref="B195">IF(ISERROR(INDEX(Lookup_PestUse!$A$1:$D$876,MATCH(1,(Lookup_PestUse!$A$1:$A$876=$A195)*(Lookup_PestUse!$B$1:$B$876='Input Data'!$C$12),0),3)),"",INDEX(Lookup_PestUse!$A$1:$D$876,MATCH(1,(Lookup_PestUse!$A$1:$A$876=$A195)*(Lookup_PestUse!$B$1:$B$876='Input Data'!$C$12),0),3))</f>
        <v/>
      </c>
      <c r="C195" s="166" t="str">
        <f t="array" ref="C195">IF(ISERROR(INDEX(Lookup_PestUse!$A$1:$D$876,MATCH(1,(Lookup_PestUse!$A$1:$A$876=$A195)*(Lookup_PestUse!$B$1:$B$876='Input Data'!$C$12),0),4)),"",INDEX(Lookup_PestUse!$A$1:$D$876,MATCH(1,(Lookup_PestUse!$A$1:$A$876=$A195)*(Lookup_PestUse!$B$1:$B$876='Input Data'!$C$12),0),4))</f>
        <v/>
      </c>
      <c r="D195" s="162"/>
      <c r="E195" s="163"/>
      <c r="F195" s="152"/>
      <c r="G195" s="162"/>
      <c r="H195" s="164"/>
      <c r="I195" s="164"/>
      <c r="J195" s="164"/>
      <c r="K195" s="163"/>
      <c r="L195" s="151"/>
      <c r="M195" s="147"/>
      <c r="N195" s="147"/>
      <c r="O195" s="147"/>
      <c r="P195" s="147"/>
      <c r="Q195" s="147"/>
      <c r="R195" s="147"/>
      <c r="S195" s="147"/>
      <c r="T195" s="147"/>
      <c r="U195" s="147"/>
      <c r="V195" s="148"/>
      <c r="W195" s="151"/>
      <c r="X195" s="143"/>
      <c r="Y195" s="143"/>
      <c r="Z195" s="143"/>
      <c r="AA195" s="143"/>
      <c r="AB195" s="143"/>
      <c r="AC195" s="143"/>
      <c r="AD195" s="143"/>
      <c r="AE195" s="143"/>
      <c r="AF195" s="143"/>
      <c r="AG195" s="143"/>
      <c r="AH195" s="143"/>
      <c r="AI195" s="143"/>
      <c r="AJ195" s="143"/>
      <c r="AK195" s="143"/>
      <c r="AL195" s="143"/>
      <c r="AM195" s="143"/>
      <c r="AN195" s="143"/>
      <c r="AO195" s="143"/>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row>
    <row r="196" spans="1:181" s="17" customFormat="1" x14ac:dyDescent="0.2">
      <c r="A196" s="159" t="str">
        <f t="array" ref="A196">IF(ISERROR(INDEX(Lookup_PestUse!$A$1:$D$876,SMALL(IF(Lookup_PestUse!$B$1:$B$876='Input Data'!$C$12,ROW(Lookup_PestUse!$B$1:$B$876)),ROW(Lookup_PestUse!282:282)),1)),"",INDEX(Lookup_PestUse!$A$1:$B$876,SMALL(IF(Lookup_PestUse!$B$1:$B$876='Input Data'!$C$12,ROW(Lookup_PestUse!$B$1:$B$876)),ROW(Lookup_PestUse!282:282)),1))</f>
        <v/>
      </c>
      <c r="B196" s="165" t="str">
        <f t="array" ref="B196">IF(ISERROR(INDEX(Lookup_PestUse!$A$1:$D$876,MATCH(1,(Lookup_PestUse!$A$1:$A$876=$A196)*(Lookup_PestUse!$B$1:$B$876='Input Data'!$C$12),0),3)),"",INDEX(Lookup_PestUse!$A$1:$D$876,MATCH(1,(Lookup_PestUse!$A$1:$A$876=$A196)*(Lookup_PestUse!$B$1:$B$876='Input Data'!$C$12),0),3))</f>
        <v/>
      </c>
      <c r="C196" s="166" t="str">
        <f t="array" ref="C196">IF(ISERROR(INDEX(Lookup_PestUse!$A$1:$D$876,MATCH(1,(Lookup_PestUse!$A$1:$A$876=$A196)*(Lookup_PestUse!$B$1:$B$876='Input Data'!$C$12),0),4)),"",INDEX(Lookup_PestUse!$A$1:$D$876,MATCH(1,(Lookup_PestUse!$A$1:$A$876=$A196)*(Lookup_PestUse!$B$1:$B$876='Input Data'!$C$12),0),4))</f>
        <v/>
      </c>
      <c r="D196" s="162"/>
      <c r="E196" s="163"/>
      <c r="F196" s="152"/>
      <c r="G196" s="162"/>
      <c r="H196" s="164"/>
      <c r="I196" s="164"/>
      <c r="J196" s="164"/>
      <c r="K196" s="163"/>
      <c r="L196" s="151"/>
      <c r="M196" s="147"/>
      <c r="N196" s="147"/>
      <c r="O196" s="147"/>
      <c r="P196" s="147"/>
      <c r="Q196" s="147"/>
      <c r="R196" s="147"/>
      <c r="S196" s="147"/>
      <c r="T196" s="147"/>
      <c r="U196" s="147"/>
      <c r="V196" s="148"/>
      <c r="W196" s="151"/>
      <c r="X196" s="143"/>
      <c r="Y196" s="143"/>
      <c r="Z196" s="143"/>
      <c r="AA196" s="143"/>
      <c r="AB196" s="143"/>
      <c r="AC196" s="143"/>
      <c r="AD196" s="143"/>
      <c r="AE196" s="143"/>
      <c r="AF196" s="143"/>
      <c r="AG196" s="143"/>
      <c r="AH196" s="143"/>
      <c r="AI196" s="143"/>
      <c r="AJ196" s="143"/>
      <c r="AK196" s="143"/>
      <c r="AL196" s="143"/>
      <c r="AM196" s="143"/>
      <c r="AN196" s="143"/>
      <c r="AO196" s="143"/>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row>
    <row r="197" spans="1:181" s="17" customFormat="1" x14ac:dyDescent="0.2">
      <c r="A197" s="159" t="str">
        <f t="array" ref="A197">IF(ISERROR(INDEX(Lookup_PestUse!$A$1:$D$876,SMALL(IF(Lookup_PestUse!$B$1:$B$876='Input Data'!$C$12,ROW(Lookup_PestUse!$B$1:$B$876)),ROW(Lookup_PestUse!283:283)),1)),"",INDEX(Lookup_PestUse!$A$1:$B$876,SMALL(IF(Lookup_PestUse!$B$1:$B$876='Input Data'!$C$12,ROW(Lookup_PestUse!$B$1:$B$876)),ROW(Lookup_PestUse!283:283)),1))</f>
        <v/>
      </c>
      <c r="B197" s="165" t="str">
        <f t="array" ref="B197">IF(ISERROR(INDEX(Lookup_PestUse!$A$1:$D$876,MATCH(1,(Lookup_PestUse!$A$1:$A$876=$A197)*(Lookup_PestUse!$B$1:$B$876='Input Data'!$C$12),0),3)),"",INDEX(Lookup_PestUse!$A$1:$D$876,MATCH(1,(Lookup_PestUse!$A$1:$A$876=$A197)*(Lookup_PestUse!$B$1:$B$876='Input Data'!$C$12),0),3))</f>
        <v/>
      </c>
      <c r="C197" s="166" t="str">
        <f t="array" ref="C197">IF(ISERROR(INDEX(Lookup_PestUse!$A$1:$D$876,MATCH(1,(Lookup_PestUse!$A$1:$A$876=$A197)*(Lookup_PestUse!$B$1:$B$876='Input Data'!$C$12),0),4)),"",INDEX(Lookup_PestUse!$A$1:$D$876,MATCH(1,(Lookup_PestUse!$A$1:$A$876=$A197)*(Lookup_PestUse!$B$1:$B$876='Input Data'!$C$12),0),4))</f>
        <v/>
      </c>
      <c r="D197" s="162"/>
      <c r="E197" s="163"/>
      <c r="F197" s="152"/>
      <c r="G197" s="162"/>
      <c r="H197" s="164"/>
      <c r="I197" s="164"/>
      <c r="J197" s="164"/>
      <c r="K197" s="163"/>
      <c r="L197" s="151"/>
      <c r="M197" s="147"/>
      <c r="N197" s="147"/>
      <c r="O197" s="147"/>
      <c r="P197" s="147"/>
      <c r="Q197" s="147"/>
      <c r="R197" s="147"/>
      <c r="S197" s="147"/>
      <c r="T197" s="147"/>
      <c r="U197" s="147"/>
      <c r="V197" s="148"/>
      <c r="W197" s="151"/>
      <c r="X197" s="143"/>
      <c r="Y197" s="143"/>
      <c r="Z197" s="143"/>
      <c r="AA197" s="143"/>
      <c r="AB197" s="143"/>
      <c r="AC197" s="143"/>
      <c r="AD197" s="143"/>
      <c r="AE197" s="143"/>
      <c r="AF197" s="143"/>
      <c r="AG197" s="143"/>
      <c r="AH197" s="143"/>
      <c r="AI197" s="143"/>
      <c r="AJ197" s="143"/>
      <c r="AK197" s="143"/>
      <c r="AL197" s="143"/>
      <c r="AM197" s="143"/>
      <c r="AN197" s="143"/>
      <c r="AO197" s="143"/>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row>
    <row r="198" spans="1:181" s="17" customFormat="1" x14ac:dyDescent="0.2">
      <c r="A198" s="159" t="str">
        <f t="array" ref="A198">IF(ISERROR(INDEX(Lookup_PestUse!$A$1:$D$876,SMALL(IF(Lookup_PestUse!$B$1:$B$876='Input Data'!$C$12,ROW(Lookup_PestUse!$B$1:$B$876)),ROW(Lookup_PestUse!284:284)),1)),"",INDEX(Lookup_PestUse!$A$1:$B$876,SMALL(IF(Lookup_PestUse!$B$1:$B$876='Input Data'!$C$12,ROW(Lookup_PestUse!$B$1:$B$876)),ROW(Lookup_PestUse!284:284)),1))</f>
        <v/>
      </c>
      <c r="B198" s="165" t="str">
        <f t="array" ref="B198">IF(ISERROR(INDEX(Lookup_PestUse!$A$1:$D$876,MATCH(1,(Lookup_PestUse!$A$1:$A$876=$A198)*(Lookup_PestUse!$B$1:$B$876='Input Data'!$C$12),0),3)),"",INDEX(Lookup_PestUse!$A$1:$D$876,MATCH(1,(Lookup_PestUse!$A$1:$A$876=$A198)*(Lookup_PestUse!$B$1:$B$876='Input Data'!$C$12),0),3))</f>
        <v/>
      </c>
      <c r="C198" s="166" t="str">
        <f t="array" ref="C198">IF(ISERROR(INDEX(Lookup_PestUse!$A$1:$D$876,MATCH(1,(Lookup_PestUse!$A$1:$A$876=$A198)*(Lookup_PestUse!$B$1:$B$876='Input Data'!$C$12),0),4)),"",INDEX(Lookup_PestUse!$A$1:$D$876,MATCH(1,(Lookup_PestUse!$A$1:$A$876=$A198)*(Lookup_PestUse!$B$1:$B$876='Input Data'!$C$12),0),4))</f>
        <v/>
      </c>
      <c r="D198" s="162"/>
      <c r="E198" s="163"/>
      <c r="F198" s="152"/>
      <c r="G198" s="162"/>
      <c r="H198" s="164"/>
      <c r="I198" s="164"/>
      <c r="J198" s="164"/>
      <c r="K198" s="163"/>
      <c r="L198" s="151"/>
      <c r="M198" s="147"/>
      <c r="N198" s="147"/>
      <c r="O198" s="147"/>
      <c r="P198" s="147"/>
      <c r="Q198" s="147"/>
      <c r="R198" s="147"/>
      <c r="S198" s="147"/>
      <c r="T198" s="147"/>
      <c r="U198" s="147"/>
      <c r="V198" s="148"/>
      <c r="W198" s="151"/>
      <c r="X198" s="143"/>
      <c r="Y198" s="143"/>
      <c r="Z198" s="143"/>
      <c r="AA198" s="143"/>
      <c r="AB198" s="143"/>
      <c r="AC198" s="143"/>
      <c r="AD198" s="143"/>
      <c r="AE198" s="143"/>
      <c r="AF198" s="143"/>
      <c r="AG198" s="143"/>
      <c r="AH198" s="143"/>
      <c r="AI198" s="143"/>
      <c r="AJ198" s="143"/>
      <c r="AK198" s="143"/>
      <c r="AL198" s="143"/>
      <c r="AM198" s="143"/>
      <c r="AN198" s="143"/>
      <c r="AO198" s="143"/>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1"/>
      <c r="FS198" s="11"/>
      <c r="FT198" s="11"/>
      <c r="FU198" s="11"/>
      <c r="FV198" s="11"/>
      <c r="FW198" s="11"/>
      <c r="FX198" s="11"/>
      <c r="FY198" s="11"/>
    </row>
    <row r="199" spans="1:181" s="17" customFormat="1" x14ac:dyDescent="0.2">
      <c r="A199" s="159" t="str">
        <f t="array" ref="A199">IF(ISERROR(INDEX(Lookup_PestUse!$A$1:$D$876,SMALL(IF(Lookup_PestUse!$B$1:$B$876='Input Data'!$C$12,ROW(Lookup_PestUse!$B$1:$B$876)),ROW(Lookup_PestUse!285:285)),1)),"",INDEX(Lookup_PestUse!$A$1:$B$876,SMALL(IF(Lookup_PestUse!$B$1:$B$876='Input Data'!$C$12,ROW(Lookup_PestUse!$B$1:$B$876)),ROW(Lookup_PestUse!285:285)),1))</f>
        <v/>
      </c>
      <c r="B199" s="165" t="str">
        <f t="array" ref="B199">IF(ISERROR(INDEX(Lookup_PestUse!$A$1:$D$876,MATCH(1,(Lookup_PestUse!$A$1:$A$876=$A199)*(Lookup_PestUse!$B$1:$B$876='Input Data'!$C$12),0),3)),"",INDEX(Lookup_PestUse!$A$1:$D$876,MATCH(1,(Lookup_PestUse!$A$1:$A$876=$A199)*(Lookup_PestUse!$B$1:$B$876='Input Data'!$C$12),0),3))</f>
        <v/>
      </c>
      <c r="C199" s="166" t="str">
        <f t="array" ref="C199">IF(ISERROR(INDEX(Lookup_PestUse!$A$1:$D$876,MATCH(1,(Lookup_PestUse!$A$1:$A$876=$A199)*(Lookup_PestUse!$B$1:$B$876='Input Data'!$C$12),0),4)),"",INDEX(Lookup_PestUse!$A$1:$D$876,MATCH(1,(Lookup_PestUse!$A$1:$A$876=$A199)*(Lookup_PestUse!$B$1:$B$876='Input Data'!$C$12),0),4))</f>
        <v/>
      </c>
      <c r="D199" s="162"/>
      <c r="E199" s="163"/>
      <c r="F199" s="152"/>
      <c r="G199" s="162"/>
      <c r="H199" s="164"/>
      <c r="I199" s="164"/>
      <c r="J199" s="164"/>
      <c r="K199" s="163"/>
      <c r="L199" s="151"/>
      <c r="M199" s="147"/>
      <c r="N199" s="147"/>
      <c r="O199" s="147"/>
      <c r="P199" s="147"/>
      <c r="Q199" s="147"/>
      <c r="R199" s="147"/>
      <c r="S199" s="147"/>
      <c r="T199" s="147"/>
      <c r="U199" s="147"/>
      <c r="V199" s="148"/>
      <c r="W199" s="151"/>
      <c r="X199" s="143"/>
      <c r="Y199" s="143"/>
      <c r="Z199" s="143"/>
      <c r="AA199" s="143"/>
      <c r="AB199" s="143"/>
      <c r="AC199" s="143"/>
      <c r="AD199" s="143"/>
      <c r="AE199" s="143"/>
      <c r="AF199" s="143"/>
      <c r="AG199" s="143"/>
      <c r="AH199" s="143"/>
      <c r="AI199" s="143"/>
      <c r="AJ199" s="143"/>
      <c r="AK199" s="143"/>
      <c r="AL199" s="143"/>
      <c r="AM199" s="143"/>
      <c r="AN199" s="143"/>
      <c r="AO199" s="143"/>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1"/>
      <c r="FS199" s="11"/>
      <c r="FT199" s="11"/>
      <c r="FU199" s="11"/>
      <c r="FV199" s="11"/>
      <c r="FW199" s="11"/>
      <c r="FX199" s="11"/>
      <c r="FY199" s="11"/>
    </row>
    <row r="200" spans="1:181" s="17" customFormat="1" x14ac:dyDescent="0.2">
      <c r="A200" s="159" t="str">
        <f t="array" ref="A200">IF(ISERROR(INDEX(Lookup_PestUse!$A$1:$D$876,SMALL(IF(Lookup_PestUse!$B$1:$B$876='Input Data'!$C$12,ROW(Lookup_PestUse!$B$1:$B$876)),ROW(Lookup_PestUse!286:286)),1)),"",INDEX(Lookup_PestUse!$A$1:$B$876,SMALL(IF(Lookup_PestUse!$B$1:$B$876='Input Data'!$C$12,ROW(Lookup_PestUse!$B$1:$B$876)),ROW(Lookup_PestUse!286:286)),1))</f>
        <v/>
      </c>
      <c r="B200" s="165" t="str">
        <f t="array" ref="B200">IF(ISERROR(INDEX(Lookup_PestUse!$A$1:$D$876,MATCH(1,(Lookup_PestUse!$A$1:$A$876=$A200)*(Lookup_PestUse!$B$1:$B$876='Input Data'!$C$12),0),3)),"",INDEX(Lookup_PestUse!$A$1:$D$876,MATCH(1,(Lookup_PestUse!$A$1:$A$876=$A200)*(Lookup_PestUse!$B$1:$B$876='Input Data'!$C$12),0),3))</f>
        <v/>
      </c>
      <c r="C200" s="166" t="str">
        <f t="array" ref="C200">IF(ISERROR(INDEX(Lookup_PestUse!$A$1:$D$876,MATCH(1,(Lookup_PestUse!$A$1:$A$876=$A200)*(Lookup_PestUse!$B$1:$B$876='Input Data'!$C$12),0),4)),"",INDEX(Lookup_PestUse!$A$1:$D$876,MATCH(1,(Lookup_PestUse!$A$1:$A$876=$A200)*(Lookup_PestUse!$B$1:$B$876='Input Data'!$C$12),0),4))</f>
        <v/>
      </c>
      <c r="D200" s="162"/>
      <c r="E200" s="163"/>
      <c r="F200" s="152"/>
      <c r="G200" s="162"/>
      <c r="H200" s="164"/>
      <c r="I200" s="164"/>
      <c r="J200" s="164"/>
      <c r="K200" s="163"/>
      <c r="L200" s="151"/>
      <c r="M200" s="147"/>
      <c r="N200" s="147"/>
      <c r="O200" s="147"/>
      <c r="P200" s="147"/>
      <c r="Q200" s="147"/>
      <c r="R200" s="147"/>
      <c r="S200" s="147"/>
      <c r="T200" s="147"/>
      <c r="U200" s="147"/>
      <c r="V200" s="148"/>
      <c r="W200" s="151"/>
      <c r="X200" s="143"/>
      <c r="Y200" s="143"/>
      <c r="Z200" s="143"/>
      <c r="AA200" s="143"/>
      <c r="AB200" s="143"/>
      <c r="AC200" s="143"/>
      <c r="AD200" s="143"/>
      <c r="AE200" s="143"/>
      <c r="AF200" s="143"/>
      <c r="AG200" s="143"/>
      <c r="AH200" s="143"/>
      <c r="AI200" s="143"/>
      <c r="AJ200" s="143"/>
      <c r="AK200" s="143"/>
      <c r="AL200" s="143"/>
      <c r="AM200" s="143"/>
      <c r="AN200" s="143"/>
      <c r="AO200" s="143"/>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row>
    <row r="201" spans="1:181" s="17" customFormat="1" x14ac:dyDescent="0.2">
      <c r="A201" s="159" t="str">
        <f t="array" ref="A201">IF(ISERROR(INDEX(Lookup_PestUse!$A$1:$D$876,SMALL(IF(Lookup_PestUse!$B$1:$B$876='Input Data'!$C$12,ROW(Lookup_PestUse!$B$1:$B$876)),ROW(Lookup_PestUse!287:287)),1)),"",INDEX(Lookup_PestUse!$A$1:$B$876,SMALL(IF(Lookup_PestUse!$B$1:$B$876='Input Data'!$C$12,ROW(Lookup_PestUse!$B$1:$B$876)),ROW(Lookup_PestUse!287:287)),1))</f>
        <v/>
      </c>
      <c r="B201" s="165" t="str">
        <f t="array" ref="B201">IF(ISERROR(INDEX(Lookup_PestUse!$A$1:$D$876,MATCH(1,(Lookup_PestUse!$A$1:$A$876=$A201)*(Lookup_PestUse!$B$1:$B$876='Input Data'!$C$12),0),3)),"",INDEX(Lookup_PestUse!$A$1:$D$876,MATCH(1,(Lookup_PestUse!$A$1:$A$876=$A201)*(Lookup_PestUse!$B$1:$B$876='Input Data'!$C$12),0),3))</f>
        <v/>
      </c>
      <c r="C201" s="166" t="str">
        <f t="array" ref="C201">IF(ISERROR(INDEX(Lookup_PestUse!$A$1:$D$876,MATCH(1,(Lookup_PestUse!$A$1:$A$876=$A201)*(Lookup_PestUse!$B$1:$B$876='Input Data'!$C$12),0),4)),"",INDEX(Lookup_PestUse!$A$1:$D$876,MATCH(1,(Lookup_PestUse!$A$1:$A$876=$A201)*(Lookup_PestUse!$B$1:$B$876='Input Data'!$C$12),0),4))</f>
        <v/>
      </c>
      <c r="D201" s="162"/>
      <c r="E201" s="163"/>
      <c r="F201" s="152"/>
      <c r="G201" s="162"/>
      <c r="H201" s="164"/>
      <c r="I201" s="164"/>
      <c r="J201" s="164"/>
      <c r="K201" s="163"/>
      <c r="L201" s="151"/>
      <c r="M201" s="147"/>
      <c r="N201" s="147"/>
      <c r="O201" s="147"/>
      <c r="P201" s="147"/>
      <c r="Q201" s="147"/>
      <c r="R201" s="147"/>
      <c r="S201" s="147"/>
      <c r="T201" s="147"/>
      <c r="U201" s="147"/>
      <c r="V201" s="148"/>
      <c r="W201" s="151"/>
      <c r="X201" s="143"/>
      <c r="Y201" s="143"/>
      <c r="Z201" s="143"/>
      <c r="AA201" s="143"/>
      <c r="AB201" s="143"/>
      <c r="AC201" s="143"/>
      <c r="AD201" s="143"/>
      <c r="AE201" s="143"/>
      <c r="AF201" s="143"/>
      <c r="AG201" s="143"/>
      <c r="AH201" s="143"/>
      <c r="AI201" s="143"/>
      <c r="AJ201" s="143"/>
      <c r="AK201" s="143"/>
      <c r="AL201" s="143"/>
      <c r="AM201" s="143"/>
      <c r="AN201" s="143"/>
      <c r="AO201" s="143"/>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row>
    <row r="202" spans="1:181" s="17" customFormat="1" x14ac:dyDescent="0.2">
      <c r="A202" s="159" t="str">
        <f t="array" ref="A202">IF(ISERROR(INDEX(Lookup_PestUse!$A$1:$D$876,SMALL(IF(Lookup_PestUse!$B$1:$B$876='Input Data'!$C$12,ROW(Lookup_PestUse!$B$1:$B$876)),ROW(Lookup_PestUse!288:288)),1)),"",INDEX(Lookup_PestUse!$A$1:$B$876,SMALL(IF(Lookup_PestUse!$B$1:$B$876='Input Data'!$C$12,ROW(Lookup_PestUse!$B$1:$B$876)),ROW(Lookup_PestUse!288:288)),1))</f>
        <v/>
      </c>
      <c r="B202" s="165" t="str">
        <f t="array" ref="B202">IF(ISERROR(INDEX(Lookup_PestUse!$A$1:$D$876,MATCH(1,(Lookup_PestUse!$A$1:$A$876=$A202)*(Lookup_PestUse!$B$1:$B$876='Input Data'!$C$12),0),3)),"",INDEX(Lookup_PestUse!$A$1:$D$876,MATCH(1,(Lookup_PestUse!$A$1:$A$876=$A202)*(Lookup_PestUse!$B$1:$B$876='Input Data'!$C$12),0),3))</f>
        <v/>
      </c>
      <c r="C202" s="166" t="str">
        <f t="array" ref="C202">IF(ISERROR(INDEX(Lookup_PestUse!$A$1:$D$876,MATCH(1,(Lookup_PestUse!$A$1:$A$876=$A202)*(Lookup_PestUse!$B$1:$B$876='Input Data'!$C$12),0),4)),"",INDEX(Lookup_PestUse!$A$1:$D$876,MATCH(1,(Lookup_PestUse!$A$1:$A$876=$A202)*(Lookup_PestUse!$B$1:$B$876='Input Data'!$C$12),0),4))</f>
        <v/>
      </c>
      <c r="D202" s="162"/>
      <c r="E202" s="163"/>
      <c r="F202" s="152"/>
      <c r="G202" s="162"/>
      <c r="H202" s="164"/>
      <c r="I202" s="164"/>
      <c r="J202" s="164"/>
      <c r="K202" s="163"/>
      <c r="L202" s="151"/>
      <c r="M202" s="147"/>
      <c r="N202" s="147"/>
      <c r="O202" s="147"/>
      <c r="P202" s="147"/>
      <c r="Q202" s="147"/>
      <c r="R202" s="147"/>
      <c r="S202" s="147"/>
      <c r="T202" s="147"/>
      <c r="U202" s="147"/>
      <c r="V202" s="148"/>
      <c r="W202" s="151"/>
      <c r="X202" s="143"/>
      <c r="Y202" s="143"/>
      <c r="Z202" s="143"/>
      <c r="AA202" s="143"/>
      <c r="AB202" s="143"/>
      <c r="AC202" s="143"/>
      <c r="AD202" s="143"/>
      <c r="AE202" s="143"/>
      <c r="AF202" s="143"/>
      <c r="AG202" s="143"/>
      <c r="AH202" s="143"/>
      <c r="AI202" s="143"/>
      <c r="AJ202" s="143"/>
      <c r="AK202" s="143"/>
      <c r="AL202" s="143"/>
      <c r="AM202" s="143"/>
      <c r="AN202" s="143"/>
      <c r="AO202" s="143"/>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row>
    <row r="203" spans="1:181" s="17" customFormat="1" x14ac:dyDescent="0.2">
      <c r="A203" s="159" t="str">
        <f t="array" ref="A203">IF(ISERROR(INDEX(Lookup_PestUse!$A$1:$D$876,SMALL(IF(Lookup_PestUse!$B$1:$B$876='Input Data'!$C$12,ROW(Lookup_PestUse!$B$1:$B$876)),ROW(Lookup_PestUse!289:289)),1)),"",INDEX(Lookup_PestUse!$A$1:$B$876,SMALL(IF(Lookup_PestUse!$B$1:$B$876='Input Data'!$C$12,ROW(Lookup_PestUse!$B$1:$B$876)),ROW(Lookup_PestUse!289:289)),1))</f>
        <v/>
      </c>
      <c r="B203" s="165" t="str">
        <f t="array" ref="B203">IF(ISERROR(INDEX(Lookup_PestUse!$A$1:$D$876,MATCH(1,(Lookup_PestUse!$A$1:$A$876=$A203)*(Lookup_PestUse!$B$1:$B$876='Input Data'!$C$12),0),3)),"",INDEX(Lookup_PestUse!$A$1:$D$876,MATCH(1,(Lookup_PestUse!$A$1:$A$876=$A203)*(Lookup_PestUse!$B$1:$B$876='Input Data'!$C$12),0),3))</f>
        <v/>
      </c>
      <c r="C203" s="166" t="str">
        <f t="array" ref="C203">IF(ISERROR(INDEX(Lookup_PestUse!$A$1:$D$876,MATCH(1,(Lookup_PestUse!$A$1:$A$876=$A203)*(Lookup_PestUse!$B$1:$B$876='Input Data'!$C$12),0),4)),"",INDEX(Lookup_PestUse!$A$1:$D$876,MATCH(1,(Lookup_PestUse!$A$1:$A$876=$A203)*(Lookup_PestUse!$B$1:$B$876='Input Data'!$C$12),0),4))</f>
        <v/>
      </c>
      <c r="D203" s="162"/>
      <c r="E203" s="163"/>
      <c r="F203" s="152"/>
      <c r="G203" s="162"/>
      <c r="H203" s="164"/>
      <c r="I203" s="164"/>
      <c r="J203" s="164"/>
      <c r="K203" s="163"/>
      <c r="L203" s="151"/>
      <c r="M203" s="147"/>
      <c r="N203" s="147"/>
      <c r="O203" s="147"/>
      <c r="P203" s="147"/>
      <c r="Q203" s="147"/>
      <c r="R203" s="147"/>
      <c r="S203" s="147"/>
      <c r="T203" s="147"/>
      <c r="U203" s="147"/>
      <c r="V203" s="148"/>
      <c r="W203" s="151"/>
      <c r="X203" s="143"/>
      <c r="Y203" s="143"/>
      <c r="Z203" s="143"/>
      <c r="AA203" s="143"/>
      <c r="AB203" s="143"/>
      <c r="AC203" s="143"/>
      <c r="AD203" s="143"/>
      <c r="AE203" s="143"/>
      <c r="AF203" s="143"/>
      <c r="AG203" s="143"/>
      <c r="AH203" s="143"/>
      <c r="AI203" s="143"/>
      <c r="AJ203" s="143"/>
      <c r="AK203" s="143"/>
      <c r="AL203" s="143"/>
      <c r="AM203" s="143"/>
      <c r="AN203" s="143"/>
      <c r="AO203" s="143"/>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row>
    <row r="204" spans="1:181" s="17" customFormat="1" x14ac:dyDescent="0.2">
      <c r="A204" s="159" t="str">
        <f t="array" ref="A204">IF(ISERROR(INDEX(Lookup_PestUse!$A$1:$D$876,SMALL(IF(Lookup_PestUse!$B$1:$B$876='Input Data'!$C$12,ROW(Lookup_PestUse!$B$1:$B$876)),ROW(Lookup_PestUse!290:290)),1)),"",INDEX(Lookup_PestUse!$A$1:$B$876,SMALL(IF(Lookup_PestUse!$B$1:$B$876='Input Data'!$C$12,ROW(Lookup_PestUse!$B$1:$B$876)),ROW(Lookup_PestUse!290:290)),1))</f>
        <v/>
      </c>
      <c r="B204" s="165" t="str">
        <f t="array" ref="B204">IF(ISERROR(INDEX(Lookup_PestUse!$A$1:$D$876,MATCH(1,(Lookup_PestUse!$A$1:$A$876=$A204)*(Lookup_PestUse!$B$1:$B$876='Input Data'!$C$12),0),3)),"",INDEX(Lookup_PestUse!$A$1:$D$876,MATCH(1,(Lookup_PestUse!$A$1:$A$876=$A204)*(Lookup_PestUse!$B$1:$B$876='Input Data'!$C$12),0),3))</f>
        <v/>
      </c>
      <c r="C204" s="166" t="str">
        <f t="array" ref="C204">IF(ISERROR(INDEX(Lookup_PestUse!$A$1:$D$876,MATCH(1,(Lookup_PestUse!$A$1:$A$876=$A204)*(Lookup_PestUse!$B$1:$B$876='Input Data'!$C$12),0),4)),"",INDEX(Lookup_PestUse!$A$1:$D$876,MATCH(1,(Lookup_PestUse!$A$1:$A$876=$A204)*(Lookup_PestUse!$B$1:$B$876='Input Data'!$C$12),0),4))</f>
        <v/>
      </c>
      <c r="D204" s="162"/>
      <c r="E204" s="163"/>
      <c r="F204" s="152"/>
      <c r="G204" s="162"/>
      <c r="H204" s="164"/>
      <c r="I204" s="164"/>
      <c r="J204" s="164"/>
      <c r="K204" s="163"/>
      <c r="L204" s="151"/>
      <c r="M204" s="147"/>
      <c r="N204" s="147"/>
      <c r="O204" s="147"/>
      <c r="P204" s="147"/>
      <c r="Q204" s="147"/>
      <c r="R204" s="147"/>
      <c r="S204" s="147"/>
      <c r="T204" s="147"/>
      <c r="U204" s="147"/>
      <c r="V204" s="148"/>
      <c r="W204" s="151"/>
      <c r="X204" s="143"/>
      <c r="Y204" s="143"/>
      <c r="Z204" s="143"/>
      <c r="AA204" s="143"/>
      <c r="AB204" s="143"/>
      <c r="AC204" s="143"/>
      <c r="AD204" s="143"/>
      <c r="AE204" s="143"/>
      <c r="AF204" s="143"/>
      <c r="AG204" s="143"/>
      <c r="AH204" s="143"/>
      <c r="AI204" s="143"/>
      <c r="AJ204" s="143"/>
      <c r="AK204" s="143"/>
      <c r="AL204" s="143"/>
      <c r="AM204" s="143"/>
      <c r="AN204" s="143"/>
      <c r="AO204" s="143"/>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row>
    <row r="205" spans="1:181" s="17" customFormat="1" x14ac:dyDescent="0.2">
      <c r="A205" s="159" t="str">
        <f t="array" ref="A205">IF(ISERROR(INDEX(Lookup_PestUse!$A$1:$D$876,SMALL(IF(Lookup_PestUse!$B$1:$B$876='Input Data'!$C$12,ROW(Lookup_PestUse!$B$1:$B$876)),ROW(Lookup_PestUse!291:291)),1)),"",INDEX(Lookup_PestUse!$A$1:$B$876,SMALL(IF(Lookup_PestUse!$B$1:$B$876='Input Data'!$C$12,ROW(Lookup_PestUse!$B$1:$B$876)),ROW(Lookup_PestUse!291:291)),1))</f>
        <v/>
      </c>
      <c r="B205" s="165" t="str">
        <f t="array" ref="B205">IF(ISERROR(INDEX(Lookup_PestUse!$A$1:$D$876,MATCH(1,(Lookup_PestUse!$A$1:$A$876=$A205)*(Lookup_PestUse!$B$1:$B$876='Input Data'!$C$12),0),3)),"",INDEX(Lookup_PestUse!$A$1:$D$876,MATCH(1,(Lookup_PestUse!$A$1:$A$876=$A205)*(Lookup_PestUse!$B$1:$B$876='Input Data'!$C$12),0),3))</f>
        <v/>
      </c>
      <c r="C205" s="166" t="str">
        <f t="array" ref="C205">IF(ISERROR(INDEX(Lookup_PestUse!$A$1:$D$876,MATCH(1,(Lookup_PestUse!$A$1:$A$876=$A205)*(Lookup_PestUse!$B$1:$B$876='Input Data'!$C$12),0),4)),"",INDEX(Lookup_PestUse!$A$1:$D$876,MATCH(1,(Lookup_PestUse!$A$1:$A$876=$A205)*(Lookup_PestUse!$B$1:$B$876='Input Data'!$C$12),0),4))</f>
        <v/>
      </c>
      <c r="D205" s="162"/>
      <c r="E205" s="163"/>
      <c r="F205" s="152"/>
      <c r="G205" s="162"/>
      <c r="H205" s="164"/>
      <c r="I205" s="164"/>
      <c r="J205" s="164"/>
      <c r="K205" s="163"/>
      <c r="L205" s="151"/>
      <c r="M205" s="147"/>
      <c r="N205" s="147"/>
      <c r="O205" s="147"/>
      <c r="P205" s="147"/>
      <c r="Q205" s="147"/>
      <c r="R205" s="147"/>
      <c r="S205" s="147"/>
      <c r="T205" s="147"/>
      <c r="U205" s="147"/>
      <c r="V205" s="148"/>
      <c r="W205" s="151"/>
      <c r="X205" s="143"/>
      <c r="Y205" s="143"/>
      <c r="Z205" s="143"/>
      <c r="AA205" s="143"/>
      <c r="AB205" s="143"/>
      <c r="AC205" s="143"/>
      <c r="AD205" s="143"/>
      <c r="AE205" s="143"/>
      <c r="AF205" s="143"/>
      <c r="AG205" s="143"/>
      <c r="AH205" s="143"/>
      <c r="AI205" s="143"/>
      <c r="AJ205" s="143"/>
      <c r="AK205" s="143"/>
      <c r="AL205" s="143"/>
      <c r="AM205" s="143"/>
      <c r="AN205" s="143"/>
      <c r="AO205" s="143"/>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c r="DG205" s="11"/>
      <c r="DH205" s="11"/>
      <c r="DI205" s="11"/>
      <c r="DJ205" s="11"/>
      <c r="DK205" s="11"/>
      <c r="DL205" s="11"/>
      <c r="DM205" s="11"/>
      <c r="DN205" s="11"/>
      <c r="DO205" s="11"/>
      <c r="DP205" s="11"/>
      <c r="DQ205" s="11"/>
      <c r="DR205" s="11"/>
      <c r="DS205" s="11"/>
      <c r="DT205" s="11"/>
      <c r="DU205" s="11"/>
      <c r="DV205" s="11"/>
      <c r="DW205" s="11"/>
      <c r="DX205" s="11"/>
      <c r="DY205" s="11"/>
      <c r="DZ205" s="11"/>
      <c r="EA205" s="11"/>
      <c r="EB205" s="11"/>
      <c r="EC205" s="11"/>
      <c r="ED205" s="11"/>
      <c r="EE205" s="11"/>
      <c r="EF205" s="11"/>
      <c r="EG205" s="11"/>
      <c r="EH205" s="11"/>
      <c r="EI205" s="11"/>
      <c r="EJ205" s="11"/>
      <c r="EK205" s="11"/>
      <c r="EL205" s="11"/>
      <c r="EM205" s="11"/>
      <c r="EN205" s="11"/>
      <c r="EO205" s="11"/>
      <c r="EP205" s="11"/>
      <c r="EQ205" s="11"/>
      <c r="ER205" s="11"/>
      <c r="ES205" s="11"/>
      <c r="ET205" s="11"/>
      <c r="EU205" s="11"/>
      <c r="EV205" s="11"/>
      <c r="EW205" s="11"/>
      <c r="EX205" s="11"/>
      <c r="EY205" s="11"/>
      <c r="EZ205" s="11"/>
      <c r="FA205" s="11"/>
      <c r="FB205" s="11"/>
      <c r="FC205" s="11"/>
      <c r="FD205" s="11"/>
      <c r="FE205" s="11"/>
      <c r="FF205" s="11"/>
      <c r="FG205" s="11"/>
      <c r="FH205" s="11"/>
      <c r="FI205" s="11"/>
      <c r="FJ205" s="11"/>
      <c r="FK205" s="11"/>
      <c r="FL205" s="11"/>
      <c r="FM205" s="11"/>
      <c r="FN205" s="11"/>
      <c r="FO205" s="11"/>
      <c r="FP205" s="11"/>
      <c r="FQ205" s="11"/>
      <c r="FR205" s="11"/>
      <c r="FS205" s="11"/>
      <c r="FT205" s="11"/>
      <c r="FU205" s="11"/>
      <c r="FV205" s="11"/>
      <c r="FW205" s="11"/>
      <c r="FX205" s="11"/>
      <c r="FY205" s="11"/>
    </row>
    <row r="206" spans="1:181" s="17" customFormat="1" x14ac:dyDescent="0.2">
      <c r="A206" s="159" t="str">
        <f t="array" ref="A206">IF(ISERROR(INDEX(Lookup_PestUse!$A$1:$D$876,SMALL(IF(Lookup_PestUse!$B$1:$B$876='Input Data'!$C$12,ROW(Lookup_PestUse!$B$1:$B$876)),ROW(Lookup_PestUse!292:292)),1)),"",INDEX(Lookup_PestUse!$A$1:$B$876,SMALL(IF(Lookup_PestUse!$B$1:$B$876='Input Data'!$C$12,ROW(Lookup_PestUse!$B$1:$B$876)),ROW(Lookup_PestUse!292:292)),1))</f>
        <v/>
      </c>
      <c r="B206" s="165" t="str">
        <f t="array" ref="B206">IF(ISERROR(INDEX(Lookup_PestUse!$A$1:$D$876,MATCH(1,(Lookup_PestUse!$A$1:$A$876=$A206)*(Lookup_PestUse!$B$1:$B$876='Input Data'!$C$12),0),3)),"",INDEX(Lookup_PestUse!$A$1:$D$876,MATCH(1,(Lookup_PestUse!$A$1:$A$876=$A206)*(Lookup_PestUse!$B$1:$B$876='Input Data'!$C$12),0),3))</f>
        <v/>
      </c>
      <c r="C206" s="166" t="str">
        <f t="array" ref="C206">IF(ISERROR(INDEX(Lookup_PestUse!$A$1:$D$876,MATCH(1,(Lookup_PestUse!$A$1:$A$876=$A206)*(Lookup_PestUse!$B$1:$B$876='Input Data'!$C$12),0),4)),"",INDEX(Lookup_PestUse!$A$1:$D$876,MATCH(1,(Lookup_PestUse!$A$1:$A$876=$A206)*(Lookup_PestUse!$B$1:$B$876='Input Data'!$C$12),0),4))</f>
        <v/>
      </c>
      <c r="D206" s="162"/>
      <c r="E206" s="163"/>
      <c r="F206" s="152"/>
      <c r="G206" s="162"/>
      <c r="H206" s="164"/>
      <c r="I206" s="164"/>
      <c r="J206" s="164"/>
      <c r="K206" s="163"/>
      <c r="L206" s="151"/>
      <c r="M206" s="147"/>
      <c r="N206" s="147"/>
      <c r="O206" s="147"/>
      <c r="P206" s="147"/>
      <c r="Q206" s="147"/>
      <c r="R206" s="147"/>
      <c r="S206" s="147"/>
      <c r="T206" s="147"/>
      <c r="U206" s="147"/>
      <c r="V206" s="148"/>
      <c r="W206" s="151"/>
      <c r="X206" s="143"/>
      <c r="Y206" s="143"/>
      <c r="Z206" s="143"/>
      <c r="AA206" s="143"/>
      <c r="AB206" s="143"/>
      <c r="AC206" s="143"/>
      <c r="AD206" s="143"/>
      <c r="AE206" s="143"/>
      <c r="AF206" s="143"/>
      <c r="AG206" s="143"/>
      <c r="AH206" s="143"/>
      <c r="AI206" s="143"/>
      <c r="AJ206" s="143"/>
      <c r="AK206" s="143"/>
      <c r="AL206" s="143"/>
      <c r="AM206" s="143"/>
      <c r="AN206" s="143"/>
      <c r="AO206" s="143"/>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c r="DG206" s="11"/>
      <c r="DH206" s="11"/>
      <c r="DI206" s="11"/>
      <c r="DJ206" s="11"/>
      <c r="DK206" s="11"/>
      <c r="DL206" s="11"/>
      <c r="DM206" s="11"/>
      <c r="DN206" s="11"/>
      <c r="DO206" s="11"/>
      <c r="DP206" s="11"/>
      <c r="DQ206" s="11"/>
      <c r="DR206" s="11"/>
      <c r="DS206" s="11"/>
      <c r="DT206" s="11"/>
      <c r="DU206" s="11"/>
      <c r="DV206" s="11"/>
      <c r="DW206" s="11"/>
      <c r="DX206" s="11"/>
      <c r="DY206" s="11"/>
      <c r="DZ206" s="11"/>
      <c r="EA206" s="11"/>
      <c r="EB206" s="11"/>
      <c r="EC206" s="11"/>
      <c r="ED206" s="11"/>
      <c r="EE206" s="11"/>
      <c r="EF206" s="11"/>
      <c r="EG206" s="11"/>
      <c r="EH206" s="11"/>
      <c r="EI206" s="11"/>
      <c r="EJ206" s="11"/>
      <c r="EK206" s="11"/>
      <c r="EL206" s="11"/>
      <c r="EM206" s="11"/>
      <c r="EN206" s="11"/>
      <c r="EO206" s="11"/>
      <c r="EP206" s="11"/>
      <c r="EQ206" s="11"/>
      <c r="ER206" s="11"/>
      <c r="ES206" s="11"/>
      <c r="ET206" s="11"/>
      <c r="EU206" s="11"/>
      <c r="EV206" s="11"/>
      <c r="EW206" s="11"/>
      <c r="EX206" s="11"/>
      <c r="EY206" s="11"/>
      <c r="EZ206" s="11"/>
      <c r="FA206" s="11"/>
      <c r="FB206" s="11"/>
      <c r="FC206" s="11"/>
      <c r="FD206" s="11"/>
      <c r="FE206" s="11"/>
      <c r="FF206" s="11"/>
      <c r="FG206" s="11"/>
      <c r="FH206" s="11"/>
      <c r="FI206" s="11"/>
      <c r="FJ206" s="11"/>
      <c r="FK206" s="11"/>
      <c r="FL206" s="11"/>
      <c r="FM206" s="11"/>
      <c r="FN206" s="11"/>
      <c r="FO206" s="11"/>
      <c r="FP206" s="11"/>
      <c r="FQ206" s="11"/>
      <c r="FR206" s="11"/>
      <c r="FS206" s="11"/>
      <c r="FT206" s="11"/>
      <c r="FU206" s="11"/>
      <c r="FV206" s="11"/>
      <c r="FW206" s="11"/>
      <c r="FX206" s="11"/>
      <c r="FY206" s="11"/>
    </row>
    <row r="207" spans="1:181" s="17" customFormat="1" x14ac:dyDescent="0.2">
      <c r="A207" s="159" t="str">
        <f t="array" ref="A207">IF(ISERROR(INDEX(Lookup_PestUse!$A$1:$D$876,SMALL(IF(Lookup_PestUse!$B$1:$B$876='Input Data'!$C$12,ROW(Lookup_PestUse!$B$1:$B$876)),ROW(Lookup_PestUse!293:293)),1)),"",INDEX(Lookup_PestUse!$A$1:$B$876,SMALL(IF(Lookup_PestUse!$B$1:$B$876='Input Data'!$C$12,ROW(Lookup_PestUse!$B$1:$B$876)),ROW(Lookup_PestUse!293:293)),1))</f>
        <v/>
      </c>
      <c r="B207" s="165" t="str">
        <f t="array" ref="B207">IF(ISERROR(INDEX(Lookup_PestUse!$A$1:$D$876,MATCH(1,(Lookup_PestUse!$A$1:$A$876=$A207)*(Lookup_PestUse!$B$1:$B$876='Input Data'!$C$12),0),3)),"",INDEX(Lookup_PestUse!$A$1:$D$876,MATCH(1,(Lookup_PestUse!$A$1:$A$876=$A207)*(Lookup_PestUse!$B$1:$B$876='Input Data'!$C$12),0),3))</f>
        <v/>
      </c>
      <c r="C207" s="166" t="str">
        <f t="array" ref="C207">IF(ISERROR(INDEX(Lookup_PestUse!$A$1:$D$876,MATCH(1,(Lookup_PestUse!$A$1:$A$876=$A207)*(Lookup_PestUse!$B$1:$B$876='Input Data'!$C$12),0),4)),"",INDEX(Lookup_PestUse!$A$1:$D$876,MATCH(1,(Lookup_PestUse!$A$1:$A$876=$A207)*(Lookup_PestUse!$B$1:$B$876='Input Data'!$C$12),0),4))</f>
        <v/>
      </c>
      <c r="D207" s="162"/>
      <c r="E207" s="163"/>
      <c r="F207" s="152"/>
      <c r="G207" s="162"/>
      <c r="H207" s="164"/>
      <c r="I207" s="164"/>
      <c r="J207" s="164"/>
      <c r="K207" s="163"/>
      <c r="L207" s="151"/>
      <c r="M207" s="147"/>
      <c r="N207" s="147"/>
      <c r="O207" s="147"/>
      <c r="P207" s="147"/>
      <c r="Q207" s="147"/>
      <c r="R207" s="147"/>
      <c r="S207" s="147"/>
      <c r="T207" s="147"/>
      <c r="U207" s="147"/>
      <c r="V207" s="148"/>
      <c r="W207" s="151"/>
      <c r="X207" s="143"/>
      <c r="Y207" s="143"/>
      <c r="Z207" s="143"/>
      <c r="AA207" s="143"/>
      <c r="AB207" s="143"/>
      <c r="AC207" s="143"/>
      <c r="AD207" s="143"/>
      <c r="AE207" s="143"/>
      <c r="AF207" s="143"/>
      <c r="AG207" s="143"/>
      <c r="AH207" s="143"/>
      <c r="AI207" s="143"/>
      <c r="AJ207" s="143"/>
      <c r="AK207" s="143"/>
      <c r="AL207" s="143"/>
      <c r="AM207" s="143"/>
      <c r="AN207" s="143"/>
      <c r="AO207" s="143"/>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1"/>
      <c r="DS207" s="11"/>
      <c r="DT207" s="11"/>
      <c r="DU207" s="11"/>
      <c r="DV207" s="11"/>
      <c r="DW207" s="11"/>
      <c r="DX207" s="11"/>
      <c r="DY207" s="11"/>
      <c r="DZ207" s="11"/>
      <c r="EA207" s="11"/>
      <c r="EB207" s="11"/>
      <c r="EC207" s="11"/>
      <c r="ED207" s="11"/>
      <c r="EE207" s="11"/>
      <c r="EF207" s="11"/>
      <c r="EG207" s="11"/>
      <c r="EH207" s="11"/>
      <c r="EI207" s="11"/>
      <c r="EJ207" s="11"/>
      <c r="EK207" s="11"/>
      <c r="EL207" s="11"/>
      <c r="EM207" s="11"/>
      <c r="EN207" s="11"/>
      <c r="EO207" s="11"/>
      <c r="EP207" s="11"/>
      <c r="EQ207" s="11"/>
      <c r="ER207" s="11"/>
      <c r="ES207" s="11"/>
      <c r="ET207" s="11"/>
      <c r="EU207" s="11"/>
      <c r="EV207" s="11"/>
      <c r="EW207" s="11"/>
      <c r="EX207" s="11"/>
      <c r="EY207" s="11"/>
      <c r="EZ207" s="11"/>
      <c r="FA207" s="11"/>
      <c r="FB207" s="11"/>
      <c r="FC207" s="11"/>
      <c r="FD207" s="11"/>
      <c r="FE207" s="11"/>
      <c r="FF207" s="11"/>
      <c r="FG207" s="11"/>
      <c r="FH207" s="11"/>
      <c r="FI207" s="11"/>
      <c r="FJ207" s="11"/>
      <c r="FK207" s="11"/>
      <c r="FL207" s="11"/>
      <c r="FM207" s="11"/>
      <c r="FN207" s="11"/>
      <c r="FO207" s="11"/>
      <c r="FP207" s="11"/>
      <c r="FQ207" s="11"/>
      <c r="FR207" s="11"/>
      <c r="FS207" s="11"/>
      <c r="FT207" s="11"/>
      <c r="FU207" s="11"/>
      <c r="FV207" s="11"/>
      <c r="FW207" s="11"/>
      <c r="FX207" s="11"/>
      <c r="FY207" s="11"/>
    </row>
    <row r="208" spans="1:181" s="17" customFormat="1" x14ac:dyDescent="0.2">
      <c r="A208" s="159" t="str">
        <f t="array" ref="A208">IF(ISERROR(INDEX(Lookup_PestUse!$A$1:$D$876,SMALL(IF(Lookup_PestUse!$B$1:$B$876='Input Data'!$C$12,ROW(Lookup_PestUse!$B$1:$B$876)),ROW(Lookup_PestUse!294:294)),1)),"",INDEX(Lookup_PestUse!$A$1:$B$876,SMALL(IF(Lookup_PestUse!$B$1:$B$876='Input Data'!$C$12,ROW(Lookup_PestUse!$B$1:$B$876)),ROW(Lookup_PestUse!294:294)),1))</f>
        <v/>
      </c>
      <c r="B208" s="165" t="str">
        <f t="array" ref="B208">IF(ISERROR(INDEX(Lookup_PestUse!$A$1:$D$876,MATCH(1,(Lookup_PestUse!$A$1:$A$876=$A208)*(Lookup_PestUse!$B$1:$B$876='Input Data'!$C$12),0),3)),"",INDEX(Lookup_PestUse!$A$1:$D$876,MATCH(1,(Lookup_PestUse!$A$1:$A$876=$A208)*(Lookup_PestUse!$B$1:$B$876='Input Data'!$C$12),0),3))</f>
        <v/>
      </c>
      <c r="C208" s="166" t="str">
        <f t="array" ref="C208">IF(ISERROR(INDEX(Lookup_PestUse!$A$1:$D$876,MATCH(1,(Lookup_PestUse!$A$1:$A$876=$A208)*(Lookup_PestUse!$B$1:$B$876='Input Data'!$C$12),0),4)),"",INDEX(Lookup_PestUse!$A$1:$D$876,MATCH(1,(Lookup_PestUse!$A$1:$A$876=$A208)*(Lookup_PestUse!$B$1:$B$876='Input Data'!$C$12),0),4))</f>
        <v/>
      </c>
      <c r="D208" s="162"/>
      <c r="E208" s="163"/>
      <c r="F208" s="152"/>
      <c r="G208" s="162"/>
      <c r="H208" s="164"/>
      <c r="I208" s="164"/>
      <c r="J208" s="164"/>
      <c r="K208" s="163"/>
      <c r="L208" s="151"/>
      <c r="M208" s="147"/>
      <c r="N208" s="147"/>
      <c r="O208" s="147"/>
      <c r="P208" s="147"/>
      <c r="Q208" s="147"/>
      <c r="R208" s="147"/>
      <c r="S208" s="147"/>
      <c r="T208" s="147"/>
      <c r="U208" s="147"/>
      <c r="V208" s="148"/>
      <c r="W208" s="151"/>
      <c r="X208" s="143"/>
      <c r="Y208" s="143"/>
      <c r="Z208" s="143"/>
      <c r="AA208" s="143"/>
      <c r="AB208" s="143"/>
      <c r="AC208" s="143"/>
      <c r="AD208" s="143"/>
      <c r="AE208" s="143"/>
      <c r="AF208" s="143"/>
      <c r="AG208" s="143"/>
      <c r="AH208" s="143"/>
      <c r="AI208" s="143"/>
      <c r="AJ208" s="143"/>
      <c r="AK208" s="143"/>
      <c r="AL208" s="143"/>
      <c r="AM208" s="143"/>
      <c r="AN208" s="143"/>
      <c r="AO208" s="143"/>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1"/>
      <c r="DS208" s="11"/>
      <c r="DT208" s="11"/>
      <c r="DU208" s="11"/>
      <c r="DV208" s="11"/>
      <c r="DW208" s="11"/>
      <c r="DX208" s="11"/>
      <c r="DY208" s="11"/>
      <c r="DZ208" s="11"/>
      <c r="EA208" s="11"/>
      <c r="EB208" s="11"/>
      <c r="EC208" s="11"/>
      <c r="ED208" s="11"/>
      <c r="EE208" s="11"/>
      <c r="EF208" s="11"/>
      <c r="EG208" s="11"/>
      <c r="EH208" s="11"/>
      <c r="EI208" s="11"/>
      <c r="EJ208" s="11"/>
      <c r="EK208" s="11"/>
      <c r="EL208" s="11"/>
      <c r="EM208" s="11"/>
      <c r="EN208" s="11"/>
      <c r="EO208" s="11"/>
      <c r="EP208" s="11"/>
      <c r="EQ208" s="11"/>
      <c r="ER208" s="11"/>
      <c r="ES208" s="11"/>
      <c r="ET208" s="11"/>
      <c r="EU208" s="11"/>
      <c r="EV208" s="11"/>
      <c r="EW208" s="11"/>
      <c r="EX208" s="11"/>
      <c r="EY208" s="11"/>
      <c r="EZ208" s="11"/>
      <c r="FA208" s="11"/>
      <c r="FB208" s="11"/>
      <c r="FC208" s="11"/>
      <c r="FD208" s="11"/>
      <c r="FE208" s="11"/>
      <c r="FF208" s="11"/>
      <c r="FG208" s="11"/>
      <c r="FH208" s="11"/>
      <c r="FI208" s="11"/>
      <c r="FJ208" s="11"/>
      <c r="FK208" s="11"/>
      <c r="FL208" s="11"/>
      <c r="FM208" s="11"/>
      <c r="FN208" s="11"/>
      <c r="FO208" s="11"/>
      <c r="FP208" s="11"/>
      <c r="FQ208" s="11"/>
      <c r="FR208" s="11"/>
      <c r="FS208" s="11"/>
      <c r="FT208" s="11"/>
      <c r="FU208" s="11"/>
      <c r="FV208" s="11"/>
      <c r="FW208" s="11"/>
      <c r="FX208" s="11"/>
      <c r="FY208" s="11"/>
    </row>
    <row r="209" spans="1:181" s="17" customFormat="1" x14ac:dyDescent="0.2">
      <c r="A209" s="159" t="str">
        <f t="array" ref="A209">IF(ISERROR(INDEX(Lookup_PestUse!$A$1:$D$876,SMALL(IF(Lookup_PestUse!$B$1:$B$876='Input Data'!$C$12,ROW(Lookup_PestUse!$B$1:$B$876)),ROW(Lookup_PestUse!295:295)),1)),"",INDEX(Lookup_PestUse!$A$1:$B$876,SMALL(IF(Lookup_PestUse!$B$1:$B$876='Input Data'!$C$12,ROW(Lookup_PestUse!$B$1:$B$876)),ROW(Lookup_PestUse!295:295)),1))</f>
        <v/>
      </c>
      <c r="B209" s="165" t="str">
        <f t="array" ref="B209">IF(ISERROR(INDEX(Lookup_PestUse!$A$1:$D$876,MATCH(1,(Lookup_PestUse!$A$1:$A$876=$A209)*(Lookup_PestUse!$B$1:$B$876='Input Data'!$C$12),0),3)),"",INDEX(Lookup_PestUse!$A$1:$D$876,MATCH(1,(Lookup_PestUse!$A$1:$A$876=$A209)*(Lookup_PestUse!$B$1:$B$876='Input Data'!$C$12),0),3))</f>
        <v/>
      </c>
      <c r="C209" s="166" t="str">
        <f t="array" ref="C209">IF(ISERROR(INDEX(Lookup_PestUse!$A$1:$D$876,MATCH(1,(Lookup_PestUse!$A$1:$A$876=$A209)*(Lookup_PestUse!$B$1:$B$876='Input Data'!$C$12),0),4)),"",INDEX(Lookup_PestUse!$A$1:$D$876,MATCH(1,(Lookup_PestUse!$A$1:$A$876=$A209)*(Lookup_PestUse!$B$1:$B$876='Input Data'!$C$12),0),4))</f>
        <v/>
      </c>
      <c r="D209" s="162"/>
      <c r="E209" s="163"/>
      <c r="F209" s="152"/>
      <c r="G209" s="162"/>
      <c r="H209" s="164"/>
      <c r="I209" s="164"/>
      <c r="J209" s="164"/>
      <c r="K209" s="163"/>
      <c r="L209" s="151"/>
      <c r="M209" s="147"/>
      <c r="N209" s="147"/>
      <c r="O209" s="147"/>
      <c r="P209" s="147"/>
      <c r="Q209" s="147"/>
      <c r="R209" s="147"/>
      <c r="S209" s="147"/>
      <c r="T209" s="147"/>
      <c r="U209" s="147"/>
      <c r="V209" s="148"/>
      <c r="W209" s="151"/>
      <c r="X209" s="143"/>
      <c r="Y209" s="143"/>
      <c r="Z209" s="143"/>
      <c r="AA209" s="143"/>
      <c r="AB209" s="143"/>
      <c r="AC209" s="143"/>
      <c r="AD209" s="143"/>
      <c r="AE209" s="143"/>
      <c r="AF209" s="143"/>
      <c r="AG209" s="143"/>
      <c r="AH209" s="143"/>
      <c r="AI209" s="143"/>
      <c r="AJ209" s="143"/>
      <c r="AK209" s="143"/>
      <c r="AL209" s="143"/>
      <c r="AM209" s="143"/>
      <c r="AN209" s="143"/>
      <c r="AO209" s="143"/>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c r="EL209" s="11"/>
      <c r="EM209" s="11"/>
      <c r="EN209" s="11"/>
      <c r="EO209" s="11"/>
      <c r="EP209" s="11"/>
      <c r="EQ209" s="11"/>
      <c r="ER209" s="11"/>
      <c r="ES209" s="11"/>
      <c r="ET209" s="11"/>
      <c r="EU209" s="11"/>
      <c r="EV209" s="11"/>
      <c r="EW209" s="11"/>
      <c r="EX209" s="11"/>
      <c r="EY209" s="11"/>
      <c r="EZ209" s="11"/>
      <c r="FA209" s="11"/>
      <c r="FB209" s="11"/>
      <c r="FC209" s="11"/>
      <c r="FD209" s="11"/>
      <c r="FE209" s="11"/>
      <c r="FF209" s="11"/>
      <c r="FG209" s="11"/>
      <c r="FH209" s="11"/>
      <c r="FI209" s="11"/>
      <c r="FJ209" s="11"/>
      <c r="FK209" s="11"/>
      <c r="FL209" s="11"/>
      <c r="FM209" s="11"/>
      <c r="FN209" s="11"/>
      <c r="FO209" s="11"/>
      <c r="FP209" s="11"/>
      <c r="FQ209" s="11"/>
      <c r="FR209" s="11"/>
      <c r="FS209" s="11"/>
      <c r="FT209" s="11"/>
      <c r="FU209" s="11"/>
      <c r="FV209" s="11"/>
      <c r="FW209" s="11"/>
      <c r="FX209" s="11"/>
      <c r="FY209" s="11"/>
    </row>
    <row r="210" spans="1:181" s="17" customFormat="1" x14ac:dyDescent="0.2">
      <c r="A210" s="159" t="str">
        <f t="array" ref="A210">IF(ISERROR(INDEX(Lookup_PestUse!$A$1:$D$876,SMALL(IF(Lookup_PestUse!$B$1:$B$876='Input Data'!$C$12,ROW(Lookup_PestUse!$B$1:$B$876)),ROW(Lookup_PestUse!296:296)),1)),"",INDEX(Lookup_PestUse!$A$1:$B$876,SMALL(IF(Lookup_PestUse!$B$1:$B$876='Input Data'!$C$12,ROW(Lookup_PestUse!$B$1:$B$876)),ROW(Lookup_PestUse!296:296)),1))</f>
        <v/>
      </c>
      <c r="B210" s="165" t="str">
        <f t="array" ref="B210">IF(ISERROR(INDEX(Lookup_PestUse!$A$1:$D$876,MATCH(1,(Lookup_PestUse!$A$1:$A$876=$A210)*(Lookup_PestUse!$B$1:$B$876='Input Data'!$C$12),0),3)),"",INDEX(Lookup_PestUse!$A$1:$D$876,MATCH(1,(Lookup_PestUse!$A$1:$A$876=$A210)*(Lookup_PestUse!$B$1:$B$876='Input Data'!$C$12),0),3))</f>
        <v/>
      </c>
      <c r="C210" s="166" t="str">
        <f t="array" ref="C210">IF(ISERROR(INDEX(Lookup_PestUse!$A$1:$D$876,MATCH(1,(Lookup_PestUse!$A$1:$A$876=$A210)*(Lookup_PestUse!$B$1:$B$876='Input Data'!$C$12),0),4)),"",INDEX(Lookup_PestUse!$A$1:$D$876,MATCH(1,(Lookup_PestUse!$A$1:$A$876=$A210)*(Lookup_PestUse!$B$1:$B$876='Input Data'!$C$12),0),4))</f>
        <v/>
      </c>
      <c r="D210" s="162"/>
      <c r="E210" s="163"/>
      <c r="F210" s="152"/>
      <c r="G210" s="162"/>
      <c r="H210" s="164"/>
      <c r="I210" s="164"/>
      <c r="J210" s="164"/>
      <c r="K210" s="163"/>
      <c r="L210" s="151"/>
      <c r="M210" s="147"/>
      <c r="N210" s="147"/>
      <c r="O210" s="147"/>
      <c r="P210" s="147"/>
      <c r="Q210" s="147"/>
      <c r="R210" s="147"/>
      <c r="S210" s="147"/>
      <c r="T210" s="147"/>
      <c r="U210" s="147"/>
      <c r="V210" s="148"/>
      <c r="W210" s="151"/>
      <c r="X210" s="143"/>
      <c r="Y210" s="143"/>
      <c r="Z210" s="143"/>
      <c r="AA210" s="143"/>
      <c r="AB210" s="143"/>
      <c r="AC210" s="143"/>
      <c r="AD210" s="143"/>
      <c r="AE210" s="143"/>
      <c r="AF210" s="143"/>
      <c r="AG210" s="143"/>
      <c r="AH210" s="143"/>
      <c r="AI210" s="143"/>
      <c r="AJ210" s="143"/>
      <c r="AK210" s="143"/>
      <c r="AL210" s="143"/>
      <c r="AM210" s="143"/>
      <c r="AN210" s="143"/>
      <c r="AO210" s="143"/>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1"/>
      <c r="DJ210" s="11"/>
      <c r="DK210" s="11"/>
      <c r="DL210" s="11"/>
      <c r="DM210" s="11"/>
      <c r="DN210" s="11"/>
      <c r="DO210" s="11"/>
      <c r="DP210" s="11"/>
      <c r="DQ210" s="11"/>
      <c r="DR210" s="11"/>
      <c r="DS210" s="11"/>
      <c r="DT210" s="11"/>
      <c r="DU210" s="11"/>
      <c r="DV210" s="11"/>
      <c r="DW210" s="11"/>
      <c r="DX210" s="11"/>
      <c r="DY210" s="11"/>
      <c r="DZ210" s="11"/>
      <c r="EA210" s="11"/>
      <c r="EB210" s="11"/>
      <c r="EC210" s="11"/>
      <c r="ED210" s="11"/>
      <c r="EE210" s="11"/>
      <c r="EF210" s="11"/>
      <c r="EG210" s="11"/>
      <c r="EH210" s="11"/>
      <c r="EI210" s="11"/>
      <c r="EJ210" s="11"/>
      <c r="EK210" s="11"/>
      <c r="EL210" s="11"/>
      <c r="EM210" s="11"/>
      <c r="EN210" s="11"/>
      <c r="EO210" s="11"/>
      <c r="EP210" s="11"/>
      <c r="EQ210" s="11"/>
      <c r="ER210" s="11"/>
      <c r="ES210" s="11"/>
      <c r="ET210" s="11"/>
      <c r="EU210" s="11"/>
      <c r="EV210" s="11"/>
      <c r="EW210" s="11"/>
      <c r="EX210" s="11"/>
      <c r="EY210" s="11"/>
      <c r="EZ210" s="11"/>
      <c r="FA210" s="11"/>
      <c r="FB210" s="11"/>
      <c r="FC210" s="11"/>
      <c r="FD210" s="11"/>
      <c r="FE210" s="11"/>
      <c r="FF210" s="11"/>
      <c r="FG210" s="11"/>
      <c r="FH210" s="11"/>
      <c r="FI210" s="11"/>
      <c r="FJ210" s="11"/>
      <c r="FK210" s="11"/>
      <c r="FL210" s="11"/>
      <c r="FM210" s="11"/>
      <c r="FN210" s="11"/>
      <c r="FO210" s="11"/>
      <c r="FP210" s="11"/>
      <c r="FQ210" s="11"/>
      <c r="FR210" s="11"/>
      <c r="FS210" s="11"/>
      <c r="FT210" s="11"/>
      <c r="FU210" s="11"/>
      <c r="FV210" s="11"/>
      <c r="FW210" s="11"/>
      <c r="FX210" s="11"/>
      <c r="FY210" s="11"/>
    </row>
    <row r="211" spans="1:181" s="17" customFormat="1" x14ac:dyDescent="0.2">
      <c r="A211" s="159" t="str">
        <f t="array" ref="A211">IF(ISERROR(INDEX(Lookup_PestUse!$A$1:$D$876,SMALL(IF(Lookup_PestUse!$B$1:$B$876='Input Data'!$C$12,ROW(Lookup_PestUse!$B$1:$B$876)),ROW(Lookup_PestUse!297:297)),1)),"",INDEX(Lookup_PestUse!$A$1:$B$876,SMALL(IF(Lookup_PestUse!$B$1:$B$876='Input Data'!$C$12,ROW(Lookup_PestUse!$B$1:$B$876)),ROW(Lookup_PestUse!297:297)),1))</f>
        <v/>
      </c>
      <c r="B211" s="165" t="str">
        <f t="array" ref="B211">IF(ISERROR(INDEX(Lookup_PestUse!$A$1:$D$876,MATCH(1,(Lookup_PestUse!$A$1:$A$876=$A211)*(Lookup_PestUse!$B$1:$B$876='Input Data'!$C$12),0),3)),"",INDEX(Lookup_PestUse!$A$1:$D$876,MATCH(1,(Lookup_PestUse!$A$1:$A$876=$A211)*(Lookup_PestUse!$B$1:$B$876='Input Data'!$C$12),0),3))</f>
        <v/>
      </c>
      <c r="C211" s="166" t="str">
        <f t="array" ref="C211">IF(ISERROR(INDEX(Lookup_PestUse!$A$1:$D$876,MATCH(1,(Lookup_PestUse!$A$1:$A$876=$A211)*(Lookup_PestUse!$B$1:$B$876='Input Data'!$C$12),0),4)),"",INDEX(Lookup_PestUse!$A$1:$D$876,MATCH(1,(Lookup_PestUse!$A$1:$A$876=$A211)*(Lookup_PestUse!$B$1:$B$876='Input Data'!$C$12),0),4))</f>
        <v/>
      </c>
      <c r="D211" s="162"/>
      <c r="E211" s="163"/>
      <c r="F211" s="152"/>
      <c r="G211" s="162"/>
      <c r="H211" s="164"/>
      <c r="I211" s="164"/>
      <c r="J211" s="164"/>
      <c r="K211" s="163"/>
      <c r="L211" s="151"/>
      <c r="M211" s="147"/>
      <c r="N211" s="147"/>
      <c r="O211" s="147"/>
      <c r="P211" s="147"/>
      <c r="Q211" s="147"/>
      <c r="R211" s="147"/>
      <c r="S211" s="147"/>
      <c r="T211" s="147"/>
      <c r="U211" s="147"/>
      <c r="V211" s="148"/>
      <c r="W211" s="151"/>
      <c r="X211" s="143"/>
      <c r="Y211" s="143"/>
      <c r="Z211" s="143"/>
      <c r="AA211" s="143"/>
      <c r="AB211" s="143"/>
      <c r="AC211" s="143"/>
      <c r="AD211" s="143"/>
      <c r="AE211" s="143"/>
      <c r="AF211" s="143"/>
      <c r="AG211" s="143"/>
      <c r="AH211" s="143"/>
      <c r="AI211" s="143"/>
      <c r="AJ211" s="143"/>
      <c r="AK211" s="143"/>
      <c r="AL211" s="143"/>
      <c r="AM211" s="143"/>
      <c r="AN211" s="143"/>
      <c r="AO211" s="143"/>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c r="FB211" s="11"/>
      <c r="FC211" s="11"/>
      <c r="FD211" s="11"/>
      <c r="FE211" s="11"/>
      <c r="FF211" s="11"/>
      <c r="FG211" s="11"/>
      <c r="FH211" s="11"/>
      <c r="FI211" s="11"/>
      <c r="FJ211" s="11"/>
      <c r="FK211" s="11"/>
      <c r="FL211" s="11"/>
      <c r="FM211" s="11"/>
      <c r="FN211" s="11"/>
      <c r="FO211" s="11"/>
      <c r="FP211" s="11"/>
      <c r="FQ211" s="11"/>
      <c r="FR211" s="11"/>
      <c r="FS211" s="11"/>
      <c r="FT211" s="11"/>
      <c r="FU211" s="11"/>
      <c r="FV211" s="11"/>
      <c r="FW211" s="11"/>
      <c r="FX211" s="11"/>
      <c r="FY211" s="11"/>
    </row>
    <row r="212" spans="1:181" s="17" customFormat="1" x14ac:dyDescent="0.2">
      <c r="A212" s="159" t="str">
        <f t="array" ref="A212">IF(ISERROR(INDEX(Lookup_PestUse!$A$1:$D$876,SMALL(IF(Lookup_PestUse!$B$1:$B$876='Input Data'!$C$12,ROW(Lookup_PestUse!$B$1:$B$876)),ROW(Lookup_PestUse!298:298)),1)),"",INDEX(Lookup_PestUse!$A$1:$B$876,SMALL(IF(Lookup_PestUse!$B$1:$B$876='Input Data'!$C$12,ROW(Lookup_PestUse!$B$1:$B$876)),ROW(Lookup_PestUse!298:298)),1))</f>
        <v/>
      </c>
      <c r="B212" s="165" t="str">
        <f t="array" ref="B212">IF(ISERROR(INDEX(Lookup_PestUse!$A$1:$D$876,MATCH(1,(Lookup_PestUse!$A$1:$A$876=$A212)*(Lookup_PestUse!$B$1:$B$876='Input Data'!$C$12),0),3)),"",INDEX(Lookup_PestUse!$A$1:$D$876,MATCH(1,(Lookup_PestUse!$A$1:$A$876=$A212)*(Lookup_PestUse!$B$1:$B$876='Input Data'!$C$12),0),3))</f>
        <v/>
      </c>
      <c r="C212" s="166" t="str">
        <f t="array" ref="C212">IF(ISERROR(INDEX(Lookup_PestUse!$A$1:$D$876,MATCH(1,(Lookup_PestUse!$A$1:$A$876=$A212)*(Lookup_PestUse!$B$1:$B$876='Input Data'!$C$12),0),4)),"",INDEX(Lookup_PestUse!$A$1:$D$876,MATCH(1,(Lookup_PestUse!$A$1:$A$876=$A212)*(Lookup_PestUse!$B$1:$B$876='Input Data'!$C$12),0),4))</f>
        <v/>
      </c>
      <c r="D212" s="162"/>
      <c r="E212" s="163"/>
      <c r="F212" s="152"/>
      <c r="G212" s="162"/>
      <c r="H212" s="164"/>
      <c r="I212" s="164"/>
      <c r="J212" s="164"/>
      <c r="K212" s="163"/>
      <c r="L212" s="151"/>
      <c r="M212" s="147"/>
      <c r="N212" s="147"/>
      <c r="O212" s="147"/>
      <c r="P212" s="147"/>
      <c r="Q212" s="147"/>
      <c r="R212" s="147"/>
      <c r="S212" s="147"/>
      <c r="T212" s="147"/>
      <c r="U212" s="147"/>
      <c r="V212" s="148"/>
      <c r="W212" s="151"/>
      <c r="X212" s="143"/>
      <c r="Y212" s="143"/>
      <c r="Z212" s="143"/>
      <c r="AA212" s="143"/>
      <c r="AB212" s="143"/>
      <c r="AC212" s="143"/>
      <c r="AD212" s="143"/>
      <c r="AE212" s="143"/>
      <c r="AF212" s="143"/>
      <c r="AG212" s="143"/>
      <c r="AH212" s="143"/>
      <c r="AI212" s="143"/>
      <c r="AJ212" s="143"/>
      <c r="AK212" s="143"/>
      <c r="AL212" s="143"/>
      <c r="AM212" s="143"/>
      <c r="AN212" s="143"/>
      <c r="AO212" s="143"/>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c r="EL212" s="11"/>
      <c r="EM212" s="11"/>
      <c r="EN212" s="11"/>
      <c r="EO212" s="11"/>
      <c r="EP212" s="11"/>
      <c r="EQ212" s="11"/>
      <c r="ER212" s="11"/>
      <c r="ES212" s="11"/>
      <c r="ET212" s="11"/>
      <c r="EU212" s="11"/>
      <c r="EV212" s="11"/>
      <c r="EW212" s="11"/>
      <c r="EX212" s="11"/>
      <c r="EY212" s="11"/>
      <c r="EZ212" s="11"/>
      <c r="FA212" s="11"/>
      <c r="FB212" s="11"/>
      <c r="FC212" s="11"/>
      <c r="FD212" s="11"/>
      <c r="FE212" s="11"/>
      <c r="FF212" s="11"/>
      <c r="FG212" s="11"/>
      <c r="FH212" s="11"/>
      <c r="FI212" s="11"/>
      <c r="FJ212" s="11"/>
      <c r="FK212" s="11"/>
      <c r="FL212" s="11"/>
      <c r="FM212" s="11"/>
      <c r="FN212" s="11"/>
      <c r="FO212" s="11"/>
      <c r="FP212" s="11"/>
      <c r="FQ212" s="11"/>
      <c r="FR212" s="11"/>
      <c r="FS212" s="11"/>
      <c r="FT212" s="11"/>
      <c r="FU212" s="11"/>
      <c r="FV212" s="11"/>
      <c r="FW212" s="11"/>
      <c r="FX212" s="11"/>
      <c r="FY212" s="11"/>
    </row>
    <row r="213" spans="1:181" s="17" customFormat="1" x14ac:dyDescent="0.2">
      <c r="A213" s="159" t="str">
        <f t="array" ref="A213">IF(ISERROR(INDEX(Lookup_PestUse!$A$1:$D$876,SMALL(IF(Lookup_PestUse!$B$1:$B$876='Input Data'!$C$12,ROW(Lookup_PestUse!$B$1:$B$876)),ROW(Lookup_PestUse!299:299)),1)),"",INDEX(Lookup_PestUse!$A$1:$B$876,SMALL(IF(Lookup_PestUse!$B$1:$B$876='Input Data'!$C$12,ROW(Lookup_PestUse!$B$1:$B$876)),ROW(Lookup_PestUse!299:299)),1))</f>
        <v/>
      </c>
      <c r="B213" s="165" t="str">
        <f t="array" ref="B213">IF(ISERROR(INDEX(Lookup_PestUse!$A$1:$D$876,MATCH(1,(Lookup_PestUse!$A$1:$A$876=$A213)*(Lookup_PestUse!$B$1:$B$876='Input Data'!$C$12),0),3)),"",INDEX(Lookup_PestUse!$A$1:$D$876,MATCH(1,(Lookup_PestUse!$A$1:$A$876=$A213)*(Lookup_PestUse!$B$1:$B$876='Input Data'!$C$12),0),3))</f>
        <v/>
      </c>
      <c r="C213" s="166" t="str">
        <f t="array" ref="C213">IF(ISERROR(INDEX(Lookup_PestUse!$A$1:$D$876,MATCH(1,(Lookup_PestUse!$A$1:$A$876=$A213)*(Lookup_PestUse!$B$1:$B$876='Input Data'!$C$12),0),4)),"",INDEX(Lookup_PestUse!$A$1:$D$876,MATCH(1,(Lookup_PestUse!$A$1:$A$876=$A213)*(Lookup_PestUse!$B$1:$B$876='Input Data'!$C$12),0),4))</f>
        <v/>
      </c>
      <c r="D213" s="162"/>
      <c r="E213" s="163"/>
      <c r="F213" s="152"/>
      <c r="G213" s="162"/>
      <c r="H213" s="164"/>
      <c r="I213" s="164"/>
      <c r="J213" s="164"/>
      <c r="K213" s="163"/>
      <c r="L213" s="151"/>
      <c r="M213" s="147"/>
      <c r="N213" s="147"/>
      <c r="O213" s="147"/>
      <c r="P213" s="147"/>
      <c r="Q213" s="147"/>
      <c r="R213" s="147"/>
      <c r="S213" s="147"/>
      <c r="T213" s="147"/>
      <c r="U213" s="147"/>
      <c r="V213" s="148"/>
      <c r="W213" s="151"/>
      <c r="X213" s="143"/>
      <c r="Y213" s="143"/>
      <c r="Z213" s="143"/>
      <c r="AA213" s="143"/>
      <c r="AB213" s="143"/>
      <c r="AC213" s="143"/>
      <c r="AD213" s="143"/>
      <c r="AE213" s="143"/>
      <c r="AF213" s="143"/>
      <c r="AG213" s="143"/>
      <c r="AH213" s="143"/>
      <c r="AI213" s="143"/>
      <c r="AJ213" s="143"/>
      <c r="AK213" s="143"/>
      <c r="AL213" s="143"/>
      <c r="AM213" s="143"/>
      <c r="AN213" s="143"/>
      <c r="AO213" s="143"/>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1"/>
      <c r="FS213" s="11"/>
      <c r="FT213" s="11"/>
      <c r="FU213" s="11"/>
      <c r="FV213" s="11"/>
      <c r="FW213" s="11"/>
      <c r="FX213" s="11"/>
      <c r="FY213" s="11"/>
    </row>
    <row r="214" spans="1:181" s="17" customFormat="1" x14ac:dyDescent="0.2">
      <c r="A214" s="159" t="str">
        <f t="array" ref="A214">IF(ISERROR(INDEX(Lookup_PestUse!$A$1:$D$876,SMALL(IF(Lookup_PestUse!$B$1:$B$876='Input Data'!$C$12,ROW(Lookup_PestUse!$B$1:$B$876)),ROW(Lookup_PestUse!300:300)),1)),"",INDEX(Lookup_PestUse!$A$1:$B$876,SMALL(IF(Lookup_PestUse!$B$1:$B$876='Input Data'!$C$12,ROW(Lookup_PestUse!$B$1:$B$876)),ROW(Lookup_PestUse!300:300)),1))</f>
        <v/>
      </c>
      <c r="B214" s="165" t="str">
        <f t="array" ref="B214">IF(ISERROR(INDEX(Lookup_PestUse!$A$1:$D$876,MATCH(1,(Lookup_PestUse!$A$1:$A$876=$A214)*(Lookup_PestUse!$B$1:$B$876='Input Data'!$C$12),0),3)),"",INDEX(Lookup_PestUse!$A$1:$D$876,MATCH(1,(Lookup_PestUse!$A$1:$A$876=$A214)*(Lookup_PestUse!$B$1:$B$876='Input Data'!$C$12),0),3))</f>
        <v/>
      </c>
      <c r="C214" s="166" t="str">
        <f t="array" ref="C214">IF(ISERROR(INDEX(Lookup_PestUse!$A$1:$D$876,MATCH(1,(Lookup_PestUse!$A$1:$A$876=$A214)*(Lookup_PestUse!$B$1:$B$876='Input Data'!$C$12),0),4)),"",INDEX(Lookup_PestUse!$A$1:$D$876,MATCH(1,(Lookup_PestUse!$A$1:$A$876=$A214)*(Lookup_PestUse!$B$1:$B$876='Input Data'!$C$12),0),4))</f>
        <v/>
      </c>
      <c r="D214" s="162"/>
      <c r="E214" s="163"/>
      <c r="F214" s="152"/>
      <c r="G214" s="162"/>
      <c r="H214" s="164"/>
      <c r="I214" s="164"/>
      <c r="J214" s="164"/>
      <c r="K214" s="163"/>
      <c r="L214" s="151"/>
      <c r="M214" s="147"/>
      <c r="N214" s="147"/>
      <c r="O214" s="147"/>
      <c r="P214" s="147"/>
      <c r="Q214" s="147"/>
      <c r="R214" s="147"/>
      <c r="S214" s="147"/>
      <c r="T214" s="147"/>
      <c r="U214" s="147"/>
      <c r="V214" s="148"/>
      <c r="W214" s="151"/>
      <c r="X214" s="143"/>
      <c r="Y214" s="143"/>
      <c r="Z214" s="143"/>
      <c r="AA214" s="143"/>
      <c r="AB214" s="143"/>
      <c r="AC214" s="143"/>
      <c r="AD214" s="143"/>
      <c r="AE214" s="143"/>
      <c r="AF214" s="143"/>
      <c r="AG214" s="143"/>
      <c r="AH214" s="143"/>
      <c r="AI214" s="143"/>
      <c r="AJ214" s="143"/>
      <c r="AK214" s="143"/>
      <c r="AL214" s="143"/>
      <c r="AM214" s="143"/>
      <c r="AN214" s="143"/>
      <c r="AO214" s="143"/>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row>
    <row r="215" spans="1:181" s="17" customFormat="1" x14ac:dyDescent="0.2">
      <c r="A215" s="159" t="str">
        <f t="array" ref="A215">IF(ISERROR(INDEX(Lookup_PestUse!$A$1:$D$876,SMALL(IF(Lookup_PestUse!$B$1:$B$876='Input Data'!$C$12,ROW(Lookup_PestUse!$B$1:$B$876)),ROW(Lookup_PestUse!301:301)),1)),"",INDEX(Lookup_PestUse!$A$1:$B$876,SMALL(IF(Lookup_PestUse!$B$1:$B$876='Input Data'!$C$12,ROW(Lookup_PestUse!$B$1:$B$876)),ROW(Lookup_PestUse!301:301)),1))</f>
        <v/>
      </c>
      <c r="B215" s="165" t="str">
        <f t="array" ref="B215">IF(ISERROR(INDEX(Lookup_PestUse!$A$1:$D$876,MATCH(1,(Lookup_PestUse!$A$1:$A$876=$A215)*(Lookup_PestUse!$B$1:$B$876='Input Data'!$C$12),0),3)),"",INDEX(Lookup_PestUse!$A$1:$D$876,MATCH(1,(Lookup_PestUse!$A$1:$A$876=$A215)*(Lookup_PestUse!$B$1:$B$876='Input Data'!$C$12),0),3))</f>
        <v/>
      </c>
      <c r="C215" s="166" t="str">
        <f t="array" ref="C215">IF(ISERROR(INDEX(Lookup_PestUse!$A$1:$D$876,MATCH(1,(Lookup_PestUse!$A$1:$A$876=$A215)*(Lookup_PestUse!$B$1:$B$876='Input Data'!$C$12),0),4)),"",INDEX(Lookup_PestUse!$A$1:$D$876,MATCH(1,(Lookup_PestUse!$A$1:$A$876=$A215)*(Lookup_PestUse!$B$1:$B$876='Input Data'!$C$12),0),4))</f>
        <v/>
      </c>
      <c r="D215" s="162"/>
      <c r="E215" s="163"/>
      <c r="F215" s="152"/>
      <c r="G215" s="162"/>
      <c r="H215" s="164"/>
      <c r="I215" s="164"/>
      <c r="J215" s="164"/>
      <c r="K215" s="163"/>
      <c r="L215" s="151"/>
      <c r="M215" s="147"/>
      <c r="N215" s="147"/>
      <c r="O215" s="147"/>
      <c r="P215" s="147"/>
      <c r="Q215" s="147"/>
      <c r="R215" s="147"/>
      <c r="S215" s="147"/>
      <c r="T215" s="147"/>
      <c r="U215" s="147"/>
      <c r="V215" s="148"/>
      <c r="W215" s="151"/>
      <c r="X215" s="143"/>
      <c r="Y215" s="143"/>
      <c r="Z215" s="143"/>
      <c r="AA215" s="143"/>
      <c r="AB215" s="143"/>
      <c r="AC215" s="143"/>
      <c r="AD215" s="143"/>
      <c r="AE215" s="143"/>
      <c r="AF215" s="143"/>
      <c r="AG215" s="143"/>
      <c r="AH215" s="143"/>
      <c r="AI215" s="143"/>
      <c r="AJ215" s="143"/>
      <c r="AK215" s="143"/>
      <c r="AL215" s="143"/>
      <c r="AM215" s="143"/>
      <c r="AN215" s="143"/>
      <c r="AO215" s="143"/>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row>
    <row r="216" spans="1:181" s="17" customFormat="1" x14ac:dyDescent="0.2">
      <c r="A216" s="159" t="str">
        <f t="array" ref="A216">IF(ISERROR(INDEX(Lookup_PestUse!$A$1:$D$876,SMALL(IF(Lookup_PestUse!$B$1:$B$876='Input Data'!$C$12,ROW(Lookup_PestUse!$B$1:$B$876)),ROW(Lookup_PestUse!302:302)),1)),"",INDEX(Lookup_PestUse!$A$1:$B$876,SMALL(IF(Lookup_PestUse!$B$1:$B$876='Input Data'!$C$12,ROW(Lookup_PestUse!$B$1:$B$876)),ROW(Lookup_PestUse!302:302)),1))</f>
        <v/>
      </c>
      <c r="B216" s="165" t="str">
        <f t="array" ref="B216">IF(ISERROR(INDEX(Lookup_PestUse!$A$1:$D$876,MATCH(1,(Lookup_PestUse!$A$1:$A$876=$A216)*(Lookup_PestUse!$B$1:$B$876='Input Data'!$C$12),0),3)),"",INDEX(Lookup_PestUse!$A$1:$D$876,MATCH(1,(Lookup_PestUse!$A$1:$A$876=$A216)*(Lookup_PestUse!$B$1:$B$876='Input Data'!$C$12),0),3))</f>
        <v/>
      </c>
      <c r="C216" s="166" t="str">
        <f t="array" ref="C216">IF(ISERROR(INDEX(Lookup_PestUse!$A$1:$D$876,MATCH(1,(Lookup_PestUse!$A$1:$A$876=$A216)*(Lookup_PestUse!$B$1:$B$876='Input Data'!$C$12),0),4)),"",INDEX(Lookup_PestUse!$A$1:$D$876,MATCH(1,(Lookup_PestUse!$A$1:$A$876=$A216)*(Lookup_PestUse!$B$1:$B$876='Input Data'!$C$12),0),4))</f>
        <v/>
      </c>
      <c r="D216" s="162"/>
      <c r="E216" s="163"/>
      <c r="F216" s="152"/>
      <c r="G216" s="162"/>
      <c r="H216" s="164"/>
      <c r="I216" s="164"/>
      <c r="J216" s="164"/>
      <c r="K216" s="163"/>
      <c r="L216" s="151"/>
      <c r="M216" s="147"/>
      <c r="N216" s="147"/>
      <c r="O216" s="147"/>
      <c r="P216" s="147"/>
      <c r="Q216" s="147"/>
      <c r="R216" s="147"/>
      <c r="S216" s="147"/>
      <c r="T216" s="147"/>
      <c r="U216" s="147"/>
      <c r="V216" s="148"/>
      <c r="W216" s="151"/>
      <c r="X216" s="143"/>
      <c r="Y216" s="143"/>
      <c r="Z216" s="143"/>
      <c r="AA216" s="143"/>
      <c r="AB216" s="143"/>
      <c r="AC216" s="143"/>
      <c r="AD216" s="143"/>
      <c r="AE216" s="143"/>
      <c r="AF216" s="143"/>
      <c r="AG216" s="143"/>
      <c r="AH216" s="143"/>
      <c r="AI216" s="143"/>
      <c r="AJ216" s="143"/>
      <c r="AK216" s="143"/>
      <c r="AL216" s="143"/>
      <c r="AM216" s="143"/>
      <c r="AN216" s="143"/>
      <c r="AO216" s="143"/>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c r="DG216" s="11"/>
      <c r="DH216" s="11"/>
      <c r="DI216" s="11"/>
      <c r="DJ216" s="11"/>
      <c r="DK216" s="11"/>
      <c r="DL216" s="11"/>
      <c r="DM216" s="11"/>
      <c r="DN216" s="11"/>
      <c r="DO216" s="11"/>
      <c r="DP216" s="11"/>
      <c r="DQ216" s="11"/>
      <c r="DR216" s="11"/>
      <c r="DS216" s="11"/>
      <c r="DT216" s="11"/>
      <c r="DU216" s="11"/>
      <c r="DV216" s="11"/>
      <c r="DW216" s="11"/>
      <c r="DX216" s="11"/>
      <c r="DY216" s="11"/>
      <c r="DZ216" s="11"/>
      <c r="EA216" s="11"/>
      <c r="EB216" s="11"/>
      <c r="EC216" s="11"/>
      <c r="ED216" s="11"/>
      <c r="EE216" s="11"/>
      <c r="EF216" s="11"/>
      <c r="EG216" s="11"/>
      <c r="EH216" s="11"/>
      <c r="EI216" s="11"/>
      <c r="EJ216" s="11"/>
      <c r="EK216" s="11"/>
      <c r="EL216" s="11"/>
      <c r="EM216" s="11"/>
      <c r="EN216" s="11"/>
      <c r="EO216" s="11"/>
      <c r="EP216" s="11"/>
      <c r="EQ216" s="11"/>
      <c r="ER216" s="11"/>
      <c r="ES216" s="11"/>
      <c r="ET216" s="11"/>
      <c r="EU216" s="11"/>
      <c r="EV216" s="11"/>
      <c r="EW216" s="11"/>
      <c r="EX216" s="11"/>
      <c r="EY216" s="11"/>
      <c r="EZ216" s="11"/>
      <c r="FA216" s="11"/>
      <c r="FB216" s="11"/>
      <c r="FC216" s="11"/>
      <c r="FD216" s="11"/>
      <c r="FE216" s="11"/>
      <c r="FF216" s="11"/>
      <c r="FG216" s="11"/>
      <c r="FH216" s="11"/>
      <c r="FI216" s="11"/>
      <c r="FJ216" s="11"/>
      <c r="FK216" s="11"/>
      <c r="FL216" s="11"/>
      <c r="FM216" s="11"/>
      <c r="FN216" s="11"/>
      <c r="FO216" s="11"/>
      <c r="FP216" s="11"/>
      <c r="FQ216" s="11"/>
      <c r="FR216" s="11"/>
      <c r="FS216" s="11"/>
      <c r="FT216" s="11"/>
      <c r="FU216" s="11"/>
      <c r="FV216" s="11"/>
      <c r="FW216" s="11"/>
      <c r="FX216" s="11"/>
      <c r="FY216" s="11"/>
    </row>
    <row r="217" spans="1:181" s="17" customFormat="1" x14ac:dyDescent="0.2">
      <c r="A217" s="159" t="str">
        <f t="array" ref="A217">IF(ISERROR(INDEX(Lookup_PestUse!$A$1:$D$876,SMALL(IF(Lookup_PestUse!$B$1:$B$876='Input Data'!$C$12,ROW(Lookup_PestUse!$B$1:$B$876)),ROW(Lookup_PestUse!303:303)),1)),"",INDEX(Lookup_PestUse!$A$1:$B$876,SMALL(IF(Lookup_PestUse!$B$1:$B$876='Input Data'!$C$12,ROW(Lookup_PestUse!$B$1:$B$876)),ROW(Lookup_PestUse!303:303)),1))</f>
        <v/>
      </c>
      <c r="B217" s="165" t="str">
        <f t="array" ref="B217">IF(ISERROR(INDEX(Lookup_PestUse!$A$1:$D$876,MATCH(1,(Lookup_PestUse!$A$1:$A$876=$A217)*(Lookup_PestUse!$B$1:$B$876='Input Data'!$C$12),0),3)),"",INDEX(Lookup_PestUse!$A$1:$D$876,MATCH(1,(Lookup_PestUse!$A$1:$A$876=$A217)*(Lookup_PestUse!$B$1:$B$876='Input Data'!$C$12),0),3))</f>
        <v/>
      </c>
      <c r="C217" s="166" t="str">
        <f t="array" ref="C217">IF(ISERROR(INDEX(Lookup_PestUse!$A$1:$D$876,MATCH(1,(Lookup_PestUse!$A$1:$A$876=$A217)*(Lookup_PestUse!$B$1:$B$876='Input Data'!$C$12),0),4)),"",INDEX(Lookup_PestUse!$A$1:$D$876,MATCH(1,(Lookup_PestUse!$A$1:$A$876=$A217)*(Lookup_PestUse!$B$1:$B$876='Input Data'!$C$12),0),4))</f>
        <v/>
      </c>
      <c r="D217" s="162"/>
      <c r="E217" s="163"/>
      <c r="F217" s="152"/>
      <c r="G217" s="162"/>
      <c r="H217" s="164"/>
      <c r="I217" s="164"/>
      <c r="J217" s="164"/>
      <c r="K217" s="163"/>
      <c r="L217" s="151"/>
      <c r="M217" s="147"/>
      <c r="N217" s="147"/>
      <c r="O217" s="147"/>
      <c r="P217" s="147"/>
      <c r="Q217" s="147"/>
      <c r="R217" s="147"/>
      <c r="S217" s="147"/>
      <c r="T217" s="147"/>
      <c r="U217" s="147"/>
      <c r="V217" s="148"/>
      <c r="W217" s="151"/>
      <c r="X217" s="143"/>
      <c r="Y217" s="143"/>
      <c r="Z217" s="143"/>
      <c r="AA217" s="143"/>
      <c r="AB217" s="143"/>
      <c r="AC217" s="143"/>
      <c r="AD217" s="143"/>
      <c r="AE217" s="143"/>
      <c r="AF217" s="143"/>
      <c r="AG217" s="143"/>
      <c r="AH217" s="143"/>
      <c r="AI217" s="143"/>
      <c r="AJ217" s="143"/>
      <c r="AK217" s="143"/>
      <c r="AL217" s="143"/>
      <c r="AM217" s="143"/>
      <c r="AN217" s="143"/>
      <c r="AO217" s="143"/>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1"/>
      <c r="DS217" s="11"/>
      <c r="DT217" s="11"/>
      <c r="DU217" s="11"/>
      <c r="DV217" s="11"/>
      <c r="DW217" s="11"/>
      <c r="DX217" s="11"/>
      <c r="DY217" s="11"/>
      <c r="DZ217" s="11"/>
      <c r="EA217" s="11"/>
      <c r="EB217" s="11"/>
      <c r="EC217" s="11"/>
      <c r="ED217" s="11"/>
      <c r="EE217" s="11"/>
      <c r="EF217" s="11"/>
      <c r="EG217" s="11"/>
      <c r="EH217" s="11"/>
      <c r="EI217" s="11"/>
      <c r="EJ217" s="11"/>
      <c r="EK217" s="11"/>
      <c r="EL217" s="11"/>
      <c r="EM217" s="11"/>
      <c r="EN217" s="11"/>
      <c r="EO217" s="11"/>
      <c r="EP217" s="11"/>
      <c r="EQ217" s="11"/>
      <c r="ER217" s="11"/>
      <c r="ES217" s="11"/>
      <c r="ET217" s="11"/>
      <c r="EU217" s="11"/>
      <c r="EV217" s="11"/>
      <c r="EW217" s="11"/>
      <c r="EX217" s="11"/>
      <c r="EY217" s="11"/>
      <c r="EZ217" s="11"/>
      <c r="FA217" s="11"/>
      <c r="FB217" s="11"/>
      <c r="FC217" s="11"/>
      <c r="FD217" s="11"/>
      <c r="FE217" s="11"/>
      <c r="FF217" s="11"/>
      <c r="FG217" s="11"/>
      <c r="FH217" s="11"/>
      <c r="FI217" s="11"/>
      <c r="FJ217" s="11"/>
      <c r="FK217" s="11"/>
      <c r="FL217" s="11"/>
      <c r="FM217" s="11"/>
      <c r="FN217" s="11"/>
      <c r="FO217" s="11"/>
      <c r="FP217" s="11"/>
      <c r="FQ217" s="11"/>
      <c r="FR217" s="11"/>
      <c r="FS217" s="11"/>
      <c r="FT217" s="11"/>
      <c r="FU217" s="11"/>
      <c r="FV217" s="11"/>
      <c r="FW217" s="11"/>
      <c r="FX217" s="11"/>
      <c r="FY217" s="11"/>
    </row>
    <row r="218" spans="1:181" s="17" customFormat="1" x14ac:dyDescent="0.2">
      <c r="A218" s="159" t="str">
        <f t="array" ref="A218">IF(ISERROR(INDEX(Lookup_PestUse!$A$1:$D$876,SMALL(IF(Lookup_PestUse!$B$1:$B$876='Input Data'!$C$12,ROW(Lookup_PestUse!$B$1:$B$876)),ROW(Lookup_PestUse!304:304)),1)),"",INDEX(Lookup_PestUse!$A$1:$B$876,SMALL(IF(Lookup_PestUse!$B$1:$B$876='Input Data'!$C$12,ROW(Lookup_PestUse!$B$1:$B$876)),ROW(Lookup_PestUse!304:304)),1))</f>
        <v/>
      </c>
      <c r="B218" s="165" t="str">
        <f t="array" ref="B218">IF(ISERROR(INDEX(Lookup_PestUse!$A$1:$D$876,MATCH(1,(Lookup_PestUse!$A$1:$A$876=$A218)*(Lookup_PestUse!$B$1:$B$876='Input Data'!$C$12),0),3)),"",INDEX(Lookup_PestUse!$A$1:$D$876,MATCH(1,(Lookup_PestUse!$A$1:$A$876=$A218)*(Lookup_PestUse!$B$1:$B$876='Input Data'!$C$12),0),3))</f>
        <v/>
      </c>
      <c r="C218" s="166" t="str">
        <f t="array" ref="C218">IF(ISERROR(INDEX(Lookup_PestUse!$A$1:$D$876,MATCH(1,(Lookup_PestUse!$A$1:$A$876=$A218)*(Lookup_PestUse!$B$1:$B$876='Input Data'!$C$12),0),4)),"",INDEX(Lookup_PestUse!$A$1:$D$876,MATCH(1,(Lookup_PestUse!$A$1:$A$876=$A218)*(Lookup_PestUse!$B$1:$B$876='Input Data'!$C$12),0),4))</f>
        <v/>
      </c>
      <c r="D218" s="162"/>
      <c r="E218" s="163"/>
      <c r="F218" s="152"/>
      <c r="G218" s="162"/>
      <c r="H218" s="164"/>
      <c r="I218" s="164"/>
      <c r="J218" s="164"/>
      <c r="K218" s="163"/>
      <c r="L218" s="151"/>
      <c r="M218" s="147"/>
      <c r="N218" s="147"/>
      <c r="O218" s="147"/>
      <c r="P218" s="147"/>
      <c r="Q218" s="147"/>
      <c r="R218" s="147"/>
      <c r="S218" s="147"/>
      <c r="T218" s="147"/>
      <c r="U218" s="147"/>
      <c r="V218" s="148"/>
      <c r="W218" s="151"/>
      <c r="X218" s="143"/>
      <c r="Y218" s="143"/>
      <c r="Z218" s="143"/>
      <c r="AA218" s="143"/>
      <c r="AB218" s="143"/>
      <c r="AC218" s="143"/>
      <c r="AD218" s="143"/>
      <c r="AE218" s="143"/>
      <c r="AF218" s="143"/>
      <c r="AG218" s="143"/>
      <c r="AH218" s="143"/>
      <c r="AI218" s="143"/>
      <c r="AJ218" s="143"/>
      <c r="AK218" s="143"/>
      <c r="AL218" s="143"/>
      <c r="AM218" s="143"/>
      <c r="AN218" s="143"/>
      <c r="AO218" s="143"/>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row>
    <row r="219" spans="1:181" s="17" customFormat="1" x14ac:dyDescent="0.2">
      <c r="A219" s="159" t="str">
        <f t="array" ref="A219">IF(ISERROR(INDEX(Lookup_PestUse!$A$1:$D$876,SMALL(IF(Lookup_PestUse!$B$1:$B$876='Input Data'!$C$12,ROW(Lookup_PestUse!$B$1:$B$876)),ROW(Lookup_PestUse!305:305)),1)),"",INDEX(Lookup_PestUse!$A$1:$B$876,SMALL(IF(Lookup_PestUse!$B$1:$B$876='Input Data'!$C$12,ROW(Lookup_PestUse!$B$1:$B$876)),ROW(Lookup_PestUse!305:305)),1))</f>
        <v/>
      </c>
      <c r="B219" s="165" t="str">
        <f t="array" ref="B219">IF(ISERROR(INDEX(Lookup_PestUse!$A$1:$D$876,MATCH(1,(Lookup_PestUse!$A$1:$A$876=$A219)*(Lookup_PestUse!$B$1:$B$876='Input Data'!$C$12),0),3)),"",INDEX(Lookup_PestUse!$A$1:$D$876,MATCH(1,(Lookup_PestUse!$A$1:$A$876=$A219)*(Lookup_PestUse!$B$1:$B$876='Input Data'!$C$12),0),3))</f>
        <v/>
      </c>
      <c r="C219" s="166" t="str">
        <f t="array" ref="C219">IF(ISERROR(INDEX(Lookup_PestUse!$A$1:$D$876,MATCH(1,(Lookup_PestUse!$A$1:$A$876=$A219)*(Lookup_PestUse!$B$1:$B$876='Input Data'!$C$12),0),4)),"",INDEX(Lookup_PestUse!$A$1:$D$876,MATCH(1,(Lookup_PestUse!$A$1:$A$876=$A219)*(Lookup_PestUse!$B$1:$B$876='Input Data'!$C$12),0),4))</f>
        <v/>
      </c>
      <c r="D219" s="162"/>
      <c r="E219" s="163"/>
      <c r="F219" s="152"/>
      <c r="G219" s="162"/>
      <c r="H219" s="164"/>
      <c r="I219" s="164"/>
      <c r="J219" s="164"/>
      <c r="K219" s="163"/>
      <c r="L219" s="151"/>
      <c r="M219" s="147"/>
      <c r="N219" s="147"/>
      <c r="O219" s="147"/>
      <c r="P219" s="147"/>
      <c r="Q219" s="147"/>
      <c r="R219" s="147"/>
      <c r="S219" s="147"/>
      <c r="T219" s="147"/>
      <c r="U219" s="147"/>
      <c r="V219" s="148"/>
      <c r="W219" s="151"/>
      <c r="X219" s="143"/>
      <c r="Y219" s="143"/>
      <c r="Z219" s="143"/>
      <c r="AA219" s="143"/>
      <c r="AB219" s="143"/>
      <c r="AC219" s="143"/>
      <c r="AD219" s="143"/>
      <c r="AE219" s="143"/>
      <c r="AF219" s="143"/>
      <c r="AG219" s="143"/>
      <c r="AH219" s="143"/>
      <c r="AI219" s="143"/>
      <c r="AJ219" s="143"/>
      <c r="AK219" s="143"/>
      <c r="AL219" s="143"/>
      <c r="AM219" s="143"/>
      <c r="AN219" s="143"/>
      <c r="AO219" s="143"/>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c r="FB219" s="11"/>
      <c r="FC219" s="11"/>
      <c r="FD219" s="11"/>
      <c r="FE219" s="11"/>
      <c r="FF219" s="11"/>
      <c r="FG219" s="11"/>
      <c r="FH219" s="11"/>
      <c r="FI219" s="11"/>
      <c r="FJ219" s="11"/>
      <c r="FK219" s="11"/>
      <c r="FL219" s="11"/>
      <c r="FM219" s="11"/>
      <c r="FN219" s="11"/>
      <c r="FO219" s="11"/>
      <c r="FP219" s="11"/>
      <c r="FQ219" s="11"/>
      <c r="FR219" s="11"/>
      <c r="FS219" s="11"/>
      <c r="FT219" s="11"/>
      <c r="FU219" s="11"/>
      <c r="FV219" s="11"/>
      <c r="FW219" s="11"/>
      <c r="FX219" s="11"/>
      <c r="FY219" s="11"/>
    </row>
    <row r="220" spans="1:181" s="17" customFormat="1" x14ac:dyDescent="0.2">
      <c r="A220" s="159" t="str">
        <f t="array" ref="A220">IF(ISERROR(INDEX(Lookup_PestUse!$A$1:$D$876,SMALL(IF(Lookup_PestUse!$B$1:$B$876='Input Data'!$C$12,ROW(Lookup_PestUse!$B$1:$B$876)),ROW(Lookup_PestUse!306:306)),1)),"",INDEX(Lookup_PestUse!$A$1:$B$876,SMALL(IF(Lookup_PestUse!$B$1:$B$876='Input Data'!$C$12,ROW(Lookup_PestUse!$B$1:$B$876)),ROW(Lookup_PestUse!306:306)),1))</f>
        <v/>
      </c>
      <c r="B220" s="165" t="str">
        <f t="array" ref="B220">IF(ISERROR(INDEX(Lookup_PestUse!$A$1:$D$876,MATCH(1,(Lookup_PestUse!$A$1:$A$876=$A220)*(Lookup_PestUse!$B$1:$B$876='Input Data'!$C$12),0),3)),"",INDEX(Lookup_PestUse!$A$1:$D$876,MATCH(1,(Lookup_PestUse!$A$1:$A$876=$A220)*(Lookup_PestUse!$B$1:$B$876='Input Data'!$C$12),0),3))</f>
        <v/>
      </c>
      <c r="C220" s="166" t="str">
        <f t="array" ref="C220">IF(ISERROR(INDEX(Lookup_PestUse!$A$1:$D$876,MATCH(1,(Lookup_PestUse!$A$1:$A$876=$A220)*(Lookup_PestUse!$B$1:$B$876='Input Data'!$C$12),0),4)),"",INDEX(Lookup_PestUse!$A$1:$D$876,MATCH(1,(Lookup_PestUse!$A$1:$A$876=$A220)*(Lookup_PestUse!$B$1:$B$876='Input Data'!$C$12),0),4))</f>
        <v/>
      </c>
      <c r="D220" s="162"/>
      <c r="E220" s="163"/>
      <c r="F220" s="152"/>
      <c r="G220" s="162"/>
      <c r="H220" s="164"/>
      <c r="I220" s="164"/>
      <c r="J220" s="164"/>
      <c r="K220" s="163"/>
      <c r="L220" s="151"/>
      <c r="M220" s="147"/>
      <c r="N220" s="147"/>
      <c r="O220" s="147"/>
      <c r="P220" s="147"/>
      <c r="Q220" s="147"/>
      <c r="R220" s="147"/>
      <c r="S220" s="147"/>
      <c r="T220" s="147"/>
      <c r="U220" s="147"/>
      <c r="V220" s="148"/>
      <c r="W220" s="151"/>
      <c r="X220" s="143"/>
      <c r="Y220" s="143"/>
      <c r="Z220" s="143"/>
      <c r="AA220" s="143"/>
      <c r="AB220" s="143"/>
      <c r="AC220" s="143"/>
      <c r="AD220" s="143"/>
      <c r="AE220" s="143"/>
      <c r="AF220" s="143"/>
      <c r="AG220" s="143"/>
      <c r="AH220" s="143"/>
      <c r="AI220" s="143"/>
      <c r="AJ220" s="143"/>
      <c r="AK220" s="143"/>
      <c r="AL220" s="143"/>
      <c r="AM220" s="143"/>
      <c r="AN220" s="143"/>
      <c r="AO220" s="143"/>
      <c r="AP220" s="11"/>
      <c r="AQ220" s="11"/>
      <c r="AR220" s="11"/>
      <c r="AS220" s="11"/>
      <c r="AT220" s="11"/>
      <c r="AU220" s="11"/>
      <c r="AV220" s="11"/>
      <c r="AW220" s="11"/>
      <c r="AX220" s="11"/>
      <c r="AY220" s="11"/>
      <c r="AZ220" s="11"/>
      <c r="BA220" s="11"/>
      <c r="BB220" s="11"/>
      <c r="BC220" s="11"/>
      <c r="BD220" s="11"/>
      <c r="BE220" s="11"/>
      <c r="BF220" s="11"/>
      <c r="BG220" s="11"/>
      <c r="BH220" s="11"/>
      <c r="BI220" s="11"/>
      <c r="BJ220" s="11"/>
      <c r="BK220" s="11"/>
      <c r="BL220" s="11"/>
      <c r="BM220" s="11"/>
      <c r="BN220" s="11"/>
      <c r="BO220" s="11"/>
      <c r="BP220" s="11"/>
      <c r="BQ220" s="11"/>
      <c r="BR220" s="11"/>
      <c r="BS220" s="11"/>
      <c r="BT220" s="11"/>
      <c r="BU220" s="11"/>
      <c r="BV220" s="11"/>
      <c r="BW220" s="11"/>
      <c r="BX220" s="11"/>
      <c r="BY220" s="11"/>
      <c r="BZ220" s="11"/>
      <c r="CA220" s="11"/>
      <c r="CB220" s="11"/>
      <c r="CC220" s="11"/>
      <c r="CD220" s="11"/>
      <c r="CE220" s="11"/>
      <c r="CF220" s="11"/>
      <c r="CG220" s="11"/>
      <c r="CH220" s="11"/>
      <c r="CI220" s="11"/>
      <c r="CJ220" s="11"/>
      <c r="CK220" s="11"/>
      <c r="CL220" s="11"/>
      <c r="CM220" s="11"/>
      <c r="CN220" s="11"/>
      <c r="CO220" s="11"/>
      <c r="CP220" s="11"/>
      <c r="CQ220" s="11"/>
      <c r="CR220" s="11"/>
      <c r="CS220" s="11"/>
      <c r="CT220" s="11"/>
      <c r="CU220" s="11"/>
      <c r="CV220" s="11"/>
      <c r="CW220" s="11"/>
      <c r="CX220" s="11"/>
      <c r="CY220" s="11"/>
      <c r="CZ220" s="11"/>
      <c r="DA220" s="11"/>
      <c r="DB220" s="11"/>
      <c r="DC220" s="11"/>
      <c r="DD220" s="11"/>
      <c r="DE220" s="11"/>
      <c r="DF220" s="11"/>
      <c r="DG220" s="11"/>
      <c r="DH220" s="11"/>
      <c r="DI220" s="11"/>
      <c r="DJ220" s="11"/>
      <c r="DK220" s="11"/>
      <c r="DL220" s="11"/>
      <c r="DM220" s="11"/>
      <c r="DN220" s="11"/>
      <c r="DO220" s="11"/>
      <c r="DP220" s="11"/>
      <c r="DQ220" s="11"/>
      <c r="DR220" s="11"/>
      <c r="DS220" s="11"/>
      <c r="DT220" s="11"/>
      <c r="DU220" s="11"/>
      <c r="DV220" s="11"/>
      <c r="DW220" s="11"/>
      <c r="DX220" s="11"/>
      <c r="DY220" s="11"/>
      <c r="DZ220" s="11"/>
      <c r="EA220" s="11"/>
      <c r="EB220" s="11"/>
      <c r="EC220" s="11"/>
      <c r="ED220" s="11"/>
      <c r="EE220" s="11"/>
      <c r="EF220" s="11"/>
      <c r="EG220" s="11"/>
      <c r="EH220" s="11"/>
      <c r="EI220" s="11"/>
      <c r="EJ220" s="11"/>
      <c r="EK220" s="11"/>
      <c r="EL220" s="11"/>
      <c r="EM220" s="11"/>
      <c r="EN220" s="11"/>
      <c r="EO220" s="11"/>
      <c r="EP220" s="11"/>
      <c r="EQ220" s="11"/>
      <c r="ER220" s="11"/>
      <c r="ES220" s="11"/>
      <c r="ET220" s="11"/>
      <c r="EU220" s="11"/>
      <c r="EV220" s="11"/>
      <c r="EW220" s="11"/>
      <c r="EX220" s="11"/>
      <c r="EY220" s="11"/>
      <c r="EZ220" s="11"/>
      <c r="FA220" s="11"/>
      <c r="FB220" s="11"/>
      <c r="FC220" s="11"/>
      <c r="FD220" s="11"/>
      <c r="FE220" s="11"/>
      <c r="FF220" s="11"/>
      <c r="FG220" s="11"/>
      <c r="FH220" s="11"/>
      <c r="FI220" s="11"/>
      <c r="FJ220" s="11"/>
      <c r="FK220" s="11"/>
      <c r="FL220" s="11"/>
      <c r="FM220" s="11"/>
      <c r="FN220" s="11"/>
      <c r="FO220" s="11"/>
      <c r="FP220" s="11"/>
      <c r="FQ220" s="11"/>
      <c r="FR220" s="11"/>
      <c r="FS220" s="11"/>
      <c r="FT220" s="11"/>
      <c r="FU220" s="11"/>
      <c r="FV220" s="11"/>
      <c r="FW220" s="11"/>
      <c r="FX220" s="11"/>
      <c r="FY220" s="11"/>
    </row>
    <row r="221" spans="1:181" s="17" customFormat="1" x14ac:dyDescent="0.2">
      <c r="A221" s="159" t="str">
        <f t="array" ref="A221">IF(ISERROR(INDEX(Lookup_PestUse!$A$1:$D$876,SMALL(IF(Lookup_PestUse!$B$1:$B$876='Input Data'!$C$12,ROW(Lookup_PestUse!$B$1:$B$876)),ROW(Lookup_PestUse!307:307)),1)),"",INDEX(Lookup_PestUse!$A$1:$B$876,SMALL(IF(Lookup_PestUse!$B$1:$B$876='Input Data'!$C$12,ROW(Lookup_PestUse!$B$1:$B$876)),ROW(Lookup_PestUse!307:307)),1))</f>
        <v/>
      </c>
      <c r="B221" s="165" t="str">
        <f t="array" ref="B221">IF(ISERROR(INDEX(Lookup_PestUse!$A$1:$D$876,MATCH(1,(Lookup_PestUse!$A$1:$A$876=$A221)*(Lookup_PestUse!$B$1:$B$876='Input Data'!$C$12),0),3)),"",INDEX(Lookup_PestUse!$A$1:$D$876,MATCH(1,(Lookup_PestUse!$A$1:$A$876=$A221)*(Lookup_PestUse!$B$1:$B$876='Input Data'!$C$12),0),3))</f>
        <v/>
      </c>
      <c r="C221" s="166" t="str">
        <f t="array" ref="C221">IF(ISERROR(INDEX(Lookup_PestUse!$A$1:$D$876,MATCH(1,(Lookup_PestUse!$A$1:$A$876=$A221)*(Lookup_PestUse!$B$1:$B$876='Input Data'!$C$12),0),4)),"",INDEX(Lookup_PestUse!$A$1:$D$876,MATCH(1,(Lookup_PestUse!$A$1:$A$876=$A221)*(Lookup_PestUse!$B$1:$B$876='Input Data'!$C$12),0),4))</f>
        <v/>
      </c>
      <c r="D221" s="162"/>
      <c r="E221" s="163"/>
      <c r="F221" s="152"/>
      <c r="G221" s="162"/>
      <c r="H221" s="164"/>
      <c r="I221" s="164"/>
      <c r="J221" s="164"/>
      <c r="K221" s="163"/>
      <c r="L221" s="151"/>
      <c r="M221" s="147"/>
      <c r="N221" s="147"/>
      <c r="O221" s="147"/>
      <c r="P221" s="147"/>
      <c r="Q221" s="147"/>
      <c r="R221" s="147"/>
      <c r="S221" s="147"/>
      <c r="T221" s="147"/>
      <c r="U221" s="147"/>
      <c r="V221" s="148"/>
      <c r="W221" s="151"/>
      <c r="X221" s="143"/>
      <c r="Y221" s="143"/>
      <c r="Z221" s="143"/>
      <c r="AA221" s="143"/>
      <c r="AB221" s="143"/>
      <c r="AC221" s="143"/>
      <c r="AD221" s="143"/>
      <c r="AE221" s="143"/>
      <c r="AF221" s="143"/>
      <c r="AG221" s="143"/>
      <c r="AH221" s="143"/>
      <c r="AI221" s="143"/>
      <c r="AJ221" s="143"/>
      <c r="AK221" s="143"/>
      <c r="AL221" s="143"/>
      <c r="AM221" s="143"/>
      <c r="AN221" s="143"/>
      <c r="AO221" s="143"/>
      <c r="AP221" s="11"/>
      <c r="AQ221" s="11"/>
      <c r="AR221" s="11"/>
      <c r="AS221" s="11"/>
      <c r="AT221" s="11"/>
      <c r="AU221" s="11"/>
      <c r="AV221" s="11"/>
      <c r="AW221" s="11"/>
      <c r="AX221" s="11"/>
      <c r="AY221" s="11"/>
      <c r="AZ221" s="11"/>
      <c r="BA221" s="11"/>
      <c r="BB221" s="11"/>
      <c r="BC221" s="11"/>
      <c r="BD221" s="11"/>
      <c r="BE221" s="11"/>
      <c r="BF221" s="11"/>
      <c r="BG221" s="11"/>
      <c r="BH221" s="11"/>
      <c r="BI221" s="11"/>
      <c r="BJ221" s="11"/>
      <c r="BK221" s="11"/>
      <c r="BL221" s="11"/>
      <c r="BM221" s="11"/>
      <c r="BN221" s="11"/>
      <c r="BO221" s="11"/>
      <c r="BP221" s="11"/>
      <c r="BQ221" s="11"/>
      <c r="BR221" s="11"/>
      <c r="BS221" s="11"/>
      <c r="BT221" s="11"/>
      <c r="BU221" s="11"/>
      <c r="BV221" s="11"/>
      <c r="BW221" s="11"/>
      <c r="BX221" s="11"/>
      <c r="BY221" s="11"/>
      <c r="BZ221" s="11"/>
      <c r="CA221" s="11"/>
      <c r="CB221" s="11"/>
      <c r="CC221" s="11"/>
      <c r="CD221" s="11"/>
      <c r="CE221" s="11"/>
      <c r="CF221" s="11"/>
      <c r="CG221" s="11"/>
      <c r="CH221" s="11"/>
      <c r="CI221" s="11"/>
      <c r="CJ221" s="11"/>
      <c r="CK221" s="11"/>
      <c r="CL221" s="11"/>
      <c r="CM221" s="11"/>
      <c r="CN221" s="11"/>
      <c r="CO221" s="11"/>
      <c r="CP221" s="11"/>
      <c r="CQ221" s="11"/>
      <c r="CR221" s="11"/>
      <c r="CS221" s="11"/>
      <c r="CT221" s="11"/>
      <c r="CU221" s="11"/>
      <c r="CV221" s="11"/>
      <c r="CW221" s="11"/>
      <c r="CX221" s="11"/>
      <c r="CY221" s="11"/>
      <c r="CZ221" s="11"/>
      <c r="DA221" s="11"/>
      <c r="DB221" s="11"/>
      <c r="DC221" s="11"/>
      <c r="DD221" s="11"/>
      <c r="DE221" s="11"/>
      <c r="DF221" s="11"/>
      <c r="DG221" s="11"/>
      <c r="DH221" s="11"/>
      <c r="DI221" s="11"/>
      <c r="DJ221" s="11"/>
      <c r="DK221" s="11"/>
      <c r="DL221" s="11"/>
      <c r="DM221" s="11"/>
      <c r="DN221" s="11"/>
      <c r="DO221" s="11"/>
      <c r="DP221" s="11"/>
      <c r="DQ221" s="11"/>
      <c r="DR221" s="11"/>
      <c r="DS221" s="11"/>
      <c r="DT221" s="11"/>
      <c r="DU221" s="11"/>
      <c r="DV221" s="11"/>
      <c r="DW221" s="11"/>
      <c r="DX221" s="11"/>
      <c r="DY221" s="11"/>
      <c r="DZ221" s="11"/>
      <c r="EA221" s="11"/>
      <c r="EB221" s="11"/>
      <c r="EC221" s="11"/>
      <c r="ED221" s="11"/>
      <c r="EE221" s="11"/>
      <c r="EF221" s="11"/>
      <c r="EG221" s="11"/>
      <c r="EH221" s="11"/>
      <c r="EI221" s="11"/>
      <c r="EJ221" s="11"/>
      <c r="EK221" s="11"/>
      <c r="EL221" s="11"/>
      <c r="EM221" s="11"/>
      <c r="EN221" s="11"/>
      <c r="EO221" s="11"/>
      <c r="EP221" s="11"/>
      <c r="EQ221" s="11"/>
      <c r="ER221" s="11"/>
      <c r="ES221" s="11"/>
      <c r="ET221" s="11"/>
      <c r="EU221" s="11"/>
      <c r="EV221" s="11"/>
      <c r="EW221" s="11"/>
      <c r="EX221" s="11"/>
      <c r="EY221" s="11"/>
      <c r="EZ221" s="11"/>
      <c r="FA221" s="11"/>
      <c r="FB221" s="11"/>
      <c r="FC221" s="11"/>
      <c r="FD221" s="11"/>
      <c r="FE221" s="11"/>
      <c r="FF221" s="11"/>
      <c r="FG221" s="11"/>
      <c r="FH221" s="11"/>
      <c r="FI221" s="11"/>
      <c r="FJ221" s="11"/>
      <c r="FK221" s="11"/>
      <c r="FL221" s="11"/>
      <c r="FM221" s="11"/>
      <c r="FN221" s="11"/>
      <c r="FO221" s="11"/>
      <c r="FP221" s="11"/>
      <c r="FQ221" s="11"/>
      <c r="FR221" s="11"/>
      <c r="FS221" s="11"/>
      <c r="FT221" s="11"/>
      <c r="FU221" s="11"/>
      <c r="FV221" s="11"/>
      <c r="FW221" s="11"/>
      <c r="FX221" s="11"/>
      <c r="FY221" s="11"/>
    </row>
    <row r="222" spans="1:181" s="17" customFormat="1" x14ac:dyDescent="0.2">
      <c r="A222" s="159" t="str">
        <f t="array" ref="A222">IF(ISERROR(INDEX(Lookup_PestUse!$A$1:$D$876,SMALL(IF(Lookup_PestUse!$B$1:$B$876='Input Data'!$C$12,ROW(Lookup_PestUse!$B$1:$B$876)),ROW(Lookup_PestUse!308:308)),1)),"",INDEX(Lookup_PestUse!$A$1:$B$876,SMALL(IF(Lookup_PestUse!$B$1:$B$876='Input Data'!$C$12,ROW(Lookup_PestUse!$B$1:$B$876)),ROW(Lookup_PestUse!308:308)),1))</f>
        <v/>
      </c>
      <c r="B222" s="165" t="str">
        <f t="array" ref="B222">IF(ISERROR(INDEX(Lookup_PestUse!$A$1:$D$876,MATCH(1,(Lookup_PestUse!$A$1:$A$876=$A222)*(Lookup_PestUse!$B$1:$B$876='Input Data'!$C$12),0),3)),"",INDEX(Lookup_PestUse!$A$1:$D$876,MATCH(1,(Lookup_PestUse!$A$1:$A$876=$A222)*(Lookup_PestUse!$B$1:$B$876='Input Data'!$C$12),0),3))</f>
        <v/>
      </c>
      <c r="C222" s="166" t="str">
        <f t="array" ref="C222">IF(ISERROR(INDEX(Lookup_PestUse!$A$1:$D$876,MATCH(1,(Lookup_PestUse!$A$1:$A$876=$A222)*(Lookup_PestUse!$B$1:$B$876='Input Data'!$C$12),0),4)),"",INDEX(Lookup_PestUse!$A$1:$D$876,MATCH(1,(Lookup_PestUse!$A$1:$A$876=$A222)*(Lookup_PestUse!$B$1:$B$876='Input Data'!$C$12),0),4))</f>
        <v/>
      </c>
      <c r="D222" s="162"/>
      <c r="E222" s="163"/>
      <c r="F222" s="152"/>
      <c r="G222" s="162"/>
      <c r="H222" s="164"/>
      <c r="I222" s="164"/>
      <c r="J222" s="164"/>
      <c r="K222" s="163"/>
      <c r="L222" s="151"/>
      <c r="M222" s="147"/>
      <c r="N222" s="147"/>
      <c r="O222" s="147"/>
      <c r="P222" s="147"/>
      <c r="Q222" s="147"/>
      <c r="R222" s="147"/>
      <c r="S222" s="147"/>
      <c r="T222" s="147"/>
      <c r="U222" s="147"/>
      <c r="V222" s="148"/>
      <c r="W222" s="151"/>
      <c r="X222" s="143"/>
      <c r="Y222" s="143"/>
      <c r="Z222" s="143"/>
      <c r="AA222" s="143"/>
      <c r="AB222" s="143"/>
      <c r="AC222" s="143"/>
      <c r="AD222" s="143"/>
      <c r="AE222" s="143"/>
      <c r="AF222" s="143"/>
      <c r="AG222" s="143"/>
      <c r="AH222" s="143"/>
      <c r="AI222" s="143"/>
      <c r="AJ222" s="143"/>
      <c r="AK222" s="143"/>
      <c r="AL222" s="143"/>
      <c r="AM222" s="143"/>
      <c r="AN222" s="143"/>
      <c r="AO222" s="143"/>
      <c r="AP222" s="11"/>
      <c r="AQ222" s="11"/>
      <c r="AR222" s="11"/>
      <c r="AS222" s="11"/>
      <c r="AT222" s="11"/>
      <c r="AU222" s="11"/>
      <c r="AV222" s="11"/>
      <c r="AW222" s="11"/>
      <c r="AX222" s="11"/>
      <c r="AY222" s="11"/>
      <c r="AZ222" s="11"/>
      <c r="BA222" s="11"/>
      <c r="BB222" s="11"/>
      <c r="BC222" s="11"/>
      <c r="BD222" s="11"/>
      <c r="BE222" s="11"/>
      <c r="BF222" s="11"/>
      <c r="BG222" s="11"/>
      <c r="BH222" s="11"/>
      <c r="BI222" s="11"/>
      <c r="BJ222" s="11"/>
      <c r="BK222" s="11"/>
      <c r="BL222" s="11"/>
      <c r="BM222" s="11"/>
      <c r="BN222" s="11"/>
      <c r="BO222" s="11"/>
      <c r="BP222" s="11"/>
      <c r="BQ222" s="11"/>
      <c r="BR222" s="11"/>
      <c r="BS222" s="11"/>
      <c r="BT222" s="11"/>
      <c r="BU222" s="11"/>
      <c r="BV222" s="11"/>
      <c r="BW222" s="11"/>
      <c r="BX222" s="11"/>
      <c r="BY222" s="11"/>
      <c r="BZ222" s="11"/>
      <c r="CA222" s="11"/>
      <c r="CB222" s="11"/>
      <c r="CC222" s="11"/>
      <c r="CD222" s="11"/>
      <c r="CE222" s="11"/>
      <c r="CF222" s="11"/>
      <c r="CG222" s="11"/>
      <c r="CH222" s="11"/>
      <c r="CI222" s="11"/>
      <c r="CJ222" s="11"/>
      <c r="CK222" s="11"/>
      <c r="CL222" s="11"/>
      <c r="CM222" s="11"/>
      <c r="CN222" s="11"/>
      <c r="CO222" s="11"/>
      <c r="CP222" s="11"/>
      <c r="CQ222" s="11"/>
      <c r="CR222" s="11"/>
      <c r="CS222" s="11"/>
      <c r="CT222" s="11"/>
      <c r="CU222" s="11"/>
      <c r="CV222" s="11"/>
      <c r="CW222" s="11"/>
      <c r="CX222" s="11"/>
      <c r="CY222" s="11"/>
      <c r="CZ222" s="11"/>
      <c r="DA222" s="11"/>
      <c r="DB222" s="11"/>
      <c r="DC222" s="11"/>
      <c r="DD222" s="11"/>
      <c r="DE222" s="11"/>
      <c r="DF222" s="11"/>
      <c r="DG222" s="11"/>
      <c r="DH222" s="11"/>
      <c r="DI222" s="11"/>
      <c r="DJ222" s="11"/>
      <c r="DK222" s="11"/>
      <c r="DL222" s="11"/>
      <c r="DM222" s="11"/>
      <c r="DN222" s="11"/>
      <c r="DO222" s="11"/>
      <c r="DP222" s="11"/>
      <c r="DQ222" s="11"/>
      <c r="DR222" s="11"/>
      <c r="DS222" s="11"/>
      <c r="DT222" s="11"/>
      <c r="DU222" s="11"/>
      <c r="DV222" s="11"/>
      <c r="DW222" s="11"/>
      <c r="DX222" s="11"/>
      <c r="DY222" s="11"/>
      <c r="DZ222" s="11"/>
      <c r="EA222" s="11"/>
      <c r="EB222" s="11"/>
      <c r="EC222" s="11"/>
      <c r="ED222" s="11"/>
      <c r="EE222" s="11"/>
      <c r="EF222" s="11"/>
      <c r="EG222" s="11"/>
      <c r="EH222" s="11"/>
      <c r="EI222" s="11"/>
      <c r="EJ222" s="11"/>
      <c r="EK222" s="11"/>
      <c r="EL222" s="11"/>
      <c r="EM222" s="11"/>
      <c r="EN222" s="11"/>
      <c r="EO222" s="11"/>
      <c r="EP222" s="11"/>
      <c r="EQ222" s="11"/>
      <c r="ER222" s="11"/>
      <c r="ES222" s="11"/>
      <c r="ET222" s="11"/>
      <c r="EU222" s="11"/>
      <c r="EV222" s="11"/>
      <c r="EW222" s="11"/>
      <c r="EX222" s="11"/>
      <c r="EY222" s="11"/>
      <c r="EZ222" s="11"/>
      <c r="FA222" s="11"/>
      <c r="FB222" s="11"/>
      <c r="FC222" s="11"/>
      <c r="FD222" s="11"/>
      <c r="FE222" s="11"/>
      <c r="FF222" s="11"/>
      <c r="FG222" s="11"/>
      <c r="FH222" s="11"/>
      <c r="FI222" s="11"/>
      <c r="FJ222" s="11"/>
      <c r="FK222" s="11"/>
      <c r="FL222" s="11"/>
      <c r="FM222" s="11"/>
      <c r="FN222" s="11"/>
      <c r="FO222" s="11"/>
      <c r="FP222" s="11"/>
      <c r="FQ222" s="11"/>
      <c r="FR222" s="11"/>
      <c r="FS222" s="11"/>
      <c r="FT222" s="11"/>
      <c r="FU222" s="11"/>
      <c r="FV222" s="11"/>
      <c r="FW222" s="11"/>
      <c r="FX222" s="11"/>
      <c r="FY222" s="11"/>
    </row>
    <row r="223" spans="1:181" s="17" customFormat="1" x14ac:dyDescent="0.2">
      <c r="A223" s="159" t="str">
        <f t="array" ref="A223">IF(ISERROR(INDEX(Lookup_PestUse!$A$1:$D$876,SMALL(IF(Lookup_PestUse!$B$1:$B$876='Input Data'!$C$12,ROW(Lookup_PestUse!$B$1:$B$876)),ROW(Lookup_PestUse!309:309)),1)),"",INDEX(Lookup_PestUse!$A$1:$B$876,SMALL(IF(Lookup_PestUse!$B$1:$B$876='Input Data'!$C$12,ROW(Lookup_PestUse!$B$1:$B$876)),ROW(Lookup_PestUse!309:309)),1))</f>
        <v/>
      </c>
      <c r="B223" s="165" t="str">
        <f t="array" ref="B223">IF(ISERROR(INDEX(Lookup_PestUse!$A$1:$D$876,MATCH(1,(Lookup_PestUse!$A$1:$A$876=$A223)*(Lookup_PestUse!$B$1:$B$876='Input Data'!$C$12),0),3)),"",INDEX(Lookup_PestUse!$A$1:$D$876,MATCH(1,(Lookup_PestUse!$A$1:$A$876=$A223)*(Lookup_PestUse!$B$1:$B$876='Input Data'!$C$12),0),3))</f>
        <v/>
      </c>
      <c r="C223" s="166" t="str">
        <f t="array" ref="C223">IF(ISERROR(INDEX(Lookup_PestUse!$A$1:$D$876,MATCH(1,(Lookup_PestUse!$A$1:$A$876=$A223)*(Lookup_PestUse!$B$1:$B$876='Input Data'!$C$12),0),4)),"",INDEX(Lookup_PestUse!$A$1:$D$876,MATCH(1,(Lookup_PestUse!$A$1:$A$876=$A223)*(Lookup_PestUse!$B$1:$B$876='Input Data'!$C$12),0),4))</f>
        <v/>
      </c>
      <c r="D223" s="162"/>
      <c r="E223" s="163"/>
      <c r="F223" s="152"/>
      <c r="G223" s="162"/>
      <c r="H223" s="164"/>
      <c r="I223" s="164"/>
      <c r="J223" s="164"/>
      <c r="K223" s="163"/>
      <c r="L223" s="151"/>
      <c r="M223" s="147"/>
      <c r="N223" s="147"/>
      <c r="O223" s="147"/>
      <c r="P223" s="147"/>
      <c r="Q223" s="147"/>
      <c r="R223" s="147"/>
      <c r="S223" s="147"/>
      <c r="T223" s="147"/>
      <c r="U223" s="147"/>
      <c r="V223" s="148"/>
      <c r="W223" s="151"/>
      <c r="X223" s="143"/>
      <c r="Y223" s="143"/>
      <c r="Z223" s="143"/>
      <c r="AA223" s="143"/>
      <c r="AB223" s="143"/>
      <c r="AC223" s="143"/>
      <c r="AD223" s="143"/>
      <c r="AE223" s="143"/>
      <c r="AF223" s="143"/>
      <c r="AG223" s="143"/>
      <c r="AH223" s="143"/>
      <c r="AI223" s="143"/>
      <c r="AJ223" s="143"/>
      <c r="AK223" s="143"/>
      <c r="AL223" s="143"/>
      <c r="AM223" s="143"/>
      <c r="AN223" s="143"/>
      <c r="AO223" s="143"/>
      <c r="AP223" s="11"/>
      <c r="AQ223" s="11"/>
      <c r="AR223" s="11"/>
      <c r="AS223" s="11"/>
      <c r="AT223" s="11"/>
      <c r="AU223" s="11"/>
      <c r="AV223" s="11"/>
      <c r="AW223" s="11"/>
      <c r="AX223" s="11"/>
      <c r="AY223" s="11"/>
      <c r="AZ223" s="11"/>
      <c r="BA223" s="11"/>
      <c r="BB223" s="11"/>
      <c r="BC223" s="11"/>
      <c r="BD223" s="11"/>
      <c r="BE223" s="11"/>
      <c r="BF223" s="11"/>
      <c r="BG223" s="11"/>
      <c r="BH223" s="11"/>
      <c r="BI223" s="11"/>
      <c r="BJ223" s="11"/>
      <c r="BK223" s="11"/>
      <c r="BL223" s="11"/>
      <c r="BM223" s="11"/>
      <c r="BN223" s="11"/>
      <c r="BO223" s="11"/>
      <c r="BP223" s="11"/>
      <c r="BQ223" s="11"/>
      <c r="BR223" s="11"/>
      <c r="BS223" s="11"/>
      <c r="BT223" s="11"/>
      <c r="BU223" s="11"/>
      <c r="BV223" s="11"/>
      <c r="BW223" s="11"/>
      <c r="BX223" s="11"/>
      <c r="BY223" s="11"/>
      <c r="BZ223" s="11"/>
      <c r="CA223" s="11"/>
      <c r="CB223" s="11"/>
      <c r="CC223" s="11"/>
      <c r="CD223" s="11"/>
      <c r="CE223" s="11"/>
      <c r="CF223" s="11"/>
      <c r="CG223" s="11"/>
      <c r="CH223" s="11"/>
      <c r="CI223" s="11"/>
      <c r="CJ223" s="11"/>
      <c r="CK223" s="11"/>
      <c r="CL223" s="11"/>
      <c r="CM223" s="11"/>
      <c r="CN223" s="11"/>
      <c r="CO223" s="11"/>
      <c r="CP223" s="11"/>
      <c r="CQ223" s="11"/>
      <c r="CR223" s="11"/>
      <c r="CS223" s="11"/>
      <c r="CT223" s="11"/>
      <c r="CU223" s="11"/>
      <c r="CV223" s="11"/>
      <c r="CW223" s="11"/>
      <c r="CX223" s="11"/>
      <c r="CY223" s="11"/>
      <c r="CZ223" s="11"/>
      <c r="DA223" s="11"/>
      <c r="DB223" s="11"/>
      <c r="DC223" s="11"/>
      <c r="DD223" s="11"/>
      <c r="DE223" s="11"/>
      <c r="DF223" s="11"/>
      <c r="DG223" s="11"/>
      <c r="DH223" s="11"/>
      <c r="DI223" s="11"/>
      <c r="DJ223" s="11"/>
      <c r="DK223" s="11"/>
      <c r="DL223" s="11"/>
      <c r="DM223" s="11"/>
      <c r="DN223" s="11"/>
      <c r="DO223" s="11"/>
      <c r="DP223" s="11"/>
      <c r="DQ223" s="11"/>
      <c r="DR223" s="11"/>
      <c r="DS223" s="11"/>
      <c r="DT223" s="11"/>
      <c r="DU223" s="11"/>
      <c r="DV223" s="11"/>
      <c r="DW223" s="11"/>
      <c r="DX223" s="11"/>
      <c r="DY223" s="11"/>
      <c r="DZ223" s="11"/>
      <c r="EA223" s="11"/>
      <c r="EB223" s="11"/>
      <c r="EC223" s="11"/>
      <c r="ED223" s="11"/>
      <c r="EE223" s="11"/>
      <c r="EF223" s="11"/>
      <c r="EG223" s="11"/>
      <c r="EH223" s="11"/>
      <c r="EI223" s="11"/>
      <c r="EJ223" s="11"/>
      <c r="EK223" s="11"/>
      <c r="EL223" s="11"/>
      <c r="EM223" s="11"/>
      <c r="EN223" s="11"/>
      <c r="EO223" s="11"/>
      <c r="EP223" s="11"/>
      <c r="EQ223" s="11"/>
      <c r="ER223" s="11"/>
      <c r="ES223" s="11"/>
      <c r="ET223" s="11"/>
      <c r="EU223" s="11"/>
      <c r="EV223" s="11"/>
      <c r="EW223" s="11"/>
      <c r="EX223" s="11"/>
      <c r="EY223" s="11"/>
      <c r="EZ223" s="11"/>
      <c r="FA223" s="11"/>
      <c r="FB223" s="11"/>
      <c r="FC223" s="11"/>
      <c r="FD223" s="11"/>
      <c r="FE223" s="11"/>
      <c r="FF223" s="11"/>
      <c r="FG223" s="11"/>
      <c r="FH223" s="11"/>
      <c r="FI223" s="11"/>
      <c r="FJ223" s="11"/>
      <c r="FK223" s="11"/>
      <c r="FL223" s="11"/>
      <c r="FM223" s="11"/>
      <c r="FN223" s="11"/>
      <c r="FO223" s="11"/>
      <c r="FP223" s="11"/>
      <c r="FQ223" s="11"/>
      <c r="FR223" s="11"/>
      <c r="FS223" s="11"/>
      <c r="FT223" s="11"/>
      <c r="FU223" s="11"/>
      <c r="FV223" s="11"/>
      <c r="FW223" s="11"/>
      <c r="FX223" s="11"/>
      <c r="FY223" s="11"/>
    </row>
    <row r="224" spans="1:181" s="17" customFormat="1" x14ac:dyDescent="0.2">
      <c r="A224" s="159" t="str">
        <f t="array" ref="A224">IF(ISERROR(INDEX(Lookup_PestUse!$A$1:$D$876,SMALL(IF(Lookup_PestUse!$B$1:$B$876='Input Data'!$C$12,ROW(Lookup_PestUse!$B$1:$B$876)),ROW(Lookup_PestUse!310:310)),1)),"",INDEX(Lookup_PestUse!$A$1:$B$876,SMALL(IF(Lookup_PestUse!$B$1:$B$876='Input Data'!$C$12,ROW(Lookup_PestUse!$B$1:$B$876)),ROW(Lookup_PestUse!310:310)),1))</f>
        <v/>
      </c>
      <c r="B224" s="165" t="str">
        <f t="array" ref="B224">IF(ISERROR(INDEX(Lookup_PestUse!$A$1:$D$876,MATCH(1,(Lookup_PestUse!$A$1:$A$876=$A224)*(Lookup_PestUse!$B$1:$B$876='Input Data'!$C$12),0),3)),"",INDEX(Lookup_PestUse!$A$1:$D$876,MATCH(1,(Lookup_PestUse!$A$1:$A$876=$A224)*(Lookup_PestUse!$B$1:$B$876='Input Data'!$C$12),0),3))</f>
        <v/>
      </c>
      <c r="C224" s="166" t="str">
        <f t="array" ref="C224">IF(ISERROR(INDEX(Lookup_PestUse!$A$1:$D$876,MATCH(1,(Lookup_PestUse!$A$1:$A$876=$A224)*(Lookup_PestUse!$B$1:$B$876='Input Data'!$C$12),0),4)),"",INDEX(Lookup_PestUse!$A$1:$D$876,MATCH(1,(Lookup_PestUse!$A$1:$A$876=$A224)*(Lookup_PestUse!$B$1:$B$876='Input Data'!$C$12),0),4))</f>
        <v/>
      </c>
      <c r="D224" s="162"/>
      <c r="E224" s="163"/>
      <c r="F224" s="152"/>
      <c r="G224" s="162"/>
      <c r="H224" s="164"/>
      <c r="I224" s="164"/>
      <c r="J224" s="164"/>
      <c r="K224" s="163"/>
      <c r="L224" s="151"/>
      <c r="M224" s="147"/>
      <c r="N224" s="147"/>
      <c r="O224" s="147"/>
      <c r="P224" s="147"/>
      <c r="Q224" s="147"/>
      <c r="R224" s="147"/>
      <c r="S224" s="147"/>
      <c r="T224" s="147"/>
      <c r="U224" s="147"/>
      <c r="V224" s="148"/>
      <c r="W224" s="151"/>
      <c r="X224" s="143"/>
      <c r="Y224" s="143"/>
      <c r="Z224" s="143"/>
      <c r="AA224" s="143"/>
      <c r="AB224" s="143"/>
      <c r="AC224" s="143"/>
      <c r="AD224" s="143"/>
      <c r="AE224" s="143"/>
      <c r="AF224" s="143"/>
      <c r="AG224" s="143"/>
      <c r="AH224" s="143"/>
      <c r="AI224" s="143"/>
      <c r="AJ224" s="143"/>
      <c r="AK224" s="143"/>
      <c r="AL224" s="143"/>
      <c r="AM224" s="143"/>
      <c r="AN224" s="143"/>
      <c r="AO224" s="143"/>
      <c r="AP224" s="11"/>
      <c r="AQ224" s="11"/>
      <c r="AR224" s="11"/>
      <c r="AS224" s="11"/>
      <c r="AT224" s="11"/>
      <c r="AU224" s="11"/>
      <c r="AV224" s="11"/>
      <c r="AW224" s="11"/>
      <c r="AX224" s="11"/>
      <c r="AY224" s="11"/>
      <c r="AZ224" s="11"/>
      <c r="BA224" s="11"/>
      <c r="BB224" s="11"/>
      <c r="BC224" s="11"/>
      <c r="BD224" s="11"/>
      <c r="BE224" s="11"/>
      <c r="BF224" s="11"/>
      <c r="BG224" s="11"/>
      <c r="BH224" s="11"/>
      <c r="BI224" s="11"/>
      <c r="BJ224" s="11"/>
      <c r="BK224" s="11"/>
      <c r="BL224" s="11"/>
      <c r="BM224" s="11"/>
      <c r="BN224" s="11"/>
      <c r="BO224" s="11"/>
      <c r="BP224" s="11"/>
      <c r="BQ224" s="11"/>
      <c r="BR224" s="11"/>
      <c r="BS224" s="11"/>
      <c r="BT224" s="11"/>
      <c r="BU224" s="11"/>
      <c r="BV224" s="11"/>
      <c r="BW224" s="11"/>
      <c r="BX224" s="11"/>
      <c r="BY224" s="11"/>
      <c r="BZ224" s="11"/>
      <c r="CA224" s="11"/>
      <c r="CB224" s="11"/>
      <c r="CC224" s="11"/>
      <c r="CD224" s="11"/>
      <c r="CE224" s="11"/>
      <c r="CF224" s="11"/>
      <c r="CG224" s="11"/>
      <c r="CH224" s="11"/>
      <c r="CI224" s="11"/>
      <c r="CJ224" s="11"/>
      <c r="CK224" s="11"/>
      <c r="CL224" s="11"/>
      <c r="CM224" s="11"/>
      <c r="CN224" s="11"/>
      <c r="CO224" s="11"/>
      <c r="CP224" s="11"/>
      <c r="CQ224" s="11"/>
      <c r="CR224" s="11"/>
      <c r="CS224" s="11"/>
      <c r="CT224" s="11"/>
      <c r="CU224" s="11"/>
      <c r="CV224" s="11"/>
      <c r="CW224" s="11"/>
      <c r="CX224" s="11"/>
      <c r="CY224" s="11"/>
      <c r="CZ224" s="11"/>
      <c r="DA224" s="11"/>
      <c r="DB224" s="11"/>
      <c r="DC224" s="11"/>
      <c r="DD224" s="11"/>
      <c r="DE224" s="11"/>
      <c r="DF224" s="11"/>
      <c r="DG224" s="11"/>
      <c r="DH224" s="11"/>
      <c r="DI224" s="11"/>
      <c r="DJ224" s="11"/>
      <c r="DK224" s="11"/>
      <c r="DL224" s="11"/>
      <c r="DM224" s="11"/>
      <c r="DN224" s="11"/>
      <c r="DO224" s="11"/>
      <c r="DP224" s="11"/>
      <c r="DQ224" s="11"/>
      <c r="DR224" s="11"/>
      <c r="DS224" s="11"/>
      <c r="DT224" s="11"/>
      <c r="DU224" s="11"/>
      <c r="DV224" s="11"/>
      <c r="DW224" s="11"/>
      <c r="DX224" s="11"/>
      <c r="DY224" s="11"/>
      <c r="DZ224" s="11"/>
      <c r="EA224" s="11"/>
      <c r="EB224" s="11"/>
      <c r="EC224" s="11"/>
      <c r="ED224" s="11"/>
      <c r="EE224" s="11"/>
      <c r="EF224" s="11"/>
      <c r="EG224" s="11"/>
      <c r="EH224" s="11"/>
      <c r="EI224" s="11"/>
      <c r="EJ224" s="11"/>
      <c r="EK224" s="11"/>
      <c r="EL224" s="11"/>
      <c r="EM224" s="11"/>
      <c r="EN224" s="11"/>
      <c r="EO224" s="11"/>
      <c r="EP224" s="11"/>
      <c r="EQ224" s="11"/>
      <c r="ER224" s="11"/>
      <c r="ES224" s="11"/>
      <c r="ET224" s="11"/>
      <c r="EU224" s="11"/>
      <c r="EV224" s="11"/>
      <c r="EW224" s="11"/>
      <c r="EX224" s="11"/>
      <c r="EY224" s="11"/>
      <c r="EZ224" s="11"/>
      <c r="FA224" s="11"/>
      <c r="FB224" s="11"/>
      <c r="FC224" s="11"/>
      <c r="FD224" s="11"/>
      <c r="FE224" s="11"/>
      <c r="FF224" s="11"/>
      <c r="FG224" s="11"/>
      <c r="FH224" s="11"/>
      <c r="FI224" s="11"/>
      <c r="FJ224" s="11"/>
      <c r="FK224" s="11"/>
      <c r="FL224" s="11"/>
      <c r="FM224" s="11"/>
      <c r="FN224" s="11"/>
      <c r="FO224" s="11"/>
      <c r="FP224" s="11"/>
      <c r="FQ224" s="11"/>
      <c r="FR224" s="11"/>
      <c r="FS224" s="11"/>
      <c r="FT224" s="11"/>
      <c r="FU224" s="11"/>
      <c r="FV224" s="11"/>
      <c r="FW224" s="11"/>
      <c r="FX224" s="11"/>
      <c r="FY224" s="11"/>
    </row>
    <row r="225" spans="1:181" s="17" customFormat="1" x14ac:dyDescent="0.2">
      <c r="A225" s="159" t="str">
        <f t="array" ref="A225">IF(ISERROR(INDEX(Lookup_PestUse!$A$1:$D$876,SMALL(IF(Lookup_PestUse!$B$1:$B$876='Input Data'!$C$12,ROW(Lookup_PestUse!$B$1:$B$876)),ROW(Lookup_PestUse!311:311)),1)),"",INDEX(Lookup_PestUse!$A$1:$B$876,SMALL(IF(Lookup_PestUse!$B$1:$B$876='Input Data'!$C$12,ROW(Lookup_PestUse!$B$1:$B$876)),ROW(Lookup_PestUse!311:311)),1))</f>
        <v/>
      </c>
      <c r="B225" s="165" t="str">
        <f t="array" ref="B225">IF(ISERROR(INDEX(Lookup_PestUse!$A$1:$D$876,MATCH(1,(Lookup_PestUse!$A$1:$A$876=$A225)*(Lookup_PestUse!$B$1:$B$876='Input Data'!$C$12),0),3)),"",INDEX(Lookup_PestUse!$A$1:$D$876,MATCH(1,(Lookup_PestUse!$A$1:$A$876=$A225)*(Lookup_PestUse!$B$1:$B$876='Input Data'!$C$12),0),3))</f>
        <v/>
      </c>
      <c r="C225" s="166" t="str">
        <f t="array" ref="C225">IF(ISERROR(INDEX(Lookup_PestUse!$A$1:$D$876,MATCH(1,(Lookup_PestUse!$A$1:$A$876=$A225)*(Lookup_PestUse!$B$1:$B$876='Input Data'!$C$12),0),4)),"",INDEX(Lookup_PestUse!$A$1:$D$876,MATCH(1,(Lookup_PestUse!$A$1:$A$876=$A225)*(Lookup_PestUse!$B$1:$B$876='Input Data'!$C$12),0),4))</f>
        <v/>
      </c>
      <c r="D225" s="162"/>
      <c r="E225" s="163"/>
      <c r="F225" s="152"/>
      <c r="G225" s="162"/>
      <c r="H225" s="164"/>
      <c r="I225" s="164"/>
      <c r="J225" s="164"/>
      <c r="K225" s="163"/>
      <c r="L225" s="151"/>
      <c r="M225" s="147"/>
      <c r="N225" s="147"/>
      <c r="O225" s="147"/>
      <c r="P225" s="147"/>
      <c r="Q225" s="147"/>
      <c r="R225" s="147"/>
      <c r="S225" s="147"/>
      <c r="T225" s="147"/>
      <c r="U225" s="147"/>
      <c r="V225" s="148"/>
      <c r="W225" s="151"/>
      <c r="X225" s="143"/>
      <c r="Y225" s="143"/>
      <c r="Z225" s="143"/>
      <c r="AA225" s="143"/>
      <c r="AB225" s="143"/>
      <c r="AC225" s="143"/>
      <c r="AD225" s="143"/>
      <c r="AE225" s="143"/>
      <c r="AF225" s="143"/>
      <c r="AG225" s="143"/>
      <c r="AH225" s="143"/>
      <c r="AI225" s="143"/>
      <c r="AJ225" s="143"/>
      <c r="AK225" s="143"/>
      <c r="AL225" s="143"/>
      <c r="AM225" s="143"/>
      <c r="AN225" s="143"/>
      <c r="AO225" s="143"/>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row>
    <row r="226" spans="1:181" s="17" customFormat="1" x14ac:dyDescent="0.2">
      <c r="A226" s="159" t="str">
        <f t="array" ref="A226">IF(ISERROR(INDEX(Lookup_PestUse!$A$1:$D$876,SMALL(IF(Lookup_PestUse!$B$1:$B$876='Input Data'!$C$12,ROW(Lookup_PestUse!$B$1:$B$876)),ROW(Lookup_PestUse!312:312)),1)),"",INDEX(Lookup_PestUse!$A$1:$B$876,SMALL(IF(Lookup_PestUse!$B$1:$B$876='Input Data'!$C$12,ROW(Lookup_PestUse!$B$1:$B$876)),ROW(Lookup_PestUse!312:312)),1))</f>
        <v/>
      </c>
      <c r="B226" s="165" t="str">
        <f t="array" ref="B226">IF(ISERROR(INDEX(Lookup_PestUse!$A$1:$D$876,MATCH(1,(Lookup_PestUse!$A$1:$A$876=$A226)*(Lookup_PestUse!$B$1:$B$876='Input Data'!$C$12),0),3)),"",INDEX(Lookup_PestUse!$A$1:$D$876,MATCH(1,(Lookup_PestUse!$A$1:$A$876=$A226)*(Lookup_PestUse!$B$1:$B$876='Input Data'!$C$12),0),3))</f>
        <v/>
      </c>
      <c r="C226" s="166" t="str">
        <f t="array" ref="C226">IF(ISERROR(INDEX(Lookup_PestUse!$A$1:$D$876,MATCH(1,(Lookup_PestUse!$A$1:$A$876=$A226)*(Lookup_PestUse!$B$1:$B$876='Input Data'!$C$12),0),4)),"",INDEX(Lookup_PestUse!$A$1:$D$876,MATCH(1,(Lookup_PestUse!$A$1:$A$876=$A226)*(Lookup_PestUse!$B$1:$B$876='Input Data'!$C$12),0),4))</f>
        <v/>
      </c>
      <c r="D226" s="162"/>
      <c r="E226" s="163"/>
      <c r="F226" s="152"/>
      <c r="G226" s="162"/>
      <c r="H226" s="164"/>
      <c r="I226" s="164"/>
      <c r="J226" s="164"/>
      <c r="K226" s="163"/>
      <c r="L226" s="151"/>
      <c r="M226" s="147"/>
      <c r="N226" s="147"/>
      <c r="O226" s="147"/>
      <c r="P226" s="147"/>
      <c r="Q226" s="147"/>
      <c r="R226" s="147"/>
      <c r="S226" s="147"/>
      <c r="T226" s="147"/>
      <c r="U226" s="147"/>
      <c r="V226" s="148"/>
      <c r="W226" s="151"/>
      <c r="X226" s="143"/>
      <c r="Y226" s="143"/>
      <c r="Z226" s="143"/>
      <c r="AA226" s="143"/>
      <c r="AB226" s="143"/>
      <c r="AC226" s="143"/>
      <c r="AD226" s="143"/>
      <c r="AE226" s="143"/>
      <c r="AF226" s="143"/>
      <c r="AG226" s="143"/>
      <c r="AH226" s="143"/>
      <c r="AI226" s="143"/>
      <c r="AJ226" s="143"/>
      <c r="AK226" s="143"/>
      <c r="AL226" s="143"/>
      <c r="AM226" s="143"/>
      <c r="AN226" s="143"/>
      <c r="AO226" s="143"/>
      <c r="AP226" s="11"/>
      <c r="AQ226" s="11"/>
      <c r="AR226" s="11"/>
      <c r="AS226" s="11"/>
      <c r="AT226" s="11"/>
      <c r="AU226" s="11"/>
      <c r="AV226" s="11"/>
      <c r="AW226" s="11"/>
      <c r="AX226" s="11"/>
      <c r="AY226" s="11"/>
      <c r="AZ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c r="CS226" s="11"/>
      <c r="CT226" s="11"/>
      <c r="CU226" s="11"/>
      <c r="CV226" s="11"/>
      <c r="CW226" s="11"/>
      <c r="CX226" s="11"/>
      <c r="CY226" s="11"/>
      <c r="CZ226" s="11"/>
      <c r="DA226" s="11"/>
      <c r="DB226" s="11"/>
      <c r="DC226" s="11"/>
      <c r="DD226" s="11"/>
      <c r="DE226" s="11"/>
      <c r="DF226" s="11"/>
      <c r="DG226" s="11"/>
      <c r="DH226" s="11"/>
      <c r="DI226" s="11"/>
      <c r="DJ226" s="11"/>
      <c r="DK226" s="11"/>
      <c r="DL226" s="11"/>
      <c r="DM226" s="11"/>
      <c r="DN226" s="11"/>
      <c r="DO226" s="11"/>
      <c r="DP226" s="11"/>
      <c r="DQ226" s="11"/>
      <c r="DR226" s="11"/>
      <c r="DS226" s="11"/>
      <c r="DT226" s="11"/>
      <c r="DU226" s="11"/>
      <c r="DV226" s="11"/>
      <c r="DW226" s="11"/>
      <c r="DX226" s="11"/>
      <c r="DY226" s="11"/>
      <c r="DZ226" s="11"/>
      <c r="EA226" s="11"/>
      <c r="EB226" s="11"/>
      <c r="EC226" s="11"/>
      <c r="ED226" s="11"/>
      <c r="EE226" s="11"/>
      <c r="EF226" s="11"/>
      <c r="EG226" s="11"/>
      <c r="EH226" s="11"/>
      <c r="EI226" s="11"/>
      <c r="EJ226" s="11"/>
      <c r="EK226" s="11"/>
      <c r="EL226" s="11"/>
      <c r="EM226" s="11"/>
      <c r="EN226" s="11"/>
      <c r="EO226" s="11"/>
      <c r="EP226" s="11"/>
      <c r="EQ226" s="11"/>
      <c r="ER226" s="11"/>
      <c r="ES226" s="11"/>
      <c r="ET226" s="11"/>
      <c r="EU226" s="11"/>
      <c r="EV226" s="11"/>
      <c r="EW226" s="11"/>
      <c r="EX226" s="11"/>
      <c r="EY226" s="11"/>
      <c r="EZ226" s="11"/>
      <c r="FA226" s="11"/>
      <c r="FB226" s="11"/>
      <c r="FC226" s="11"/>
      <c r="FD226" s="11"/>
      <c r="FE226" s="11"/>
      <c r="FF226" s="11"/>
      <c r="FG226" s="11"/>
      <c r="FH226" s="11"/>
      <c r="FI226" s="11"/>
      <c r="FJ226" s="11"/>
      <c r="FK226" s="11"/>
      <c r="FL226" s="11"/>
      <c r="FM226" s="11"/>
      <c r="FN226" s="11"/>
      <c r="FO226" s="11"/>
      <c r="FP226" s="11"/>
      <c r="FQ226" s="11"/>
      <c r="FR226" s="11"/>
      <c r="FS226" s="11"/>
      <c r="FT226" s="11"/>
      <c r="FU226" s="11"/>
      <c r="FV226" s="11"/>
      <c r="FW226" s="11"/>
      <c r="FX226" s="11"/>
      <c r="FY226" s="11"/>
    </row>
    <row r="227" spans="1:181" s="17" customFormat="1" x14ac:dyDescent="0.2">
      <c r="A227" s="159" t="str">
        <f t="array" ref="A227">IF(ISERROR(INDEX(Lookup_PestUse!$A$1:$D$876,SMALL(IF(Lookup_PestUse!$B$1:$B$876='Input Data'!$C$12,ROW(Lookup_PestUse!$B$1:$B$876)),ROW(Lookup_PestUse!313:313)),1)),"",INDEX(Lookup_PestUse!$A$1:$B$876,SMALL(IF(Lookup_PestUse!$B$1:$B$876='Input Data'!$C$12,ROW(Lookup_PestUse!$B$1:$B$876)),ROW(Lookup_PestUse!313:313)),1))</f>
        <v/>
      </c>
      <c r="B227" s="165" t="str">
        <f t="array" ref="B227">IF(ISERROR(INDEX(Lookup_PestUse!$A$1:$D$876,MATCH(1,(Lookup_PestUse!$A$1:$A$876=$A227)*(Lookup_PestUse!$B$1:$B$876='Input Data'!$C$12),0),3)),"",INDEX(Lookup_PestUse!$A$1:$D$876,MATCH(1,(Lookup_PestUse!$A$1:$A$876=$A227)*(Lookup_PestUse!$B$1:$B$876='Input Data'!$C$12),0),3))</f>
        <v/>
      </c>
      <c r="C227" s="166" t="str">
        <f t="array" ref="C227">IF(ISERROR(INDEX(Lookup_PestUse!$A$1:$D$876,MATCH(1,(Lookup_PestUse!$A$1:$A$876=$A227)*(Lookup_PestUse!$B$1:$B$876='Input Data'!$C$12),0),4)),"",INDEX(Lookup_PestUse!$A$1:$D$876,MATCH(1,(Lookup_PestUse!$A$1:$A$876=$A227)*(Lookup_PestUse!$B$1:$B$876='Input Data'!$C$12),0),4))</f>
        <v/>
      </c>
      <c r="D227" s="162"/>
      <c r="E227" s="163"/>
      <c r="F227" s="152"/>
      <c r="G227" s="162"/>
      <c r="H227" s="164"/>
      <c r="I227" s="164"/>
      <c r="J227" s="164"/>
      <c r="K227" s="163"/>
      <c r="L227" s="151"/>
      <c r="M227" s="147"/>
      <c r="N227" s="147"/>
      <c r="O227" s="147"/>
      <c r="P227" s="147"/>
      <c r="Q227" s="147"/>
      <c r="R227" s="147"/>
      <c r="S227" s="147"/>
      <c r="T227" s="147"/>
      <c r="U227" s="147"/>
      <c r="V227" s="148"/>
      <c r="W227" s="151"/>
      <c r="X227" s="143"/>
      <c r="Y227" s="143"/>
      <c r="Z227" s="143"/>
      <c r="AA227" s="143"/>
      <c r="AB227" s="143"/>
      <c r="AC227" s="143"/>
      <c r="AD227" s="143"/>
      <c r="AE227" s="143"/>
      <c r="AF227" s="143"/>
      <c r="AG227" s="143"/>
      <c r="AH227" s="143"/>
      <c r="AI227" s="143"/>
      <c r="AJ227" s="143"/>
      <c r="AK227" s="143"/>
      <c r="AL227" s="143"/>
      <c r="AM227" s="143"/>
      <c r="AN227" s="143"/>
      <c r="AO227" s="143"/>
      <c r="AP227" s="11"/>
      <c r="AQ227" s="11"/>
      <c r="AR227" s="11"/>
      <c r="AS227" s="11"/>
      <c r="AT227" s="11"/>
      <c r="AU227" s="11"/>
      <c r="AV227" s="11"/>
      <c r="AW227" s="11"/>
      <c r="AX227" s="11"/>
      <c r="AY227" s="11"/>
      <c r="AZ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c r="CS227" s="11"/>
      <c r="CT227" s="11"/>
      <c r="CU227" s="11"/>
      <c r="CV227" s="11"/>
      <c r="CW227" s="11"/>
      <c r="CX227" s="11"/>
      <c r="CY227" s="11"/>
      <c r="CZ227" s="11"/>
      <c r="DA227" s="11"/>
      <c r="DB227" s="11"/>
      <c r="DC227" s="11"/>
      <c r="DD227" s="11"/>
      <c r="DE227" s="11"/>
      <c r="DF227" s="11"/>
      <c r="DG227" s="11"/>
      <c r="DH227" s="11"/>
      <c r="DI227" s="11"/>
      <c r="DJ227" s="11"/>
      <c r="DK227" s="11"/>
      <c r="DL227" s="11"/>
      <c r="DM227" s="11"/>
      <c r="DN227" s="11"/>
      <c r="DO227" s="11"/>
      <c r="DP227" s="11"/>
      <c r="DQ227" s="11"/>
      <c r="DR227" s="11"/>
      <c r="DS227" s="11"/>
      <c r="DT227" s="11"/>
      <c r="DU227" s="11"/>
      <c r="DV227" s="11"/>
      <c r="DW227" s="11"/>
      <c r="DX227" s="11"/>
      <c r="DY227" s="11"/>
      <c r="DZ227" s="11"/>
      <c r="EA227" s="11"/>
      <c r="EB227" s="11"/>
      <c r="EC227" s="11"/>
      <c r="ED227" s="11"/>
      <c r="EE227" s="11"/>
      <c r="EF227" s="11"/>
      <c r="EG227" s="11"/>
      <c r="EH227" s="11"/>
      <c r="EI227" s="11"/>
      <c r="EJ227" s="11"/>
      <c r="EK227" s="11"/>
      <c r="EL227" s="11"/>
      <c r="EM227" s="11"/>
      <c r="EN227" s="11"/>
      <c r="EO227" s="11"/>
      <c r="EP227" s="11"/>
      <c r="EQ227" s="11"/>
      <c r="ER227" s="11"/>
      <c r="ES227" s="11"/>
      <c r="ET227" s="11"/>
      <c r="EU227" s="11"/>
      <c r="EV227" s="11"/>
      <c r="EW227" s="11"/>
      <c r="EX227" s="11"/>
      <c r="EY227" s="11"/>
      <c r="EZ227" s="11"/>
      <c r="FA227" s="11"/>
      <c r="FB227" s="11"/>
      <c r="FC227" s="11"/>
      <c r="FD227" s="11"/>
      <c r="FE227" s="11"/>
      <c r="FF227" s="11"/>
      <c r="FG227" s="11"/>
      <c r="FH227" s="11"/>
      <c r="FI227" s="11"/>
      <c r="FJ227" s="11"/>
      <c r="FK227" s="11"/>
      <c r="FL227" s="11"/>
      <c r="FM227" s="11"/>
      <c r="FN227" s="11"/>
      <c r="FO227" s="11"/>
      <c r="FP227" s="11"/>
      <c r="FQ227" s="11"/>
      <c r="FR227" s="11"/>
      <c r="FS227" s="11"/>
      <c r="FT227" s="11"/>
      <c r="FU227" s="11"/>
      <c r="FV227" s="11"/>
      <c r="FW227" s="11"/>
      <c r="FX227" s="11"/>
      <c r="FY227" s="11"/>
    </row>
    <row r="228" spans="1:181" s="17" customFormat="1" x14ac:dyDescent="0.2">
      <c r="A228" s="159" t="str">
        <f t="array" ref="A228">IF(ISERROR(INDEX(Lookup_PestUse!$A$1:$D$876,SMALL(IF(Lookup_PestUse!$B$1:$B$876='Input Data'!$C$12,ROW(Lookup_PestUse!$B$1:$B$876)),ROW(Lookup_PestUse!314:314)),1)),"",INDEX(Lookup_PestUse!$A$1:$B$876,SMALL(IF(Lookup_PestUse!$B$1:$B$876='Input Data'!$C$12,ROW(Lookup_PestUse!$B$1:$B$876)),ROW(Lookup_PestUse!314:314)),1))</f>
        <v/>
      </c>
      <c r="B228" s="165" t="str">
        <f t="array" ref="B228">IF(ISERROR(INDEX(Lookup_PestUse!$A$1:$D$876,MATCH(1,(Lookup_PestUse!$A$1:$A$876=$A228)*(Lookup_PestUse!$B$1:$B$876='Input Data'!$C$12),0),3)),"",INDEX(Lookup_PestUse!$A$1:$D$876,MATCH(1,(Lookup_PestUse!$A$1:$A$876=$A228)*(Lookup_PestUse!$B$1:$B$876='Input Data'!$C$12),0),3))</f>
        <v/>
      </c>
      <c r="C228" s="166" t="str">
        <f t="array" ref="C228">IF(ISERROR(INDEX(Lookup_PestUse!$A$1:$D$876,MATCH(1,(Lookup_PestUse!$A$1:$A$876=$A228)*(Lookup_PestUse!$B$1:$B$876='Input Data'!$C$12),0),4)),"",INDEX(Lookup_PestUse!$A$1:$D$876,MATCH(1,(Lookup_PestUse!$A$1:$A$876=$A228)*(Lookup_PestUse!$B$1:$B$876='Input Data'!$C$12),0),4))</f>
        <v/>
      </c>
      <c r="D228" s="162"/>
      <c r="E228" s="163"/>
      <c r="F228" s="152"/>
      <c r="G228" s="162"/>
      <c r="H228" s="164"/>
      <c r="I228" s="164"/>
      <c r="J228" s="164"/>
      <c r="K228" s="163"/>
      <c r="L228" s="151"/>
      <c r="M228" s="147"/>
      <c r="N228" s="147"/>
      <c r="O228" s="147"/>
      <c r="P228" s="147"/>
      <c r="Q228" s="147"/>
      <c r="R228" s="147"/>
      <c r="S228" s="147"/>
      <c r="T228" s="147"/>
      <c r="U228" s="147"/>
      <c r="V228" s="148"/>
      <c r="W228" s="151"/>
      <c r="X228" s="143"/>
      <c r="Y228" s="143"/>
      <c r="Z228" s="143"/>
      <c r="AA228" s="143"/>
      <c r="AB228" s="143"/>
      <c r="AC228" s="143"/>
      <c r="AD228" s="143"/>
      <c r="AE228" s="143"/>
      <c r="AF228" s="143"/>
      <c r="AG228" s="143"/>
      <c r="AH228" s="143"/>
      <c r="AI228" s="143"/>
      <c r="AJ228" s="143"/>
      <c r="AK228" s="143"/>
      <c r="AL228" s="143"/>
      <c r="AM228" s="143"/>
      <c r="AN228" s="143"/>
      <c r="AO228" s="143"/>
      <c r="AP228" s="11"/>
      <c r="AQ228" s="11"/>
      <c r="AR228" s="11"/>
      <c r="AS228" s="11"/>
      <c r="AT228" s="11"/>
      <c r="AU228" s="11"/>
      <c r="AV228" s="11"/>
      <c r="AW228" s="11"/>
      <c r="AX228" s="11"/>
      <c r="AY228" s="11"/>
      <c r="AZ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c r="CS228" s="11"/>
      <c r="CT228" s="11"/>
      <c r="CU228" s="11"/>
      <c r="CV228" s="11"/>
      <c r="CW228" s="11"/>
      <c r="CX228" s="11"/>
      <c r="CY228" s="11"/>
      <c r="CZ228" s="11"/>
      <c r="DA228" s="11"/>
      <c r="DB228" s="11"/>
      <c r="DC228" s="11"/>
      <c r="DD228" s="11"/>
      <c r="DE228" s="11"/>
      <c r="DF228" s="11"/>
      <c r="DG228" s="11"/>
      <c r="DH228" s="11"/>
      <c r="DI228" s="11"/>
      <c r="DJ228" s="11"/>
      <c r="DK228" s="11"/>
      <c r="DL228" s="11"/>
      <c r="DM228" s="11"/>
      <c r="DN228" s="11"/>
      <c r="DO228" s="11"/>
      <c r="DP228" s="11"/>
      <c r="DQ228" s="11"/>
      <c r="DR228" s="11"/>
      <c r="DS228" s="11"/>
      <c r="DT228" s="11"/>
      <c r="DU228" s="11"/>
      <c r="DV228" s="11"/>
      <c r="DW228" s="11"/>
      <c r="DX228" s="11"/>
      <c r="DY228" s="11"/>
      <c r="DZ228" s="11"/>
      <c r="EA228" s="11"/>
      <c r="EB228" s="11"/>
      <c r="EC228" s="11"/>
      <c r="ED228" s="11"/>
      <c r="EE228" s="11"/>
      <c r="EF228" s="11"/>
      <c r="EG228" s="11"/>
      <c r="EH228" s="11"/>
      <c r="EI228" s="11"/>
      <c r="EJ228" s="11"/>
      <c r="EK228" s="11"/>
      <c r="EL228" s="11"/>
      <c r="EM228" s="11"/>
      <c r="EN228" s="11"/>
      <c r="EO228" s="11"/>
      <c r="EP228" s="11"/>
      <c r="EQ228" s="11"/>
      <c r="ER228" s="11"/>
      <c r="ES228" s="11"/>
      <c r="ET228" s="11"/>
      <c r="EU228" s="11"/>
      <c r="EV228" s="11"/>
      <c r="EW228" s="11"/>
      <c r="EX228" s="11"/>
      <c r="EY228" s="11"/>
      <c r="EZ228" s="11"/>
      <c r="FA228" s="11"/>
      <c r="FB228" s="11"/>
      <c r="FC228" s="11"/>
      <c r="FD228" s="11"/>
      <c r="FE228" s="11"/>
      <c r="FF228" s="11"/>
      <c r="FG228" s="11"/>
      <c r="FH228" s="11"/>
      <c r="FI228" s="11"/>
      <c r="FJ228" s="11"/>
      <c r="FK228" s="11"/>
      <c r="FL228" s="11"/>
      <c r="FM228" s="11"/>
      <c r="FN228" s="11"/>
      <c r="FO228" s="11"/>
      <c r="FP228" s="11"/>
      <c r="FQ228" s="11"/>
      <c r="FR228" s="11"/>
      <c r="FS228" s="11"/>
      <c r="FT228" s="11"/>
      <c r="FU228" s="11"/>
      <c r="FV228" s="11"/>
      <c r="FW228" s="11"/>
      <c r="FX228" s="11"/>
      <c r="FY228" s="11"/>
    </row>
    <row r="229" spans="1:181" s="17" customFormat="1" x14ac:dyDescent="0.2">
      <c r="A229" s="159" t="str">
        <f t="array" ref="A229">IF(ISERROR(INDEX(Lookup_PestUse!$A$1:$D$876,SMALL(IF(Lookup_PestUse!$B$1:$B$876='Input Data'!$C$12,ROW(Lookup_PestUse!$B$1:$B$876)),ROW(Lookup_PestUse!315:315)),1)),"",INDEX(Lookup_PestUse!$A$1:$B$876,SMALL(IF(Lookup_PestUse!$B$1:$B$876='Input Data'!$C$12,ROW(Lookup_PestUse!$B$1:$B$876)),ROW(Lookup_PestUse!315:315)),1))</f>
        <v/>
      </c>
      <c r="B229" s="165" t="str">
        <f t="array" ref="B229">IF(ISERROR(INDEX(Lookup_PestUse!$A$1:$D$876,MATCH(1,(Lookup_PestUse!$A$1:$A$876=$A229)*(Lookup_PestUse!$B$1:$B$876='Input Data'!$C$12),0),3)),"",INDEX(Lookup_PestUse!$A$1:$D$876,MATCH(1,(Lookup_PestUse!$A$1:$A$876=$A229)*(Lookup_PestUse!$B$1:$B$876='Input Data'!$C$12),0),3))</f>
        <v/>
      </c>
      <c r="C229" s="166" t="str">
        <f t="array" ref="C229">IF(ISERROR(INDEX(Lookup_PestUse!$A$1:$D$876,MATCH(1,(Lookup_PestUse!$A$1:$A$876=$A229)*(Lookup_PestUse!$B$1:$B$876='Input Data'!$C$12),0),4)),"",INDEX(Lookup_PestUse!$A$1:$D$876,MATCH(1,(Lookup_PestUse!$A$1:$A$876=$A229)*(Lookup_PestUse!$B$1:$B$876='Input Data'!$C$12),0),4))</f>
        <v/>
      </c>
      <c r="D229" s="162"/>
      <c r="E229" s="163"/>
      <c r="F229" s="152"/>
      <c r="G229" s="162"/>
      <c r="H229" s="164"/>
      <c r="I229" s="164"/>
      <c r="J229" s="164"/>
      <c r="K229" s="163"/>
      <c r="L229" s="151"/>
      <c r="M229" s="147"/>
      <c r="N229" s="147"/>
      <c r="O229" s="147"/>
      <c r="P229" s="147"/>
      <c r="Q229" s="147"/>
      <c r="R229" s="147"/>
      <c r="S229" s="147"/>
      <c r="T229" s="147"/>
      <c r="U229" s="147"/>
      <c r="V229" s="148"/>
      <c r="W229" s="151"/>
      <c r="X229" s="143"/>
      <c r="Y229" s="143"/>
      <c r="Z229" s="143"/>
      <c r="AA229" s="143"/>
      <c r="AB229" s="143"/>
      <c r="AC229" s="143"/>
      <c r="AD229" s="143"/>
      <c r="AE229" s="143"/>
      <c r="AF229" s="143"/>
      <c r="AG229" s="143"/>
      <c r="AH229" s="143"/>
      <c r="AI229" s="143"/>
      <c r="AJ229" s="143"/>
      <c r="AK229" s="143"/>
      <c r="AL229" s="143"/>
      <c r="AM229" s="143"/>
      <c r="AN229" s="143"/>
      <c r="AO229" s="143"/>
      <c r="AP229" s="11"/>
      <c r="AQ229" s="11"/>
      <c r="AR229" s="11"/>
      <c r="AS229" s="11"/>
      <c r="AT229" s="11"/>
      <c r="AU229" s="11"/>
      <c r="AV229" s="11"/>
      <c r="AW229" s="11"/>
      <c r="AX229" s="11"/>
      <c r="AY229" s="11"/>
      <c r="AZ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c r="CS229" s="11"/>
      <c r="CT229" s="11"/>
      <c r="CU229" s="11"/>
      <c r="CV229" s="11"/>
      <c r="CW229" s="11"/>
      <c r="CX229" s="11"/>
      <c r="CY229" s="11"/>
      <c r="CZ229" s="11"/>
      <c r="DA229" s="11"/>
      <c r="DB229" s="11"/>
      <c r="DC229" s="11"/>
      <c r="DD229" s="11"/>
      <c r="DE229" s="11"/>
      <c r="DF229" s="11"/>
      <c r="DG229" s="11"/>
      <c r="DH229" s="11"/>
      <c r="DI229" s="11"/>
      <c r="DJ229" s="11"/>
      <c r="DK229" s="11"/>
      <c r="DL229" s="11"/>
      <c r="DM229" s="11"/>
      <c r="DN229" s="11"/>
      <c r="DO229" s="11"/>
      <c r="DP229" s="11"/>
      <c r="DQ229" s="11"/>
      <c r="DR229" s="11"/>
      <c r="DS229" s="11"/>
      <c r="DT229" s="11"/>
      <c r="DU229" s="11"/>
      <c r="DV229" s="11"/>
      <c r="DW229" s="11"/>
      <c r="DX229" s="11"/>
      <c r="DY229" s="11"/>
      <c r="DZ229" s="11"/>
      <c r="EA229" s="11"/>
      <c r="EB229" s="11"/>
      <c r="EC229" s="11"/>
      <c r="ED229" s="11"/>
      <c r="EE229" s="11"/>
      <c r="EF229" s="11"/>
      <c r="EG229" s="11"/>
      <c r="EH229" s="11"/>
      <c r="EI229" s="11"/>
      <c r="EJ229" s="11"/>
      <c r="EK229" s="11"/>
      <c r="EL229" s="11"/>
      <c r="EM229" s="11"/>
      <c r="EN229" s="11"/>
      <c r="EO229" s="11"/>
      <c r="EP229" s="11"/>
      <c r="EQ229" s="11"/>
      <c r="ER229" s="11"/>
      <c r="ES229" s="11"/>
      <c r="ET229" s="11"/>
      <c r="EU229" s="11"/>
      <c r="EV229" s="11"/>
      <c r="EW229" s="11"/>
      <c r="EX229" s="11"/>
      <c r="EY229" s="11"/>
      <c r="EZ229" s="11"/>
      <c r="FA229" s="11"/>
      <c r="FB229" s="11"/>
      <c r="FC229" s="11"/>
      <c r="FD229" s="11"/>
      <c r="FE229" s="11"/>
      <c r="FF229" s="11"/>
      <c r="FG229" s="11"/>
      <c r="FH229" s="11"/>
      <c r="FI229" s="11"/>
      <c r="FJ229" s="11"/>
      <c r="FK229" s="11"/>
      <c r="FL229" s="11"/>
      <c r="FM229" s="11"/>
      <c r="FN229" s="11"/>
      <c r="FO229" s="11"/>
      <c r="FP229" s="11"/>
      <c r="FQ229" s="11"/>
      <c r="FR229" s="11"/>
      <c r="FS229" s="11"/>
      <c r="FT229" s="11"/>
      <c r="FU229" s="11"/>
      <c r="FV229" s="11"/>
      <c r="FW229" s="11"/>
      <c r="FX229" s="11"/>
      <c r="FY229" s="11"/>
    </row>
    <row r="230" spans="1:181" s="17" customFormat="1" x14ac:dyDescent="0.2">
      <c r="A230" s="159" t="str">
        <f t="array" ref="A230">IF(ISERROR(INDEX(Lookup_PestUse!$A$1:$D$876,SMALL(IF(Lookup_PestUse!$B$1:$B$876='Input Data'!$C$12,ROW(Lookup_PestUse!$B$1:$B$876)),ROW(Lookup_PestUse!316:316)),1)),"",INDEX(Lookup_PestUse!$A$1:$B$876,SMALL(IF(Lookup_PestUse!$B$1:$B$876='Input Data'!$C$12,ROW(Lookup_PestUse!$B$1:$B$876)),ROW(Lookup_PestUse!316:316)),1))</f>
        <v/>
      </c>
      <c r="B230" s="165" t="str">
        <f t="array" ref="B230">IF(ISERROR(INDEX(Lookup_PestUse!$A$1:$D$876,MATCH(1,(Lookup_PestUse!$A$1:$A$876=$A230)*(Lookup_PestUse!$B$1:$B$876='Input Data'!$C$12),0),3)),"",INDEX(Lookup_PestUse!$A$1:$D$876,MATCH(1,(Lookup_PestUse!$A$1:$A$876=$A230)*(Lookup_PestUse!$B$1:$B$876='Input Data'!$C$12),0),3))</f>
        <v/>
      </c>
      <c r="C230" s="166" t="str">
        <f t="array" ref="C230">IF(ISERROR(INDEX(Lookup_PestUse!$A$1:$D$876,MATCH(1,(Lookup_PestUse!$A$1:$A$876=$A230)*(Lookup_PestUse!$B$1:$B$876='Input Data'!$C$12),0),4)),"",INDEX(Lookup_PestUse!$A$1:$D$876,MATCH(1,(Lookup_PestUse!$A$1:$A$876=$A230)*(Lookup_PestUse!$B$1:$B$876='Input Data'!$C$12),0),4))</f>
        <v/>
      </c>
      <c r="D230" s="162"/>
      <c r="E230" s="163"/>
      <c r="F230" s="152"/>
      <c r="G230" s="162"/>
      <c r="H230" s="164"/>
      <c r="I230" s="164"/>
      <c r="J230" s="164"/>
      <c r="K230" s="163"/>
      <c r="L230" s="151"/>
      <c r="M230" s="147"/>
      <c r="N230" s="147"/>
      <c r="O230" s="147"/>
      <c r="P230" s="147"/>
      <c r="Q230" s="147"/>
      <c r="R230" s="147"/>
      <c r="S230" s="147"/>
      <c r="T230" s="147"/>
      <c r="U230" s="147"/>
      <c r="V230" s="148"/>
      <c r="W230" s="151"/>
      <c r="X230" s="143"/>
      <c r="Y230" s="143"/>
      <c r="Z230" s="143"/>
      <c r="AA230" s="143"/>
      <c r="AB230" s="143"/>
      <c r="AC230" s="143"/>
      <c r="AD230" s="143"/>
      <c r="AE230" s="143"/>
      <c r="AF230" s="143"/>
      <c r="AG230" s="143"/>
      <c r="AH230" s="143"/>
      <c r="AI230" s="143"/>
      <c r="AJ230" s="143"/>
      <c r="AK230" s="143"/>
      <c r="AL230" s="143"/>
      <c r="AM230" s="143"/>
      <c r="AN230" s="143"/>
      <c r="AO230" s="143"/>
      <c r="AP230" s="11"/>
      <c r="AQ230" s="11"/>
      <c r="AR230" s="11"/>
      <c r="AS230" s="11"/>
      <c r="AT230" s="11"/>
      <c r="AU230" s="11"/>
      <c r="AV230" s="11"/>
      <c r="AW230" s="11"/>
      <c r="AX230" s="11"/>
      <c r="AY230" s="11"/>
      <c r="AZ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c r="CS230" s="11"/>
      <c r="CT230" s="11"/>
      <c r="CU230" s="11"/>
      <c r="CV230" s="11"/>
      <c r="CW230" s="11"/>
      <c r="CX230" s="11"/>
      <c r="CY230" s="11"/>
      <c r="CZ230" s="11"/>
      <c r="DA230" s="11"/>
      <c r="DB230" s="11"/>
      <c r="DC230" s="11"/>
      <c r="DD230" s="11"/>
      <c r="DE230" s="11"/>
      <c r="DF230" s="11"/>
      <c r="DG230" s="11"/>
      <c r="DH230" s="11"/>
      <c r="DI230" s="11"/>
      <c r="DJ230" s="11"/>
      <c r="DK230" s="11"/>
      <c r="DL230" s="11"/>
      <c r="DM230" s="11"/>
      <c r="DN230" s="11"/>
      <c r="DO230" s="11"/>
      <c r="DP230" s="11"/>
      <c r="DQ230" s="11"/>
      <c r="DR230" s="11"/>
      <c r="DS230" s="11"/>
      <c r="DT230" s="11"/>
      <c r="DU230" s="11"/>
      <c r="DV230" s="11"/>
      <c r="DW230" s="11"/>
      <c r="DX230" s="11"/>
      <c r="DY230" s="11"/>
      <c r="DZ230" s="11"/>
      <c r="EA230" s="11"/>
      <c r="EB230" s="11"/>
      <c r="EC230" s="11"/>
      <c r="ED230" s="11"/>
      <c r="EE230" s="11"/>
      <c r="EF230" s="11"/>
      <c r="EG230" s="11"/>
      <c r="EH230" s="11"/>
      <c r="EI230" s="11"/>
      <c r="EJ230" s="11"/>
      <c r="EK230" s="11"/>
      <c r="EL230" s="11"/>
      <c r="EM230" s="11"/>
      <c r="EN230" s="11"/>
      <c r="EO230" s="11"/>
      <c r="EP230" s="11"/>
      <c r="EQ230" s="11"/>
      <c r="ER230" s="11"/>
      <c r="ES230" s="11"/>
      <c r="ET230" s="11"/>
      <c r="EU230" s="11"/>
      <c r="EV230" s="11"/>
      <c r="EW230" s="11"/>
      <c r="EX230" s="11"/>
      <c r="EY230" s="11"/>
      <c r="EZ230" s="11"/>
      <c r="FA230" s="11"/>
      <c r="FB230" s="11"/>
      <c r="FC230" s="11"/>
      <c r="FD230" s="11"/>
      <c r="FE230" s="11"/>
      <c r="FF230" s="11"/>
      <c r="FG230" s="11"/>
      <c r="FH230" s="11"/>
      <c r="FI230" s="11"/>
      <c r="FJ230" s="11"/>
      <c r="FK230" s="11"/>
      <c r="FL230" s="11"/>
      <c r="FM230" s="11"/>
      <c r="FN230" s="11"/>
      <c r="FO230" s="11"/>
      <c r="FP230" s="11"/>
      <c r="FQ230" s="11"/>
      <c r="FR230" s="11"/>
      <c r="FS230" s="11"/>
      <c r="FT230" s="11"/>
      <c r="FU230" s="11"/>
      <c r="FV230" s="11"/>
      <c r="FW230" s="11"/>
      <c r="FX230" s="11"/>
      <c r="FY230" s="11"/>
    </row>
    <row r="231" spans="1:181" s="17" customFormat="1" x14ac:dyDescent="0.2">
      <c r="A231" s="159" t="str">
        <f t="array" ref="A231">IF(ISERROR(INDEX(Lookup_PestUse!$A$1:$D$876,SMALL(IF(Lookup_PestUse!$B$1:$B$876='Input Data'!$C$12,ROW(Lookup_PestUse!$B$1:$B$876)),ROW(Lookup_PestUse!317:317)),1)),"",INDEX(Lookup_PestUse!$A$1:$B$876,SMALL(IF(Lookup_PestUse!$B$1:$B$876='Input Data'!$C$12,ROW(Lookup_PestUse!$B$1:$B$876)),ROW(Lookup_PestUse!317:317)),1))</f>
        <v/>
      </c>
      <c r="B231" s="165" t="str">
        <f t="array" ref="B231">IF(ISERROR(INDEX(Lookup_PestUse!$A$1:$D$876,MATCH(1,(Lookup_PestUse!$A$1:$A$876=$A231)*(Lookup_PestUse!$B$1:$B$876='Input Data'!$C$12),0),3)),"",INDEX(Lookup_PestUse!$A$1:$D$876,MATCH(1,(Lookup_PestUse!$A$1:$A$876=$A231)*(Lookup_PestUse!$B$1:$B$876='Input Data'!$C$12),0),3))</f>
        <v/>
      </c>
      <c r="C231" s="166" t="str">
        <f t="array" ref="C231">IF(ISERROR(INDEX(Lookup_PestUse!$A$1:$D$876,MATCH(1,(Lookup_PestUse!$A$1:$A$876=$A231)*(Lookup_PestUse!$B$1:$B$876='Input Data'!$C$12),0),4)),"",INDEX(Lookup_PestUse!$A$1:$D$876,MATCH(1,(Lookup_PestUse!$A$1:$A$876=$A231)*(Lookup_PestUse!$B$1:$B$876='Input Data'!$C$12),0),4))</f>
        <v/>
      </c>
      <c r="D231" s="162"/>
      <c r="E231" s="163"/>
      <c r="F231" s="152"/>
      <c r="G231" s="162"/>
      <c r="H231" s="164"/>
      <c r="I231" s="164"/>
      <c r="J231" s="164"/>
      <c r="K231" s="163"/>
      <c r="L231" s="151"/>
      <c r="M231" s="147"/>
      <c r="N231" s="147"/>
      <c r="O231" s="147"/>
      <c r="P231" s="147"/>
      <c r="Q231" s="147"/>
      <c r="R231" s="147"/>
      <c r="S231" s="147"/>
      <c r="T231" s="147"/>
      <c r="U231" s="147"/>
      <c r="V231" s="148"/>
      <c r="W231" s="151"/>
      <c r="X231" s="143"/>
      <c r="Y231" s="143"/>
      <c r="Z231" s="143"/>
      <c r="AA231" s="143"/>
      <c r="AB231" s="143"/>
      <c r="AC231" s="143"/>
      <c r="AD231" s="143"/>
      <c r="AE231" s="143"/>
      <c r="AF231" s="143"/>
      <c r="AG231" s="143"/>
      <c r="AH231" s="143"/>
      <c r="AI231" s="143"/>
      <c r="AJ231" s="143"/>
      <c r="AK231" s="143"/>
      <c r="AL231" s="143"/>
      <c r="AM231" s="143"/>
      <c r="AN231" s="143"/>
      <c r="AO231" s="143"/>
      <c r="AP231" s="11"/>
      <c r="AQ231" s="11"/>
      <c r="AR231" s="11"/>
      <c r="AS231" s="11"/>
      <c r="AT231" s="11"/>
      <c r="AU231" s="11"/>
      <c r="AV231" s="11"/>
      <c r="AW231" s="11"/>
      <c r="AX231" s="11"/>
      <c r="AY231" s="11"/>
      <c r="AZ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c r="CS231" s="11"/>
      <c r="CT231" s="11"/>
      <c r="CU231" s="11"/>
      <c r="CV231" s="11"/>
      <c r="CW231" s="11"/>
      <c r="CX231" s="11"/>
      <c r="CY231" s="11"/>
      <c r="CZ231" s="11"/>
      <c r="DA231" s="11"/>
      <c r="DB231" s="11"/>
      <c r="DC231" s="11"/>
      <c r="DD231" s="11"/>
      <c r="DE231" s="11"/>
      <c r="DF231" s="11"/>
      <c r="DG231" s="11"/>
      <c r="DH231" s="11"/>
      <c r="DI231" s="11"/>
      <c r="DJ231" s="11"/>
      <c r="DK231" s="11"/>
      <c r="DL231" s="11"/>
      <c r="DM231" s="11"/>
      <c r="DN231" s="11"/>
      <c r="DO231" s="11"/>
      <c r="DP231" s="11"/>
      <c r="DQ231" s="11"/>
      <c r="DR231" s="11"/>
      <c r="DS231" s="11"/>
      <c r="DT231" s="11"/>
      <c r="DU231" s="11"/>
      <c r="DV231" s="11"/>
      <c r="DW231" s="11"/>
      <c r="DX231" s="11"/>
      <c r="DY231" s="11"/>
      <c r="DZ231" s="11"/>
      <c r="EA231" s="11"/>
      <c r="EB231" s="11"/>
      <c r="EC231" s="11"/>
      <c r="ED231" s="11"/>
      <c r="EE231" s="11"/>
      <c r="EF231" s="11"/>
      <c r="EG231" s="11"/>
      <c r="EH231" s="11"/>
      <c r="EI231" s="11"/>
      <c r="EJ231" s="11"/>
      <c r="EK231" s="11"/>
      <c r="EL231" s="11"/>
      <c r="EM231" s="11"/>
      <c r="EN231" s="11"/>
      <c r="EO231" s="11"/>
      <c r="EP231" s="11"/>
      <c r="EQ231" s="11"/>
      <c r="ER231" s="11"/>
      <c r="ES231" s="11"/>
      <c r="ET231" s="11"/>
      <c r="EU231" s="11"/>
      <c r="EV231" s="11"/>
      <c r="EW231" s="11"/>
      <c r="EX231" s="11"/>
      <c r="EY231" s="11"/>
      <c r="EZ231" s="11"/>
      <c r="FA231" s="11"/>
      <c r="FB231" s="11"/>
      <c r="FC231" s="11"/>
      <c r="FD231" s="11"/>
      <c r="FE231" s="11"/>
      <c r="FF231" s="11"/>
      <c r="FG231" s="11"/>
      <c r="FH231" s="11"/>
      <c r="FI231" s="11"/>
      <c r="FJ231" s="11"/>
      <c r="FK231" s="11"/>
      <c r="FL231" s="11"/>
      <c r="FM231" s="11"/>
      <c r="FN231" s="11"/>
      <c r="FO231" s="11"/>
      <c r="FP231" s="11"/>
      <c r="FQ231" s="11"/>
      <c r="FR231" s="11"/>
      <c r="FS231" s="11"/>
      <c r="FT231" s="11"/>
      <c r="FU231" s="11"/>
      <c r="FV231" s="11"/>
      <c r="FW231" s="11"/>
      <c r="FX231" s="11"/>
      <c r="FY231" s="11"/>
    </row>
    <row r="232" spans="1:181" s="17" customFormat="1" x14ac:dyDescent="0.2">
      <c r="A232" s="159" t="str">
        <f t="array" ref="A232">IF(ISERROR(INDEX(Lookup_PestUse!$A$1:$D$876,SMALL(IF(Lookup_PestUse!$B$1:$B$876='Input Data'!$C$12,ROW(Lookup_PestUse!$B$1:$B$876)),ROW(Lookup_PestUse!318:318)),1)),"",INDEX(Lookup_PestUse!$A$1:$B$876,SMALL(IF(Lookup_PestUse!$B$1:$B$876='Input Data'!$C$12,ROW(Lookup_PestUse!$B$1:$B$876)),ROW(Lookup_PestUse!318:318)),1))</f>
        <v/>
      </c>
      <c r="B232" s="165" t="str">
        <f t="array" ref="B232">IF(ISERROR(INDEX(Lookup_PestUse!$A$1:$D$876,MATCH(1,(Lookup_PestUse!$A$1:$A$876=$A232)*(Lookup_PestUse!$B$1:$B$876='Input Data'!$C$12),0),3)),"",INDEX(Lookup_PestUse!$A$1:$D$876,MATCH(1,(Lookup_PestUse!$A$1:$A$876=$A232)*(Lookup_PestUse!$B$1:$B$876='Input Data'!$C$12),0),3))</f>
        <v/>
      </c>
      <c r="C232" s="166" t="str">
        <f t="array" ref="C232">IF(ISERROR(INDEX(Lookup_PestUse!$A$1:$D$876,MATCH(1,(Lookup_PestUse!$A$1:$A$876=$A232)*(Lookup_PestUse!$B$1:$B$876='Input Data'!$C$12),0),4)),"",INDEX(Lookup_PestUse!$A$1:$D$876,MATCH(1,(Lookup_PestUse!$A$1:$A$876=$A232)*(Lookup_PestUse!$B$1:$B$876='Input Data'!$C$12),0),4))</f>
        <v/>
      </c>
      <c r="D232" s="162"/>
      <c r="E232" s="163"/>
      <c r="F232" s="152"/>
      <c r="G232" s="162"/>
      <c r="H232" s="164"/>
      <c r="I232" s="164"/>
      <c r="J232" s="164"/>
      <c r="K232" s="163"/>
      <c r="L232" s="151"/>
      <c r="M232" s="147"/>
      <c r="N232" s="147"/>
      <c r="O232" s="147"/>
      <c r="P232" s="147"/>
      <c r="Q232" s="147"/>
      <c r="R232" s="147"/>
      <c r="S232" s="147"/>
      <c r="T232" s="147"/>
      <c r="U232" s="147"/>
      <c r="V232" s="148"/>
      <c r="W232" s="151"/>
      <c r="X232" s="143"/>
      <c r="Y232" s="143"/>
      <c r="Z232" s="143"/>
      <c r="AA232" s="143"/>
      <c r="AB232" s="143"/>
      <c r="AC232" s="143"/>
      <c r="AD232" s="143"/>
      <c r="AE232" s="143"/>
      <c r="AF232" s="143"/>
      <c r="AG232" s="143"/>
      <c r="AH232" s="143"/>
      <c r="AI232" s="143"/>
      <c r="AJ232" s="143"/>
      <c r="AK232" s="143"/>
      <c r="AL232" s="143"/>
      <c r="AM232" s="143"/>
      <c r="AN232" s="143"/>
      <c r="AO232" s="143"/>
      <c r="AP232" s="11"/>
      <c r="AQ232" s="11"/>
      <c r="AR232" s="11"/>
      <c r="AS232" s="11"/>
      <c r="AT232" s="11"/>
      <c r="AU232" s="11"/>
      <c r="AV232" s="11"/>
      <c r="AW232" s="11"/>
      <c r="AX232" s="11"/>
      <c r="AY232" s="11"/>
      <c r="AZ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c r="CS232" s="11"/>
      <c r="CT232" s="11"/>
      <c r="CU232" s="11"/>
      <c r="CV232" s="11"/>
      <c r="CW232" s="11"/>
      <c r="CX232" s="11"/>
      <c r="CY232" s="11"/>
      <c r="CZ232" s="11"/>
      <c r="DA232" s="11"/>
      <c r="DB232" s="11"/>
      <c r="DC232" s="11"/>
      <c r="DD232" s="11"/>
      <c r="DE232" s="11"/>
      <c r="DF232" s="11"/>
      <c r="DG232" s="11"/>
      <c r="DH232" s="11"/>
      <c r="DI232" s="11"/>
      <c r="DJ232" s="11"/>
      <c r="DK232" s="11"/>
      <c r="DL232" s="11"/>
      <c r="DM232" s="11"/>
      <c r="DN232" s="11"/>
      <c r="DO232" s="11"/>
      <c r="DP232" s="11"/>
      <c r="DQ232" s="11"/>
      <c r="DR232" s="11"/>
      <c r="DS232" s="11"/>
      <c r="DT232" s="11"/>
      <c r="DU232" s="11"/>
      <c r="DV232" s="11"/>
      <c r="DW232" s="11"/>
      <c r="DX232" s="11"/>
      <c r="DY232" s="11"/>
      <c r="DZ232" s="11"/>
      <c r="EA232" s="11"/>
      <c r="EB232" s="11"/>
      <c r="EC232" s="11"/>
      <c r="ED232" s="11"/>
      <c r="EE232" s="11"/>
      <c r="EF232" s="11"/>
      <c r="EG232" s="11"/>
      <c r="EH232" s="11"/>
      <c r="EI232" s="11"/>
      <c r="EJ232" s="11"/>
      <c r="EK232" s="11"/>
      <c r="EL232" s="11"/>
      <c r="EM232" s="11"/>
      <c r="EN232" s="11"/>
      <c r="EO232" s="11"/>
      <c r="EP232" s="11"/>
      <c r="EQ232" s="11"/>
      <c r="ER232" s="11"/>
      <c r="ES232" s="11"/>
      <c r="ET232" s="11"/>
      <c r="EU232" s="11"/>
      <c r="EV232" s="11"/>
      <c r="EW232" s="11"/>
      <c r="EX232" s="11"/>
      <c r="EY232" s="11"/>
      <c r="EZ232" s="11"/>
      <c r="FA232" s="11"/>
      <c r="FB232" s="11"/>
      <c r="FC232" s="11"/>
      <c r="FD232" s="11"/>
      <c r="FE232" s="11"/>
      <c r="FF232" s="11"/>
      <c r="FG232" s="11"/>
      <c r="FH232" s="11"/>
      <c r="FI232" s="11"/>
      <c r="FJ232" s="11"/>
      <c r="FK232" s="11"/>
      <c r="FL232" s="11"/>
      <c r="FM232" s="11"/>
      <c r="FN232" s="11"/>
      <c r="FO232" s="11"/>
      <c r="FP232" s="11"/>
      <c r="FQ232" s="11"/>
      <c r="FR232" s="11"/>
      <c r="FS232" s="11"/>
      <c r="FT232" s="11"/>
      <c r="FU232" s="11"/>
      <c r="FV232" s="11"/>
      <c r="FW232" s="11"/>
      <c r="FX232" s="11"/>
      <c r="FY232" s="11"/>
    </row>
    <row r="233" spans="1:181" s="17" customFormat="1" x14ac:dyDescent="0.2">
      <c r="A233" s="159" t="str">
        <f t="array" ref="A233">IF(ISERROR(INDEX(Lookup_PestUse!$A$1:$D$876,SMALL(IF(Lookup_PestUse!$B$1:$B$876='Input Data'!$C$12,ROW(Lookup_PestUse!$B$1:$B$876)),ROW(Lookup_PestUse!319:319)),1)),"",INDEX(Lookup_PestUse!$A$1:$B$876,SMALL(IF(Lookup_PestUse!$B$1:$B$876='Input Data'!$C$12,ROW(Lookup_PestUse!$B$1:$B$876)),ROW(Lookup_PestUse!319:319)),1))</f>
        <v/>
      </c>
      <c r="B233" s="165" t="str">
        <f t="array" ref="B233">IF(ISERROR(INDEX(Lookup_PestUse!$A$1:$D$876,MATCH(1,(Lookup_PestUse!$A$1:$A$876=$A233)*(Lookup_PestUse!$B$1:$B$876='Input Data'!$C$12),0),3)),"",INDEX(Lookup_PestUse!$A$1:$D$876,MATCH(1,(Lookup_PestUse!$A$1:$A$876=$A233)*(Lookup_PestUse!$B$1:$B$876='Input Data'!$C$12),0),3))</f>
        <v/>
      </c>
      <c r="C233" s="166" t="str">
        <f t="array" ref="C233">IF(ISERROR(INDEX(Lookup_PestUse!$A$1:$D$876,MATCH(1,(Lookup_PestUse!$A$1:$A$876=$A233)*(Lookup_PestUse!$B$1:$B$876='Input Data'!$C$12),0),4)),"",INDEX(Lookup_PestUse!$A$1:$D$876,MATCH(1,(Lookup_PestUse!$A$1:$A$876=$A233)*(Lookup_PestUse!$B$1:$B$876='Input Data'!$C$12),0),4))</f>
        <v/>
      </c>
      <c r="D233" s="162"/>
      <c r="E233" s="163"/>
      <c r="F233" s="152"/>
      <c r="G233" s="162"/>
      <c r="H233" s="164"/>
      <c r="I233" s="164"/>
      <c r="J233" s="164"/>
      <c r="K233" s="163"/>
      <c r="L233" s="151"/>
      <c r="M233" s="147"/>
      <c r="N233" s="147"/>
      <c r="O233" s="147"/>
      <c r="P233" s="147"/>
      <c r="Q233" s="147"/>
      <c r="R233" s="147"/>
      <c r="S233" s="147"/>
      <c r="T233" s="147"/>
      <c r="U233" s="147"/>
      <c r="V233" s="148"/>
      <c r="W233" s="151"/>
      <c r="X233" s="143"/>
      <c r="Y233" s="143"/>
      <c r="Z233" s="143"/>
      <c r="AA233" s="143"/>
      <c r="AB233" s="143"/>
      <c r="AC233" s="143"/>
      <c r="AD233" s="143"/>
      <c r="AE233" s="143"/>
      <c r="AF233" s="143"/>
      <c r="AG233" s="143"/>
      <c r="AH233" s="143"/>
      <c r="AI233" s="143"/>
      <c r="AJ233" s="143"/>
      <c r="AK233" s="143"/>
      <c r="AL233" s="143"/>
      <c r="AM233" s="143"/>
      <c r="AN233" s="143"/>
      <c r="AO233" s="143"/>
      <c r="AP233" s="11"/>
      <c r="AQ233" s="11"/>
      <c r="AR233" s="11"/>
      <c r="AS233" s="11"/>
      <c r="AT233" s="11"/>
      <c r="AU233" s="11"/>
      <c r="AV233" s="11"/>
      <c r="AW233" s="11"/>
      <c r="AX233" s="11"/>
      <c r="AY233" s="11"/>
      <c r="AZ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c r="CS233" s="11"/>
      <c r="CT233" s="11"/>
      <c r="CU233" s="11"/>
      <c r="CV233" s="11"/>
      <c r="CW233" s="11"/>
      <c r="CX233" s="11"/>
      <c r="CY233" s="11"/>
      <c r="CZ233" s="11"/>
      <c r="DA233" s="11"/>
      <c r="DB233" s="11"/>
      <c r="DC233" s="11"/>
      <c r="DD233" s="11"/>
      <c r="DE233" s="11"/>
      <c r="DF233" s="11"/>
      <c r="DG233" s="11"/>
      <c r="DH233" s="11"/>
      <c r="DI233" s="11"/>
      <c r="DJ233" s="11"/>
      <c r="DK233" s="11"/>
      <c r="DL233" s="11"/>
      <c r="DM233" s="11"/>
      <c r="DN233" s="11"/>
      <c r="DO233" s="11"/>
      <c r="DP233" s="11"/>
      <c r="DQ233" s="11"/>
      <c r="DR233" s="11"/>
      <c r="DS233" s="11"/>
      <c r="DT233" s="11"/>
      <c r="DU233" s="11"/>
      <c r="DV233" s="11"/>
      <c r="DW233" s="11"/>
      <c r="DX233" s="11"/>
      <c r="DY233" s="11"/>
      <c r="DZ233" s="11"/>
      <c r="EA233" s="11"/>
      <c r="EB233" s="11"/>
      <c r="EC233" s="11"/>
      <c r="ED233" s="11"/>
      <c r="EE233" s="11"/>
      <c r="EF233" s="11"/>
      <c r="EG233" s="11"/>
      <c r="EH233" s="11"/>
      <c r="EI233" s="11"/>
      <c r="EJ233" s="11"/>
      <c r="EK233" s="11"/>
      <c r="EL233" s="11"/>
      <c r="EM233" s="11"/>
      <c r="EN233" s="11"/>
      <c r="EO233" s="11"/>
      <c r="EP233" s="11"/>
      <c r="EQ233" s="11"/>
      <c r="ER233" s="11"/>
      <c r="ES233" s="11"/>
      <c r="ET233" s="11"/>
      <c r="EU233" s="11"/>
      <c r="EV233" s="11"/>
      <c r="EW233" s="11"/>
      <c r="EX233" s="11"/>
      <c r="EY233" s="11"/>
      <c r="EZ233" s="11"/>
      <c r="FA233" s="11"/>
      <c r="FB233" s="11"/>
      <c r="FC233" s="11"/>
      <c r="FD233" s="11"/>
      <c r="FE233" s="11"/>
      <c r="FF233" s="11"/>
      <c r="FG233" s="11"/>
      <c r="FH233" s="11"/>
      <c r="FI233" s="11"/>
      <c r="FJ233" s="11"/>
      <c r="FK233" s="11"/>
      <c r="FL233" s="11"/>
      <c r="FM233" s="11"/>
      <c r="FN233" s="11"/>
      <c r="FO233" s="11"/>
      <c r="FP233" s="11"/>
      <c r="FQ233" s="11"/>
      <c r="FR233" s="11"/>
      <c r="FS233" s="11"/>
      <c r="FT233" s="11"/>
      <c r="FU233" s="11"/>
      <c r="FV233" s="11"/>
      <c r="FW233" s="11"/>
      <c r="FX233" s="11"/>
      <c r="FY233" s="11"/>
    </row>
    <row r="234" spans="1:181" s="17" customFormat="1" x14ac:dyDescent="0.2">
      <c r="A234" s="159" t="str">
        <f t="array" ref="A234">IF(ISERROR(INDEX(Lookup_PestUse!$A$1:$D$876,SMALL(IF(Lookup_PestUse!$B$1:$B$876='Input Data'!$C$12,ROW(Lookup_PestUse!$B$1:$B$876)),ROW(Lookup_PestUse!320:320)),1)),"",INDEX(Lookup_PestUse!$A$1:$B$876,SMALL(IF(Lookup_PestUse!$B$1:$B$876='Input Data'!$C$12,ROW(Lookup_PestUse!$B$1:$B$876)),ROW(Lookup_PestUse!320:320)),1))</f>
        <v/>
      </c>
      <c r="B234" s="165" t="str">
        <f t="array" ref="B234">IF(ISERROR(INDEX(Lookup_PestUse!$A$1:$D$876,MATCH(1,(Lookup_PestUse!$A$1:$A$876=$A234)*(Lookup_PestUse!$B$1:$B$876='Input Data'!$C$12),0),3)),"",INDEX(Lookup_PestUse!$A$1:$D$876,MATCH(1,(Lookup_PestUse!$A$1:$A$876=$A234)*(Lookup_PestUse!$B$1:$B$876='Input Data'!$C$12),0),3))</f>
        <v/>
      </c>
      <c r="C234" s="166" t="str">
        <f t="array" ref="C234">IF(ISERROR(INDEX(Lookup_PestUse!$A$1:$D$876,MATCH(1,(Lookup_PestUse!$A$1:$A$876=$A234)*(Lookup_PestUse!$B$1:$B$876='Input Data'!$C$12),0),4)),"",INDEX(Lookup_PestUse!$A$1:$D$876,MATCH(1,(Lookup_PestUse!$A$1:$A$876=$A234)*(Lookup_PestUse!$B$1:$B$876='Input Data'!$C$12),0),4))</f>
        <v/>
      </c>
      <c r="D234" s="162"/>
      <c r="E234" s="163"/>
      <c r="F234" s="152"/>
      <c r="G234" s="162"/>
      <c r="H234" s="164"/>
      <c r="I234" s="164"/>
      <c r="J234" s="164"/>
      <c r="K234" s="163"/>
      <c r="L234" s="151"/>
      <c r="M234" s="147"/>
      <c r="N234" s="147"/>
      <c r="O234" s="147"/>
      <c r="P234" s="147"/>
      <c r="Q234" s="147"/>
      <c r="R234" s="147"/>
      <c r="S234" s="147"/>
      <c r="T234" s="147"/>
      <c r="U234" s="147"/>
      <c r="V234" s="148"/>
      <c r="W234" s="151"/>
      <c r="X234" s="143"/>
      <c r="Y234" s="143"/>
      <c r="Z234" s="143"/>
      <c r="AA234" s="143"/>
      <c r="AB234" s="143"/>
      <c r="AC234" s="143"/>
      <c r="AD234" s="143"/>
      <c r="AE234" s="143"/>
      <c r="AF234" s="143"/>
      <c r="AG234" s="143"/>
      <c r="AH234" s="143"/>
      <c r="AI234" s="143"/>
      <c r="AJ234" s="143"/>
      <c r="AK234" s="143"/>
      <c r="AL234" s="143"/>
      <c r="AM234" s="143"/>
      <c r="AN234" s="143"/>
      <c r="AO234" s="143"/>
      <c r="AP234" s="11"/>
      <c r="AQ234" s="11"/>
      <c r="AR234" s="11"/>
      <c r="AS234" s="11"/>
      <c r="AT234" s="11"/>
      <c r="AU234" s="11"/>
      <c r="AV234" s="11"/>
      <c r="AW234" s="11"/>
      <c r="AX234" s="11"/>
      <c r="AY234" s="11"/>
      <c r="AZ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c r="CS234" s="11"/>
      <c r="CT234" s="11"/>
      <c r="CU234" s="11"/>
      <c r="CV234" s="11"/>
      <c r="CW234" s="11"/>
      <c r="CX234" s="11"/>
      <c r="CY234" s="11"/>
      <c r="CZ234" s="11"/>
      <c r="DA234" s="11"/>
      <c r="DB234" s="11"/>
      <c r="DC234" s="11"/>
      <c r="DD234" s="11"/>
      <c r="DE234" s="11"/>
      <c r="DF234" s="11"/>
      <c r="DG234" s="11"/>
      <c r="DH234" s="11"/>
      <c r="DI234" s="11"/>
      <c r="DJ234" s="11"/>
      <c r="DK234" s="11"/>
      <c r="DL234" s="11"/>
      <c r="DM234" s="11"/>
      <c r="DN234" s="11"/>
      <c r="DO234" s="11"/>
      <c r="DP234" s="11"/>
      <c r="DQ234" s="11"/>
      <c r="DR234" s="11"/>
      <c r="DS234" s="11"/>
      <c r="DT234" s="11"/>
      <c r="DU234" s="11"/>
      <c r="DV234" s="11"/>
      <c r="DW234" s="11"/>
      <c r="DX234" s="11"/>
      <c r="DY234" s="11"/>
      <c r="DZ234" s="11"/>
      <c r="EA234" s="11"/>
      <c r="EB234" s="11"/>
      <c r="EC234" s="11"/>
      <c r="ED234" s="11"/>
      <c r="EE234" s="11"/>
      <c r="EF234" s="11"/>
      <c r="EG234" s="11"/>
      <c r="EH234" s="11"/>
      <c r="EI234" s="11"/>
      <c r="EJ234" s="11"/>
      <c r="EK234" s="11"/>
      <c r="EL234" s="11"/>
      <c r="EM234" s="11"/>
      <c r="EN234" s="11"/>
      <c r="EO234" s="11"/>
      <c r="EP234" s="11"/>
      <c r="EQ234" s="11"/>
      <c r="ER234" s="11"/>
      <c r="ES234" s="11"/>
      <c r="ET234" s="11"/>
      <c r="EU234" s="11"/>
      <c r="EV234" s="11"/>
      <c r="EW234" s="11"/>
      <c r="EX234" s="11"/>
      <c r="EY234" s="11"/>
      <c r="EZ234" s="11"/>
      <c r="FA234" s="11"/>
      <c r="FB234" s="11"/>
      <c r="FC234" s="11"/>
      <c r="FD234" s="11"/>
      <c r="FE234" s="11"/>
      <c r="FF234" s="11"/>
      <c r="FG234" s="11"/>
      <c r="FH234" s="11"/>
      <c r="FI234" s="11"/>
      <c r="FJ234" s="11"/>
      <c r="FK234" s="11"/>
      <c r="FL234" s="11"/>
      <c r="FM234" s="11"/>
      <c r="FN234" s="11"/>
      <c r="FO234" s="11"/>
      <c r="FP234" s="11"/>
      <c r="FQ234" s="11"/>
      <c r="FR234" s="11"/>
      <c r="FS234" s="11"/>
      <c r="FT234" s="11"/>
      <c r="FU234" s="11"/>
      <c r="FV234" s="11"/>
      <c r="FW234" s="11"/>
      <c r="FX234" s="11"/>
      <c r="FY234" s="11"/>
    </row>
    <row r="235" spans="1:181" s="17" customFormat="1" x14ac:dyDescent="0.2">
      <c r="A235" s="159" t="str">
        <f t="array" ref="A235">IF(ISERROR(INDEX(Lookup_PestUse!$A$1:$D$876,SMALL(IF(Lookup_PestUse!$B$1:$B$876='Input Data'!$C$12,ROW(Lookup_PestUse!$B$1:$B$876)),ROW(Lookup_PestUse!321:321)),1)),"",INDEX(Lookup_PestUse!$A$1:$B$876,SMALL(IF(Lookup_PestUse!$B$1:$B$876='Input Data'!$C$12,ROW(Lookup_PestUse!$B$1:$B$876)),ROW(Lookup_PestUse!321:321)),1))</f>
        <v/>
      </c>
      <c r="B235" s="165" t="str">
        <f t="array" ref="B235">IF(ISERROR(INDEX(Lookup_PestUse!$A$1:$D$876,MATCH(1,(Lookup_PestUse!$A$1:$A$876=$A235)*(Lookup_PestUse!$B$1:$B$876='Input Data'!$C$12),0),3)),"",INDEX(Lookup_PestUse!$A$1:$D$876,MATCH(1,(Lookup_PestUse!$A$1:$A$876=$A235)*(Lookup_PestUse!$B$1:$B$876='Input Data'!$C$12),0),3))</f>
        <v/>
      </c>
      <c r="C235" s="166" t="str">
        <f t="array" ref="C235">IF(ISERROR(INDEX(Lookup_PestUse!$A$1:$D$876,MATCH(1,(Lookup_PestUse!$A$1:$A$876=$A235)*(Lookup_PestUse!$B$1:$B$876='Input Data'!$C$12),0),4)),"",INDEX(Lookup_PestUse!$A$1:$D$876,MATCH(1,(Lookup_PestUse!$A$1:$A$876=$A235)*(Lookup_PestUse!$B$1:$B$876='Input Data'!$C$12),0),4))</f>
        <v/>
      </c>
      <c r="D235" s="162"/>
      <c r="E235" s="163"/>
      <c r="F235" s="152"/>
      <c r="G235" s="162"/>
      <c r="H235" s="164"/>
      <c r="I235" s="164"/>
      <c r="J235" s="164"/>
      <c r="K235" s="163"/>
      <c r="L235" s="151"/>
      <c r="M235" s="147"/>
      <c r="N235" s="147"/>
      <c r="O235" s="147"/>
      <c r="P235" s="147"/>
      <c r="Q235" s="147"/>
      <c r="R235" s="147"/>
      <c r="S235" s="147"/>
      <c r="T235" s="147"/>
      <c r="U235" s="147"/>
      <c r="V235" s="148"/>
      <c r="W235" s="151"/>
      <c r="X235" s="143"/>
      <c r="Y235" s="143"/>
      <c r="Z235" s="143"/>
      <c r="AA235" s="143"/>
      <c r="AB235" s="143"/>
      <c r="AC235" s="143"/>
      <c r="AD235" s="143"/>
      <c r="AE235" s="143"/>
      <c r="AF235" s="143"/>
      <c r="AG235" s="143"/>
      <c r="AH235" s="143"/>
      <c r="AI235" s="143"/>
      <c r="AJ235" s="143"/>
      <c r="AK235" s="143"/>
      <c r="AL235" s="143"/>
      <c r="AM235" s="143"/>
      <c r="AN235" s="143"/>
      <c r="AO235" s="143"/>
      <c r="AP235" s="11"/>
      <c r="AQ235" s="11"/>
      <c r="AR235" s="11"/>
      <c r="AS235" s="11"/>
      <c r="AT235" s="11"/>
      <c r="AU235" s="11"/>
      <c r="AV235" s="11"/>
      <c r="AW235" s="11"/>
      <c r="AX235" s="11"/>
      <c r="AY235" s="11"/>
      <c r="AZ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c r="CS235" s="11"/>
      <c r="CT235" s="11"/>
      <c r="CU235" s="11"/>
      <c r="CV235" s="11"/>
      <c r="CW235" s="11"/>
      <c r="CX235" s="11"/>
      <c r="CY235" s="11"/>
      <c r="CZ235" s="11"/>
      <c r="DA235" s="11"/>
      <c r="DB235" s="11"/>
      <c r="DC235" s="11"/>
      <c r="DD235" s="11"/>
      <c r="DE235" s="11"/>
      <c r="DF235" s="11"/>
      <c r="DG235" s="11"/>
      <c r="DH235" s="11"/>
      <c r="DI235" s="11"/>
      <c r="DJ235" s="11"/>
      <c r="DK235" s="11"/>
      <c r="DL235" s="11"/>
      <c r="DM235" s="11"/>
      <c r="DN235" s="11"/>
      <c r="DO235" s="11"/>
      <c r="DP235" s="11"/>
      <c r="DQ235" s="11"/>
      <c r="DR235" s="11"/>
      <c r="DS235" s="11"/>
      <c r="DT235" s="11"/>
      <c r="DU235" s="11"/>
      <c r="DV235" s="11"/>
      <c r="DW235" s="11"/>
      <c r="DX235" s="11"/>
      <c r="DY235" s="11"/>
      <c r="DZ235" s="11"/>
      <c r="EA235" s="11"/>
      <c r="EB235" s="11"/>
      <c r="EC235" s="11"/>
      <c r="ED235" s="11"/>
      <c r="EE235" s="11"/>
      <c r="EF235" s="11"/>
      <c r="EG235" s="11"/>
      <c r="EH235" s="11"/>
      <c r="EI235" s="11"/>
      <c r="EJ235" s="11"/>
      <c r="EK235" s="11"/>
      <c r="EL235" s="11"/>
      <c r="EM235" s="11"/>
      <c r="EN235" s="11"/>
      <c r="EO235" s="11"/>
      <c r="EP235" s="11"/>
      <c r="EQ235" s="11"/>
      <c r="ER235" s="11"/>
      <c r="ES235" s="11"/>
      <c r="ET235" s="11"/>
      <c r="EU235" s="11"/>
      <c r="EV235" s="11"/>
      <c r="EW235" s="11"/>
      <c r="EX235" s="11"/>
      <c r="EY235" s="11"/>
      <c r="EZ235" s="11"/>
      <c r="FA235" s="11"/>
      <c r="FB235" s="11"/>
      <c r="FC235" s="11"/>
      <c r="FD235" s="11"/>
      <c r="FE235" s="11"/>
      <c r="FF235" s="11"/>
      <c r="FG235" s="11"/>
      <c r="FH235" s="11"/>
      <c r="FI235" s="11"/>
      <c r="FJ235" s="11"/>
      <c r="FK235" s="11"/>
      <c r="FL235" s="11"/>
      <c r="FM235" s="11"/>
      <c r="FN235" s="11"/>
      <c r="FO235" s="11"/>
      <c r="FP235" s="11"/>
      <c r="FQ235" s="11"/>
      <c r="FR235" s="11"/>
      <c r="FS235" s="11"/>
      <c r="FT235" s="11"/>
      <c r="FU235" s="11"/>
      <c r="FV235" s="11"/>
      <c r="FW235" s="11"/>
      <c r="FX235" s="11"/>
      <c r="FY235" s="11"/>
    </row>
    <row r="236" spans="1:181" s="17" customFormat="1" x14ac:dyDescent="0.2">
      <c r="A236" s="159" t="str">
        <f t="array" ref="A236">IF(ISERROR(INDEX(Lookup_PestUse!$A$1:$D$876,SMALL(IF(Lookup_PestUse!$B$1:$B$876='Input Data'!$C$12,ROW(Lookup_PestUse!$B$1:$B$876)),ROW(Lookup_PestUse!322:322)),1)),"",INDEX(Lookup_PestUse!$A$1:$B$876,SMALL(IF(Lookup_PestUse!$B$1:$B$876='Input Data'!$C$12,ROW(Lookup_PestUse!$B$1:$B$876)),ROW(Lookup_PestUse!322:322)),1))</f>
        <v/>
      </c>
      <c r="B236" s="165" t="str">
        <f t="array" ref="B236">IF(ISERROR(INDEX(Lookup_PestUse!$A$1:$D$876,MATCH(1,(Lookup_PestUse!$A$1:$A$876=$A236)*(Lookup_PestUse!$B$1:$B$876='Input Data'!$C$12),0),3)),"",INDEX(Lookup_PestUse!$A$1:$D$876,MATCH(1,(Lookup_PestUse!$A$1:$A$876=$A236)*(Lookup_PestUse!$B$1:$B$876='Input Data'!$C$12),0),3))</f>
        <v/>
      </c>
      <c r="C236" s="166" t="str">
        <f t="array" ref="C236">IF(ISERROR(INDEX(Lookup_PestUse!$A$1:$D$876,MATCH(1,(Lookup_PestUse!$A$1:$A$876=$A236)*(Lookup_PestUse!$B$1:$B$876='Input Data'!$C$12),0),4)),"",INDEX(Lookup_PestUse!$A$1:$D$876,MATCH(1,(Lookup_PestUse!$A$1:$A$876=$A236)*(Lookup_PestUse!$B$1:$B$876='Input Data'!$C$12),0),4))</f>
        <v/>
      </c>
      <c r="D236" s="162"/>
      <c r="E236" s="163"/>
      <c r="F236" s="152"/>
      <c r="G236" s="162"/>
      <c r="H236" s="164"/>
      <c r="I236" s="164"/>
      <c r="J236" s="164"/>
      <c r="K236" s="163"/>
      <c r="L236" s="151"/>
      <c r="M236" s="147"/>
      <c r="N236" s="147"/>
      <c r="O236" s="147"/>
      <c r="P236" s="147"/>
      <c r="Q236" s="147"/>
      <c r="R236" s="147"/>
      <c r="S236" s="147"/>
      <c r="T236" s="147"/>
      <c r="U236" s="147"/>
      <c r="V236" s="148"/>
      <c r="W236" s="151"/>
      <c r="X236" s="143"/>
      <c r="Y236" s="143"/>
      <c r="Z236" s="143"/>
      <c r="AA236" s="143"/>
      <c r="AB236" s="143"/>
      <c r="AC236" s="143"/>
      <c r="AD236" s="143"/>
      <c r="AE236" s="143"/>
      <c r="AF236" s="143"/>
      <c r="AG236" s="143"/>
      <c r="AH236" s="143"/>
      <c r="AI236" s="143"/>
      <c r="AJ236" s="143"/>
      <c r="AK236" s="143"/>
      <c r="AL236" s="143"/>
      <c r="AM236" s="143"/>
      <c r="AN236" s="143"/>
      <c r="AO236" s="143"/>
      <c r="AP236" s="11"/>
      <c r="AQ236" s="11"/>
      <c r="AR236" s="11"/>
      <c r="AS236" s="11"/>
      <c r="AT236" s="11"/>
      <c r="AU236" s="11"/>
      <c r="AV236" s="11"/>
      <c r="AW236" s="11"/>
      <c r="AX236" s="11"/>
      <c r="AY236" s="11"/>
      <c r="AZ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c r="CS236" s="11"/>
      <c r="CT236" s="11"/>
      <c r="CU236" s="11"/>
      <c r="CV236" s="11"/>
      <c r="CW236" s="11"/>
      <c r="CX236" s="11"/>
      <c r="CY236" s="11"/>
      <c r="CZ236" s="11"/>
      <c r="DA236" s="11"/>
      <c r="DB236" s="11"/>
      <c r="DC236" s="11"/>
      <c r="DD236" s="11"/>
      <c r="DE236" s="11"/>
      <c r="DF236" s="11"/>
      <c r="DG236" s="11"/>
      <c r="DH236" s="11"/>
      <c r="DI236" s="11"/>
      <c r="DJ236" s="11"/>
      <c r="DK236" s="11"/>
      <c r="DL236" s="11"/>
      <c r="DM236" s="11"/>
      <c r="DN236" s="11"/>
      <c r="DO236" s="11"/>
      <c r="DP236" s="11"/>
      <c r="DQ236" s="11"/>
      <c r="DR236" s="11"/>
      <c r="DS236" s="11"/>
      <c r="DT236" s="11"/>
      <c r="DU236" s="11"/>
      <c r="DV236" s="11"/>
      <c r="DW236" s="11"/>
      <c r="DX236" s="11"/>
      <c r="DY236" s="11"/>
      <c r="DZ236" s="11"/>
      <c r="EA236" s="11"/>
      <c r="EB236" s="11"/>
      <c r="EC236" s="11"/>
      <c r="ED236" s="11"/>
      <c r="EE236" s="11"/>
      <c r="EF236" s="11"/>
      <c r="EG236" s="11"/>
      <c r="EH236" s="11"/>
      <c r="EI236" s="11"/>
      <c r="EJ236" s="11"/>
      <c r="EK236" s="11"/>
      <c r="EL236" s="11"/>
      <c r="EM236" s="11"/>
      <c r="EN236" s="11"/>
      <c r="EO236" s="11"/>
      <c r="EP236" s="11"/>
      <c r="EQ236" s="11"/>
      <c r="ER236" s="11"/>
      <c r="ES236" s="11"/>
      <c r="ET236" s="11"/>
      <c r="EU236" s="11"/>
      <c r="EV236" s="11"/>
      <c r="EW236" s="11"/>
      <c r="EX236" s="11"/>
      <c r="EY236" s="11"/>
      <c r="EZ236" s="11"/>
      <c r="FA236" s="11"/>
      <c r="FB236" s="11"/>
      <c r="FC236" s="11"/>
      <c r="FD236" s="11"/>
      <c r="FE236" s="11"/>
      <c r="FF236" s="11"/>
      <c r="FG236" s="11"/>
      <c r="FH236" s="11"/>
      <c r="FI236" s="11"/>
      <c r="FJ236" s="11"/>
      <c r="FK236" s="11"/>
      <c r="FL236" s="11"/>
      <c r="FM236" s="11"/>
      <c r="FN236" s="11"/>
      <c r="FO236" s="11"/>
      <c r="FP236" s="11"/>
      <c r="FQ236" s="11"/>
      <c r="FR236" s="11"/>
      <c r="FS236" s="11"/>
      <c r="FT236" s="11"/>
      <c r="FU236" s="11"/>
      <c r="FV236" s="11"/>
      <c r="FW236" s="11"/>
      <c r="FX236" s="11"/>
      <c r="FY236" s="11"/>
    </row>
    <row r="237" spans="1:181" s="17" customFormat="1" x14ac:dyDescent="0.2">
      <c r="A237" s="159" t="str">
        <f t="array" ref="A237">IF(ISERROR(INDEX(Lookup_PestUse!$A$1:$D$876,SMALL(IF(Lookup_PestUse!$B$1:$B$876='Input Data'!$C$12,ROW(Lookup_PestUse!$B$1:$B$876)),ROW(Lookup_PestUse!323:323)),1)),"",INDEX(Lookup_PestUse!$A$1:$B$876,SMALL(IF(Lookup_PestUse!$B$1:$B$876='Input Data'!$C$12,ROW(Lookup_PestUse!$B$1:$B$876)),ROW(Lookup_PestUse!323:323)),1))</f>
        <v/>
      </c>
      <c r="B237" s="165" t="str">
        <f t="array" ref="B237">IF(ISERROR(INDEX(Lookup_PestUse!$A$1:$D$876,MATCH(1,(Lookup_PestUse!$A$1:$A$876=$A237)*(Lookup_PestUse!$B$1:$B$876='Input Data'!$C$12),0),3)),"",INDEX(Lookup_PestUse!$A$1:$D$876,MATCH(1,(Lookup_PestUse!$A$1:$A$876=$A237)*(Lookup_PestUse!$B$1:$B$876='Input Data'!$C$12),0),3))</f>
        <v/>
      </c>
      <c r="C237" s="166" t="str">
        <f t="array" ref="C237">IF(ISERROR(INDEX(Lookup_PestUse!$A$1:$D$876,MATCH(1,(Lookup_PestUse!$A$1:$A$876=$A237)*(Lookup_PestUse!$B$1:$B$876='Input Data'!$C$12),0),4)),"",INDEX(Lookup_PestUse!$A$1:$D$876,MATCH(1,(Lookup_PestUse!$A$1:$A$876=$A237)*(Lookup_PestUse!$B$1:$B$876='Input Data'!$C$12),0),4))</f>
        <v/>
      </c>
      <c r="D237" s="162"/>
      <c r="E237" s="163"/>
      <c r="F237" s="152"/>
      <c r="G237" s="162"/>
      <c r="H237" s="164"/>
      <c r="I237" s="164"/>
      <c r="J237" s="164"/>
      <c r="K237" s="163"/>
      <c r="L237" s="151"/>
      <c r="M237" s="147"/>
      <c r="N237" s="147"/>
      <c r="O237" s="147"/>
      <c r="P237" s="147"/>
      <c r="Q237" s="147"/>
      <c r="R237" s="147"/>
      <c r="S237" s="147"/>
      <c r="T237" s="147"/>
      <c r="U237" s="147"/>
      <c r="V237" s="148"/>
      <c r="W237" s="151"/>
      <c r="X237" s="143"/>
      <c r="Y237" s="143"/>
      <c r="Z237" s="143"/>
      <c r="AA237" s="143"/>
      <c r="AB237" s="143"/>
      <c r="AC237" s="143"/>
      <c r="AD237" s="143"/>
      <c r="AE237" s="143"/>
      <c r="AF237" s="143"/>
      <c r="AG237" s="143"/>
      <c r="AH237" s="143"/>
      <c r="AI237" s="143"/>
      <c r="AJ237" s="143"/>
      <c r="AK237" s="143"/>
      <c r="AL237" s="143"/>
      <c r="AM237" s="143"/>
      <c r="AN237" s="143"/>
      <c r="AO237" s="143"/>
      <c r="AP237" s="11"/>
      <c r="AQ237" s="11"/>
      <c r="AR237" s="11"/>
      <c r="AS237" s="11"/>
      <c r="AT237" s="11"/>
      <c r="AU237" s="11"/>
      <c r="AV237" s="11"/>
      <c r="AW237" s="11"/>
      <c r="AX237" s="11"/>
      <c r="AY237" s="11"/>
      <c r="AZ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c r="CS237" s="11"/>
      <c r="CT237" s="11"/>
      <c r="CU237" s="11"/>
      <c r="CV237" s="11"/>
      <c r="CW237" s="11"/>
      <c r="CX237" s="11"/>
      <c r="CY237" s="11"/>
      <c r="CZ237" s="11"/>
      <c r="DA237" s="11"/>
      <c r="DB237" s="11"/>
      <c r="DC237" s="11"/>
      <c r="DD237" s="11"/>
      <c r="DE237" s="11"/>
      <c r="DF237" s="11"/>
      <c r="DG237" s="11"/>
      <c r="DH237" s="11"/>
      <c r="DI237" s="11"/>
      <c r="DJ237" s="11"/>
      <c r="DK237" s="11"/>
      <c r="DL237" s="11"/>
      <c r="DM237" s="11"/>
      <c r="DN237" s="11"/>
      <c r="DO237" s="11"/>
      <c r="DP237" s="11"/>
      <c r="DQ237" s="11"/>
      <c r="DR237" s="11"/>
      <c r="DS237" s="11"/>
      <c r="DT237" s="11"/>
      <c r="DU237" s="11"/>
      <c r="DV237" s="11"/>
      <c r="DW237" s="11"/>
      <c r="DX237" s="11"/>
      <c r="DY237" s="11"/>
      <c r="DZ237" s="11"/>
      <c r="EA237" s="11"/>
      <c r="EB237" s="11"/>
      <c r="EC237" s="11"/>
      <c r="ED237" s="11"/>
      <c r="EE237" s="11"/>
      <c r="EF237" s="11"/>
      <c r="EG237" s="11"/>
      <c r="EH237" s="11"/>
      <c r="EI237" s="11"/>
      <c r="EJ237" s="11"/>
      <c r="EK237" s="11"/>
      <c r="EL237" s="11"/>
      <c r="EM237" s="11"/>
      <c r="EN237" s="11"/>
      <c r="EO237" s="11"/>
      <c r="EP237" s="11"/>
      <c r="EQ237" s="11"/>
      <c r="ER237" s="11"/>
      <c r="ES237" s="11"/>
      <c r="ET237" s="11"/>
      <c r="EU237" s="11"/>
      <c r="EV237" s="11"/>
      <c r="EW237" s="11"/>
      <c r="EX237" s="11"/>
      <c r="EY237" s="11"/>
      <c r="EZ237" s="11"/>
      <c r="FA237" s="11"/>
      <c r="FB237" s="11"/>
      <c r="FC237" s="11"/>
      <c r="FD237" s="11"/>
      <c r="FE237" s="11"/>
      <c r="FF237" s="11"/>
      <c r="FG237" s="11"/>
      <c r="FH237" s="11"/>
      <c r="FI237" s="11"/>
      <c r="FJ237" s="11"/>
      <c r="FK237" s="11"/>
      <c r="FL237" s="11"/>
      <c r="FM237" s="11"/>
      <c r="FN237" s="11"/>
      <c r="FO237" s="11"/>
      <c r="FP237" s="11"/>
      <c r="FQ237" s="11"/>
      <c r="FR237" s="11"/>
      <c r="FS237" s="11"/>
      <c r="FT237" s="11"/>
      <c r="FU237" s="11"/>
      <c r="FV237" s="11"/>
      <c r="FW237" s="11"/>
      <c r="FX237" s="11"/>
      <c r="FY237" s="11"/>
    </row>
    <row r="238" spans="1:181" s="17" customFormat="1" x14ac:dyDescent="0.2">
      <c r="A238" s="159" t="str">
        <f t="array" ref="A238">IF(ISERROR(INDEX(Lookup_PestUse!$A$1:$D$876,SMALL(IF(Lookup_PestUse!$B$1:$B$876='Input Data'!$C$12,ROW(Lookup_PestUse!$B$1:$B$876)),ROW(Lookup_PestUse!324:324)),1)),"",INDEX(Lookup_PestUse!$A$1:$B$876,SMALL(IF(Lookup_PestUse!$B$1:$B$876='Input Data'!$C$12,ROW(Lookup_PestUse!$B$1:$B$876)),ROW(Lookup_PestUse!324:324)),1))</f>
        <v/>
      </c>
      <c r="B238" s="165" t="str">
        <f t="array" ref="B238">IF(ISERROR(INDEX(Lookup_PestUse!$A$1:$D$876,MATCH(1,(Lookup_PestUse!$A$1:$A$876=$A238)*(Lookup_PestUse!$B$1:$B$876='Input Data'!$C$12),0),3)),"",INDEX(Lookup_PestUse!$A$1:$D$876,MATCH(1,(Lookup_PestUse!$A$1:$A$876=$A238)*(Lookup_PestUse!$B$1:$B$876='Input Data'!$C$12),0),3))</f>
        <v/>
      </c>
      <c r="C238" s="166" t="str">
        <f t="array" ref="C238">IF(ISERROR(INDEX(Lookup_PestUse!$A$1:$D$876,MATCH(1,(Lookup_PestUse!$A$1:$A$876=$A238)*(Lookup_PestUse!$B$1:$B$876='Input Data'!$C$12),0),4)),"",INDEX(Lookup_PestUse!$A$1:$D$876,MATCH(1,(Lookup_PestUse!$A$1:$A$876=$A238)*(Lookup_PestUse!$B$1:$B$876='Input Data'!$C$12),0),4))</f>
        <v/>
      </c>
      <c r="D238" s="162"/>
      <c r="E238" s="163"/>
      <c r="F238" s="152"/>
      <c r="G238" s="162"/>
      <c r="H238" s="164"/>
      <c r="I238" s="164"/>
      <c r="J238" s="164"/>
      <c r="K238" s="163"/>
      <c r="L238" s="151"/>
      <c r="M238" s="147"/>
      <c r="N238" s="147"/>
      <c r="O238" s="147"/>
      <c r="P238" s="147"/>
      <c r="Q238" s="147"/>
      <c r="R238" s="147"/>
      <c r="S238" s="147"/>
      <c r="T238" s="147"/>
      <c r="U238" s="147"/>
      <c r="V238" s="148"/>
      <c r="W238" s="151"/>
      <c r="X238" s="143"/>
      <c r="Y238" s="143"/>
      <c r="Z238" s="143"/>
      <c r="AA238" s="143"/>
      <c r="AB238" s="143"/>
      <c r="AC238" s="143"/>
      <c r="AD238" s="143"/>
      <c r="AE238" s="143"/>
      <c r="AF238" s="143"/>
      <c r="AG238" s="143"/>
      <c r="AH238" s="143"/>
      <c r="AI238" s="143"/>
      <c r="AJ238" s="143"/>
      <c r="AK238" s="143"/>
      <c r="AL238" s="143"/>
      <c r="AM238" s="143"/>
      <c r="AN238" s="143"/>
      <c r="AO238" s="143"/>
      <c r="AP238" s="11"/>
      <c r="AQ238" s="11"/>
      <c r="AR238" s="11"/>
      <c r="AS238" s="11"/>
      <c r="AT238" s="11"/>
      <c r="AU238" s="11"/>
      <c r="AV238" s="11"/>
      <c r="AW238" s="11"/>
      <c r="AX238" s="11"/>
      <c r="AY238" s="11"/>
      <c r="AZ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c r="CS238" s="11"/>
      <c r="CT238" s="11"/>
      <c r="CU238" s="11"/>
      <c r="CV238" s="11"/>
      <c r="CW238" s="11"/>
      <c r="CX238" s="11"/>
      <c r="CY238" s="11"/>
      <c r="CZ238" s="11"/>
      <c r="DA238" s="11"/>
      <c r="DB238" s="11"/>
      <c r="DC238" s="11"/>
      <c r="DD238" s="11"/>
      <c r="DE238" s="11"/>
      <c r="DF238" s="11"/>
      <c r="DG238" s="11"/>
      <c r="DH238" s="11"/>
      <c r="DI238" s="11"/>
      <c r="DJ238" s="11"/>
      <c r="DK238" s="11"/>
      <c r="DL238" s="11"/>
      <c r="DM238" s="11"/>
      <c r="DN238" s="11"/>
      <c r="DO238" s="11"/>
      <c r="DP238" s="11"/>
      <c r="DQ238" s="11"/>
      <c r="DR238" s="11"/>
      <c r="DS238" s="11"/>
      <c r="DT238" s="11"/>
      <c r="DU238" s="11"/>
      <c r="DV238" s="11"/>
      <c r="DW238" s="11"/>
      <c r="DX238" s="11"/>
      <c r="DY238" s="11"/>
      <c r="DZ238" s="11"/>
      <c r="EA238" s="11"/>
      <c r="EB238" s="11"/>
      <c r="EC238" s="11"/>
      <c r="ED238" s="11"/>
      <c r="EE238" s="11"/>
      <c r="EF238" s="11"/>
      <c r="EG238" s="11"/>
      <c r="EH238" s="11"/>
      <c r="EI238" s="11"/>
      <c r="EJ238" s="11"/>
      <c r="EK238" s="11"/>
      <c r="EL238" s="11"/>
      <c r="EM238" s="11"/>
      <c r="EN238" s="11"/>
      <c r="EO238" s="11"/>
      <c r="EP238" s="11"/>
      <c r="EQ238" s="11"/>
      <c r="ER238" s="11"/>
      <c r="ES238" s="11"/>
      <c r="ET238" s="11"/>
      <c r="EU238" s="11"/>
      <c r="EV238" s="11"/>
      <c r="EW238" s="11"/>
      <c r="EX238" s="11"/>
      <c r="EY238" s="11"/>
      <c r="EZ238" s="11"/>
      <c r="FA238" s="11"/>
      <c r="FB238" s="11"/>
      <c r="FC238" s="11"/>
      <c r="FD238" s="11"/>
      <c r="FE238" s="11"/>
      <c r="FF238" s="11"/>
      <c r="FG238" s="11"/>
      <c r="FH238" s="11"/>
      <c r="FI238" s="11"/>
      <c r="FJ238" s="11"/>
      <c r="FK238" s="11"/>
      <c r="FL238" s="11"/>
      <c r="FM238" s="11"/>
      <c r="FN238" s="11"/>
      <c r="FO238" s="11"/>
      <c r="FP238" s="11"/>
      <c r="FQ238" s="11"/>
      <c r="FR238" s="11"/>
      <c r="FS238" s="11"/>
      <c r="FT238" s="11"/>
      <c r="FU238" s="11"/>
      <c r="FV238" s="11"/>
      <c r="FW238" s="11"/>
      <c r="FX238" s="11"/>
      <c r="FY238" s="11"/>
    </row>
    <row r="239" spans="1:181" s="17" customFormat="1" x14ac:dyDescent="0.2">
      <c r="A239" s="159" t="str">
        <f t="array" ref="A239">IF(ISERROR(INDEX(Lookup_PestUse!$A$1:$D$876,SMALL(IF(Lookup_PestUse!$B$1:$B$876='Input Data'!$C$12,ROW(Lookup_PestUse!$B$1:$B$876)),ROW(Lookup_PestUse!325:325)),1)),"",INDEX(Lookup_PestUse!$A$1:$B$876,SMALL(IF(Lookup_PestUse!$B$1:$B$876='Input Data'!$C$12,ROW(Lookup_PestUse!$B$1:$B$876)),ROW(Lookup_PestUse!325:325)),1))</f>
        <v/>
      </c>
      <c r="B239" s="165" t="str">
        <f t="array" ref="B239">IF(ISERROR(INDEX(Lookup_PestUse!$A$1:$D$876,MATCH(1,(Lookup_PestUse!$A$1:$A$876=$A239)*(Lookup_PestUse!$B$1:$B$876='Input Data'!$C$12),0),3)),"",INDEX(Lookup_PestUse!$A$1:$D$876,MATCH(1,(Lookup_PestUse!$A$1:$A$876=$A239)*(Lookup_PestUse!$B$1:$B$876='Input Data'!$C$12),0),3))</f>
        <v/>
      </c>
      <c r="C239" s="166" t="str">
        <f t="array" ref="C239">IF(ISERROR(INDEX(Lookup_PestUse!$A$1:$D$876,MATCH(1,(Lookup_PestUse!$A$1:$A$876=$A239)*(Lookup_PestUse!$B$1:$B$876='Input Data'!$C$12),0),4)),"",INDEX(Lookup_PestUse!$A$1:$D$876,MATCH(1,(Lookup_PestUse!$A$1:$A$876=$A239)*(Lookup_PestUse!$B$1:$B$876='Input Data'!$C$12),0),4))</f>
        <v/>
      </c>
      <c r="D239" s="162"/>
      <c r="E239" s="163"/>
      <c r="F239" s="152"/>
      <c r="G239" s="162"/>
      <c r="H239" s="164"/>
      <c r="I239" s="164"/>
      <c r="J239" s="164"/>
      <c r="K239" s="163"/>
      <c r="L239" s="151"/>
      <c r="M239" s="147"/>
      <c r="N239" s="147"/>
      <c r="O239" s="147"/>
      <c r="P239" s="147"/>
      <c r="Q239" s="147"/>
      <c r="R239" s="147"/>
      <c r="S239" s="147"/>
      <c r="T239" s="147"/>
      <c r="U239" s="147"/>
      <c r="V239" s="148"/>
      <c r="W239" s="151"/>
      <c r="X239" s="143"/>
      <c r="Y239" s="143"/>
      <c r="Z239" s="143"/>
      <c r="AA239" s="143"/>
      <c r="AB239" s="143"/>
      <c r="AC239" s="143"/>
      <c r="AD239" s="143"/>
      <c r="AE239" s="143"/>
      <c r="AF239" s="143"/>
      <c r="AG239" s="143"/>
      <c r="AH239" s="143"/>
      <c r="AI239" s="143"/>
      <c r="AJ239" s="143"/>
      <c r="AK239" s="143"/>
      <c r="AL239" s="143"/>
      <c r="AM239" s="143"/>
      <c r="AN239" s="143"/>
      <c r="AO239" s="143"/>
      <c r="AP239" s="11"/>
      <c r="AQ239" s="11"/>
      <c r="AR239" s="11"/>
      <c r="AS239" s="11"/>
      <c r="AT239" s="11"/>
      <c r="AU239" s="11"/>
      <c r="AV239" s="11"/>
      <c r="AW239" s="11"/>
      <c r="AX239" s="11"/>
      <c r="AY239" s="11"/>
      <c r="AZ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c r="CS239" s="11"/>
      <c r="CT239" s="11"/>
      <c r="CU239" s="11"/>
      <c r="CV239" s="11"/>
      <c r="CW239" s="11"/>
      <c r="CX239" s="11"/>
      <c r="CY239" s="11"/>
      <c r="CZ239" s="11"/>
      <c r="DA239" s="11"/>
      <c r="DB239" s="11"/>
      <c r="DC239" s="11"/>
      <c r="DD239" s="11"/>
      <c r="DE239" s="11"/>
      <c r="DF239" s="11"/>
      <c r="DG239" s="11"/>
      <c r="DH239" s="11"/>
      <c r="DI239" s="11"/>
      <c r="DJ239" s="11"/>
      <c r="DK239" s="11"/>
      <c r="DL239" s="11"/>
      <c r="DM239" s="11"/>
      <c r="DN239" s="11"/>
      <c r="DO239" s="11"/>
      <c r="DP239" s="11"/>
      <c r="DQ239" s="11"/>
      <c r="DR239" s="11"/>
      <c r="DS239" s="11"/>
      <c r="DT239" s="11"/>
      <c r="DU239" s="11"/>
      <c r="DV239" s="11"/>
      <c r="DW239" s="11"/>
      <c r="DX239" s="11"/>
      <c r="DY239" s="11"/>
      <c r="DZ239" s="11"/>
      <c r="EA239" s="11"/>
      <c r="EB239" s="11"/>
      <c r="EC239" s="11"/>
      <c r="ED239" s="11"/>
      <c r="EE239" s="11"/>
      <c r="EF239" s="11"/>
      <c r="EG239" s="11"/>
      <c r="EH239" s="11"/>
      <c r="EI239" s="11"/>
      <c r="EJ239" s="11"/>
      <c r="EK239" s="11"/>
      <c r="EL239" s="11"/>
      <c r="EM239" s="11"/>
      <c r="EN239" s="11"/>
      <c r="EO239" s="11"/>
      <c r="EP239" s="11"/>
      <c r="EQ239" s="11"/>
      <c r="ER239" s="11"/>
      <c r="ES239" s="11"/>
      <c r="ET239" s="11"/>
      <c r="EU239" s="11"/>
      <c r="EV239" s="11"/>
      <c r="EW239" s="11"/>
      <c r="EX239" s="11"/>
      <c r="EY239" s="11"/>
      <c r="EZ239" s="11"/>
      <c r="FA239" s="11"/>
      <c r="FB239" s="11"/>
      <c r="FC239" s="11"/>
      <c r="FD239" s="11"/>
      <c r="FE239" s="11"/>
      <c r="FF239" s="11"/>
      <c r="FG239" s="11"/>
      <c r="FH239" s="11"/>
      <c r="FI239" s="11"/>
      <c r="FJ239" s="11"/>
      <c r="FK239" s="11"/>
      <c r="FL239" s="11"/>
      <c r="FM239" s="11"/>
      <c r="FN239" s="11"/>
      <c r="FO239" s="11"/>
      <c r="FP239" s="11"/>
      <c r="FQ239" s="11"/>
      <c r="FR239" s="11"/>
      <c r="FS239" s="11"/>
      <c r="FT239" s="11"/>
      <c r="FU239" s="11"/>
      <c r="FV239" s="11"/>
      <c r="FW239" s="11"/>
      <c r="FX239" s="11"/>
      <c r="FY239" s="11"/>
    </row>
    <row r="240" spans="1:181" s="17" customFormat="1" x14ac:dyDescent="0.2">
      <c r="A240" s="159" t="str">
        <f t="array" ref="A240">IF(ISERROR(INDEX(Lookup_PestUse!$A$1:$D$876,SMALL(IF(Lookup_PestUse!$B$1:$B$876='Input Data'!$C$12,ROW(Lookup_PestUse!$B$1:$B$876)),ROW(Lookup_PestUse!326:326)),1)),"",INDEX(Lookup_PestUse!$A$1:$B$876,SMALL(IF(Lookup_PestUse!$B$1:$B$876='Input Data'!$C$12,ROW(Lookup_PestUse!$B$1:$B$876)),ROW(Lookup_PestUse!326:326)),1))</f>
        <v/>
      </c>
      <c r="B240" s="165" t="str">
        <f t="array" ref="B240">IF(ISERROR(INDEX(Lookup_PestUse!$A$1:$D$876,MATCH(1,(Lookup_PestUse!$A$1:$A$876=$A240)*(Lookup_PestUse!$B$1:$B$876='Input Data'!$C$12),0),3)),"",INDEX(Lookup_PestUse!$A$1:$D$876,MATCH(1,(Lookup_PestUse!$A$1:$A$876=$A240)*(Lookup_PestUse!$B$1:$B$876='Input Data'!$C$12),0),3))</f>
        <v/>
      </c>
      <c r="C240" s="166" t="str">
        <f t="array" ref="C240">IF(ISERROR(INDEX(Lookup_PestUse!$A$1:$D$876,MATCH(1,(Lookup_PestUse!$A$1:$A$876=$A240)*(Lookup_PestUse!$B$1:$B$876='Input Data'!$C$12),0),4)),"",INDEX(Lookup_PestUse!$A$1:$D$876,MATCH(1,(Lookup_PestUse!$A$1:$A$876=$A240)*(Lookup_PestUse!$B$1:$B$876='Input Data'!$C$12),0),4))</f>
        <v/>
      </c>
      <c r="D240" s="162"/>
      <c r="E240" s="163"/>
      <c r="F240" s="152"/>
      <c r="G240" s="162"/>
      <c r="H240" s="164"/>
      <c r="I240" s="164"/>
      <c r="J240" s="164"/>
      <c r="K240" s="163"/>
      <c r="L240" s="151"/>
      <c r="M240" s="147"/>
      <c r="N240" s="147"/>
      <c r="O240" s="147"/>
      <c r="P240" s="147"/>
      <c r="Q240" s="147"/>
      <c r="R240" s="147"/>
      <c r="S240" s="147"/>
      <c r="T240" s="147"/>
      <c r="U240" s="147"/>
      <c r="V240" s="148"/>
      <c r="W240" s="151"/>
      <c r="X240" s="143"/>
      <c r="Y240" s="143"/>
      <c r="Z240" s="143"/>
      <c r="AA240" s="143"/>
      <c r="AB240" s="143"/>
      <c r="AC240" s="143"/>
      <c r="AD240" s="143"/>
      <c r="AE240" s="143"/>
      <c r="AF240" s="143"/>
      <c r="AG240" s="143"/>
      <c r="AH240" s="143"/>
      <c r="AI240" s="143"/>
      <c r="AJ240" s="143"/>
      <c r="AK240" s="143"/>
      <c r="AL240" s="143"/>
      <c r="AM240" s="143"/>
      <c r="AN240" s="143"/>
      <c r="AO240" s="143"/>
      <c r="AP240" s="11"/>
      <c r="AQ240" s="11"/>
      <c r="AR240" s="11"/>
      <c r="AS240" s="11"/>
      <c r="AT240" s="11"/>
      <c r="AU240" s="11"/>
      <c r="AV240" s="11"/>
      <c r="AW240" s="11"/>
      <c r="AX240" s="11"/>
      <c r="AY240" s="11"/>
      <c r="AZ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c r="CS240" s="11"/>
      <c r="CT240" s="11"/>
      <c r="CU240" s="11"/>
      <c r="CV240" s="11"/>
      <c r="CW240" s="11"/>
      <c r="CX240" s="11"/>
      <c r="CY240" s="11"/>
      <c r="CZ240" s="11"/>
      <c r="DA240" s="11"/>
      <c r="DB240" s="11"/>
      <c r="DC240" s="11"/>
      <c r="DD240" s="11"/>
      <c r="DE240" s="11"/>
      <c r="DF240" s="11"/>
      <c r="DG240" s="11"/>
      <c r="DH240" s="11"/>
      <c r="DI240" s="11"/>
      <c r="DJ240" s="11"/>
      <c r="DK240" s="11"/>
      <c r="DL240" s="11"/>
      <c r="DM240" s="11"/>
      <c r="DN240" s="11"/>
      <c r="DO240" s="11"/>
      <c r="DP240" s="11"/>
      <c r="DQ240" s="11"/>
      <c r="DR240" s="11"/>
      <c r="DS240" s="11"/>
      <c r="DT240" s="11"/>
      <c r="DU240" s="11"/>
      <c r="DV240" s="11"/>
      <c r="DW240" s="11"/>
      <c r="DX240" s="11"/>
      <c r="DY240" s="11"/>
      <c r="DZ240" s="11"/>
      <c r="EA240" s="11"/>
      <c r="EB240" s="11"/>
      <c r="EC240" s="11"/>
      <c r="ED240" s="11"/>
      <c r="EE240" s="11"/>
      <c r="EF240" s="11"/>
      <c r="EG240" s="11"/>
      <c r="EH240" s="11"/>
      <c r="EI240" s="11"/>
      <c r="EJ240" s="11"/>
      <c r="EK240" s="11"/>
      <c r="EL240" s="11"/>
      <c r="EM240" s="11"/>
      <c r="EN240" s="11"/>
      <c r="EO240" s="11"/>
      <c r="EP240" s="11"/>
      <c r="EQ240" s="11"/>
      <c r="ER240" s="11"/>
      <c r="ES240" s="11"/>
      <c r="ET240" s="11"/>
      <c r="EU240" s="11"/>
      <c r="EV240" s="11"/>
      <c r="EW240" s="11"/>
      <c r="EX240" s="11"/>
      <c r="EY240" s="11"/>
      <c r="EZ240" s="11"/>
      <c r="FA240" s="11"/>
      <c r="FB240" s="11"/>
      <c r="FC240" s="11"/>
      <c r="FD240" s="11"/>
      <c r="FE240" s="11"/>
      <c r="FF240" s="11"/>
      <c r="FG240" s="11"/>
      <c r="FH240" s="11"/>
      <c r="FI240" s="11"/>
      <c r="FJ240" s="11"/>
      <c r="FK240" s="11"/>
      <c r="FL240" s="11"/>
      <c r="FM240" s="11"/>
      <c r="FN240" s="11"/>
      <c r="FO240" s="11"/>
      <c r="FP240" s="11"/>
      <c r="FQ240" s="11"/>
      <c r="FR240" s="11"/>
      <c r="FS240" s="11"/>
      <c r="FT240" s="11"/>
      <c r="FU240" s="11"/>
      <c r="FV240" s="11"/>
      <c r="FW240" s="11"/>
      <c r="FX240" s="11"/>
      <c r="FY240" s="11"/>
    </row>
    <row r="241" spans="1:181" s="17" customFormat="1" x14ac:dyDescent="0.2">
      <c r="A241" s="159" t="str">
        <f t="array" ref="A241">IF(ISERROR(INDEX(Lookup_PestUse!$A$1:$D$876,SMALL(IF(Lookup_PestUse!$B$1:$B$876='Input Data'!$C$12,ROW(Lookup_PestUse!$B$1:$B$876)),ROW(Lookup_PestUse!327:327)),1)),"",INDEX(Lookup_PestUse!$A$1:$B$876,SMALL(IF(Lookup_PestUse!$B$1:$B$876='Input Data'!$C$12,ROW(Lookup_PestUse!$B$1:$B$876)),ROW(Lookup_PestUse!327:327)),1))</f>
        <v/>
      </c>
      <c r="B241" s="165" t="str">
        <f t="array" ref="B241">IF(ISERROR(INDEX(Lookup_PestUse!$A$1:$D$876,MATCH(1,(Lookup_PestUse!$A$1:$A$876=$A241)*(Lookup_PestUse!$B$1:$B$876='Input Data'!$C$12),0),3)),"",INDEX(Lookup_PestUse!$A$1:$D$876,MATCH(1,(Lookup_PestUse!$A$1:$A$876=$A241)*(Lookup_PestUse!$B$1:$B$876='Input Data'!$C$12),0),3))</f>
        <v/>
      </c>
      <c r="C241" s="166" t="str">
        <f t="array" ref="C241">IF(ISERROR(INDEX(Lookup_PestUse!$A$1:$D$876,MATCH(1,(Lookup_PestUse!$A$1:$A$876=$A241)*(Lookup_PestUse!$B$1:$B$876='Input Data'!$C$12),0),4)),"",INDEX(Lookup_PestUse!$A$1:$D$876,MATCH(1,(Lookup_PestUse!$A$1:$A$876=$A241)*(Lookup_PestUse!$B$1:$B$876='Input Data'!$C$12),0),4))</f>
        <v/>
      </c>
      <c r="D241" s="162"/>
      <c r="E241" s="163"/>
      <c r="F241" s="152"/>
      <c r="G241" s="162"/>
      <c r="H241" s="164"/>
      <c r="I241" s="164"/>
      <c r="J241" s="164"/>
      <c r="K241" s="163"/>
      <c r="L241" s="151"/>
      <c r="M241" s="147"/>
      <c r="N241" s="147"/>
      <c r="O241" s="147"/>
      <c r="P241" s="147"/>
      <c r="Q241" s="147"/>
      <c r="R241" s="147"/>
      <c r="S241" s="147"/>
      <c r="T241" s="147"/>
      <c r="U241" s="147"/>
      <c r="V241" s="148"/>
      <c r="W241" s="151"/>
      <c r="X241" s="143"/>
      <c r="Y241" s="143"/>
      <c r="Z241" s="143"/>
      <c r="AA241" s="143"/>
      <c r="AB241" s="143"/>
      <c r="AC241" s="143"/>
      <c r="AD241" s="143"/>
      <c r="AE241" s="143"/>
      <c r="AF241" s="143"/>
      <c r="AG241" s="143"/>
      <c r="AH241" s="143"/>
      <c r="AI241" s="143"/>
      <c r="AJ241" s="143"/>
      <c r="AK241" s="143"/>
      <c r="AL241" s="143"/>
      <c r="AM241" s="143"/>
      <c r="AN241" s="143"/>
      <c r="AO241" s="143"/>
      <c r="AP241" s="11"/>
      <c r="AQ241" s="11"/>
      <c r="AR241" s="11"/>
      <c r="AS241" s="11"/>
      <c r="AT241" s="11"/>
      <c r="AU241" s="11"/>
      <c r="AV241" s="11"/>
      <c r="AW241" s="11"/>
      <c r="AX241" s="11"/>
      <c r="AY241" s="11"/>
      <c r="AZ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c r="CS241" s="11"/>
      <c r="CT241" s="11"/>
      <c r="CU241" s="11"/>
      <c r="CV241" s="11"/>
      <c r="CW241" s="11"/>
      <c r="CX241" s="11"/>
      <c r="CY241" s="11"/>
      <c r="CZ241" s="11"/>
      <c r="DA241" s="11"/>
      <c r="DB241" s="11"/>
      <c r="DC241" s="11"/>
      <c r="DD241" s="11"/>
      <c r="DE241" s="11"/>
      <c r="DF241" s="11"/>
      <c r="DG241" s="11"/>
      <c r="DH241" s="11"/>
      <c r="DI241" s="11"/>
      <c r="DJ241" s="11"/>
      <c r="DK241" s="11"/>
      <c r="DL241" s="11"/>
      <c r="DM241" s="11"/>
      <c r="DN241" s="11"/>
      <c r="DO241" s="11"/>
      <c r="DP241" s="11"/>
      <c r="DQ241" s="11"/>
      <c r="DR241" s="11"/>
      <c r="DS241" s="11"/>
      <c r="DT241" s="11"/>
      <c r="DU241" s="11"/>
      <c r="DV241" s="11"/>
      <c r="DW241" s="11"/>
      <c r="DX241" s="11"/>
      <c r="DY241" s="11"/>
      <c r="DZ241" s="11"/>
      <c r="EA241" s="11"/>
      <c r="EB241" s="11"/>
      <c r="EC241" s="11"/>
      <c r="ED241" s="11"/>
      <c r="EE241" s="11"/>
      <c r="EF241" s="11"/>
      <c r="EG241" s="11"/>
      <c r="EH241" s="11"/>
      <c r="EI241" s="11"/>
      <c r="EJ241" s="11"/>
      <c r="EK241" s="11"/>
      <c r="EL241" s="11"/>
      <c r="EM241" s="11"/>
      <c r="EN241" s="11"/>
      <c r="EO241" s="11"/>
      <c r="EP241" s="11"/>
      <c r="EQ241" s="11"/>
      <c r="ER241" s="11"/>
      <c r="ES241" s="11"/>
      <c r="ET241" s="11"/>
      <c r="EU241" s="11"/>
      <c r="EV241" s="11"/>
      <c r="EW241" s="11"/>
      <c r="EX241" s="11"/>
      <c r="EY241" s="11"/>
      <c r="EZ241" s="11"/>
      <c r="FA241" s="11"/>
      <c r="FB241" s="11"/>
      <c r="FC241" s="11"/>
      <c r="FD241" s="11"/>
      <c r="FE241" s="11"/>
      <c r="FF241" s="11"/>
      <c r="FG241" s="11"/>
      <c r="FH241" s="11"/>
      <c r="FI241" s="11"/>
      <c r="FJ241" s="11"/>
      <c r="FK241" s="11"/>
      <c r="FL241" s="11"/>
      <c r="FM241" s="11"/>
      <c r="FN241" s="11"/>
      <c r="FO241" s="11"/>
      <c r="FP241" s="11"/>
      <c r="FQ241" s="11"/>
      <c r="FR241" s="11"/>
      <c r="FS241" s="11"/>
      <c r="FT241" s="11"/>
      <c r="FU241" s="11"/>
      <c r="FV241" s="11"/>
      <c r="FW241" s="11"/>
      <c r="FX241" s="11"/>
      <c r="FY241" s="11"/>
    </row>
    <row r="242" spans="1:181" s="17" customFormat="1" x14ac:dyDescent="0.2">
      <c r="A242" s="159" t="str">
        <f t="array" ref="A242">IF(ISERROR(INDEX(Lookup_PestUse!$A$1:$D$876,SMALL(IF(Lookup_PestUse!$B$1:$B$876='Input Data'!$C$12,ROW(Lookup_PestUse!$B$1:$B$876)),ROW(Lookup_PestUse!328:328)),1)),"",INDEX(Lookup_PestUse!$A$1:$B$876,SMALL(IF(Lookup_PestUse!$B$1:$B$876='Input Data'!$C$12,ROW(Lookup_PestUse!$B$1:$B$876)),ROW(Lookup_PestUse!328:328)),1))</f>
        <v/>
      </c>
      <c r="B242" s="165" t="str">
        <f t="array" ref="B242">IF(ISERROR(INDEX(Lookup_PestUse!$A$1:$D$876,MATCH(1,(Lookup_PestUse!$A$1:$A$876=$A242)*(Lookup_PestUse!$B$1:$B$876='Input Data'!$C$12),0),3)),"",INDEX(Lookup_PestUse!$A$1:$D$876,MATCH(1,(Lookup_PestUse!$A$1:$A$876=$A242)*(Lookup_PestUse!$B$1:$B$876='Input Data'!$C$12),0),3))</f>
        <v/>
      </c>
      <c r="C242" s="166" t="str">
        <f t="array" ref="C242">IF(ISERROR(INDEX(Lookup_PestUse!$A$1:$D$876,MATCH(1,(Lookup_PestUse!$A$1:$A$876=$A242)*(Lookup_PestUse!$B$1:$B$876='Input Data'!$C$12),0),4)),"",INDEX(Lookup_PestUse!$A$1:$D$876,MATCH(1,(Lookup_PestUse!$A$1:$A$876=$A242)*(Lookup_PestUse!$B$1:$B$876='Input Data'!$C$12),0),4))</f>
        <v/>
      </c>
      <c r="D242" s="162"/>
      <c r="E242" s="163"/>
      <c r="F242" s="152"/>
      <c r="G242" s="162"/>
      <c r="H242" s="164"/>
      <c r="I242" s="164"/>
      <c r="J242" s="164"/>
      <c r="K242" s="163"/>
      <c r="L242" s="151"/>
      <c r="M242" s="147"/>
      <c r="N242" s="147"/>
      <c r="O242" s="147"/>
      <c r="P242" s="147"/>
      <c r="Q242" s="147"/>
      <c r="R242" s="147"/>
      <c r="S242" s="147"/>
      <c r="T242" s="147"/>
      <c r="U242" s="147"/>
      <c r="V242" s="148"/>
      <c r="W242" s="151"/>
      <c r="X242" s="143"/>
      <c r="Y242" s="143"/>
      <c r="Z242" s="143"/>
      <c r="AA242" s="143"/>
      <c r="AB242" s="143"/>
      <c r="AC242" s="143"/>
      <c r="AD242" s="143"/>
      <c r="AE242" s="143"/>
      <c r="AF242" s="143"/>
      <c r="AG242" s="143"/>
      <c r="AH242" s="143"/>
      <c r="AI242" s="143"/>
      <c r="AJ242" s="143"/>
      <c r="AK242" s="143"/>
      <c r="AL242" s="143"/>
      <c r="AM242" s="143"/>
      <c r="AN242" s="143"/>
      <c r="AO242" s="143"/>
      <c r="AP242" s="11"/>
      <c r="AQ242" s="11"/>
      <c r="AR242" s="11"/>
      <c r="AS242" s="11"/>
      <c r="AT242" s="11"/>
      <c r="AU242" s="11"/>
      <c r="AV242" s="11"/>
      <c r="AW242" s="11"/>
      <c r="AX242" s="11"/>
      <c r="AY242" s="11"/>
      <c r="AZ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c r="CS242" s="11"/>
      <c r="CT242" s="11"/>
      <c r="CU242" s="11"/>
      <c r="CV242" s="11"/>
      <c r="CW242" s="11"/>
      <c r="CX242" s="11"/>
      <c r="CY242" s="11"/>
      <c r="CZ242" s="11"/>
      <c r="DA242" s="11"/>
      <c r="DB242" s="11"/>
      <c r="DC242" s="11"/>
      <c r="DD242" s="11"/>
      <c r="DE242" s="11"/>
      <c r="DF242" s="11"/>
      <c r="DG242" s="11"/>
      <c r="DH242" s="11"/>
      <c r="DI242" s="11"/>
      <c r="DJ242" s="11"/>
      <c r="DK242" s="11"/>
      <c r="DL242" s="11"/>
      <c r="DM242" s="11"/>
      <c r="DN242" s="11"/>
      <c r="DO242" s="11"/>
      <c r="DP242" s="11"/>
      <c r="DQ242" s="11"/>
      <c r="DR242" s="11"/>
      <c r="DS242" s="11"/>
      <c r="DT242" s="11"/>
      <c r="DU242" s="11"/>
      <c r="DV242" s="11"/>
      <c r="DW242" s="11"/>
      <c r="DX242" s="11"/>
      <c r="DY242" s="11"/>
      <c r="DZ242" s="11"/>
      <c r="EA242" s="11"/>
      <c r="EB242" s="11"/>
      <c r="EC242" s="11"/>
      <c r="ED242" s="11"/>
      <c r="EE242" s="11"/>
      <c r="EF242" s="11"/>
      <c r="EG242" s="11"/>
      <c r="EH242" s="11"/>
      <c r="EI242" s="11"/>
      <c r="EJ242" s="11"/>
      <c r="EK242" s="11"/>
      <c r="EL242" s="11"/>
      <c r="EM242" s="11"/>
      <c r="EN242" s="11"/>
      <c r="EO242" s="11"/>
      <c r="EP242" s="11"/>
      <c r="EQ242" s="11"/>
      <c r="ER242" s="11"/>
      <c r="ES242" s="11"/>
      <c r="ET242" s="11"/>
      <c r="EU242" s="11"/>
      <c r="EV242" s="11"/>
      <c r="EW242" s="11"/>
      <c r="EX242" s="11"/>
      <c r="EY242" s="11"/>
      <c r="EZ242" s="11"/>
      <c r="FA242" s="11"/>
      <c r="FB242" s="11"/>
      <c r="FC242" s="11"/>
      <c r="FD242" s="11"/>
      <c r="FE242" s="11"/>
      <c r="FF242" s="11"/>
      <c r="FG242" s="11"/>
      <c r="FH242" s="11"/>
      <c r="FI242" s="11"/>
      <c r="FJ242" s="11"/>
      <c r="FK242" s="11"/>
      <c r="FL242" s="11"/>
      <c r="FM242" s="11"/>
      <c r="FN242" s="11"/>
      <c r="FO242" s="11"/>
      <c r="FP242" s="11"/>
      <c r="FQ242" s="11"/>
      <c r="FR242" s="11"/>
      <c r="FS242" s="11"/>
      <c r="FT242" s="11"/>
      <c r="FU242" s="11"/>
      <c r="FV242" s="11"/>
      <c r="FW242" s="11"/>
      <c r="FX242" s="11"/>
      <c r="FY242" s="11"/>
    </row>
    <row r="243" spans="1:181" s="17" customFormat="1" x14ac:dyDescent="0.2">
      <c r="A243" s="159" t="str">
        <f t="array" ref="A243">IF(ISERROR(INDEX(Lookup_PestUse!$A$1:$D$876,SMALL(IF(Lookup_PestUse!$B$1:$B$876='Input Data'!$C$12,ROW(Lookup_PestUse!$B$1:$B$876)),ROW(Lookup_PestUse!329:329)),1)),"",INDEX(Lookup_PestUse!$A$1:$B$876,SMALL(IF(Lookup_PestUse!$B$1:$B$876='Input Data'!$C$12,ROW(Lookup_PestUse!$B$1:$B$876)),ROW(Lookup_PestUse!329:329)),1))</f>
        <v/>
      </c>
      <c r="B243" s="165" t="str">
        <f t="array" ref="B243">IF(ISERROR(INDEX(Lookup_PestUse!$A$1:$D$876,MATCH(1,(Lookup_PestUse!$A$1:$A$876=$A243)*(Lookup_PestUse!$B$1:$B$876='Input Data'!$C$12),0),3)),"",INDEX(Lookup_PestUse!$A$1:$D$876,MATCH(1,(Lookup_PestUse!$A$1:$A$876=$A243)*(Lookup_PestUse!$B$1:$B$876='Input Data'!$C$12),0),3))</f>
        <v/>
      </c>
      <c r="C243" s="166" t="str">
        <f t="array" ref="C243">IF(ISERROR(INDEX(Lookup_PestUse!$A$1:$D$876,MATCH(1,(Lookup_PestUse!$A$1:$A$876=$A243)*(Lookup_PestUse!$B$1:$B$876='Input Data'!$C$12),0),4)),"",INDEX(Lookup_PestUse!$A$1:$D$876,MATCH(1,(Lookup_PestUse!$A$1:$A$876=$A243)*(Lookup_PestUse!$B$1:$B$876='Input Data'!$C$12),0),4))</f>
        <v/>
      </c>
      <c r="D243" s="162"/>
      <c r="E243" s="163"/>
      <c r="F243" s="152"/>
      <c r="G243" s="162"/>
      <c r="H243" s="164"/>
      <c r="I243" s="164"/>
      <c r="J243" s="164"/>
      <c r="K243" s="163"/>
      <c r="L243" s="151"/>
      <c r="M243" s="147"/>
      <c r="N243" s="147"/>
      <c r="O243" s="147"/>
      <c r="P243" s="147"/>
      <c r="Q243" s="147"/>
      <c r="R243" s="147"/>
      <c r="S243" s="147"/>
      <c r="T243" s="147"/>
      <c r="U243" s="147"/>
      <c r="V243" s="148"/>
      <c r="W243" s="151"/>
      <c r="X243" s="143"/>
      <c r="Y243" s="143"/>
      <c r="Z243" s="143"/>
      <c r="AA243" s="143"/>
      <c r="AB243" s="143"/>
      <c r="AC243" s="143"/>
      <c r="AD243" s="143"/>
      <c r="AE243" s="143"/>
      <c r="AF243" s="143"/>
      <c r="AG243" s="143"/>
      <c r="AH243" s="143"/>
      <c r="AI243" s="143"/>
      <c r="AJ243" s="143"/>
      <c r="AK243" s="143"/>
      <c r="AL243" s="143"/>
      <c r="AM243" s="143"/>
      <c r="AN243" s="143"/>
      <c r="AO243" s="143"/>
      <c r="AP243" s="11"/>
      <c r="AQ243" s="11"/>
      <c r="AR243" s="11"/>
      <c r="AS243" s="11"/>
      <c r="AT243" s="11"/>
      <c r="AU243" s="11"/>
      <c r="AV243" s="11"/>
      <c r="AW243" s="11"/>
      <c r="AX243" s="11"/>
      <c r="AY243" s="11"/>
      <c r="AZ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c r="CS243" s="11"/>
      <c r="CT243" s="11"/>
      <c r="CU243" s="11"/>
      <c r="CV243" s="11"/>
      <c r="CW243" s="11"/>
      <c r="CX243" s="11"/>
      <c r="CY243" s="11"/>
      <c r="CZ243" s="11"/>
      <c r="DA243" s="11"/>
      <c r="DB243" s="11"/>
      <c r="DC243" s="11"/>
      <c r="DD243" s="11"/>
      <c r="DE243" s="11"/>
      <c r="DF243" s="11"/>
      <c r="DG243" s="11"/>
      <c r="DH243" s="11"/>
      <c r="DI243" s="11"/>
      <c r="DJ243" s="11"/>
      <c r="DK243" s="11"/>
      <c r="DL243" s="11"/>
      <c r="DM243" s="11"/>
      <c r="DN243" s="11"/>
      <c r="DO243" s="11"/>
      <c r="DP243" s="11"/>
      <c r="DQ243" s="11"/>
      <c r="DR243" s="11"/>
      <c r="DS243" s="11"/>
      <c r="DT243" s="11"/>
      <c r="DU243" s="11"/>
      <c r="DV243" s="11"/>
      <c r="DW243" s="11"/>
      <c r="DX243" s="11"/>
      <c r="DY243" s="11"/>
      <c r="DZ243" s="11"/>
      <c r="EA243" s="11"/>
      <c r="EB243" s="11"/>
      <c r="EC243" s="11"/>
      <c r="ED243" s="11"/>
      <c r="EE243" s="11"/>
      <c r="EF243" s="11"/>
      <c r="EG243" s="11"/>
      <c r="EH243" s="11"/>
      <c r="EI243" s="11"/>
      <c r="EJ243" s="11"/>
      <c r="EK243" s="11"/>
      <c r="EL243" s="11"/>
      <c r="EM243" s="11"/>
      <c r="EN243" s="11"/>
      <c r="EO243" s="11"/>
      <c r="EP243" s="11"/>
      <c r="EQ243" s="11"/>
      <c r="ER243" s="11"/>
      <c r="ES243" s="11"/>
      <c r="ET243" s="11"/>
      <c r="EU243" s="11"/>
      <c r="EV243" s="11"/>
      <c r="EW243" s="11"/>
      <c r="EX243" s="11"/>
      <c r="EY243" s="11"/>
      <c r="EZ243" s="11"/>
      <c r="FA243" s="11"/>
      <c r="FB243" s="11"/>
      <c r="FC243" s="11"/>
      <c r="FD243" s="11"/>
      <c r="FE243" s="11"/>
      <c r="FF243" s="11"/>
      <c r="FG243" s="11"/>
      <c r="FH243" s="11"/>
      <c r="FI243" s="11"/>
      <c r="FJ243" s="11"/>
      <c r="FK243" s="11"/>
      <c r="FL243" s="11"/>
      <c r="FM243" s="11"/>
      <c r="FN243" s="11"/>
      <c r="FO243" s="11"/>
      <c r="FP243" s="11"/>
      <c r="FQ243" s="11"/>
      <c r="FR243" s="11"/>
      <c r="FS243" s="11"/>
      <c r="FT243" s="11"/>
      <c r="FU243" s="11"/>
      <c r="FV243" s="11"/>
      <c r="FW243" s="11"/>
      <c r="FX243" s="11"/>
      <c r="FY243" s="11"/>
    </row>
    <row r="244" spans="1:181" s="17" customFormat="1" x14ac:dyDescent="0.2">
      <c r="A244" s="159" t="str">
        <f t="array" ref="A244">IF(ISERROR(INDEX(Lookup_PestUse!$A$1:$D$876,SMALL(IF(Lookup_PestUse!$B$1:$B$876='Input Data'!$C$12,ROW(Lookup_PestUse!$B$1:$B$876)),ROW(Lookup_PestUse!330:330)),1)),"",INDEX(Lookup_PestUse!$A$1:$B$876,SMALL(IF(Lookup_PestUse!$B$1:$B$876='Input Data'!$C$12,ROW(Lookup_PestUse!$B$1:$B$876)),ROW(Lookup_PestUse!330:330)),1))</f>
        <v/>
      </c>
      <c r="B244" s="165" t="str">
        <f t="array" ref="B244">IF(ISERROR(INDEX(Lookup_PestUse!$A$1:$D$876,MATCH(1,(Lookup_PestUse!$A$1:$A$876=$A244)*(Lookup_PestUse!$B$1:$B$876='Input Data'!$C$12),0),3)),"",INDEX(Lookup_PestUse!$A$1:$D$876,MATCH(1,(Lookup_PestUse!$A$1:$A$876=$A244)*(Lookup_PestUse!$B$1:$B$876='Input Data'!$C$12),0),3))</f>
        <v/>
      </c>
      <c r="C244" s="166" t="str">
        <f t="array" ref="C244">IF(ISERROR(INDEX(Lookup_PestUse!$A$1:$D$876,MATCH(1,(Lookup_PestUse!$A$1:$A$876=$A244)*(Lookup_PestUse!$B$1:$B$876='Input Data'!$C$12),0),4)),"",INDEX(Lookup_PestUse!$A$1:$D$876,MATCH(1,(Lookup_PestUse!$A$1:$A$876=$A244)*(Lookup_PestUse!$B$1:$B$876='Input Data'!$C$12),0),4))</f>
        <v/>
      </c>
      <c r="D244" s="162"/>
      <c r="E244" s="163"/>
      <c r="F244" s="152"/>
      <c r="G244" s="162"/>
      <c r="H244" s="164"/>
      <c r="I244" s="164"/>
      <c r="J244" s="164"/>
      <c r="K244" s="163"/>
      <c r="L244" s="151"/>
      <c r="M244" s="147"/>
      <c r="N244" s="147"/>
      <c r="O244" s="147"/>
      <c r="P244" s="147"/>
      <c r="Q244" s="147"/>
      <c r="R244" s="147"/>
      <c r="S244" s="147"/>
      <c r="T244" s="147"/>
      <c r="U244" s="147"/>
      <c r="V244" s="148"/>
      <c r="W244" s="151"/>
      <c r="X244" s="143"/>
      <c r="Y244" s="143"/>
      <c r="Z244" s="143"/>
      <c r="AA244" s="143"/>
      <c r="AB244" s="143"/>
      <c r="AC244" s="143"/>
      <c r="AD244" s="143"/>
      <c r="AE244" s="143"/>
      <c r="AF244" s="143"/>
      <c r="AG244" s="143"/>
      <c r="AH244" s="143"/>
      <c r="AI244" s="143"/>
      <c r="AJ244" s="143"/>
      <c r="AK244" s="143"/>
      <c r="AL244" s="143"/>
      <c r="AM244" s="143"/>
      <c r="AN244" s="143"/>
      <c r="AO244" s="143"/>
      <c r="AP244" s="11"/>
      <c r="AQ244" s="11"/>
      <c r="AR244" s="11"/>
      <c r="AS244" s="11"/>
      <c r="AT244" s="11"/>
      <c r="AU244" s="11"/>
      <c r="AV244" s="11"/>
      <c r="AW244" s="11"/>
      <c r="AX244" s="11"/>
      <c r="AY244" s="11"/>
      <c r="AZ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c r="CS244" s="11"/>
      <c r="CT244" s="11"/>
      <c r="CU244" s="11"/>
      <c r="CV244" s="11"/>
      <c r="CW244" s="11"/>
      <c r="CX244" s="11"/>
      <c r="CY244" s="11"/>
      <c r="CZ244" s="11"/>
      <c r="DA244" s="11"/>
      <c r="DB244" s="11"/>
      <c r="DC244" s="11"/>
      <c r="DD244" s="11"/>
      <c r="DE244" s="11"/>
      <c r="DF244" s="11"/>
      <c r="DG244" s="11"/>
      <c r="DH244" s="11"/>
      <c r="DI244" s="11"/>
      <c r="DJ244" s="11"/>
      <c r="DK244" s="11"/>
      <c r="DL244" s="11"/>
      <c r="DM244" s="11"/>
      <c r="DN244" s="11"/>
      <c r="DO244" s="11"/>
      <c r="DP244" s="11"/>
      <c r="DQ244" s="11"/>
      <c r="DR244" s="11"/>
      <c r="DS244" s="11"/>
      <c r="DT244" s="11"/>
      <c r="DU244" s="11"/>
      <c r="DV244" s="11"/>
      <c r="DW244" s="11"/>
      <c r="DX244" s="11"/>
      <c r="DY244" s="11"/>
      <c r="DZ244" s="11"/>
      <c r="EA244" s="11"/>
      <c r="EB244" s="11"/>
      <c r="EC244" s="11"/>
      <c r="ED244" s="11"/>
      <c r="EE244" s="11"/>
      <c r="EF244" s="11"/>
      <c r="EG244" s="11"/>
      <c r="EH244" s="11"/>
      <c r="EI244" s="11"/>
      <c r="EJ244" s="11"/>
      <c r="EK244" s="11"/>
      <c r="EL244" s="11"/>
      <c r="EM244" s="11"/>
      <c r="EN244" s="11"/>
      <c r="EO244" s="11"/>
      <c r="EP244" s="11"/>
      <c r="EQ244" s="11"/>
      <c r="ER244" s="11"/>
      <c r="ES244" s="11"/>
      <c r="ET244" s="11"/>
      <c r="EU244" s="11"/>
      <c r="EV244" s="11"/>
      <c r="EW244" s="11"/>
      <c r="EX244" s="11"/>
      <c r="EY244" s="11"/>
      <c r="EZ244" s="11"/>
      <c r="FA244" s="11"/>
      <c r="FB244" s="11"/>
      <c r="FC244" s="11"/>
      <c r="FD244" s="11"/>
      <c r="FE244" s="11"/>
      <c r="FF244" s="11"/>
      <c r="FG244" s="11"/>
      <c r="FH244" s="11"/>
      <c r="FI244" s="11"/>
      <c r="FJ244" s="11"/>
      <c r="FK244" s="11"/>
      <c r="FL244" s="11"/>
      <c r="FM244" s="11"/>
      <c r="FN244" s="11"/>
      <c r="FO244" s="11"/>
      <c r="FP244" s="11"/>
      <c r="FQ244" s="11"/>
      <c r="FR244" s="11"/>
      <c r="FS244" s="11"/>
      <c r="FT244" s="11"/>
      <c r="FU244" s="11"/>
      <c r="FV244" s="11"/>
      <c r="FW244" s="11"/>
      <c r="FX244" s="11"/>
      <c r="FY244" s="11"/>
    </row>
    <row r="245" spans="1:181" s="17" customFormat="1" x14ac:dyDescent="0.2">
      <c r="A245" s="159" t="str">
        <f t="array" ref="A245">IF(ISERROR(INDEX(Lookup_PestUse!$A$1:$D$876,SMALL(IF(Lookup_PestUse!$B$1:$B$876='Input Data'!$C$12,ROW(Lookup_PestUse!$B$1:$B$876)),ROW(Lookup_PestUse!331:331)),1)),"",INDEX(Lookup_PestUse!$A$1:$B$876,SMALL(IF(Lookup_PestUse!$B$1:$B$876='Input Data'!$C$12,ROW(Lookup_PestUse!$B$1:$B$876)),ROW(Lookup_PestUse!331:331)),1))</f>
        <v/>
      </c>
      <c r="B245" s="165" t="str">
        <f t="array" ref="B245">IF(ISERROR(INDEX(Lookup_PestUse!$A$1:$D$876,MATCH(1,(Lookup_PestUse!$A$1:$A$876=$A245)*(Lookup_PestUse!$B$1:$B$876='Input Data'!$C$12),0),3)),"",INDEX(Lookup_PestUse!$A$1:$D$876,MATCH(1,(Lookup_PestUse!$A$1:$A$876=$A245)*(Lookup_PestUse!$B$1:$B$876='Input Data'!$C$12),0),3))</f>
        <v/>
      </c>
      <c r="C245" s="166" t="str">
        <f t="array" ref="C245">IF(ISERROR(INDEX(Lookup_PestUse!$A$1:$D$876,MATCH(1,(Lookup_PestUse!$A$1:$A$876=$A245)*(Lookup_PestUse!$B$1:$B$876='Input Data'!$C$12),0),4)),"",INDEX(Lookup_PestUse!$A$1:$D$876,MATCH(1,(Lookup_PestUse!$A$1:$A$876=$A245)*(Lookup_PestUse!$B$1:$B$876='Input Data'!$C$12),0),4))</f>
        <v/>
      </c>
      <c r="D245" s="162"/>
      <c r="E245" s="163"/>
      <c r="F245" s="152"/>
      <c r="G245" s="162"/>
      <c r="H245" s="164"/>
      <c r="I245" s="164"/>
      <c r="J245" s="164"/>
      <c r="K245" s="163"/>
      <c r="L245" s="151"/>
      <c r="M245" s="147"/>
      <c r="N245" s="147"/>
      <c r="O245" s="147"/>
      <c r="P245" s="147"/>
      <c r="Q245" s="147"/>
      <c r="R245" s="147"/>
      <c r="S245" s="147"/>
      <c r="T245" s="147"/>
      <c r="U245" s="147"/>
      <c r="V245" s="148"/>
      <c r="W245" s="151"/>
      <c r="X245" s="143"/>
      <c r="Y245" s="143"/>
      <c r="Z245" s="143"/>
      <c r="AA245" s="143"/>
      <c r="AB245" s="143"/>
      <c r="AC245" s="143"/>
      <c r="AD245" s="143"/>
      <c r="AE245" s="143"/>
      <c r="AF245" s="143"/>
      <c r="AG245" s="143"/>
      <c r="AH245" s="143"/>
      <c r="AI245" s="143"/>
      <c r="AJ245" s="143"/>
      <c r="AK245" s="143"/>
      <c r="AL245" s="143"/>
      <c r="AM245" s="143"/>
      <c r="AN245" s="143"/>
      <c r="AO245" s="143"/>
      <c r="AP245" s="11"/>
      <c r="AQ245" s="11"/>
      <c r="AR245" s="11"/>
      <c r="AS245" s="11"/>
      <c r="AT245" s="11"/>
      <c r="AU245" s="11"/>
      <c r="AV245" s="11"/>
      <c r="AW245" s="11"/>
      <c r="AX245" s="11"/>
      <c r="AY245" s="11"/>
      <c r="AZ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c r="CS245" s="11"/>
      <c r="CT245" s="11"/>
      <c r="CU245" s="11"/>
      <c r="CV245" s="11"/>
      <c r="CW245" s="11"/>
      <c r="CX245" s="11"/>
      <c r="CY245" s="11"/>
      <c r="CZ245" s="11"/>
      <c r="DA245" s="11"/>
      <c r="DB245" s="11"/>
      <c r="DC245" s="11"/>
      <c r="DD245" s="11"/>
      <c r="DE245" s="11"/>
      <c r="DF245" s="11"/>
      <c r="DG245" s="11"/>
      <c r="DH245" s="11"/>
      <c r="DI245" s="11"/>
      <c r="DJ245" s="11"/>
      <c r="DK245" s="11"/>
      <c r="DL245" s="11"/>
      <c r="DM245" s="11"/>
      <c r="DN245" s="11"/>
      <c r="DO245" s="11"/>
      <c r="DP245" s="11"/>
      <c r="DQ245" s="11"/>
      <c r="DR245" s="11"/>
      <c r="DS245" s="11"/>
      <c r="DT245" s="11"/>
      <c r="DU245" s="11"/>
      <c r="DV245" s="11"/>
      <c r="DW245" s="11"/>
      <c r="DX245" s="11"/>
      <c r="DY245" s="11"/>
      <c r="DZ245" s="11"/>
      <c r="EA245" s="11"/>
      <c r="EB245" s="11"/>
      <c r="EC245" s="11"/>
      <c r="ED245" s="11"/>
      <c r="EE245" s="11"/>
      <c r="EF245" s="11"/>
      <c r="EG245" s="11"/>
      <c r="EH245" s="11"/>
      <c r="EI245" s="11"/>
      <c r="EJ245" s="11"/>
      <c r="EK245" s="11"/>
      <c r="EL245" s="11"/>
      <c r="EM245" s="11"/>
      <c r="EN245" s="11"/>
      <c r="EO245" s="11"/>
      <c r="EP245" s="11"/>
      <c r="EQ245" s="11"/>
      <c r="ER245" s="11"/>
      <c r="ES245" s="11"/>
      <c r="ET245" s="11"/>
      <c r="EU245" s="11"/>
      <c r="EV245" s="11"/>
      <c r="EW245" s="11"/>
      <c r="EX245" s="11"/>
      <c r="EY245" s="11"/>
      <c r="EZ245" s="11"/>
      <c r="FA245" s="11"/>
      <c r="FB245" s="11"/>
      <c r="FC245" s="11"/>
      <c r="FD245" s="11"/>
      <c r="FE245" s="11"/>
      <c r="FF245" s="11"/>
      <c r="FG245" s="11"/>
      <c r="FH245" s="11"/>
      <c r="FI245" s="11"/>
      <c r="FJ245" s="11"/>
      <c r="FK245" s="11"/>
      <c r="FL245" s="11"/>
      <c r="FM245" s="11"/>
      <c r="FN245" s="11"/>
      <c r="FO245" s="11"/>
      <c r="FP245" s="11"/>
      <c r="FQ245" s="11"/>
      <c r="FR245" s="11"/>
      <c r="FS245" s="11"/>
      <c r="FT245" s="11"/>
      <c r="FU245" s="11"/>
      <c r="FV245" s="11"/>
      <c r="FW245" s="11"/>
      <c r="FX245" s="11"/>
      <c r="FY245" s="11"/>
    </row>
    <row r="246" spans="1:181" s="17" customFormat="1" x14ac:dyDescent="0.2">
      <c r="A246" s="159" t="str">
        <f t="array" ref="A246">IF(ISERROR(INDEX(Lookup_PestUse!$A$1:$D$876,SMALL(IF(Lookup_PestUse!$B$1:$B$876='Input Data'!$C$12,ROW(Lookup_PestUse!$B$1:$B$876)),ROW(Lookup_PestUse!332:332)),1)),"",INDEX(Lookup_PestUse!$A$1:$B$876,SMALL(IF(Lookup_PestUse!$B$1:$B$876='Input Data'!$C$12,ROW(Lookup_PestUse!$B$1:$B$876)),ROW(Lookup_PestUse!332:332)),1))</f>
        <v/>
      </c>
      <c r="B246" s="165" t="str">
        <f t="array" ref="B246">IF(ISERROR(INDEX(Lookup_PestUse!$A$1:$D$876,MATCH(1,(Lookup_PestUse!$A$1:$A$876=$A246)*(Lookup_PestUse!$B$1:$B$876='Input Data'!$C$12),0),3)),"",INDEX(Lookup_PestUse!$A$1:$D$876,MATCH(1,(Lookup_PestUse!$A$1:$A$876=$A246)*(Lookup_PestUse!$B$1:$B$876='Input Data'!$C$12),0),3))</f>
        <v/>
      </c>
      <c r="C246" s="166" t="str">
        <f t="array" ref="C246">IF(ISERROR(INDEX(Lookup_PestUse!$A$1:$D$876,MATCH(1,(Lookup_PestUse!$A$1:$A$876=$A246)*(Lookup_PestUse!$B$1:$B$876='Input Data'!$C$12),0),4)),"",INDEX(Lookup_PestUse!$A$1:$D$876,MATCH(1,(Lookup_PestUse!$A$1:$A$876=$A246)*(Lookup_PestUse!$B$1:$B$876='Input Data'!$C$12),0),4))</f>
        <v/>
      </c>
      <c r="D246" s="162"/>
      <c r="E246" s="163"/>
      <c r="F246" s="152"/>
      <c r="G246" s="162"/>
      <c r="H246" s="164"/>
      <c r="I246" s="164"/>
      <c r="J246" s="164"/>
      <c r="K246" s="163"/>
      <c r="L246" s="151"/>
      <c r="M246" s="147"/>
      <c r="N246" s="147"/>
      <c r="O246" s="147"/>
      <c r="P246" s="147"/>
      <c r="Q246" s="147"/>
      <c r="R246" s="147"/>
      <c r="S246" s="147"/>
      <c r="T246" s="147"/>
      <c r="U246" s="147"/>
      <c r="V246" s="148"/>
      <c r="W246" s="151"/>
      <c r="X246" s="143"/>
      <c r="Y246" s="143"/>
      <c r="Z246" s="143"/>
      <c r="AA246" s="143"/>
      <c r="AB246" s="143"/>
      <c r="AC246" s="143"/>
      <c r="AD246" s="143"/>
      <c r="AE246" s="143"/>
      <c r="AF246" s="143"/>
      <c r="AG246" s="143"/>
      <c r="AH246" s="143"/>
      <c r="AI246" s="143"/>
      <c r="AJ246" s="143"/>
      <c r="AK246" s="143"/>
      <c r="AL246" s="143"/>
      <c r="AM246" s="143"/>
      <c r="AN246" s="143"/>
      <c r="AO246" s="143"/>
      <c r="AP246" s="11"/>
      <c r="AQ246" s="11"/>
      <c r="AR246" s="11"/>
      <c r="AS246" s="11"/>
      <c r="AT246" s="11"/>
      <c r="AU246" s="11"/>
      <c r="AV246" s="11"/>
      <c r="AW246" s="11"/>
      <c r="AX246" s="11"/>
      <c r="AY246" s="11"/>
      <c r="AZ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c r="CS246" s="11"/>
      <c r="CT246" s="11"/>
      <c r="CU246" s="11"/>
      <c r="CV246" s="11"/>
      <c r="CW246" s="11"/>
      <c r="CX246" s="11"/>
      <c r="CY246" s="11"/>
      <c r="CZ246" s="11"/>
      <c r="DA246" s="11"/>
      <c r="DB246" s="11"/>
      <c r="DC246" s="11"/>
      <c r="DD246" s="11"/>
      <c r="DE246" s="11"/>
      <c r="DF246" s="11"/>
      <c r="DG246" s="11"/>
      <c r="DH246" s="11"/>
      <c r="DI246" s="11"/>
      <c r="DJ246" s="11"/>
      <c r="DK246" s="11"/>
      <c r="DL246" s="11"/>
      <c r="DM246" s="11"/>
      <c r="DN246" s="11"/>
      <c r="DO246" s="11"/>
      <c r="DP246" s="11"/>
      <c r="DQ246" s="11"/>
      <c r="DR246" s="11"/>
      <c r="DS246" s="11"/>
      <c r="DT246" s="11"/>
      <c r="DU246" s="11"/>
      <c r="DV246" s="11"/>
      <c r="DW246" s="11"/>
      <c r="DX246" s="11"/>
      <c r="DY246" s="11"/>
      <c r="DZ246" s="11"/>
      <c r="EA246" s="11"/>
      <c r="EB246" s="11"/>
      <c r="EC246" s="11"/>
      <c r="ED246" s="11"/>
      <c r="EE246" s="11"/>
      <c r="EF246" s="11"/>
      <c r="EG246" s="11"/>
      <c r="EH246" s="11"/>
      <c r="EI246" s="11"/>
      <c r="EJ246" s="11"/>
      <c r="EK246" s="11"/>
      <c r="EL246" s="11"/>
      <c r="EM246" s="11"/>
      <c r="EN246" s="11"/>
      <c r="EO246" s="11"/>
      <c r="EP246" s="11"/>
      <c r="EQ246" s="11"/>
      <c r="ER246" s="11"/>
      <c r="ES246" s="11"/>
      <c r="ET246" s="11"/>
      <c r="EU246" s="11"/>
      <c r="EV246" s="11"/>
      <c r="EW246" s="11"/>
      <c r="EX246" s="11"/>
      <c r="EY246" s="11"/>
      <c r="EZ246" s="11"/>
      <c r="FA246" s="11"/>
      <c r="FB246" s="11"/>
      <c r="FC246" s="11"/>
      <c r="FD246" s="11"/>
      <c r="FE246" s="11"/>
      <c r="FF246" s="11"/>
      <c r="FG246" s="11"/>
      <c r="FH246" s="11"/>
      <c r="FI246" s="11"/>
      <c r="FJ246" s="11"/>
      <c r="FK246" s="11"/>
      <c r="FL246" s="11"/>
      <c r="FM246" s="11"/>
      <c r="FN246" s="11"/>
      <c r="FO246" s="11"/>
      <c r="FP246" s="11"/>
      <c r="FQ246" s="11"/>
      <c r="FR246" s="11"/>
      <c r="FS246" s="11"/>
      <c r="FT246" s="11"/>
      <c r="FU246" s="11"/>
      <c r="FV246" s="11"/>
      <c r="FW246" s="11"/>
      <c r="FX246" s="11"/>
      <c r="FY246" s="11"/>
    </row>
    <row r="247" spans="1:181" s="17" customFormat="1" x14ac:dyDescent="0.2">
      <c r="A247" s="159" t="str">
        <f t="array" ref="A247">IF(ISERROR(INDEX(Lookup_PestUse!$A$1:$D$876,SMALL(IF(Lookup_PestUse!$B$1:$B$876='Input Data'!$C$12,ROW(Lookup_PestUse!$B$1:$B$876)),ROW(Lookup_PestUse!333:333)),1)),"",INDEX(Lookup_PestUse!$A$1:$B$876,SMALL(IF(Lookup_PestUse!$B$1:$B$876='Input Data'!$C$12,ROW(Lookup_PestUse!$B$1:$B$876)),ROW(Lookup_PestUse!333:333)),1))</f>
        <v/>
      </c>
      <c r="B247" s="165" t="str">
        <f t="array" ref="B247">IF(ISERROR(INDEX(Lookup_PestUse!$A$1:$D$876,MATCH(1,(Lookup_PestUse!$A$1:$A$876=$A247)*(Lookup_PestUse!$B$1:$B$876='Input Data'!$C$12),0),3)),"",INDEX(Lookup_PestUse!$A$1:$D$876,MATCH(1,(Lookup_PestUse!$A$1:$A$876=$A247)*(Lookup_PestUse!$B$1:$B$876='Input Data'!$C$12),0),3))</f>
        <v/>
      </c>
      <c r="C247" s="166" t="str">
        <f t="array" ref="C247">IF(ISERROR(INDEX(Lookup_PestUse!$A$1:$D$876,MATCH(1,(Lookup_PestUse!$A$1:$A$876=$A247)*(Lookup_PestUse!$B$1:$B$876='Input Data'!$C$12),0),4)),"",INDEX(Lookup_PestUse!$A$1:$D$876,MATCH(1,(Lookup_PestUse!$A$1:$A$876=$A247)*(Lookup_PestUse!$B$1:$B$876='Input Data'!$C$12),0),4))</f>
        <v/>
      </c>
      <c r="D247" s="162"/>
      <c r="E247" s="163"/>
      <c r="F247" s="152"/>
      <c r="G247" s="162"/>
      <c r="H247" s="164"/>
      <c r="I247" s="164"/>
      <c r="J247" s="164"/>
      <c r="K247" s="163"/>
      <c r="L247" s="151"/>
      <c r="M247" s="147"/>
      <c r="N247" s="147"/>
      <c r="O247" s="147"/>
      <c r="P247" s="147"/>
      <c r="Q247" s="147"/>
      <c r="R247" s="147"/>
      <c r="S247" s="147"/>
      <c r="T247" s="147"/>
      <c r="U247" s="147"/>
      <c r="V247" s="148"/>
      <c r="W247" s="151"/>
      <c r="X247" s="143"/>
      <c r="Y247" s="143"/>
      <c r="Z247" s="143"/>
      <c r="AA247" s="143"/>
      <c r="AB247" s="143"/>
      <c r="AC247" s="143"/>
      <c r="AD247" s="143"/>
      <c r="AE247" s="143"/>
      <c r="AF247" s="143"/>
      <c r="AG247" s="143"/>
      <c r="AH247" s="143"/>
      <c r="AI247" s="143"/>
      <c r="AJ247" s="143"/>
      <c r="AK247" s="143"/>
      <c r="AL247" s="143"/>
      <c r="AM247" s="143"/>
      <c r="AN247" s="143"/>
      <c r="AO247" s="143"/>
      <c r="AP247" s="11"/>
      <c r="AQ247" s="11"/>
      <c r="AR247" s="11"/>
      <c r="AS247" s="11"/>
      <c r="AT247" s="11"/>
      <c r="AU247" s="11"/>
      <c r="AV247" s="11"/>
      <c r="AW247" s="11"/>
      <c r="AX247" s="11"/>
      <c r="AY247" s="11"/>
      <c r="AZ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c r="CS247" s="11"/>
      <c r="CT247" s="11"/>
      <c r="CU247" s="11"/>
      <c r="CV247" s="11"/>
      <c r="CW247" s="11"/>
      <c r="CX247" s="11"/>
      <c r="CY247" s="11"/>
      <c r="CZ247" s="11"/>
      <c r="DA247" s="11"/>
      <c r="DB247" s="11"/>
      <c r="DC247" s="11"/>
      <c r="DD247" s="11"/>
      <c r="DE247" s="11"/>
      <c r="DF247" s="11"/>
      <c r="DG247" s="11"/>
      <c r="DH247" s="11"/>
      <c r="DI247" s="11"/>
      <c r="DJ247" s="11"/>
      <c r="DK247" s="11"/>
      <c r="DL247" s="11"/>
      <c r="DM247" s="11"/>
      <c r="DN247" s="11"/>
      <c r="DO247" s="11"/>
      <c r="DP247" s="11"/>
      <c r="DQ247" s="11"/>
      <c r="DR247" s="11"/>
      <c r="DS247" s="11"/>
      <c r="DT247" s="11"/>
      <c r="DU247" s="11"/>
      <c r="DV247" s="11"/>
      <c r="DW247" s="11"/>
      <c r="DX247" s="11"/>
      <c r="DY247" s="11"/>
      <c r="DZ247" s="11"/>
      <c r="EA247" s="11"/>
      <c r="EB247" s="11"/>
      <c r="EC247" s="11"/>
      <c r="ED247" s="11"/>
      <c r="EE247" s="11"/>
      <c r="EF247" s="11"/>
      <c r="EG247" s="11"/>
      <c r="EH247" s="11"/>
      <c r="EI247" s="11"/>
      <c r="EJ247" s="11"/>
      <c r="EK247" s="11"/>
      <c r="EL247" s="11"/>
      <c r="EM247" s="11"/>
      <c r="EN247" s="11"/>
      <c r="EO247" s="11"/>
      <c r="EP247" s="11"/>
      <c r="EQ247" s="11"/>
      <c r="ER247" s="11"/>
      <c r="ES247" s="11"/>
      <c r="ET247" s="11"/>
      <c r="EU247" s="11"/>
      <c r="EV247" s="11"/>
      <c r="EW247" s="11"/>
      <c r="EX247" s="11"/>
      <c r="EY247" s="11"/>
      <c r="EZ247" s="11"/>
      <c r="FA247" s="11"/>
      <c r="FB247" s="11"/>
      <c r="FC247" s="11"/>
      <c r="FD247" s="11"/>
      <c r="FE247" s="11"/>
      <c r="FF247" s="11"/>
      <c r="FG247" s="11"/>
      <c r="FH247" s="11"/>
      <c r="FI247" s="11"/>
      <c r="FJ247" s="11"/>
      <c r="FK247" s="11"/>
      <c r="FL247" s="11"/>
      <c r="FM247" s="11"/>
      <c r="FN247" s="11"/>
      <c r="FO247" s="11"/>
      <c r="FP247" s="11"/>
      <c r="FQ247" s="11"/>
      <c r="FR247" s="11"/>
      <c r="FS247" s="11"/>
      <c r="FT247" s="11"/>
      <c r="FU247" s="11"/>
      <c r="FV247" s="11"/>
      <c r="FW247" s="11"/>
      <c r="FX247" s="11"/>
      <c r="FY247" s="11"/>
    </row>
    <row r="248" spans="1:181" s="17" customFormat="1" x14ac:dyDescent="0.2">
      <c r="A248" s="159" t="str">
        <f t="array" ref="A248">IF(ISERROR(INDEX(Lookup_PestUse!$A$1:$D$876,SMALL(IF(Lookup_PestUse!$B$1:$B$876='Input Data'!$C$12,ROW(Lookup_PestUse!$B$1:$B$876)),ROW(Lookup_PestUse!334:334)),1)),"",INDEX(Lookup_PestUse!$A$1:$B$876,SMALL(IF(Lookup_PestUse!$B$1:$B$876='Input Data'!$C$12,ROW(Lookup_PestUse!$B$1:$B$876)),ROW(Lookup_PestUse!334:334)),1))</f>
        <v/>
      </c>
      <c r="B248" s="165" t="str">
        <f t="array" ref="B248">IF(ISERROR(INDEX(Lookup_PestUse!$A$1:$D$876,MATCH(1,(Lookup_PestUse!$A$1:$A$876=$A248)*(Lookup_PestUse!$B$1:$B$876='Input Data'!$C$12),0),3)),"",INDEX(Lookup_PestUse!$A$1:$D$876,MATCH(1,(Lookup_PestUse!$A$1:$A$876=$A248)*(Lookup_PestUse!$B$1:$B$876='Input Data'!$C$12),0),3))</f>
        <v/>
      </c>
      <c r="C248" s="166" t="str">
        <f t="array" ref="C248">IF(ISERROR(INDEX(Lookup_PestUse!$A$1:$D$876,MATCH(1,(Lookup_PestUse!$A$1:$A$876=$A248)*(Lookup_PestUse!$B$1:$B$876='Input Data'!$C$12),0),4)),"",INDEX(Lookup_PestUse!$A$1:$D$876,MATCH(1,(Lookup_PestUse!$A$1:$A$876=$A248)*(Lookup_PestUse!$B$1:$B$876='Input Data'!$C$12),0),4))</f>
        <v/>
      </c>
      <c r="D248" s="162"/>
      <c r="E248" s="163"/>
      <c r="F248" s="152"/>
      <c r="G248" s="162"/>
      <c r="H248" s="164"/>
      <c r="I248" s="164"/>
      <c r="J248" s="164"/>
      <c r="K248" s="163"/>
      <c r="L248" s="151"/>
      <c r="M248" s="147"/>
      <c r="N248" s="147"/>
      <c r="O248" s="147"/>
      <c r="P248" s="147"/>
      <c r="Q248" s="147"/>
      <c r="R248" s="147"/>
      <c r="S248" s="147"/>
      <c r="T248" s="147"/>
      <c r="U248" s="147"/>
      <c r="V248" s="148"/>
      <c r="W248" s="151"/>
      <c r="X248" s="143"/>
      <c r="Y248" s="143"/>
      <c r="Z248" s="143"/>
      <c r="AA248" s="143"/>
      <c r="AB248" s="143"/>
      <c r="AC248" s="143"/>
      <c r="AD248" s="143"/>
      <c r="AE248" s="143"/>
      <c r="AF248" s="143"/>
      <c r="AG248" s="143"/>
      <c r="AH248" s="143"/>
      <c r="AI248" s="143"/>
      <c r="AJ248" s="143"/>
      <c r="AK248" s="143"/>
      <c r="AL248" s="143"/>
      <c r="AM248" s="143"/>
      <c r="AN248" s="143"/>
      <c r="AO248" s="143"/>
      <c r="AP248" s="11"/>
      <c r="AQ248" s="11"/>
      <c r="AR248" s="11"/>
      <c r="AS248" s="11"/>
      <c r="AT248" s="11"/>
      <c r="AU248" s="11"/>
      <c r="AV248" s="11"/>
      <c r="AW248" s="11"/>
      <c r="AX248" s="11"/>
      <c r="AY248" s="11"/>
      <c r="AZ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c r="CS248" s="11"/>
      <c r="CT248" s="11"/>
      <c r="CU248" s="11"/>
      <c r="CV248" s="11"/>
      <c r="CW248" s="11"/>
      <c r="CX248" s="11"/>
      <c r="CY248" s="11"/>
      <c r="CZ248" s="11"/>
      <c r="DA248" s="11"/>
      <c r="DB248" s="11"/>
      <c r="DC248" s="11"/>
      <c r="DD248" s="11"/>
      <c r="DE248" s="11"/>
      <c r="DF248" s="11"/>
      <c r="DG248" s="11"/>
      <c r="DH248" s="11"/>
      <c r="DI248" s="11"/>
      <c r="DJ248" s="11"/>
      <c r="DK248" s="11"/>
      <c r="DL248" s="11"/>
      <c r="DM248" s="11"/>
      <c r="DN248" s="11"/>
      <c r="DO248" s="11"/>
      <c r="DP248" s="11"/>
      <c r="DQ248" s="11"/>
      <c r="DR248" s="11"/>
      <c r="DS248" s="11"/>
      <c r="DT248" s="11"/>
      <c r="DU248" s="11"/>
      <c r="DV248" s="11"/>
      <c r="DW248" s="11"/>
      <c r="DX248" s="11"/>
      <c r="DY248" s="11"/>
      <c r="DZ248" s="11"/>
      <c r="EA248" s="11"/>
      <c r="EB248" s="11"/>
      <c r="EC248" s="11"/>
      <c r="ED248" s="11"/>
      <c r="EE248" s="11"/>
      <c r="EF248" s="11"/>
      <c r="EG248" s="11"/>
      <c r="EH248" s="11"/>
      <c r="EI248" s="11"/>
      <c r="EJ248" s="11"/>
      <c r="EK248" s="11"/>
      <c r="EL248" s="11"/>
      <c r="EM248" s="11"/>
      <c r="EN248" s="11"/>
      <c r="EO248" s="11"/>
      <c r="EP248" s="11"/>
      <c r="EQ248" s="11"/>
      <c r="ER248" s="11"/>
      <c r="ES248" s="11"/>
      <c r="ET248" s="11"/>
      <c r="EU248" s="11"/>
      <c r="EV248" s="11"/>
      <c r="EW248" s="11"/>
      <c r="EX248" s="11"/>
      <c r="EY248" s="11"/>
      <c r="EZ248" s="11"/>
      <c r="FA248" s="11"/>
      <c r="FB248" s="11"/>
      <c r="FC248" s="11"/>
      <c r="FD248" s="11"/>
      <c r="FE248" s="11"/>
      <c r="FF248" s="11"/>
      <c r="FG248" s="11"/>
      <c r="FH248" s="11"/>
      <c r="FI248" s="11"/>
      <c r="FJ248" s="11"/>
      <c r="FK248" s="11"/>
      <c r="FL248" s="11"/>
      <c r="FM248" s="11"/>
      <c r="FN248" s="11"/>
      <c r="FO248" s="11"/>
      <c r="FP248" s="11"/>
      <c r="FQ248" s="11"/>
      <c r="FR248" s="11"/>
      <c r="FS248" s="11"/>
      <c r="FT248" s="11"/>
      <c r="FU248" s="11"/>
      <c r="FV248" s="11"/>
      <c r="FW248" s="11"/>
      <c r="FX248" s="11"/>
      <c r="FY248" s="11"/>
    </row>
    <row r="249" spans="1:181" s="17" customFormat="1" x14ac:dyDescent="0.2">
      <c r="A249" s="159" t="str">
        <f t="array" ref="A249">IF(ISERROR(INDEX(Lookup_PestUse!$A$1:$D$876,SMALL(IF(Lookup_PestUse!$B$1:$B$876='Input Data'!$C$12,ROW(Lookup_PestUse!$B$1:$B$876)),ROW(Lookup_PestUse!335:335)),1)),"",INDEX(Lookup_PestUse!$A$1:$B$876,SMALL(IF(Lookup_PestUse!$B$1:$B$876='Input Data'!$C$12,ROW(Lookup_PestUse!$B$1:$B$876)),ROW(Lookup_PestUse!335:335)),1))</f>
        <v/>
      </c>
      <c r="B249" s="165" t="str">
        <f t="array" ref="B249">IF(ISERROR(INDEX(Lookup_PestUse!$A$1:$D$876,MATCH(1,(Lookup_PestUse!$A$1:$A$876=$A249)*(Lookup_PestUse!$B$1:$B$876='Input Data'!$C$12),0),3)),"",INDEX(Lookup_PestUse!$A$1:$D$876,MATCH(1,(Lookup_PestUse!$A$1:$A$876=$A249)*(Lookup_PestUse!$B$1:$B$876='Input Data'!$C$12),0),3))</f>
        <v/>
      </c>
      <c r="C249" s="166" t="str">
        <f t="array" ref="C249">IF(ISERROR(INDEX(Lookup_PestUse!$A$1:$D$876,MATCH(1,(Lookup_PestUse!$A$1:$A$876=$A249)*(Lookup_PestUse!$B$1:$B$876='Input Data'!$C$12),0),4)),"",INDEX(Lookup_PestUse!$A$1:$D$876,MATCH(1,(Lookup_PestUse!$A$1:$A$876=$A249)*(Lookup_PestUse!$B$1:$B$876='Input Data'!$C$12),0),4))</f>
        <v/>
      </c>
      <c r="D249" s="162"/>
      <c r="E249" s="163"/>
      <c r="F249" s="152"/>
      <c r="G249" s="162"/>
      <c r="H249" s="164"/>
      <c r="I249" s="164"/>
      <c r="J249" s="164"/>
      <c r="K249" s="163"/>
      <c r="L249" s="151"/>
      <c r="M249" s="147"/>
      <c r="N249" s="147"/>
      <c r="O249" s="147"/>
      <c r="P249" s="147"/>
      <c r="Q249" s="147"/>
      <c r="R249" s="147"/>
      <c r="S249" s="147"/>
      <c r="T249" s="147"/>
      <c r="U249" s="147"/>
      <c r="V249" s="148"/>
      <c r="W249" s="151"/>
      <c r="X249" s="143"/>
      <c r="Y249" s="143"/>
      <c r="Z249" s="143"/>
      <c r="AA249" s="143"/>
      <c r="AB249" s="143"/>
      <c r="AC249" s="143"/>
      <c r="AD249" s="143"/>
      <c r="AE249" s="143"/>
      <c r="AF249" s="143"/>
      <c r="AG249" s="143"/>
      <c r="AH249" s="143"/>
      <c r="AI249" s="143"/>
      <c r="AJ249" s="143"/>
      <c r="AK249" s="143"/>
      <c r="AL249" s="143"/>
      <c r="AM249" s="143"/>
      <c r="AN249" s="143"/>
      <c r="AO249" s="143"/>
      <c r="AP249" s="11"/>
      <c r="AQ249" s="11"/>
      <c r="AR249" s="11"/>
      <c r="AS249" s="11"/>
      <c r="AT249" s="11"/>
      <c r="AU249" s="11"/>
      <c r="AV249" s="11"/>
      <c r="AW249" s="11"/>
      <c r="AX249" s="11"/>
      <c r="AY249" s="11"/>
      <c r="AZ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c r="CS249" s="11"/>
      <c r="CT249" s="11"/>
      <c r="CU249" s="11"/>
      <c r="CV249" s="11"/>
      <c r="CW249" s="11"/>
      <c r="CX249" s="11"/>
      <c r="CY249" s="11"/>
      <c r="CZ249" s="11"/>
      <c r="DA249" s="11"/>
      <c r="DB249" s="11"/>
      <c r="DC249" s="11"/>
      <c r="DD249" s="11"/>
      <c r="DE249" s="11"/>
      <c r="DF249" s="11"/>
      <c r="DG249" s="11"/>
      <c r="DH249" s="11"/>
      <c r="DI249" s="11"/>
      <c r="DJ249" s="11"/>
      <c r="DK249" s="11"/>
      <c r="DL249" s="11"/>
      <c r="DM249" s="11"/>
      <c r="DN249" s="11"/>
      <c r="DO249" s="11"/>
      <c r="DP249" s="11"/>
      <c r="DQ249" s="11"/>
      <c r="DR249" s="11"/>
      <c r="DS249" s="11"/>
      <c r="DT249" s="11"/>
      <c r="DU249" s="11"/>
      <c r="DV249" s="11"/>
      <c r="DW249" s="11"/>
      <c r="DX249" s="11"/>
      <c r="DY249" s="11"/>
      <c r="DZ249" s="11"/>
      <c r="EA249" s="11"/>
      <c r="EB249" s="11"/>
      <c r="EC249" s="11"/>
      <c r="ED249" s="11"/>
      <c r="EE249" s="11"/>
      <c r="EF249" s="11"/>
      <c r="EG249" s="11"/>
      <c r="EH249" s="11"/>
      <c r="EI249" s="11"/>
      <c r="EJ249" s="11"/>
      <c r="EK249" s="11"/>
      <c r="EL249" s="11"/>
      <c r="EM249" s="11"/>
      <c r="EN249" s="11"/>
      <c r="EO249" s="11"/>
      <c r="EP249" s="11"/>
      <c r="EQ249" s="11"/>
      <c r="ER249" s="11"/>
      <c r="ES249" s="11"/>
      <c r="ET249" s="11"/>
      <c r="EU249" s="11"/>
      <c r="EV249" s="11"/>
      <c r="EW249" s="11"/>
      <c r="EX249" s="11"/>
      <c r="EY249" s="11"/>
      <c r="EZ249" s="11"/>
      <c r="FA249" s="11"/>
      <c r="FB249" s="11"/>
      <c r="FC249" s="11"/>
      <c r="FD249" s="11"/>
      <c r="FE249" s="11"/>
      <c r="FF249" s="11"/>
      <c r="FG249" s="11"/>
      <c r="FH249" s="11"/>
      <c r="FI249" s="11"/>
      <c r="FJ249" s="11"/>
      <c r="FK249" s="11"/>
      <c r="FL249" s="11"/>
      <c r="FM249" s="11"/>
      <c r="FN249" s="11"/>
      <c r="FO249" s="11"/>
      <c r="FP249" s="11"/>
      <c r="FQ249" s="11"/>
      <c r="FR249" s="11"/>
      <c r="FS249" s="11"/>
      <c r="FT249" s="11"/>
      <c r="FU249" s="11"/>
      <c r="FV249" s="11"/>
      <c r="FW249" s="11"/>
      <c r="FX249" s="11"/>
      <c r="FY249" s="11"/>
    </row>
    <row r="250" spans="1:181" s="17" customFormat="1" x14ac:dyDescent="0.2">
      <c r="A250" s="159" t="str">
        <f t="array" ref="A250">IF(ISERROR(INDEX(Lookup_PestUse!$A$1:$D$876,SMALL(IF(Lookup_PestUse!$B$1:$B$876='Input Data'!$C$12,ROW(Lookup_PestUse!$B$1:$B$876)),ROW(Lookup_PestUse!336:336)),1)),"",INDEX(Lookup_PestUse!$A$1:$B$876,SMALL(IF(Lookup_PestUse!$B$1:$B$876='Input Data'!$C$12,ROW(Lookup_PestUse!$B$1:$B$876)),ROW(Lookup_PestUse!336:336)),1))</f>
        <v/>
      </c>
      <c r="B250" s="165" t="str">
        <f t="array" ref="B250">IF(ISERROR(INDEX(Lookup_PestUse!$A$1:$D$876,MATCH(1,(Lookup_PestUse!$A$1:$A$876=$A250)*(Lookup_PestUse!$B$1:$B$876='Input Data'!$C$12),0),3)),"",INDEX(Lookup_PestUse!$A$1:$D$876,MATCH(1,(Lookup_PestUse!$A$1:$A$876=$A250)*(Lookup_PestUse!$B$1:$B$876='Input Data'!$C$12),0),3))</f>
        <v/>
      </c>
      <c r="C250" s="166" t="str">
        <f t="array" ref="C250">IF(ISERROR(INDEX(Lookup_PestUse!$A$1:$D$876,MATCH(1,(Lookup_PestUse!$A$1:$A$876=$A250)*(Lookup_PestUse!$B$1:$B$876='Input Data'!$C$12),0),4)),"",INDEX(Lookup_PestUse!$A$1:$D$876,MATCH(1,(Lookup_PestUse!$A$1:$A$876=$A250)*(Lookup_PestUse!$B$1:$B$876='Input Data'!$C$12),0),4))</f>
        <v/>
      </c>
      <c r="D250" s="162"/>
      <c r="E250" s="163"/>
      <c r="F250" s="152"/>
      <c r="G250" s="162"/>
      <c r="H250" s="164"/>
      <c r="I250" s="164"/>
      <c r="J250" s="164"/>
      <c r="K250" s="163"/>
      <c r="L250" s="151"/>
      <c r="M250" s="147"/>
      <c r="N250" s="147"/>
      <c r="O250" s="147"/>
      <c r="P250" s="147"/>
      <c r="Q250" s="147"/>
      <c r="R250" s="147"/>
      <c r="S250" s="147"/>
      <c r="T250" s="147"/>
      <c r="U250" s="147"/>
      <c r="V250" s="148"/>
      <c r="W250" s="151"/>
      <c r="X250" s="143"/>
      <c r="Y250" s="143"/>
      <c r="Z250" s="143"/>
      <c r="AA250" s="143"/>
      <c r="AB250" s="143"/>
      <c r="AC250" s="143"/>
      <c r="AD250" s="143"/>
      <c r="AE250" s="143"/>
      <c r="AF250" s="143"/>
      <c r="AG250" s="143"/>
      <c r="AH250" s="143"/>
      <c r="AI250" s="143"/>
      <c r="AJ250" s="143"/>
      <c r="AK250" s="143"/>
      <c r="AL250" s="143"/>
      <c r="AM250" s="143"/>
      <c r="AN250" s="143"/>
      <c r="AO250" s="143"/>
      <c r="AP250" s="11"/>
      <c r="AQ250" s="11"/>
      <c r="AR250" s="11"/>
      <c r="AS250" s="11"/>
      <c r="AT250" s="11"/>
      <c r="AU250" s="11"/>
      <c r="AV250" s="11"/>
      <c r="AW250" s="11"/>
      <c r="AX250" s="11"/>
      <c r="AY250" s="11"/>
      <c r="AZ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c r="CS250" s="11"/>
      <c r="CT250" s="11"/>
      <c r="CU250" s="11"/>
      <c r="CV250" s="11"/>
      <c r="CW250" s="11"/>
      <c r="CX250" s="11"/>
      <c r="CY250" s="11"/>
      <c r="CZ250" s="11"/>
      <c r="DA250" s="11"/>
      <c r="DB250" s="11"/>
      <c r="DC250" s="11"/>
      <c r="DD250" s="11"/>
      <c r="DE250" s="11"/>
      <c r="DF250" s="11"/>
      <c r="DG250" s="11"/>
      <c r="DH250" s="11"/>
      <c r="DI250" s="11"/>
      <c r="DJ250" s="11"/>
      <c r="DK250" s="11"/>
      <c r="DL250" s="11"/>
      <c r="DM250" s="11"/>
      <c r="DN250" s="11"/>
      <c r="DO250" s="11"/>
      <c r="DP250" s="11"/>
      <c r="DQ250" s="11"/>
      <c r="DR250" s="11"/>
      <c r="DS250" s="11"/>
      <c r="DT250" s="11"/>
      <c r="DU250" s="11"/>
      <c r="DV250" s="11"/>
      <c r="DW250" s="11"/>
      <c r="DX250" s="11"/>
      <c r="DY250" s="11"/>
      <c r="DZ250" s="11"/>
      <c r="EA250" s="11"/>
      <c r="EB250" s="11"/>
      <c r="EC250" s="11"/>
      <c r="ED250" s="11"/>
      <c r="EE250" s="11"/>
      <c r="EF250" s="11"/>
      <c r="EG250" s="11"/>
      <c r="EH250" s="11"/>
      <c r="EI250" s="11"/>
      <c r="EJ250" s="11"/>
      <c r="EK250" s="11"/>
      <c r="EL250" s="11"/>
      <c r="EM250" s="11"/>
      <c r="EN250" s="11"/>
      <c r="EO250" s="11"/>
      <c r="EP250" s="11"/>
      <c r="EQ250" s="11"/>
      <c r="ER250" s="11"/>
      <c r="ES250" s="11"/>
      <c r="ET250" s="11"/>
      <c r="EU250" s="11"/>
      <c r="EV250" s="11"/>
      <c r="EW250" s="11"/>
      <c r="EX250" s="11"/>
      <c r="EY250" s="11"/>
      <c r="EZ250" s="11"/>
      <c r="FA250" s="11"/>
      <c r="FB250" s="11"/>
      <c r="FC250" s="11"/>
      <c r="FD250" s="11"/>
      <c r="FE250" s="11"/>
      <c r="FF250" s="11"/>
      <c r="FG250" s="11"/>
      <c r="FH250" s="11"/>
      <c r="FI250" s="11"/>
      <c r="FJ250" s="11"/>
      <c r="FK250" s="11"/>
      <c r="FL250" s="11"/>
      <c r="FM250" s="11"/>
      <c r="FN250" s="11"/>
      <c r="FO250" s="11"/>
      <c r="FP250" s="11"/>
      <c r="FQ250" s="11"/>
      <c r="FR250" s="11"/>
      <c r="FS250" s="11"/>
      <c r="FT250" s="11"/>
      <c r="FU250" s="11"/>
      <c r="FV250" s="11"/>
      <c r="FW250" s="11"/>
      <c r="FX250" s="11"/>
      <c r="FY250" s="11"/>
    </row>
    <row r="251" spans="1:181" s="17" customFormat="1" x14ac:dyDescent="0.2">
      <c r="A251" s="159" t="str">
        <f t="array" ref="A251">IF(ISERROR(INDEX(Lookup_PestUse!$A$1:$D$876,SMALL(IF(Lookup_PestUse!$B$1:$B$876='Input Data'!$C$12,ROW(Lookup_PestUse!$B$1:$B$876)),ROW(Lookup_PestUse!337:337)),1)),"",INDEX(Lookup_PestUse!$A$1:$B$876,SMALL(IF(Lookup_PestUse!$B$1:$B$876='Input Data'!$C$12,ROW(Lookup_PestUse!$B$1:$B$876)),ROW(Lookup_PestUse!337:337)),1))</f>
        <v/>
      </c>
      <c r="B251" s="165" t="str">
        <f t="array" ref="B251">IF(ISERROR(INDEX(Lookup_PestUse!$A$1:$D$876,MATCH(1,(Lookup_PestUse!$A$1:$A$876=$A251)*(Lookup_PestUse!$B$1:$B$876='Input Data'!$C$12),0),3)),"",INDEX(Lookup_PestUse!$A$1:$D$876,MATCH(1,(Lookup_PestUse!$A$1:$A$876=$A251)*(Lookup_PestUse!$B$1:$B$876='Input Data'!$C$12),0),3))</f>
        <v/>
      </c>
      <c r="C251" s="166" t="str">
        <f t="array" ref="C251">IF(ISERROR(INDEX(Lookup_PestUse!$A$1:$D$876,MATCH(1,(Lookup_PestUse!$A$1:$A$876=$A251)*(Lookup_PestUse!$B$1:$B$876='Input Data'!$C$12),0),4)),"",INDEX(Lookup_PestUse!$A$1:$D$876,MATCH(1,(Lookup_PestUse!$A$1:$A$876=$A251)*(Lookup_PestUse!$B$1:$B$876='Input Data'!$C$12),0),4))</f>
        <v/>
      </c>
      <c r="D251" s="162"/>
      <c r="E251" s="163"/>
      <c r="F251" s="152"/>
      <c r="G251" s="162"/>
      <c r="H251" s="164"/>
      <c r="I251" s="164"/>
      <c r="J251" s="164"/>
      <c r="K251" s="163"/>
      <c r="L251" s="151"/>
      <c r="M251" s="147"/>
      <c r="N251" s="147"/>
      <c r="O251" s="147"/>
      <c r="P251" s="147"/>
      <c r="Q251" s="147"/>
      <c r="R251" s="147"/>
      <c r="S251" s="147"/>
      <c r="T251" s="147"/>
      <c r="U251" s="147"/>
      <c r="V251" s="148"/>
      <c r="W251" s="151"/>
      <c r="X251" s="143"/>
      <c r="Y251" s="143"/>
      <c r="Z251" s="143"/>
      <c r="AA251" s="143"/>
      <c r="AB251" s="143"/>
      <c r="AC251" s="143"/>
      <c r="AD251" s="143"/>
      <c r="AE251" s="143"/>
      <c r="AF251" s="143"/>
      <c r="AG251" s="143"/>
      <c r="AH251" s="143"/>
      <c r="AI251" s="143"/>
      <c r="AJ251" s="143"/>
      <c r="AK251" s="143"/>
      <c r="AL251" s="143"/>
      <c r="AM251" s="143"/>
      <c r="AN251" s="143"/>
      <c r="AO251" s="143"/>
      <c r="AP251" s="11"/>
      <c r="AQ251" s="11"/>
      <c r="AR251" s="11"/>
      <c r="AS251" s="11"/>
      <c r="AT251" s="11"/>
      <c r="AU251" s="11"/>
      <c r="AV251" s="11"/>
      <c r="AW251" s="11"/>
      <c r="AX251" s="11"/>
      <c r="AY251" s="11"/>
      <c r="AZ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c r="CS251" s="11"/>
      <c r="CT251" s="11"/>
      <c r="CU251" s="11"/>
      <c r="CV251" s="11"/>
      <c r="CW251" s="11"/>
      <c r="CX251" s="11"/>
      <c r="CY251" s="11"/>
      <c r="CZ251" s="11"/>
      <c r="DA251" s="11"/>
      <c r="DB251" s="11"/>
      <c r="DC251" s="11"/>
      <c r="DD251" s="11"/>
      <c r="DE251" s="11"/>
      <c r="DF251" s="11"/>
      <c r="DG251" s="11"/>
      <c r="DH251" s="11"/>
      <c r="DI251" s="11"/>
      <c r="DJ251" s="11"/>
      <c r="DK251" s="11"/>
      <c r="DL251" s="11"/>
      <c r="DM251" s="11"/>
      <c r="DN251" s="11"/>
      <c r="DO251" s="11"/>
      <c r="DP251" s="11"/>
      <c r="DQ251" s="11"/>
      <c r="DR251" s="11"/>
      <c r="DS251" s="11"/>
      <c r="DT251" s="11"/>
      <c r="DU251" s="11"/>
      <c r="DV251" s="11"/>
      <c r="DW251" s="11"/>
      <c r="DX251" s="11"/>
      <c r="DY251" s="11"/>
      <c r="DZ251" s="11"/>
      <c r="EA251" s="11"/>
      <c r="EB251" s="11"/>
      <c r="EC251" s="11"/>
      <c r="ED251" s="11"/>
      <c r="EE251" s="11"/>
      <c r="EF251" s="11"/>
      <c r="EG251" s="11"/>
      <c r="EH251" s="11"/>
      <c r="EI251" s="11"/>
      <c r="EJ251" s="11"/>
      <c r="EK251" s="11"/>
      <c r="EL251" s="11"/>
      <c r="EM251" s="11"/>
      <c r="EN251" s="11"/>
      <c r="EO251" s="11"/>
      <c r="EP251" s="11"/>
      <c r="EQ251" s="11"/>
      <c r="ER251" s="11"/>
      <c r="ES251" s="11"/>
      <c r="ET251" s="11"/>
      <c r="EU251" s="11"/>
      <c r="EV251" s="11"/>
      <c r="EW251" s="11"/>
      <c r="EX251" s="11"/>
      <c r="EY251" s="11"/>
      <c r="EZ251" s="11"/>
      <c r="FA251" s="11"/>
      <c r="FB251" s="11"/>
      <c r="FC251" s="11"/>
      <c r="FD251" s="11"/>
      <c r="FE251" s="11"/>
      <c r="FF251" s="11"/>
      <c r="FG251" s="11"/>
      <c r="FH251" s="11"/>
      <c r="FI251" s="11"/>
      <c r="FJ251" s="11"/>
      <c r="FK251" s="11"/>
      <c r="FL251" s="11"/>
      <c r="FM251" s="11"/>
      <c r="FN251" s="11"/>
      <c r="FO251" s="11"/>
      <c r="FP251" s="11"/>
      <c r="FQ251" s="11"/>
      <c r="FR251" s="11"/>
      <c r="FS251" s="11"/>
      <c r="FT251" s="11"/>
      <c r="FU251" s="11"/>
      <c r="FV251" s="11"/>
      <c r="FW251" s="11"/>
      <c r="FX251" s="11"/>
      <c r="FY251" s="11"/>
    </row>
    <row r="252" spans="1:181" s="17" customFormat="1" x14ac:dyDescent="0.2">
      <c r="A252" s="159" t="str">
        <f t="array" ref="A252">IF(ISERROR(INDEX(Lookup_PestUse!$A$1:$D$876,SMALL(IF(Lookup_PestUse!$B$1:$B$876='Input Data'!$C$12,ROW(Lookup_PestUse!$B$1:$B$876)),ROW(Lookup_PestUse!338:338)),1)),"",INDEX(Lookup_PestUse!$A$1:$B$876,SMALL(IF(Lookup_PestUse!$B$1:$B$876='Input Data'!$C$12,ROW(Lookup_PestUse!$B$1:$B$876)),ROW(Lookup_PestUse!338:338)),1))</f>
        <v/>
      </c>
      <c r="B252" s="165" t="str">
        <f t="array" ref="B252">IF(ISERROR(INDEX(Lookup_PestUse!$A$1:$D$876,MATCH(1,(Lookup_PestUse!$A$1:$A$876=$A252)*(Lookup_PestUse!$B$1:$B$876='Input Data'!$C$12),0),3)),"",INDEX(Lookup_PestUse!$A$1:$D$876,MATCH(1,(Lookup_PestUse!$A$1:$A$876=$A252)*(Lookup_PestUse!$B$1:$B$876='Input Data'!$C$12),0),3))</f>
        <v/>
      </c>
      <c r="C252" s="166" t="str">
        <f t="array" ref="C252">IF(ISERROR(INDEX(Lookup_PestUse!$A$1:$D$876,MATCH(1,(Lookup_PestUse!$A$1:$A$876=$A252)*(Lookup_PestUse!$B$1:$B$876='Input Data'!$C$12),0),4)),"",INDEX(Lookup_PestUse!$A$1:$D$876,MATCH(1,(Lookup_PestUse!$A$1:$A$876=$A252)*(Lookup_PestUse!$B$1:$B$876='Input Data'!$C$12),0),4))</f>
        <v/>
      </c>
      <c r="D252" s="162"/>
      <c r="E252" s="163"/>
      <c r="F252" s="152"/>
      <c r="G252" s="162"/>
      <c r="H252" s="164"/>
      <c r="I252" s="164"/>
      <c r="J252" s="164"/>
      <c r="K252" s="163"/>
      <c r="L252" s="151"/>
      <c r="M252" s="147"/>
      <c r="N252" s="147"/>
      <c r="O252" s="147"/>
      <c r="P252" s="147"/>
      <c r="Q252" s="147"/>
      <c r="R252" s="147"/>
      <c r="S252" s="147"/>
      <c r="T252" s="147"/>
      <c r="U252" s="147"/>
      <c r="V252" s="148"/>
      <c r="W252" s="151"/>
      <c r="X252" s="143"/>
      <c r="Y252" s="143"/>
      <c r="Z252" s="143"/>
      <c r="AA252" s="143"/>
      <c r="AB252" s="143"/>
      <c r="AC252" s="143"/>
      <c r="AD252" s="143"/>
      <c r="AE252" s="143"/>
      <c r="AF252" s="143"/>
      <c r="AG252" s="143"/>
      <c r="AH252" s="143"/>
      <c r="AI252" s="143"/>
      <c r="AJ252" s="143"/>
      <c r="AK252" s="143"/>
      <c r="AL252" s="143"/>
      <c r="AM252" s="143"/>
      <c r="AN252" s="143"/>
      <c r="AO252" s="143"/>
      <c r="AP252" s="11"/>
      <c r="AQ252" s="11"/>
      <c r="AR252" s="11"/>
      <c r="AS252" s="11"/>
      <c r="AT252" s="11"/>
      <c r="AU252" s="11"/>
      <c r="AV252" s="11"/>
      <c r="AW252" s="11"/>
      <c r="AX252" s="11"/>
      <c r="AY252" s="11"/>
      <c r="AZ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c r="CS252" s="11"/>
      <c r="CT252" s="11"/>
      <c r="CU252" s="11"/>
      <c r="CV252" s="11"/>
      <c r="CW252" s="11"/>
      <c r="CX252" s="11"/>
      <c r="CY252" s="11"/>
      <c r="CZ252" s="11"/>
      <c r="DA252" s="11"/>
      <c r="DB252" s="11"/>
      <c r="DC252" s="11"/>
      <c r="DD252" s="11"/>
      <c r="DE252" s="11"/>
      <c r="DF252" s="11"/>
      <c r="DG252" s="11"/>
      <c r="DH252" s="11"/>
      <c r="DI252" s="11"/>
      <c r="DJ252" s="11"/>
      <c r="DK252" s="11"/>
      <c r="DL252" s="11"/>
      <c r="DM252" s="11"/>
      <c r="DN252" s="11"/>
      <c r="DO252" s="11"/>
      <c r="DP252" s="11"/>
      <c r="DQ252" s="11"/>
      <c r="DR252" s="11"/>
      <c r="DS252" s="11"/>
      <c r="DT252" s="11"/>
      <c r="DU252" s="11"/>
      <c r="DV252" s="11"/>
      <c r="DW252" s="11"/>
      <c r="DX252" s="11"/>
      <c r="DY252" s="11"/>
      <c r="DZ252" s="11"/>
      <c r="EA252" s="11"/>
      <c r="EB252" s="11"/>
      <c r="EC252" s="11"/>
      <c r="ED252" s="11"/>
      <c r="EE252" s="11"/>
      <c r="EF252" s="11"/>
      <c r="EG252" s="11"/>
      <c r="EH252" s="11"/>
      <c r="EI252" s="11"/>
      <c r="EJ252" s="11"/>
      <c r="EK252" s="11"/>
      <c r="EL252" s="11"/>
      <c r="EM252" s="11"/>
      <c r="EN252" s="11"/>
      <c r="EO252" s="11"/>
      <c r="EP252" s="11"/>
      <c r="EQ252" s="11"/>
      <c r="ER252" s="11"/>
      <c r="ES252" s="11"/>
      <c r="ET252" s="11"/>
      <c r="EU252" s="11"/>
      <c r="EV252" s="11"/>
      <c r="EW252" s="11"/>
      <c r="EX252" s="11"/>
      <c r="EY252" s="11"/>
      <c r="EZ252" s="11"/>
      <c r="FA252" s="11"/>
      <c r="FB252" s="11"/>
      <c r="FC252" s="11"/>
      <c r="FD252" s="11"/>
      <c r="FE252" s="11"/>
      <c r="FF252" s="11"/>
      <c r="FG252" s="11"/>
      <c r="FH252" s="11"/>
      <c r="FI252" s="11"/>
      <c r="FJ252" s="11"/>
      <c r="FK252" s="11"/>
      <c r="FL252" s="11"/>
      <c r="FM252" s="11"/>
      <c r="FN252" s="11"/>
      <c r="FO252" s="11"/>
      <c r="FP252" s="11"/>
      <c r="FQ252" s="11"/>
      <c r="FR252" s="11"/>
      <c r="FS252" s="11"/>
      <c r="FT252" s="11"/>
      <c r="FU252" s="11"/>
      <c r="FV252" s="11"/>
      <c r="FW252" s="11"/>
      <c r="FX252" s="11"/>
      <c r="FY252" s="11"/>
    </row>
    <row r="253" spans="1:181" s="17" customFormat="1" x14ac:dyDescent="0.2">
      <c r="A253" s="159" t="str">
        <f t="array" ref="A253">IF(ISERROR(INDEX(Lookup_PestUse!$A$1:$D$876,SMALL(IF(Lookup_PestUse!$B$1:$B$876='Input Data'!$C$12,ROW(Lookup_PestUse!$B$1:$B$876)),ROW(Lookup_PestUse!339:339)),1)),"",INDEX(Lookup_PestUse!$A$1:$B$876,SMALL(IF(Lookup_PestUse!$B$1:$B$876='Input Data'!$C$12,ROW(Lookup_PestUse!$B$1:$B$876)),ROW(Lookup_PestUse!339:339)),1))</f>
        <v/>
      </c>
      <c r="B253" s="165" t="str">
        <f t="array" ref="B253">IF(ISERROR(INDEX(Lookup_PestUse!$A$1:$D$876,MATCH(1,(Lookup_PestUse!$A$1:$A$876=$A253)*(Lookup_PestUse!$B$1:$B$876='Input Data'!$C$12),0),3)),"",INDEX(Lookup_PestUse!$A$1:$D$876,MATCH(1,(Lookup_PestUse!$A$1:$A$876=$A253)*(Lookup_PestUse!$B$1:$B$876='Input Data'!$C$12),0),3))</f>
        <v/>
      </c>
      <c r="C253" s="166" t="str">
        <f t="array" ref="C253">IF(ISERROR(INDEX(Lookup_PestUse!$A$1:$D$876,MATCH(1,(Lookup_PestUse!$A$1:$A$876=$A253)*(Lookup_PestUse!$B$1:$B$876='Input Data'!$C$12),0),4)),"",INDEX(Lookup_PestUse!$A$1:$D$876,MATCH(1,(Lookup_PestUse!$A$1:$A$876=$A253)*(Lookup_PestUse!$B$1:$B$876='Input Data'!$C$12),0),4))</f>
        <v/>
      </c>
      <c r="D253" s="162"/>
      <c r="E253" s="163"/>
      <c r="F253" s="152"/>
      <c r="G253" s="162"/>
      <c r="H253" s="164"/>
      <c r="I253" s="164"/>
      <c r="J253" s="164"/>
      <c r="K253" s="163"/>
      <c r="L253" s="151"/>
      <c r="M253" s="147"/>
      <c r="N253" s="147"/>
      <c r="O253" s="147"/>
      <c r="P253" s="147"/>
      <c r="Q253" s="147"/>
      <c r="R253" s="147"/>
      <c r="S253" s="147"/>
      <c r="T253" s="147"/>
      <c r="U253" s="147"/>
      <c r="V253" s="148"/>
      <c r="W253" s="151"/>
      <c r="X253" s="143"/>
      <c r="Y253" s="143"/>
      <c r="Z253" s="143"/>
      <c r="AA253" s="143"/>
      <c r="AB253" s="143"/>
      <c r="AC253" s="143"/>
      <c r="AD253" s="143"/>
      <c r="AE253" s="143"/>
      <c r="AF253" s="143"/>
      <c r="AG253" s="143"/>
      <c r="AH253" s="143"/>
      <c r="AI253" s="143"/>
      <c r="AJ253" s="143"/>
      <c r="AK253" s="143"/>
      <c r="AL253" s="143"/>
      <c r="AM253" s="143"/>
      <c r="AN253" s="143"/>
      <c r="AO253" s="143"/>
      <c r="AP253" s="11"/>
      <c r="AQ253" s="11"/>
      <c r="AR253" s="11"/>
      <c r="AS253" s="11"/>
      <c r="AT253" s="11"/>
      <c r="AU253" s="11"/>
      <c r="AV253" s="11"/>
      <c r="AW253" s="11"/>
      <c r="AX253" s="11"/>
      <c r="AY253" s="11"/>
      <c r="AZ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c r="CS253" s="11"/>
      <c r="CT253" s="11"/>
      <c r="CU253" s="11"/>
      <c r="CV253" s="11"/>
      <c r="CW253" s="11"/>
      <c r="CX253" s="11"/>
      <c r="CY253" s="11"/>
      <c r="CZ253" s="11"/>
      <c r="DA253" s="11"/>
      <c r="DB253" s="11"/>
      <c r="DC253" s="11"/>
      <c r="DD253" s="11"/>
      <c r="DE253" s="11"/>
      <c r="DF253" s="11"/>
      <c r="DG253" s="11"/>
      <c r="DH253" s="11"/>
      <c r="DI253" s="11"/>
      <c r="DJ253" s="11"/>
      <c r="DK253" s="11"/>
      <c r="DL253" s="11"/>
      <c r="DM253" s="11"/>
      <c r="DN253" s="11"/>
      <c r="DO253" s="11"/>
      <c r="DP253" s="11"/>
      <c r="DQ253" s="11"/>
      <c r="DR253" s="11"/>
      <c r="DS253" s="11"/>
      <c r="DT253" s="11"/>
      <c r="DU253" s="11"/>
      <c r="DV253" s="11"/>
      <c r="DW253" s="11"/>
      <c r="DX253" s="11"/>
      <c r="DY253" s="11"/>
      <c r="DZ253" s="11"/>
      <c r="EA253" s="11"/>
      <c r="EB253" s="11"/>
      <c r="EC253" s="11"/>
      <c r="ED253" s="11"/>
      <c r="EE253" s="11"/>
      <c r="EF253" s="11"/>
      <c r="EG253" s="11"/>
      <c r="EH253" s="11"/>
      <c r="EI253" s="11"/>
      <c r="EJ253" s="11"/>
      <c r="EK253" s="11"/>
      <c r="EL253" s="11"/>
      <c r="EM253" s="11"/>
      <c r="EN253" s="11"/>
      <c r="EO253" s="11"/>
      <c r="EP253" s="11"/>
      <c r="EQ253" s="11"/>
      <c r="ER253" s="11"/>
      <c r="ES253" s="11"/>
      <c r="ET253" s="11"/>
      <c r="EU253" s="11"/>
      <c r="EV253" s="11"/>
      <c r="EW253" s="11"/>
      <c r="EX253" s="11"/>
      <c r="EY253" s="11"/>
      <c r="EZ253" s="11"/>
      <c r="FA253" s="11"/>
      <c r="FB253" s="11"/>
      <c r="FC253" s="11"/>
      <c r="FD253" s="11"/>
      <c r="FE253" s="11"/>
      <c r="FF253" s="11"/>
      <c r="FG253" s="11"/>
      <c r="FH253" s="11"/>
      <c r="FI253" s="11"/>
      <c r="FJ253" s="11"/>
      <c r="FK253" s="11"/>
      <c r="FL253" s="11"/>
      <c r="FM253" s="11"/>
      <c r="FN253" s="11"/>
      <c r="FO253" s="11"/>
      <c r="FP253" s="11"/>
      <c r="FQ253" s="11"/>
      <c r="FR253" s="11"/>
      <c r="FS253" s="11"/>
      <c r="FT253" s="11"/>
      <c r="FU253" s="11"/>
      <c r="FV253" s="11"/>
      <c r="FW253" s="11"/>
      <c r="FX253" s="11"/>
      <c r="FY253" s="11"/>
    </row>
    <row r="254" spans="1:181" s="17" customFormat="1" x14ac:dyDescent="0.2">
      <c r="A254" s="159" t="str">
        <f t="array" ref="A254">IF(ISERROR(INDEX(Lookup_PestUse!$A$1:$D$876,SMALL(IF(Lookup_PestUse!$B$1:$B$876='Input Data'!$C$12,ROW(Lookup_PestUse!$B$1:$B$876)),ROW(Lookup_PestUse!340:340)),1)),"",INDEX(Lookup_PestUse!$A$1:$B$876,SMALL(IF(Lookup_PestUse!$B$1:$B$876='Input Data'!$C$12,ROW(Lookup_PestUse!$B$1:$B$876)),ROW(Lookup_PestUse!340:340)),1))</f>
        <v/>
      </c>
      <c r="B254" s="165" t="str">
        <f t="array" ref="B254">IF(ISERROR(INDEX(Lookup_PestUse!$A$1:$D$876,MATCH(1,(Lookup_PestUse!$A$1:$A$876=$A254)*(Lookup_PestUse!$B$1:$B$876='Input Data'!$C$12),0),3)),"",INDEX(Lookup_PestUse!$A$1:$D$876,MATCH(1,(Lookup_PestUse!$A$1:$A$876=$A254)*(Lookup_PestUse!$B$1:$B$876='Input Data'!$C$12),0),3))</f>
        <v/>
      </c>
      <c r="C254" s="166" t="str">
        <f t="array" ref="C254">IF(ISERROR(INDEX(Lookup_PestUse!$A$1:$D$876,MATCH(1,(Lookup_PestUse!$A$1:$A$876=$A254)*(Lookup_PestUse!$B$1:$B$876='Input Data'!$C$12),0),4)),"",INDEX(Lookup_PestUse!$A$1:$D$876,MATCH(1,(Lookup_PestUse!$A$1:$A$876=$A254)*(Lookup_PestUse!$B$1:$B$876='Input Data'!$C$12),0),4))</f>
        <v/>
      </c>
      <c r="D254" s="162"/>
      <c r="E254" s="163"/>
      <c r="F254" s="152"/>
      <c r="G254" s="162"/>
      <c r="H254" s="164"/>
      <c r="I254" s="164"/>
      <c r="J254" s="164"/>
      <c r="K254" s="163"/>
      <c r="L254" s="151"/>
      <c r="M254" s="147"/>
      <c r="N254" s="147"/>
      <c r="O254" s="147"/>
      <c r="P254" s="147"/>
      <c r="Q254" s="147"/>
      <c r="R254" s="147"/>
      <c r="S254" s="147"/>
      <c r="T254" s="147"/>
      <c r="U254" s="147"/>
      <c r="V254" s="148"/>
      <c r="W254" s="151"/>
      <c r="X254" s="143"/>
      <c r="Y254" s="143"/>
      <c r="Z254" s="143"/>
      <c r="AA254" s="143"/>
      <c r="AB254" s="143"/>
      <c r="AC254" s="143"/>
      <c r="AD254" s="143"/>
      <c r="AE254" s="143"/>
      <c r="AF254" s="143"/>
      <c r="AG254" s="143"/>
      <c r="AH254" s="143"/>
      <c r="AI254" s="143"/>
      <c r="AJ254" s="143"/>
      <c r="AK254" s="143"/>
      <c r="AL254" s="143"/>
      <c r="AM254" s="143"/>
      <c r="AN254" s="143"/>
      <c r="AO254" s="143"/>
      <c r="AP254" s="11"/>
      <c r="AQ254" s="11"/>
      <c r="AR254" s="11"/>
      <c r="AS254" s="11"/>
      <c r="AT254" s="11"/>
      <c r="AU254" s="11"/>
      <c r="AV254" s="11"/>
      <c r="AW254" s="11"/>
      <c r="AX254" s="11"/>
      <c r="AY254" s="11"/>
      <c r="AZ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c r="CS254" s="11"/>
      <c r="CT254" s="11"/>
      <c r="CU254" s="11"/>
      <c r="CV254" s="11"/>
      <c r="CW254" s="11"/>
      <c r="CX254" s="11"/>
      <c r="CY254" s="11"/>
      <c r="CZ254" s="11"/>
      <c r="DA254" s="11"/>
      <c r="DB254" s="11"/>
      <c r="DC254" s="11"/>
      <c r="DD254" s="11"/>
      <c r="DE254" s="11"/>
      <c r="DF254" s="11"/>
      <c r="DG254" s="11"/>
      <c r="DH254" s="11"/>
      <c r="DI254" s="11"/>
      <c r="DJ254" s="11"/>
      <c r="DK254" s="11"/>
      <c r="DL254" s="11"/>
      <c r="DM254" s="11"/>
      <c r="DN254" s="11"/>
      <c r="DO254" s="11"/>
      <c r="DP254" s="11"/>
      <c r="DQ254" s="11"/>
      <c r="DR254" s="11"/>
      <c r="DS254" s="11"/>
      <c r="DT254" s="11"/>
      <c r="DU254" s="11"/>
      <c r="DV254" s="11"/>
      <c r="DW254" s="11"/>
      <c r="DX254" s="11"/>
      <c r="DY254" s="11"/>
      <c r="DZ254" s="11"/>
      <c r="EA254" s="11"/>
      <c r="EB254" s="11"/>
      <c r="EC254" s="11"/>
      <c r="ED254" s="11"/>
      <c r="EE254" s="11"/>
      <c r="EF254" s="11"/>
      <c r="EG254" s="11"/>
      <c r="EH254" s="11"/>
      <c r="EI254" s="11"/>
      <c r="EJ254" s="11"/>
      <c r="EK254" s="11"/>
      <c r="EL254" s="11"/>
      <c r="EM254" s="11"/>
      <c r="EN254" s="11"/>
      <c r="EO254" s="11"/>
      <c r="EP254" s="11"/>
      <c r="EQ254" s="11"/>
      <c r="ER254" s="11"/>
      <c r="ES254" s="11"/>
      <c r="ET254" s="11"/>
      <c r="EU254" s="11"/>
      <c r="EV254" s="11"/>
      <c r="EW254" s="11"/>
      <c r="EX254" s="11"/>
      <c r="EY254" s="11"/>
      <c r="EZ254" s="11"/>
      <c r="FA254" s="11"/>
      <c r="FB254" s="11"/>
      <c r="FC254" s="11"/>
      <c r="FD254" s="11"/>
      <c r="FE254" s="11"/>
      <c r="FF254" s="11"/>
      <c r="FG254" s="11"/>
      <c r="FH254" s="11"/>
      <c r="FI254" s="11"/>
      <c r="FJ254" s="11"/>
      <c r="FK254" s="11"/>
      <c r="FL254" s="11"/>
      <c r="FM254" s="11"/>
      <c r="FN254" s="11"/>
      <c r="FO254" s="11"/>
      <c r="FP254" s="11"/>
      <c r="FQ254" s="11"/>
      <c r="FR254" s="11"/>
      <c r="FS254" s="11"/>
      <c r="FT254" s="11"/>
      <c r="FU254" s="11"/>
      <c r="FV254" s="11"/>
      <c r="FW254" s="11"/>
      <c r="FX254" s="11"/>
      <c r="FY254" s="11"/>
    </row>
    <row r="255" spans="1:181" s="17" customFormat="1" x14ac:dyDescent="0.2">
      <c r="A255" s="159" t="str">
        <f t="array" ref="A255">IF(ISERROR(INDEX(Lookup_PestUse!$A$1:$D$876,SMALL(IF(Lookup_PestUse!$B$1:$B$876='Input Data'!$C$12,ROW(Lookup_PestUse!$B$1:$B$876)),ROW(Lookup_PestUse!341:341)),1)),"",INDEX(Lookup_PestUse!$A$1:$B$876,SMALL(IF(Lookup_PestUse!$B$1:$B$876='Input Data'!$C$12,ROW(Lookup_PestUse!$B$1:$B$876)),ROW(Lookup_PestUse!341:341)),1))</f>
        <v/>
      </c>
      <c r="B255" s="165" t="str">
        <f t="array" ref="B255">IF(ISERROR(INDEX(Lookup_PestUse!$A$1:$D$876,MATCH(1,(Lookup_PestUse!$A$1:$A$876=$A255)*(Lookup_PestUse!$B$1:$B$876='Input Data'!$C$12),0),3)),"",INDEX(Lookup_PestUse!$A$1:$D$876,MATCH(1,(Lookup_PestUse!$A$1:$A$876=$A255)*(Lookup_PestUse!$B$1:$B$876='Input Data'!$C$12),0),3))</f>
        <v/>
      </c>
      <c r="C255" s="166" t="str">
        <f t="array" ref="C255">IF(ISERROR(INDEX(Lookup_PestUse!$A$1:$D$876,MATCH(1,(Lookup_PestUse!$A$1:$A$876=$A255)*(Lookup_PestUse!$B$1:$B$876='Input Data'!$C$12),0),4)),"",INDEX(Lookup_PestUse!$A$1:$D$876,MATCH(1,(Lookup_PestUse!$A$1:$A$876=$A255)*(Lookup_PestUse!$B$1:$B$876='Input Data'!$C$12),0),4))</f>
        <v/>
      </c>
      <c r="D255" s="162"/>
      <c r="E255" s="163"/>
      <c r="F255" s="152"/>
      <c r="G255" s="162"/>
      <c r="H255" s="164"/>
      <c r="I255" s="164"/>
      <c r="J255" s="164"/>
      <c r="K255" s="163"/>
      <c r="L255" s="151"/>
      <c r="M255" s="147"/>
      <c r="N255" s="147"/>
      <c r="O255" s="147"/>
      <c r="P255" s="147"/>
      <c r="Q255" s="147"/>
      <c r="R255" s="147"/>
      <c r="S255" s="147"/>
      <c r="T255" s="147"/>
      <c r="U255" s="147"/>
      <c r="V255" s="148"/>
      <c r="W255" s="151"/>
      <c r="X255" s="143"/>
      <c r="Y255" s="143"/>
      <c r="Z255" s="143"/>
      <c r="AA255" s="143"/>
      <c r="AB255" s="143"/>
      <c r="AC255" s="143"/>
      <c r="AD255" s="143"/>
      <c r="AE255" s="143"/>
      <c r="AF255" s="143"/>
      <c r="AG255" s="143"/>
      <c r="AH255" s="143"/>
      <c r="AI255" s="143"/>
      <c r="AJ255" s="143"/>
      <c r="AK255" s="143"/>
      <c r="AL255" s="143"/>
      <c r="AM255" s="143"/>
      <c r="AN255" s="143"/>
      <c r="AO255" s="143"/>
      <c r="AP255" s="11"/>
      <c r="AQ255" s="11"/>
      <c r="AR255" s="11"/>
      <c r="AS255" s="11"/>
      <c r="AT255" s="11"/>
      <c r="AU255" s="11"/>
      <c r="AV255" s="11"/>
      <c r="AW255" s="11"/>
      <c r="AX255" s="11"/>
      <c r="AY255" s="11"/>
      <c r="AZ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c r="CS255" s="11"/>
      <c r="CT255" s="11"/>
      <c r="CU255" s="11"/>
      <c r="CV255" s="11"/>
      <c r="CW255" s="11"/>
      <c r="CX255" s="11"/>
      <c r="CY255" s="11"/>
      <c r="CZ255" s="11"/>
      <c r="DA255" s="11"/>
      <c r="DB255" s="11"/>
      <c r="DC255" s="11"/>
      <c r="DD255" s="11"/>
      <c r="DE255" s="11"/>
      <c r="DF255" s="11"/>
      <c r="DG255" s="11"/>
      <c r="DH255" s="11"/>
      <c r="DI255" s="11"/>
      <c r="DJ255" s="11"/>
      <c r="DK255" s="11"/>
      <c r="DL255" s="11"/>
      <c r="DM255" s="11"/>
      <c r="DN255" s="11"/>
      <c r="DO255" s="11"/>
      <c r="DP255" s="11"/>
      <c r="DQ255" s="11"/>
      <c r="DR255" s="11"/>
      <c r="DS255" s="11"/>
      <c r="DT255" s="11"/>
      <c r="DU255" s="11"/>
      <c r="DV255" s="11"/>
      <c r="DW255" s="11"/>
      <c r="DX255" s="11"/>
      <c r="DY255" s="11"/>
      <c r="DZ255" s="11"/>
      <c r="EA255" s="11"/>
      <c r="EB255" s="11"/>
      <c r="EC255" s="11"/>
      <c r="ED255" s="11"/>
      <c r="EE255" s="11"/>
      <c r="EF255" s="11"/>
      <c r="EG255" s="11"/>
      <c r="EH255" s="11"/>
      <c r="EI255" s="11"/>
      <c r="EJ255" s="11"/>
      <c r="EK255" s="11"/>
      <c r="EL255" s="11"/>
      <c r="EM255" s="11"/>
      <c r="EN255" s="11"/>
      <c r="EO255" s="11"/>
      <c r="EP255" s="11"/>
      <c r="EQ255" s="11"/>
      <c r="ER255" s="11"/>
      <c r="ES255" s="11"/>
      <c r="ET255" s="11"/>
      <c r="EU255" s="11"/>
      <c r="EV255" s="11"/>
      <c r="EW255" s="11"/>
      <c r="EX255" s="11"/>
      <c r="EY255" s="11"/>
      <c r="EZ255" s="11"/>
      <c r="FA255" s="11"/>
      <c r="FB255" s="11"/>
      <c r="FC255" s="11"/>
      <c r="FD255" s="11"/>
      <c r="FE255" s="11"/>
      <c r="FF255" s="11"/>
      <c r="FG255" s="11"/>
      <c r="FH255" s="11"/>
      <c r="FI255" s="11"/>
      <c r="FJ255" s="11"/>
      <c r="FK255" s="11"/>
      <c r="FL255" s="11"/>
      <c r="FM255" s="11"/>
      <c r="FN255" s="11"/>
      <c r="FO255" s="11"/>
      <c r="FP255" s="11"/>
      <c r="FQ255" s="11"/>
      <c r="FR255" s="11"/>
      <c r="FS255" s="11"/>
      <c r="FT255" s="11"/>
      <c r="FU255" s="11"/>
      <c r="FV255" s="11"/>
      <c r="FW255" s="11"/>
      <c r="FX255" s="11"/>
      <c r="FY255" s="11"/>
    </row>
    <row r="256" spans="1:181" s="17" customFormat="1" x14ac:dyDescent="0.2">
      <c r="A256" s="159" t="str">
        <f t="array" ref="A256">IF(ISERROR(INDEX(Lookup_PestUse!$A$1:$D$876,SMALL(IF(Lookup_PestUse!$B$1:$B$876='Input Data'!$C$12,ROW(Lookup_PestUse!$B$1:$B$876)),ROW(Lookup_PestUse!342:342)),1)),"",INDEX(Lookup_PestUse!$A$1:$B$876,SMALL(IF(Lookup_PestUse!$B$1:$B$876='Input Data'!$C$12,ROW(Lookup_PestUse!$B$1:$B$876)),ROW(Lookup_PestUse!342:342)),1))</f>
        <v/>
      </c>
      <c r="B256" s="165" t="str">
        <f t="array" ref="B256">IF(ISERROR(INDEX(Lookup_PestUse!$A$1:$D$876,MATCH(1,(Lookup_PestUse!$A$1:$A$876=$A256)*(Lookup_PestUse!$B$1:$B$876='Input Data'!$C$12),0),3)),"",INDEX(Lookup_PestUse!$A$1:$D$876,MATCH(1,(Lookup_PestUse!$A$1:$A$876=$A256)*(Lookup_PestUse!$B$1:$B$876='Input Data'!$C$12),0),3))</f>
        <v/>
      </c>
      <c r="C256" s="166" t="str">
        <f t="array" ref="C256">IF(ISERROR(INDEX(Lookup_PestUse!$A$1:$D$876,MATCH(1,(Lookup_PestUse!$A$1:$A$876=$A256)*(Lookup_PestUse!$B$1:$B$876='Input Data'!$C$12),0),4)),"",INDEX(Lookup_PestUse!$A$1:$D$876,MATCH(1,(Lookup_PestUse!$A$1:$A$876=$A256)*(Lookup_PestUse!$B$1:$B$876='Input Data'!$C$12),0),4))</f>
        <v/>
      </c>
      <c r="D256" s="162"/>
      <c r="E256" s="163"/>
      <c r="F256" s="152"/>
      <c r="G256" s="162"/>
      <c r="H256" s="164"/>
      <c r="I256" s="164"/>
      <c r="J256" s="164"/>
      <c r="K256" s="163"/>
      <c r="L256" s="151"/>
      <c r="M256" s="147"/>
      <c r="N256" s="147"/>
      <c r="O256" s="147"/>
      <c r="P256" s="147"/>
      <c r="Q256" s="147"/>
      <c r="R256" s="147"/>
      <c r="S256" s="147"/>
      <c r="T256" s="147"/>
      <c r="U256" s="147"/>
      <c r="V256" s="148"/>
      <c r="W256" s="151"/>
      <c r="X256" s="143"/>
      <c r="Y256" s="143"/>
      <c r="Z256" s="143"/>
      <c r="AA256" s="143"/>
      <c r="AB256" s="143"/>
      <c r="AC256" s="143"/>
      <c r="AD256" s="143"/>
      <c r="AE256" s="143"/>
      <c r="AF256" s="143"/>
      <c r="AG256" s="143"/>
      <c r="AH256" s="143"/>
      <c r="AI256" s="143"/>
      <c r="AJ256" s="143"/>
      <c r="AK256" s="143"/>
      <c r="AL256" s="143"/>
      <c r="AM256" s="143"/>
      <c r="AN256" s="143"/>
      <c r="AO256" s="143"/>
      <c r="AP256" s="11"/>
      <c r="AQ256" s="11"/>
      <c r="AR256" s="11"/>
      <c r="AS256" s="11"/>
      <c r="AT256" s="11"/>
      <c r="AU256" s="11"/>
      <c r="AV256" s="11"/>
      <c r="AW256" s="11"/>
      <c r="AX256" s="11"/>
      <c r="AY256" s="11"/>
      <c r="AZ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c r="CS256" s="11"/>
      <c r="CT256" s="11"/>
      <c r="CU256" s="11"/>
      <c r="CV256" s="11"/>
      <c r="CW256" s="11"/>
      <c r="CX256" s="11"/>
      <c r="CY256" s="11"/>
      <c r="CZ256" s="11"/>
      <c r="DA256" s="11"/>
      <c r="DB256" s="11"/>
      <c r="DC256" s="11"/>
      <c r="DD256" s="11"/>
      <c r="DE256" s="11"/>
      <c r="DF256" s="11"/>
      <c r="DG256" s="11"/>
      <c r="DH256" s="11"/>
      <c r="DI256" s="11"/>
      <c r="DJ256" s="11"/>
      <c r="DK256" s="11"/>
      <c r="DL256" s="11"/>
      <c r="DM256" s="11"/>
      <c r="DN256" s="11"/>
      <c r="DO256" s="11"/>
      <c r="DP256" s="11"/>
      <c r="DQ256" s="11"/>
      <c r="DR256" s="11"/>
      <c r="DS256" s="11"/>
      <c r="DT256" s="11"/>
      <c r="DU256" s="11"/>
      <c r="DV256" s="11"/>
      <c r="DW256" s="11"/>
      <c r="DX256" s="11"/>
      <c r="DY256" s="11"/>
      <c r="DZ256" s="11"/>
      <c r="EA256" s="11"/>
      <c r="EB256" s="11"/>
      <c r="EC256" s="11"/>
      <c r="ED256" s="11"/>
      <c r="EE256" s="11"/>
      <c r="EF256" s="11"/>
      <c r="EG256" s="11"/>
      <c r="EH256" s="11"/>
      <c r="EI256" s="11"/>
      <c r="EJ256" s="11"/>
      <c r="EK256" s="11"/>
      <c r="EL256" s="11"/>
      <c r="EM256" s="11"/>
      <c r="EN256" s="11"/>
      <c r="EO256" s="11"/>
      <c r="EP256" s="11"/>
      <c r="EQ256" s="11"/>
      <c r="ER256" s="11"/>
      <c r="ES256" s="11"/>
      <c r="ET256" s="11"/>
      <c r="EU256" s="11"/>
      <c r="EV256" s="11"/>
      <c r="EW256" s="11"/>
      <c r="EX256" s="11"/>
      <c r="EY256" s="11"/>
      <c r="EZ256" s="11"/>
      <c r="FA256" s="11"/>
      <c r="FB256" s="11"/>
      <c r="FC256" s="11"/>
      <c r="FD256" s="11"/>
      <c r="FE256" s="11"/>
      <c r="FF256" s="11"/>
      <c r="FG256" s="11"/>
      <c r="FH256" s="11"/>
      <c r="FI256" s="11"/>
      <c r="FJ256" s="11"/>
      <c r="FK256" s="11"/>
      <c r="FL256" s="11"/>
      <c r="FM256" s="11"/>
      <c r="FN256" s="11"/>
      <c r="FO256" s="11"/>
      <c r="FP256" s="11"/>
      <c r="FQ256" s="11"/>
      <c r="FR256" s="11"/>
      <c r="FS256" s="11"/>
      <c r="FT256" s="11"/>
      <c r="FU256" s="11"/>
      <c r="FV256" s="11"/>
      <c r="FW256" s="11"/>
      <c r="FX256" s="11"/>
      <c r="FY256" s="11"/>
    </row>
    <row r="257" spans="1:181" s="17" customFormat="1" x14ac:dyDescent="0.2">
      <c r="A257" s="159" t="str">
        <f t="array" ref="A257">IF(ISERROR(INDEX(Lookup_PestUse!$A$1:$D$876,SMALL(IF(Lookup_PestUse!$B$1:$B$876='Input Data'!$C$12,ROW(Lookup_PestUse!$B$1:$B$876)),ROW(Lookup_PestUse!343:343)),1)),"",INDEX(Lookup_PestUse!$A$1:$B$876,SMALL(IF(Lookup_PestUse!$B$1:$B$876='Input Data'!$C$12,ROW(Lookup_PestUse!$B$1:$B$876)),ROW(Lookup_PestUse!343:343)),1))</f>
        <v/>
      </c>
      <c r="B257" s="165" t="str">
        <f t="array" ref="B257">IF(ISERROR(INDEX(Lookup_PestUse!$A$1:$D$876,MATCH(1,(Lookup_PestUse!$A$1:$A$876=$A257)*(Lookup_PestUse!$B$1:$B$876='Input Data'!$C$12),0),3)),"",INDEX(Lookup_PestUse!$A$1:$D$876,MATCH(1,(Lookup_PestUse!$A$1:$A$876=$A257)*(Lookup_PestUse!$B$1:$B$876='Input Data'!$C$12),0),3))</f>
        <v/>
      </c>
      <c r="C257" s="166" t="str">
        <f t="array" ref="C257">IF(ISERROR(INDEX(Lookup_PestUse!$A$1:$D$876,MATCH(1,(Lookup_PestUse!$A$1:$A$876=$A257)*(Lookup_PestUse!$B$1:$B$876='Input Data'!$C$12),0),4)),"",INDEX(Lookup_PestUse!$A$1:$D$876,MATCH(1,(Lookup_PestUse!$A$1:$A$876=$A257)*(Lookup_PestUse!$B$1:$B$876='Input Data'!$C$12),0),4))</f>
        <v/>
      </c>
      <c r="D257" s="162"/>
      <c r="E257" s="163"/>
      <c r="F257" s="152"/>
      <c r="G257" s="162"/>
      <c r="H257" s="164"/>
      <c r="I257" s="164"/>
      <c r="J257" s="164"/>
      <c r="K257" s="163"/>
      <c r="L257" s="151"/>
      <c r="M257" s="147"/>
      <c r="N257" s="147"/>
      <c r="O257" s="147"/>
      <c r="P257" s="147"/>
      <c r="Q257" s="147"/>
      <c r="R257" s="147"/>
      <c r="S257" s="147"/>
      <c r="T257" s="147"/>
      <c r="U257" s="147"/>
      <c r="V257" s="148"/>
      <c r="W257" s="151"/>
      <c r="X257" s="143"/>
      <c r="Y257" s="143"/>
      <c r="Z257" s="143"/>
      <c r="AA257" s="143"/>
      <c r="AB257" s="143"/>
      <c r="AC257" s="143"/>
      <c r="AD257" s="143"/>
      <c r="AE257" s="143"/>
      <c r="AF257" s="143"/>
      <c r="AG257" s="143"/>
      <c r="AH257" s="143"/>
      <c r="AI257" s="143"/>
      <c r="AJ257" s="143"/>
      <c r="AK257" s="143"/>
      <c r="AL257" s="143"/>
      <c r="AM257" s="143"/>
      <c r="AN257" s="143"/>
      <c r="AO257" s="143"/>
      <c r="AP257" s="11"/>
      <c r="AQ257" s="11"/>
      <c r="AR257" s="11"/>
      <c r="AS257" s="11"/>
      <c r="AT257" s="11"/>
      <c r="AU257" s="11"/>
      <c r="AV257" s="11"/>
      <c r="AW257" s="11"/>
      <c r="AX257" s="11"/>
      <c r="AY257" s="11"/>
      <c r="AZ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c r="CS257" s="11"/>
      <c r="CT257" s="11"/>
      <c r="CU257" s="11"/>
      <c r="CV257" s="11"/>
      <c r="CW257" s="11"/>
      <c r="CX257" s="11"/>
      <c r="CY257" s="11"/>
      <c r="CZ257" s="11"/>
      <c r="DA257" s="11"/>
      <c r="DB257" s="11"/>
      <c r="DC257" s="11"/>
      <c r="DD257" s="11"/>
      <c r="DE257" s="11"/>
      <c r="DF257" s="11"/>
      <c r="DG257" s="11"/>
      <c r="DH257" s="11"/>
      <c r="DI257" s="11"/>
      <c r="DJ257" s="11"/>
      <c r="DK257" s="11"/>
      <c r="DL257" s="11"/>
      <c r="DM257" s="11"/>
      <c r="DN257" s="11"/>
      <c r="DO257" s="11"/>
      <c r="DP257" s="11"/>
      <c r="DQ257" s="11"/>
      <c r="DR257" s="11"/>
      <c r="DS257" s="11"/>
      <c r="DT257" s="11"/>
      <c r="DU257" s="11"/>
      <c r="DV257" s="11"/>
      <c r="DW257" s="11"/>
      <c r="DX257" s="11"/>
      <c r="DY257" s="11"/>
      <c r="DZ257" s="11"/>
      <c r="EA257" s="11"/>
      <c r="EB257" s="11"/>
      <c r="EC257" s="11"/>
      <c r="ED257" s="11"/>
      <c r="EE257" s="11"/>
      <c r="EF257" s="11"/>
      <c r="EG257" s="11"/>
      <c r="EH257" s="11"/>
      <c r="EI257" s="11"/>
      <c r="EJ257" s="11"/>
      <c r="EK257" s="11"/>
      <c r="EL257" s="11"/>
      <c r="EM257" s="11"/>
      <c r="EN257" s="11"/>
      <c r="EO257" s="11"/>
      <c r="EP257" s="11"/>
      <c r="EQ257" s="11"/>
      <c r="ER257" s="11"/>
      <c r="ES257" s="11"/>
      <c r="ET257" s="11"/>
      <c r="EU257" s="11"/>
      <c r="EV257" s="11"/>
      <c r="EW257" s="11"/>
      <c r="EX257" s="11"/>
      <c r="EY257" s="11"/>
      <c r="EZ257" s="11"/>
      <c r="FA257" s="11"/>
      <c r="FB257" s="11"/>
      <c r="FC257" s="11"/>
      <c r="FD257" s="11"/>
      <c r="FE257" s="11"/>
      <c r="FF257" s="11"/>
      <c r="FG257" s="11"/>
      <c r="FH257" s="11"/>
      <c r="FI257" s="11"/>
      <c r="FJ257" s="11"/>
      <c r="FK257" s="11"/>
      <c r="FL257" s="11"/>
      <c r="FM257" s="11"/>
      <c r="FN257" s="11"/>
      <c r="FO257" s="11"/>
      <c r="FP257" s="11"/>
      <c r="FQ257" s="11"/>
      <c r="FR257" s="11"/>
      <c r="FS257" s="11"/>
      <c r="FT257" s="11"/>
      <c r="FU257" s="11"/>
      <c r="FV257" s="11"/>
      <c r="FW257" s="11"/>
      <c r="FX257" s="11"/>
      <c r="FY257" s="11"/>
    </row>
    <row r="258" spans="1:181" s="17" customFormat="1" x14ac:dyDescent="0.2">
      <c r="A258" s="159" t="str">
        <f t="array" ref="A258">IF(ISERROR(INDEX(Lookup_PestUse!$A$1:$D$876,SMALL(IF(Lookup_PestUse!$B$1:$B$876='Input Data'!$C$12,ROW(Lookup_PestUse!$B$1:$B$876)),ROW(Lookup_PestUse!344:344)),1)),"",INDEX(Lookup_PestUse!$A$1:$B$876,SMALL(IF(Lookup_PestUse!$B$1:$B$876='Input Data'!$C$12,ROW(Lookup_PestUse!$B$1:$B$876)),ROW(Lookup_PestUse!344:344)),1))</f>
        <v/>
      </c>
      <c r="B258" s="165" t="str">
        <f t="array" ref="B258">IF(ISERROR(INDEX(Lookup_PestUse!$A$1:$D$876,MATCH(1,(Lookup_PestUse!$A$1:$A$876=$A258)*(Lookup_PestUse!$B$1:$B$876='Input Data'!$C$12),0),3)),"",INDEX(Lookup_PestUse!$A$1:$D$876,MATCH(1,(Lookup_PestUse!$A$1:$A$876=$A258)*(Lookup_PestUse!$B$1:$B$876='Input Data'!$C$12),0),3))</f>
        <v/>
      </c>
      <c r="C258" s="166" t="str">
        <f t="array" ref="C258">IF(ISERROR(INDEX(Lookup_PestUse!$A$1:$D$876,MATCH(1,(Lookup_PestUse!$A$1:$A$876=$A258)*(Lookup_PestUse!$B$1:$B$876='Input Data'!$C$12),0),4)),"",INDEX(Lookup_PestUse!$A$1:$D$876,MATCH(1,(Lookup_PestUse!$A$1:$A$876=$A258)*(Lookup_PestUse!$B$1:$B$876='Input Data'!$C$12),0),4))</f>
        <v/>
      </c>
      <c r="D258" s="162"/>
      <c r="E258" s="163"/>
      <c r="F258" s="152"/>
      <c r="G258" s="162"/>
      <c r="H258" s="164"/>
      <c r="I258" s="164"/>
      <c r="J258" s="164"/>
      <c r="K258" s="163"/>
      <c r="L258" s="151"/>
      <c r="M258" s="147"/>
      <c r="N258" s="147"/>
      <c r="O258" s="147"/>
      <c r="P258" s="147"/>
      <c r="Q258" s="147"/>
      <c r="R258" s="147"/>
      <c r="S258" s="147"/>
      <c r="T258" s="147"/>
      <c r="U258" s="147"/>
      <c r="V258" s="148"/>
      <c r="W258" s="151"/>
      <c r="X258" s="143"/>
      <c r="Y258" s="143"/>
      <c r="Z258" s="143"/>
      <c r="AA258" s="143"/>
      <c r="AB258" s="143"/>
      <c r="AC258" s="143"/>
      <c r="AD258" s="143"/>
      <c r="AE258" s="143"/>
      <c r="AF258" s="143"/>
      <c r="AG258" s="143"/>
      <c r="AH258" s="143"/>
      <c r="AI258" s="143"/>
      <c r="AJ258" s="143"/>
      <c r="AK258" s="143"/>
      <c r="AL258" s="143"/>
      <c r="AM258" s="143"/>
      <c r="AN258" s="143"/>
      <c r="AO258" s="143"/>
      <c r="AP258" s="11"/>
      <c r="AQ258" s="11"/>
      <c r="AR258" s="11"/>
      <c r="AS258" s="11"/>
      <c r="AT258" s="11"/>
      <c r="AU258" s="11"/>
      <c r="AV258" s="11"/>
      <c r="AW258" s="11"/>
      <c r="AX258" s="11"/>
      <c r="AY258" s="11"/>
      <c r="AZ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c r="CS258" s="11"/>
      <c r="CT258" s="11"/>
      <c r="CU258" s="11"/>
      <c r="CV258" s="11"/>
      <c r="CW258" s="11"/>
      <c r="CX258" s="11"/>
      <c r="CY258" s="11"/>
      <c r="CZ258" s="11"/>
      <c r="DA258" s="11"/>
      <c r="DB258" s="11"/>
      <c r="DC258" s="11"/>
      <c r="DD258" s="11"/>
      <c r="DE258" s="11"/>
      <c r="DF258" s="11"/>
      <c r="DG258" s="11"/>
      <c r="DH258" s="11"/>
      <c r="DI258" s="11"/>
      <c r="DJ258" s="11"/>
      <c r="DK258" s="11"/>
      <c r="DL258" s="11"/>
      <c r="DM258" s="11"/>
      <c r="DN258" s="11"/>
      <c r="DO258" s="11"/>
      <c r="DP258" s="11"/>
      <c r="DQ258" s="11"/>
      <c r="DR258" s="11"/>
      <c r="DS258" s="11"/>
      <c r="DT258" s="11"/>
      <c r="DU258" s="11"/>
      <c r="DV258" s="11"/>
      <c r="DW258" s="11"/>
      <c r="DX258" s="11"/>
      <c r="DY258" s="11"/>
      <c r="DZ258" s="11"/>
      <c r="EA258" s="11"/>
      <c r="EB258" s="11"/>
      <c r="EC258" s="11"/>
      <c r="ED258" s="11"/>
      <c r="EE258" s="11"/>
      <c r="EF258" s="11"/>
      <c r="EG258" s="11"/>
      <c r="EH258" s="11"/>
      <c r="EI258" s="11"/>
      <c r="EJ258" s="11"/>
      <c r="EK258" s="11"/>
      <c r="EL258" s="11"/>
      <c r="EM258" s="11"/>
      <c r="EN258" s="11"/>
      <c r="EO258" s="11"/>
      <c r="EP258" s="11"/>
      <c r="EQ258" s="11"/>
      <c r="ER258" s="11"/>
      <c r="ES258" s="11"/>
      <c r="ET258" s="11"/>
      <c r="EU258" s="11"/>
      <c r="EV258" s="11"/>
      <c r="EW258" s="11"/>
      <c r="EX258" s="11"/>
      <c r="EY258" s="11"/>
      <c r="EZ258" s="11"/>
      <c r="FA258" s="11"/>
      <c r="FB258" s="11"/>
      <c r="FC258" s="11"/>
      <c r="FD258" s="11"/>
      <c r="FE258" s="11"/>
      <c r="FF258" s="11"/>
      <c r="FG258" s="11"/>
      <c r="FH258" s="11"/>
      <c r="FI258" s="11"/>
      <c r="FJ258" s="11"/>
      <c r="FK258" s="11"/>
      <c r="FL258" s="11"/>
      <c r="FM258" s="11"/>
      <c r="FN258" s="11"/>
      <c r="FO258" s="11"/>
      <c r="FP258" s="11"/>
      <c r="FQ258" s="11"/>
      <c r="FR258" s="11"/>
      <c r="FS258" s="11"/>
      <c r="FT258" s="11"/>
      <c r="FU258" s="11"/>
      <c r="FV258" s="11"/>
      <c r="FW258" s="11"/>
      <c r="FX258" s="11"/>
      <c r="FY258" s="11"/>
    </row>
    <row r="259" spans="1:181" s="17" customFormat="1" x14ac:dyDescent="0.2">
      <c r="A259" s="159" t="str">
        <f t="array" ref="A259">IF(ISERROR(INDEX(Lookup_PestUse!$A$1:$D$876,SMALL(IF(Lookup_PestUse!$B$1:$B$876='Input Data'!$C$12,ROW(Lookup_PestUse!$B$1:$B$876)),ROW(Lookup_PestUse!345:345)),1)),"",INDEX(Lookup_PestUse!$A$1:$B$876,SMALL(IF(Lookup_PestUse!$B$1:$B$876='Input Data'!$C$12,ROW(Lookup_PestUse!$B$1:$B$876)),ROW(Lookup_PestUse!345:345)),1))</f>
        <v/>
      </c>
      <c r="B259" s="165" t="str">
        <f t="array" ref="B259">IF(ISERROR(INDEX(Lookup_PestUse!$A$1:$D$876,MATCH(1,(Lookup_PestUse!$A$1:$A$876=$A259)*(Lookup_PestUse!$B$1:$B$876='Input Data'!$C$12),0),3)),"",INDEX(Lookup_PestUse!$A$1:$D$876,MATCH(1,(Lookup_PestUse!$A$1:$A$876=$A259)*(Lookup_PestUse!$B$1:$B$876='Input Data'!$C$12),0),3))</f>
        <v/>
      </c>
      <c r="C259" s="166" t="str">
        <f t="array" ref="C259">IF(ISERROR(INDEX(Lookup_PestUse!$A$1:$D$876,MATCH(1,(Lookup_PestUse!$A$1:$A$876=$A259)*(Lookup_PestUse!$B$1:$B$876='Input Data'!$C$12),0),4)),"",INDEX(Lookup_PestUse!$A$1:$D$876,MATCH(1,(Lookup_PestUse!$A$1:$A$876=$A259)*(Lookup_PestUse!$B$1:$B$876='Input Data'!$C$12),0),4))</f>
        <v/>
      </c>
      <c r="D259" s="162"/>
      <c r="E259" s="163"/>
      <c r="F259" s="152"/>
      <c r="G259" s="162"/>
      <c r="H259" s="164"/>
      <c r="I259" s="164"/>
      <c r="J259" s="164"/>
      <c r="K259" s="163"/>
      <c r="L259" s="151"/>
      <c r="M259" s="147"/>
      <c r="N259" s="147"/>
      <c r="O259" s="147"/>
      <c r="P259" s="147"/>
      <c r="Q259" s="147"/>
      <c r="R259" s="147"/>
      <c r="S259" s="147"/>
      <c r="T259" s="147"/>
      <c r="U259" s="147"/>
      <c r="V259" s="148"/>
      <c r="W259" s="151"/>
      <c r="X259" s="143"/>
      <c r="Y259" s="143"/>
      <c r="Z259" s="143"/>
      <c r="AA259" s="143"/>
      <c r="AB259" s="143"/>
      <c r="AC259" s="143"/>
      <c r="AD259" s="143"/>
      <c r="AE259" s="143"/>
      <c r="AF259" s="143"/>
      <c r="AG259" s="143"/>
      <c r="AH259" s="143"/>
      <c r="AI259" s="143"/>
      <c r="AJ259" s="143"/>
      <c r="AK259" s="143"/>
      <c r="AL259" s="143"/>
      <c r="AM259" s="143"/>
      <c r="AN259" s="143"/>
      <c r="AO259" s="143"/>
      <c r="AP259" s="11"/>
      <c r="AQ259" s="11"/>
      <c r="AR259" s="11"/>
      <c r="AS259" s="11"/>
      <c r="AT259" s="11"/>
      <c r="AU259" s="11"/>
      <c r="AV259" s="11"/>
      <c r="AW259" s="11"/>
      <c r="AX259" s="11"/>
      <c r="AY259" s="11"/>
      <c r="AZ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c r="CS259" s="11"/>
      <c r="CT259" s="11"/>
      <c r="CU259" s="11"/>
      <c r="CV259" s="11"/>
      <c r="CW259" s="11"/>
      <c r="CX259" s="11"/>
      <c r="CY259" s="11"/>
      <c r="CZ259" s="11"/>
      <c r="DA259" s="11"/>
      <c r="DB259" s="11"/>
      <c r="DC259" s="11"/>
      <c r="DD259" s="11"/>
      <c r="DE259" s="11"/>
      <c r="DF259" s="11"/>
      <c r="DG259" s="11"/>
      <c r="DH259" s="11"/>
      <c r="DI259" s="11"/>
      <c r="DJ259" s="11"/>
      <c r="DK259" s="11"/>
      <c r="DL259" s="11"/>
      <c r="DM259" s="11"/>
      <c r="DN259" s="11"/>
      <c r="DO259" s="11"/>
      <c r="DP259" s="11"/>
      <c r="DQ259" s="11"/>
      <c r="DR259" s="11"/>
      <c r="DS259" s="11"/>
      <c r="DT259" s="11"/>
      <c r="DU259" s="11"/>
      <c r="DV259" s="11"/>
      <c r="DW259" s="11"/>
      <c r="DX259" s="11"/>
      <c r="DY259" s="11"/>
      <c r="DZ259" s="11"/>
      <c r="EA259" s="11"/>
      <c r="EB259" s="11"/>
      <c r="EC259" s="11"/>
      <c r="ED259" s="11"/>
      <c r="EE259" s="11"/>
      <c r="EF259" s="11"/>
      <c r="EG259" s="11"/>
      <c r="EH259" s="11"/>
      <c r="EI259" s="11"/>
      <c r="EJ259" s="11"/>
      <c r="EK259" s="11"/>
      <c r="EL259" s="11"/>
      <c r="EM259" s="11"/>
      <c r="EN259" s="11"/>
      <c r="EO259" s="11"/>
      <c r="EP259" s="11"/>
      <c r="EQ259" s="11"/>
      <c r="ER259" s="11"/>
      <c r="ES259" s="11"/>
      <c r="ET259" s="11"/>
      <c r="EU259" s="11"/>
      <c r="EV259" s="11"/>
      <c r="EW259" s="11"/>
      <c r="EX259" s="11"/>
      <c r="EY259" s="11"/>
      <c r="EZ259" s="11"/>
      <c r="FA259" s="11"/>
      <c r="FB259" s="11"/>
      <c r="FC259" s="11"/>
      <c r="FD259" s="11"/>
      <c r="FE259" s="11"/>
      <c r="FF259" s="11"/>
      <c r="FG259" s="11"/>
      <c r="FH259" s="11"/>
      <c r="FI259" s="11"/>
      <c r="FJ259" s="11"/>
      <c r="FK259" s="11"/>
      <c r="FL259" s="11"/>
      <c r="FM259" s="11"/>
      <c r="FN259" s="11"/>
      <c r="FO259" s="11"/>
      <c r="FP259" s="11"/>
      <c r="FQ259" s="11"/>
      <c r="FR259" s="11"/>
      <c r="FS259" s="11"/>
      <c r="FT259" s="11"/>
      <c r="FU259" s="11"/>
      <c r="FV259" s="11"/>
      <c r="FW259" s="11"/>
      <c r="FX259" s="11"/>
      <c r="FY259" s="11"/>
    </row>
    <row r="260" spans="1:181" s="17" customFormat="1" x14ac:dyDescent="0.2">
      <c r="A260" s="159" t="str">
        <f t="array" ref="A260">IF(ISERROR(INDEX(Lookup_PestUse!$A$1:$D$876,SMALL(IF(Lookup_PestUse!$B$1:$B$876='Input Data'!$C$12,ROW(Lookup_PestUse!$B$1:$B$876)),ROW(Lookup_PestUse!346:346)),1)),"",INDEX(Lookup_PestUse!$A$1:$B$876,SMALL(IF(Lookup_PestUse!$B$1:$B$876='Input Data'!$C$12,ROW(Lookup_PestUse!$B$1:$B$876)),ROW(Lookup_PestUse!346:346)),1))</f>
        <v/>
      </c>
      <c r="B260" s="165" t="str">
        <f t="array" ref="B260">IF(ISERROR(INDEX(Lookup_PestUse!$A$1:$D$876,MATCH(1,(Lookup_PestUse!$A$1:$A$876=$A260)*(Lookup_PestUse!$B$1:$B$876='Input Data'!$C$12),0),3)),"",INDEX(Lookup_PestUse!$A$1:$D$876,MATCH(1,(Lookup_PestUse!$A$1:$A$876=$A260)*(Lookup_PestUse!$B$1:$B$876='Input Data'!$C$12),0),3))</f>
        <v/>
      </c>
      <c r="C260" s="166" t="str">
        <f t="array" ref="C260">IF(ISERROR(INDEX(Lookup_PestUse!$A$1:$D$876,MATCH(1,(Lookup_PestUse!$A$1:$A$876=$A260)*(Lookup_PestUse!$B$1:$B$876='Input Data'!$C$12),0),4)),"",INDEX(Lookup_PestUse!$A$1:$D$876,MATCH(1,(Lookup_PestUse!$A$1:$A$876=$A260)*(Lookup_PestUse!$B$1:$B$876='Input Data'!$C$12),0),4))</f>
        <v/>
      </c>
      <c r="D260" s="162"/>
      <c r="E260" s="163"/>
      <c r="F260" s="152"/>
      <c r="G260" s="162"/>
      <c r="H260" s="164"/>
      <c r="I260" s="164"/>
      <c r="J260" s="164"/>
      <c r="K260" s="163"/>
      <c r="L260" s="151"/>
      <c r="M260" s="147"/>
      <c r="N260" s="147"/>
      <c r="O260" s="147"/>
      <c r="P260" s="147"/>
      <c r="Q260" s="147"/>
      <c r="R260" s="147"/>
      <c r="S260" s="147"/>
      <c r="T260" s="147"/>
      <c r="U260" s="147"/>
      <c r="V260" s="148"/>
      <c r="W260" s="151"/>
      <c r="X260" s="143"/>
      <c r="Y260" s="143"/>
      <c r="Z260" s="143"/>
      <c r="AA260" s="143"/>
      <c r="AB260" s="143"/>
      <c r="AC260" s="143"/>
      <c r="AD260" s="143"/>
      <c r="AE260" s="143"/>
      <c r="AF260" s="143"/>
      <c r="AG260" s="143"/>
      <c r="AH260" s="143"/>
      <c r="AI260" s="143"/>
      <c r="AJ260" s="143"/>
      <c r="AK260" s="143"/>
      <c r="AL260" s="143"/>
      <c r="AM260" s="143"/>
      <c r="AN260" s="143"/>
      <c r="AO260" s="143"/>
      <c r="AP260" s="11"/>
      <c r="AQ260" s="11"/>
      <c r="AR260" s="11"/>
      <c r="AS260" s="11"/>
      <c r="AT260" s="11"/>
      <c r="AU260" s="11"/>
      <c r="AV260" s="11"/>
      <c r="AW260" s="11"/>
      <c r="AX260" s="11"/>
      <c r="AY260" s="11"/>
      <c r="AZ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c r="CS260" s="11"/>
      <c r="CT260" s="11"/>
      <c r="CU260" s="11"/>
      <c r="CV260" s="11"/>
      <c r="CW260" s="11"/>
      <c r="CX260" s="11"/>
      <c r="CY260" s="11"/>
      <c r="CZ260" s="11"/>
      <c r="DA260" s="11"/>
      <c r="DB260" s="11"/>
      <c r="DC260" s="11"/>
      <c r="DD260" s="11"/>
      <c r="DE260" s="11"/>
      <c r="DF260" s="11"/>
      <c r="DG260" s="11"/>
      <c r="DH260" s="11"/>
      <c r="DI260" s="11"/>
      <c r="DJ260" s="11"/>
      <c r="DK260" s="11"/>
      <c r="DL260" s="11"/>
      <c r="DM260" s="11"/>
      <c r="DN260" s="11"/>
      <c r="DO260" s="11"/>
      <c r="DP260" s="11"/>
      <c r="DQ260" s="11"/>
      <c r="DR260" s="11"/>
      <c r="DS260" s="11"/>
      <c r="DT260" s="11"/>
      <c r="DU260" s="11"/>
      <c r="DV260" s="11"/>
      <c r="DW260" s="11"/>
      <c r="DX260" s="11"/>
      <c r="DY260" s="11"/>
      <c r="DZ260" s="11"/>
      <c r="EA260" s="11"/>
      <c r="EB260" s="11"/>
      <c r="EC260" s="11"/>
      <c r="ED260" s="11"/>
      <c r="EE260" s="11"/>
      <c r="EF260" s="11"/>
      <c r="EG260" s="11"/>
      <c r="EH260" s="11"/>
      <c r="EI260" s="11"/>
      <c r="EJ260" s="11"/>
      <c r="EK260" s="11"/>
      <c r="EL260" s="11"/>
      <c r="EM260" s="11"/>
      <c r="EN260" s="11"/>
      <c r="EO260" s="11"/>
      <c r="EP260" s="11"/>
      <c r="EQ260" s="11"/>
      <c r="ER260" s="11"/>
      <c r="ES260" s="11"/>
      <c r="ET260" s="11"/>
      <c r="EU260" s="11"/>
      <c r="EV260" s="11"/>
      <c r="EW260" s="11"/>
      <c r="EX260" s="11"/>
      <c r="EY260" s="11"/>
      <c r="EZ260" s="11"/>
      <c r="FA260" s="11"/>
      <c r="FB260" s="11"/>
      <c r="FC260" s="11"/>
      <c r="FD260" s="11"/>
      <c r="FE260" s="11"/>
      <c r="FF260" s="11"/>
      <c r="FG260" s="11"/>
      <c r="FH260" s="11"/>
      <c r="FI260" s="11"/>
      <c r="FJ260" s="11"/>
      <c r="FK260" s="11"/>
      <c r="FL260" s="11"/>
      <c r="FM260" s="11"/>
      <c r="FN260" s="11"/>
      <c r="FO260" s="11"/>
      <c r="FP260" s="11"/>
      <c r="FQ260" s="11"/>
      <c r="FR260" s="11"/>
      <c r="FS260" s="11"/>
      <c r="FT260" s="11"/>
      <c r="FU260" s="11"/>
      <c r="FV260" s="11"/>
      <c r="FW260" s="11"/>
      <c r="FX260" s="11"/>
      <c r="FY260" s="11"/>
    </row>
    <row r="261" spans="1:181" s="17" customFormat="1" x14ac:dyDescent="0.2">
      <c r="A261" s="159" t="str">
        <f t="array" ref="A261">IF(ISERROR(INDEX(Lookup_PestUse!$A$1:$D$876,SMALL(IF(Lookup_PestUse!$B$1:$B$876='Input Data'!$C$12,ROW(Lookup_PestUse!$B$1:$B$876)),ROW(Lookup_PestUse!347:347)),1)),"",INDEX(Lookup_PestUse!$A$1:$B$876,SMALL(IF(Lookup_PestUse!$B$1:$B$876='Input Data'!$C$12,ROW(Lookup_PestUse!$B$1:$B$876)),ROW(Lookup_PestUse!347:347)),1))</f>
        <v/>
      </c>
      <c r="B261" s="165" t="str">
        <f t="array" ref="B261">IF(ISERROR(INDEX(Lookup_PestUse!$A$1:$D$876,MATCH(1,(Lookup_PestUse!$A$1:$A$876=$A261)*(Lookup_PestUse!$B$1:$B$876='Input Data'!$C$12),0),3)),"",INDEX(Lookup_PestUse!$A$1:$D$876,MATCH(1,(Lookup_PestUse!$A$1:$A$876=$A261)*(Lookup_PestUse!$B$1:$B$876='Input Data'!$C$12),0),3))</f>
        <v/>
      </c>
      <c r="C261" s="166" t="str">
        <f t="array" ref="C261">IF(ISERROR(INDEX(Lookup_PestUse!$A$1:$D$876,MATCH(1,(Lookup_PestUse!$A$1:$A$876=$A261)*(Lookup_PestUse!$B$1:$B$876='Input Data'!$C$12),0),4)),"",INDEX(Lookup_PestUse!$A$1:$D$876,MATCH(1,(Lookup_PestUse!$A$1:$A$876=$A261)*(Lookup_PestUse!$B$1:$B$876='Input Data'!$C$12),0),4))</f>
        <v/>
      </c>
      <c r="D261" s="162"/>
      <c r="E261" s="163"/>
      <c r="F261" s="152"/>
      <c r="G261" s="162"/>
      <c r="H261" s="164"/>
      <c r="I261" s="164"/>
      <c r="J261" s="164"/>
      <c r="K261" s="163"/>
      <c r="L261" s="151"/>
      <c r="M261" s="147"/>
      <c r="N261" s="147"/>
      <c r="O261" s="147"/>
      <c r="P261" s="147"/>
      <c r="Q261" s="147"/>
      <c r="R261" s="147"/>
      <c r="S261" s="147"/>
      <c r="T261" s="147"/>
      <c r="U261" s="147"/>
      <c r="V261" s="148"/>
      <c r="W261" s="151"/>
      <c r="X261" s="143"/>
      <c r="Y261" s="143"/>
      <c r="Z261" s="143"/>
      <c r="AA261" s="143"/>
      <c r="AB261" s="143"/>
      <c r="AC261" s="143"/>
      <c r="AD261" s="143"/>
      <c r="AE261" s="143"/>
      <c r="AF261" s="143"/>
      <c r="AG261" s="143"/>
      <c r="AH261" s="143"/>
      <c r="AI261" s="143"/>
      <c r="AJ261" s="143"/>
      <c r="AK261" s="143"/>
      <c r="AL261" s="143"/>
      <c r="AM261" s="143"/>
      <c r="AN261" s="143"/>
      <c r="AO261" s="143"/>
      <c r="AP261" s="11"/>
      <c r="AQ261" s="11"/>
      <c r="AR261" s="11"/>
      <c r="AS261" s="11"/>
      <c r="AT261" s="11"/>
      <c r="AU261" s="11"/>
      <c r="AV261" s="11"/>
      <c r="AW261" s="11"/>
      <c r="AX261" s="11"/>
      <c r="AY261" s="11"/>
      <c r="AZ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c r="CS261" s="11"/>
      <c r="CT261" s="11"/>
      <c r="CU261" s="11"/>
      <c r="CV261" s="11"/>
      <c r="CW261" s="11"/>
      <c r="CX261" s="11"/>
      <c r="CY261" s="11"/>
      <c r="CZ261" s="11"/>
      <c r="DA261" s="11"/>
      <c r="DB261" s="11"/>
      <c r="DC261" s="11"/>
      <c r="DD261" s="11"/>
      <c r="DE261" s="11"/>
      <c r="DF261" s="11"/>
      <c r="DG261" s="11"/>
      <c r="DH261" s="11"/>
      <c r="DI261" s="11"/>
      <c r="DJ261" s="11"/>
      <c r="DK261" s="11"/>
      <c r="DL261" s="11"/>
      <c r="DM261" s="11"/>
      <c r="DN261" s="11"/>
      <c r="DO261" s="11"/>
      <c r="DP261" s="11"/>
      <c r="DQ261" s="11"/>
      <c r="DR261" s="11"/>
      <c r="DS261" s="11"/>
      <c r="DT261" s="11"/>
      <c r="DU261" s="11"/>
      <c r="DV261" s="11"/>
      <c r="DW261" s="11"/>
      <c r="DX261" s="11"/>
      <c r="DY261" s="11"/>
      <c r="DZ261" s="11"/>
      <c r="EA261" s="11"/>
      <c r="EB261" s="11"/>
      <c r="EC261" s="11"/>
      <c r="ED261" s="11"/>
      <c r="EE261" s="11"/>
      <c r="EF261" s="11"/>
      <c r="EG261" s="11"/>
      <c r="EH261" s="11"/>
      <c r="EI261" s="11"/>
      <c r="EJ261" s="11"/>
      <c r="EK261" s="11"/>
      <c r="EL261" s="11"/>
      <c r="EM261" s="11"/>
      <c r="EN261" s="11"/>
      <c r="EO261" s="11"/>
      <c r="EP261" s="11"/>
      <c r="EQ261" s="11"/>
      <c r="ER261" s="11"/>
      <c r="ES261" s="11"/>
      <c r="ET261" s="11"/>
      <c r="EU261" s="11"/>
      <c r="EV261" s="11"/>
      <c r="EW261" s="11"/>
      <c r="EX261" s="11"/>
      <c r="EY261" s="11"/>
      <c r="EZ261" s="11"/>
      <c r="FA261" s="11"/>
      <c r="FB261" s="11"/>
      <c r="FC261" s="11"/>
      <c r="FD261" s="11"/>
      <c r="FE261" s="11"/>
      <c r="FF261" s="11"/>
      <c r="FG261" s="11"/>
      <c r="FH261" s="11"/>
      <c r="FI261" s="11"/>
      <c r="FJ261" s="11"/>
      <c r="FK261" s="11"/>
      <c r="FL261" s="11"/>
      <c r="FM261" s="11"/>
      <c r="FN261" s="11"/>
      <c r="FO261" s="11"/>
      <c r="FP261" s="11"/>
      <c r="FQ261" s="11"/>
      <c r="FR261" s="11"/>
      <c r="FS261" s="11"/>
      <c r="FT261" s="11"/>
      <c r="FU261" s="11"/>
      <c r="FV261" s="11"/>
      <c r="FW261" s="11"/>
      <c r="FX261" s="11"/>
      <c r="FY261" s="11"/>
    </row>
    <row r="262" spans="1:181" s="17" customFormat="1" x14ac:dyDescent="0.2">
      <c r="A262" s="159" t="str">
        <f t="array" ref="A262">IF(ISERROR(INDEX(Lookup_PestUse!$A$1:$D$876,SMALL(IF(Lookup_PestUse!$B$1:$B$876='Input Data'!$C$12,ROW(Lookup_PestUse!$B$1:$B$876)),ROW(Lookup_PestUse!348:348)),1)),"",INDEX(Lookup_PestUse!$A$1:$B$876,SMALL(IF(Lookup_PestUse!$B$1:$B$876='Input Data'!$C$12,ROW(Lookup_PestUse!$B$1:$B$876)),ROW(Lookup_PestUse!348:348)),1))</f>
        <v/>
      </c>
      <c r="B262" s="165" t="str">
        <f t="array" ref="B262">IF(ISERROR(INDEX(Lookup_PestUse!$A$1:$D$876,MATCH(1,(Lookup_PestUse!$A$1:$A$876=$A262)*(Lookup_PestUse!$B$1:$B$876='Input Data'!$C$12),0),3)),"",INDEX(Lookup_PestUse!$A$1:$D$876,MATCH(1,(Lookup_PestUse!$A$1:$A$876=$A262)*(Lookup_PestUse!$B$1:$B$876='Input Data'!$C$12),0),3))</f>
        <v/>
      </c>
      <c r="C262" s="166" t="str">
        <f t="array" ref="C262">IF(ISERROR(INDEX(Lookup_PestUse!$A$1:$D$876,MATCH(1,(Lookup_PestUse!$A$1:$A$876=$A262)*(Lookup_PestUse!$B$1:$B$876='Input Data'!$C$12),0),4)),"",INDEX(Lookup_PestUse!$A$1:$D$876,MATCH(1,(Lookup_PestUse!$A$1:$A$876=$A262)*(Lookup_PestUse!$B$1:$B$876='Input Data'!$C$12),0),4))</f>
        <v/>
      </c>
      <c r="D262" s="162"/>
      <c r="E262" s="163"/>
      <c r="F262" s="152"/>
      <c r="G262" s="162"/>
      <c r="H262" s="164"/>
      <c r="I262" s="164"/>
      <c r="J262" s="164"/>
      <c r="K262" s="163"/>
      <c r="L262" s="151"/>
      <c r="M262" s="147"/>
      <c r="N262" s="147"/>
      <c r="O262" s="147"/>
      <c r="P262" s="147"/>
      <c r="Q262" s="147"/>
      <c r="R262" s="147"/>
      <c r="S262" s="147"/>
      <c r="T262" s="147"/>
      <c r="U262" s="147"/>
      <c r="V262" s="148"/>
      <c r="W262" s="151"/>
      <c r="X262" s="143"/>
      <c r="Y262" s="143"/>
      <c r="Z262" s="143"/>
      <c r="AA262" s="143"/>
      <c r="AB262" s="143"/>
      <c r="AC262" s="143"/>
      <c r="AD262" s="143"/>
      <c r="AE262" s="143"/>
      <c r="AF262" s="143"/>
      <c r="AG262" s="143"/>
      <c r="AH262" s="143"/>
      <c r="AI262" s="143"/>
      <c r="AJ262" s="143"/>
      <c r="AK262" s="143"/>
      <c r="AL262" s="143"/>
      <c r="AM262" s="143"/>
      <c r="AN262" s="143"/>
      <c r="AO262" s="143"/>
      <c r="AP262" s="11"/>
      <c r="AQ262" s="11"/>
      <c r="AR262" s="11"/>
      <c r="AS262" s="11"/>
      <c r="AT262" s="11"/>
      <c r="AU262" s="11"/>
      <c r="AV262" s="11"/>
      <c r="AW262" s="11"/>
      <c r="AX262" s="11"/>
      <c r="AY262" s="11"/>
      <c r="AZ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c r="CS262" s="11"/>
      <c r="CT262" s="11"/>
      <c r="CU262" s="11"/>
      <c r="CV262" s="11"/>
      <c r="CW262" s="11"/>
      <c r="CX262" s="11"/>
      <c r="CY262" s="11"/>
      <c r="CZ262" s="11"/>
      <c r="DA262" s="11"/>
      <c r="DB262" s="11"/>
      <c r="DC262" s="11"/>
      <c r="DD262" s="11"/>
      <c r="DE262" s="11"/>
      <c r="DF262" s="11"/>
      <c r="DG262" s="11"/>
      <c r="DH262" s="11"/>
      <c r="DI262" s="11"/>
      <c r="DJ262" s="11"/>
      <c r="DK262" s="11"/>
      <c r="DL262" s="11"/>
      <c r="DM262" s="11"/>
      <c r="DN262" s="11"/>
      <c r="DO262" s="11"/>
      <c r="DP262" s="11"/>
      <c r="DQ262" s="11"/>
      <c r="DR262" s="11"/>
      <c r="DS262" s="11"/>
      <c r="DT262" s="11"/>
      <c r="DU262" s="11"/>
      <c r="DV262" s="11"/>
      <c r="DW262" s="11"/>
      <c r="DX262" s="11"/>
      <c r="DY262" s="11"/>
      <c r="DZ262" s="11"/>
      <c r="EA262" s="11"/>
      <c r="EB262" s="11"/>
      <c r="EC262" s="11"/>
      <c r="ED262" s="11"/>
      <c r="EE262" s="11"/>
      <c r="EF262" s="11"/>
      <c r="EG262" s="11"/>
      <c r="EH262" s="11"/>
      <c r="EI262" s="11"/>
      <c r="EJ262" s="11"/>
      <c r="EK262" s="11"/>
      <c r="EL262" s="11"/>
      <c r="EM262" s="11"/>
      <c r="EN262" s="11"/>
      <c r="EO262" s="11"/>
      <c r="EP262" s="11"/>
      <c r="EQ262" s="11"/>
      <c r="ER262" s="11"/>
      <c r="ES262" s="11"/>
      <c r="ET262" s="11"/>
      <c r="EU262" s="11"/>
      <c r="EV262" s="11"/>
      <c r="EW262" s="11"/>
      <c r="EX262" s="11"/>
      <c r="EY262" s="11"/>
      <c r="EZ262" s="11"/>
      <c r="FA262" s="11"/>
      <c r="FB262" s="11"/>
      <c r="FC262" s="11"/>
      <c r="FD262" s="11"/>
      <c r="FE262" s="11"/>
      <c r="FF262" s="11"/>
      <c r="FG262" s="11"/>
      <c r="FH262" s="11"/>
      <c r="FI262" s="11"/>
      <c r="FJ262" s="11"/>
      <c r="FK262" s="11"/>
      <c r="FL262" s="11"/>
      <c r="FM262" s="11"/>
      <c r="FN262" s="11"/>
      <c r="FO262" s="11"/>
      <c r="FP262" s="11"/>
      <c r="FQ262" s="11"/>
      <c r="FR262" s="11"/>
      <c r="FS262" s="11"/>
      <c r="FT262" s="11"/>
      <c r="FU262" s="11"/>
      <c r="FV262" s="11"/>
      <c r="FW262" s="11"/>
      <c r="FX262" s="11"/>
      <c r="FY262" s="11"/>
    </row>
    <row r="263" spans="1:181" s="17" customFormat="1" x14ac:dyDescent="0.2">
      <c r="A263" s="159" t="str">
        <f t="array" ref="A263">IF(ISERROR(INDEX(Lookup_PestUse!$A$1:$D$876,SMALL(IF(Lookup_PestUse!$B$1:$B$876='Input Data'!$C$12,ROW(Lookup_PestUse!$B$1:$B$876)),ROW(Lookup_PestUse!349:349)),1)),"",INDEX(Lookup_PestUse!$A$1:$B$876,SMALL(IF(Lookup_PestUse!$B$1:$B$876='Input Data'!$C$12,ROW(Lookup_PestUse!$B$1:$B$876)),ROW(Lookup_PestUse!349:349)),1))</f>
        <v/>
      </c>
      <c r="B263" s="165" t="str">
        <f t="array" ref="B263">IF(ISERROR(INDEX(Lookup_PestUse!$A$1:$D$876,MATCH(1,(Lookup_PestUse!$A$1:$A$876=$A263)*(Lookup_PestUse!$B$1:$B$876='Input Data'!$C$12),0),3)),"",INDEX(Lookup_PestUse!$A$1:$D$876,MATCH(1,(Lookup_PestUse!$A$1:$A$876=$A263)*(Lookup_PestUse!$B$1:$B$876='Input Data'!$C$12),0),3))</f>
        <v/>
      </c>
      <c r="C263" s="166" t="str">
        <f t="array" ref="C263">IF(ISERROR(INDEX(Lookup_PestUse!$A$1:$D$876,MATCH(1,(Lookup_PestUse!$A$1:$A$876=$A263)*(Lookup_PestUse!$B$1:$B$876='Input Data'!$C$12),0),4)),"",INDEX(Lookup_PestUse!$A$1:$D$876,MATCH(1,(Lookup_PestUse!$A$1:$A$876=$A263)*(Lookup_PestUse!$B$1:$B$876='Input Data'!$C$12),0),4))</f>
        <v/>
      </c>
      <c r="D263" s="162"/>
      <c r="E263" s="163"/>
      <c r="F263" s="152"/>
      <c r="G263" s="162"/>
      <c r="H263" s="164"/>
      <c r="I263" s="164"/>
      <c r="J263" s="164"/>
      <c r="K263" s="163"/>
      <c r="L263" s="151"/>
      <c r="M263" s="147"/>
      <c r="N263" s="147"/>
      <c r="O263" s="147"/>
      <c r="P263" s="147"/>
      <c r="Q263" s="147"/>
      <c r="R263" s="147"/>
      <c r="S263" s="147"/>
      <c r="T263" s="147"/>
      <c r="U263" s="147"/>
      <c r="V263" s="148"/>
      <c r="W263" s="151"/>
      <c r="X263" s="143"/>
      <c r="Y263" s="143"/>
      <c r="Z263" s="143"/>
      <c r="AA263" s="143"/>
      <c r="AB263" s="143"/>
      <c r="AC263" s="143"/>
      <c r="AD263" s="143"/>
      <c r="AE263" s="143"/>
      <c r="AF263" s="143"/>
      <c r="AG263" s="143"/>
      <c r="AH263" s="143"/>
      <c r="AI263" s="143"/>
      <c r="AJ263" s="143"/>
      <c r="AK263" s="143"/>
      <c r="AL263" s="143"/>
      <c r="AM263" s="143"/>
      <c r="AN263" s="143"/>
      <c r="AO263" s="143"/>
      <c r="AP263" s="11"/>
      <c r="AQ263" s="11"/>
      <c r="AR263" s="11"/>
      <c r="AS263" s="11"/>
      <c r="AT263" s="11"/>
      <c r="AU263" s="11"/>
      <c r="AV263" s="11"/>
      <c r="AW263" s="11"/>
      <c r="AX263" s="11"/>
      <c r="AY263" s="11"/>
      <c r="AZ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c r="CS263" s="11"/>
      <c r="CT263" s="11"/>
      <c r="CU263" s="11"/>
      <c r="CV263" s="11"/>
      <c r="CW263" s="11"/>
      <c r="CX263" s="11"/>
      <c r="CY263" s="11"/>
      <c r="CZ263" s="11"/>
      <c r="DA263" s="11"/>
      <c r="DB263" s="11"/>
      <c r="DC263" s="11"/>
      <c r="DD263" s="11"/>
      <c r="DE263" s="11"/>
      <c r="DF263" s="11"/>
      <c r="DG263" s="11"/>
      <c r="DH263" s="11"/>
      <c r="DI263" s="11"/>
      <c r="DJ263" s="11"/>
      <c r="DK263" s="11"/>
      <c r="DL263" s="11"/>
      <c r="DM263" s="11"/>
      <c r="DN263" s="11"/>
      <c r="DO263" s="11"/>
      <c r="DP263" s="11"/>
      <c r="DQ263" s="11"/>
      <c r="DR263" s="11"/>
      <c r="DS263" s="11"/>
      <c r="DT263" s="11"/>
      <c r="DU263" s="11"/>
      <c r="DV263" s="11"/>
      <c r="DW263" s="11"/>
      <c r="DX263" s="11"/>
      <c r="DY263" s="11"/>
      <c r="DZ263" s="11"/>
      <c r="EA263" s="11"/>
      <c r="EB263" s="11"/>
      <c r="EC263" s="11"/>
      <c r="ED263" s="11"/>
      <c r="EE263" s="11"/>
      <c r="EF263" s="11"/>
      <c r="EG263" s="11"/>
      <c r="EH263" s="11"/>
      <c r="EI263" s="11"/>
      <c r="EJ263" s="11"/>
      <c r="EK263" s="11"/>
      <c r="EL263" s="11"/>
      <c r="EM263" s="11"/>
      <c r="EN263" s="11"/>
      <c r="EO263" s="11"/>
      <c r="EP263" s="11"/>
      <c r="EQ263" s="11"/>
      <c r="ER263" s="11"/>
      <c r="ES263" s="11"/>
      <c r="ET263" s="11"/>
      <c r="EU263" s="11"/>
      <c r="EV263" s="11"/>
      <c r="EW263" s="11"/>
      <c r="EX263" s="11"/>
      <c r="EY263" s="11"/>
      <c r="EZ263" s="11"/>
      <c r="FA263" s="11"/>
      <c r="FB263" s="11"/>
      <c r="FC263" s="11"/>
      <c r="FD263" s="11"/>
      <c r="FE263" s="11"/>
      <c r="FF263" s="11"/>
      <c r="FG263" s="11"/>
      <c r="FH263" s="11"/>
      <c r="FI263" s="11"/>
      <c r="FJ263" s="11"/>
      <c r="FK263" s="11"/>
      <c r="FL263" s="11"/>
      <c r="FM263" s="11"/>
      <c r="FN263" s="11"/>
      <c r="FO263" s="11"/>
      <c r="FP263" s="11"/>
      <c r="FQ263" s="11"/>
      <c r="FR263" s="11"/>
      <c r="FS263" s="11"/>
      <c r="FT263" s="11"/>
      <c r="FU263" s="11"/>
      <c r="FV263" s="11"/>
      <c r="FW263" s="11"/>
      <c r="FX263" s="11"/>
      <c r="FY263" s="11"/>
    </row>
    <row r="264" spans="1:181" s="17" customFormat="1" x14ac:dyDescent="0.2">
      <c r="A264" s="159" t="str">
        <f t="array" ref="A264">IF(ISERROR(INDEX(Lookup_PestUse!$A$1:$D$876,SMALL(IF(Lookup_PestUse!$B$1:$B$876='Input Data'!$C$12,ROW(Lookup_PestUse!$B$1:$B$876)),ROW(Lookup_PestUse!350:350)),1)),"",INDEX(Lookup_PestUse!$A$1:$B$876,SMALL(IF(Lookup_PestUse!$B$1:$B$876='Input Data'!$C$12,ROW(Lookup_PestUse!$B$1:$B$876)),ROW(Lookup_PestUse!350:350)),1))</f>
        <v/>
      </c>
      <c r="B264" s="165" t="str">
        <f t="array" ref="B264">IF(ISERROR(INDEX(Lookup_PestUse!$A$1:$D$876,MATCH(1,(Lookup_PestUse!$A$1:$A$876=$A264)*(Lookup_PestUse!$B$1:$B$876='Input Data'!$C$12),0),3)),"",INDEX(Lookup_PestUse!$A$1:$D$876,MATCH(1,(Lookup_PestUse!$A$1:$A$876=$A264)*(Lookup_PestUse!$B$1:$B$876='Input Data'!$C$12),0),3))</f>
        <v/>
      </c>
      <c r="C264" s="166" t="str">
        <f t="array" ref="C264">IF(ISERROR(INDEX(Lookup_PestUse!$A$1:$D$876,MATCH(1,(Lookup_PestUse!$A$1:$A$876=$A264)*(Lookup_PestUse!$B$1:$B$876='Input Data'!$C$12),0),4)),"",INDEX(Lookup_PestUse!$A$1:$D$876,MATCH(1,(Lookup_PestUse!$A$1:$A$876=$A264)*(Lookup_PestUse!$B$1:$B$876='Input Data'!$C$12),0),4))</f>
        <v/>
      </c>
      <c r="D264" s="162"/>
      <c r="E264" s="163"/>
      <c r="F264" s="152"/>
      <c r="G264" s="162"/>
      <c r="H264" s="164"/>
      <c r="I264" s="164"/>
      <c r="J264" s="164"/>
      <c r="K264" s="163"/>
      <c r="L264" s="151"/>
      <c r="M264" s="147"/>
      <c r="N264" s="147"/>
      <c r="O264" s="147"/>
      <c r="P264" s="147"/>
      <c r="Q264" s="147"/>
      <c r="R264" s="147"/>
      <c r="S264" s="147"/>
      <c r="T264" s="147"/>
      <c r="U264" s="147"/>
      <c r="V264" s="148"/>
      <c r="W264" s="151"/>
      <c r="X264" s="143"/>
      <c r="Y264" s="143"/>
      <c r="Z264" s="143"/>
      <c r="AA264" s="143"/>
      <c r="AB264" s="143"/>
      <c r="AC264" s="143"/>
      <c r="AD264" s="143"/>
      <c r="AE264" s="143"/>
      <c r="AF264" s="143"/>
      <c r="AG264" s="143"/>
      <c r="AH264" s="143"/>
      <c r="AI264" s="143"/>
      <c r="AJ264" s="143"/>
      <c r="AK264" s="143"/>
      <c r="AL264" s="143"/>
      <c r="AM264" s="143"/>
      <c r="AN264" s="143"/>
      <c r="AO264" s="143"/>
      <c r="AP264" s="11"/>
      <c r="AQ264" s="11"/>
      <c r="AR264" s="11"/>
      <c r="AS264" s="11"/>
      <c r="AT264" s="11"/>
      <c r="AU264" s="11"/>
      <c r="AV264" s="11"/>
      <c r="AW264" s="11"/>
      <c r="AX264" s="11"/>
      <c r="AY264" s="11"/>
      <c r="AZ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c r="CS264" s="11"/>
      <c r="CT264" s="11"/>
      <c r="CU264" s="11"/>
      <c r="CV264" s="11"/>
      <c r="CW264" s="11"/>
      <c r="CX264" s="11"/>
      <c r="CY264" s="11"/>
      <c r="CZ264" s="11"/>
      <c r="DA264" s="11"/>
      <c r="DB264" s="11"/>
      <c r="DC264" s="11"/>
      <c r="DD264" s="11"/>
      <c r="DE264" s="11"/>
      <c r="DF264" s="11"/>
      <c r="DG264" s="11"/>
      <c r="DH264" s="11"/>
      <c r="DI264" s="11"/>
      <c r="DJ264" s="11"/>
      <c r="DK264" s="11"/>
      <c r="DL264" s="11"/>
      <c r="DM264" s="11"/>
      <c r="DN264" s="11"/>
      <c r="DO264" s="11"/>
      <c r="DP264" s="11"/>
      <c r="DQ264" s="11"/>
      <c r="DR264" s="11"/>
      <c r="DS264" s="11"/>
      <c r="DT264" s="11"/>
      <c r="DU264" s="11"/>
      <c r="DV264" s="11"/>
      <c r="DW264" s="11"/>
      <c r="DX264" s="11"/>
      <c r="DY264" s="11"/>
      <c r="DZ264" s="11"/>
      <c r="EA264" s="11"/>
      <c r="EB264" s="11"/>
      <c r="EC264" s="11"/>
      <c r="ED264" s="11"/>
      <c r="EE264" s="11"/>
      <c r="EF264" s="11"/>
      <c r="EG264" s="11"/>
      <c r="EH264" s="11"/>
      <c r="EI264" s="11"/>
      <c r="EJ264" s="11"/>
      <c r="EK264" s="11"/>
      <c r="EL264" s="11"/>
      <c r="EM264" s="11"/>
      <c r="EN264" s="11"/>
      <c r="EO264" s="11"/>
      <c r="EP264" s="11"/>
      <c r="EQ264" s="11"/>
      <c r="ER264" s="11"/>
      <c r="ES264" s="11"/>
      <c r="ET264" s="11"/>
      <c r="EU264" s="11"/>
      <c r="EV264" s="11"/>
      <c r="EW264" s="11"/>
      <c r="EX264" s="11"/>
      <c r="EY264" s="11"/>
      <c r="EZ264" s="11"/>
      <c r="FA264" s="11"/>
      <c r="FB264" s="11"/>
      <c r="FC264" s="11"/>
      <c r="FD264" s="11"/>
      <c r="FE264" s="11"/>
      <c r="FF264" s="11"/>
      <c r="FG264" s="11"/>
      <c r="FH264" s="11"/>
      <c r="FI264" s="11"/>
      <c r="FJ264" s="11"/>
      <c r="FK264" s="11"/>
      <c r="FL264" s="11"/>
      <c r="FM264" s="11"/>
      <c r="FN264" s="11"/>
      <c r="FO264" s="11"/>
      <c r="FP264" s="11"/>
      <c r="FQ264" s="11"/>
      <c r="FR264" s="11"/>
      <c r="FS264" s="11"/>
      <c r="FT264" s="11"/>
      <c r="FU264" s="11"/>
      <c r="FV264" s="11"/>
      <c r="FW264" s="11"/>
      <c r="FX264" s="11"/>
      <c r="FY264" s="11"/>
    </row>
    <row r="265" spans="1:181" s="17" customFormat="1" x14ac:dyDescent="0.2">
      <c r="A265" s="159" t="str">
        <f t="array" ref="A265">IF(ISERROR(INDEX(Lookup_PestUse!$A$1:$D$876,SMALL(IF(Lookup_PestUse!$B$1:$B$876='Input Data'!$C$12,ROW(Lookup_PestUse!$B$1:$B$876)),ROW(Lookup_PestUse!351:351)),1)),"",INDEX(Lookup_PestUse!$A$1:$B$876,SMALL(IF(Lookup_PestUse!$B$1:$B$876='Input Data'!$C$12,ROW(Lookup_PestUse!$B$1:$B$876)),ROW(Lookup_PestUse!351:351)),1))</f>
        <v/>
      </c>
      <c r="B265" s="165" t="str">
        <f t="array" ref="B265">IF(ISERROR(INDEX(Lookup_PestUse!$A$1:$D$876,MATCH(1,(Lookup_PestUse!$A$1:$A$876=$A265)*(Lookup_PestUse!$B$1:$B$876='Input Data'!$C$12),0),3)),"",INDEX(Lookup_PestUse!$A$1:$D$876,MATCH(1,(Lookup_PestUse!$A$1:$A$876=$A265)*(Lookup_PestUse!$B$1:$B$876='Input Data'!$C$12),0),3))</f>
        <v/>
      </c>
      <c r="C265" s="166" t="str">
        <f t="array" ref="C265">IF(ISERROR(INDEX(Lookup_PestUse!$A$1:$D$876,MATCH(1,(Lookup_PestUse!$A$1:$A$876=$A265)*(Lookup_PestUse!$B$1:$B$876='Input Data'!$C$12),0),4)),"",INDEX(Lookup_PestUse!$A$1:$D$876,MATCH(1,(Lookup_PestUse!$A$1:$A$876=$A265)*(Lookup_PestUse!$B$1:$B$876='Input Data'!$C$12),0),4))</f>
        <v/>
      </c>
      <c r="D265" s="162"/>
      <c r="E265" s="163"/>
      <c r="F265" s="152"/>
      <c r="G265" s="162"/>
      <c r="H265" s="164"/>
      <c r="I265" s="164"/>
      <c r="J265" s="164"/>
      <c r="K265" s="163"/>
      <c r="L265" s="151"/>
      <c r="M265" s="147"/>
      <c r="N265" s="147"/>
      <c r="O265" s="147"/>
      <c r="P265" s="147"/>
      <c r="Q265" s="147"/>
      <c r="R265" s="147"/>
      <c r="S265" s="147"/>
      <c r="T265" s="147"/>
      <c r="U265" s="147"/>
      <c r="V265" s="148"/>
      <c r="W265" s="151"/>
      <c r="X265" s="143"/>
      <c r="Y265" s="143"/>
      <c r="Z265" s="143"/>
      <c r="AA265" s="143"/>
      <c r="AB265" s="143"/>
      <c r="AC265" s="143"/>
      <c r="AD265" s="143"/>
      <c r="AE265" s="143"/>
      <c r="AF265" s="143"/>
      <c r="AG265" s="143"/>
      <c r="AH265" s="143"/>
      <c r="AI265" s="143"/>
      <c r="AJ265" s="143"/>
      <c r="AK265" s="143"/>
      <c r="AL265" s="143"/>
      <c r="AM265" s="143"/>
      <c r="AN265" s="143"/>
      <c r="AO265" s="143"/>
      <c r="AP265" s="11"/>
      <c r="AQ265" s="11"/>
      <c r="AR265" s="11"/>
      <c r="AS265" s="11"/>
      <c r="AT265" s="11"/>
      <c r="AU265" s="11"/>
      <c r="AV265" s="11"/>
      <c r="AW265" s="11"/>
      <c r="AX265" s="11"/>
      <c r="AY265" s="11"/>
      <c r="AZ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c r="CS265" s="11"/>
      <c r="CT265" s="11"/>
      <c r="CU265" s="11"/>
      <c r="CV265" s="11"/>
      <c r="CW265" s="11"/>
      <c r="CX265" s="11"/>
      <c r="CY265" s="11"/>
      <c r="CZ265" s="11"/>
      <c r="DA265" s="11"/>
      <c r="DB265" s="11"/>
      <c r="DC265" s="11"/>
      <c r="DD265" s="11"/>
      <c r="DE265" s="11"/>
      <c r="DF265" s="11"/>
      <c r="DG265" s="11"/>
      <c r="DH265" s="11"/>
      <c r="DI265" s="11"/>
      <c r="DJ265" s="11"/>
      <c r="DK265" s="11"/>
      <c r="DL265" s="11"/>
      <c r="DM265" s="11"/>
      <c r="DN265" s="11"/>
      <c r="DO265" s="11"/>
      <c r="DP265" s="11"/>
      <c r="DQ265" s="11"/>
      <c r="DR265" s="11"/>
      <c r="DS265" s="11"/>
      <c r="DT265" s="11"/>
      <c r="DU265" s="11"/>
      <c r="DV265" s="11"/>
      <c r="DW265" s="11"/>
      <c r="DX265" s="11"/>
      <c r="DY265" s="11"/>
      <c r="DZ265" s="11"/>
      <c r="EA265" s="11"/>
      <c r="EB265" s="11"/>
      <c r="EC265" s="11"/>
      <c r="ED265" s="11"/>
      <c r="EE265" s="11"/>
      <c r="EF265" s="11"/>
      <c r="EG265" s="11"/>
      <c r="EH265" s="11"/>
      <c r="EI265" s="11"/>
      <c r="EJ265" s="11"/>
      <c r="EK265" s="11"/>
      <c r="EL265" s="11"/>
      <c r="EM265" s="11"/>
      <c r="EN265" s="11"/>
      <c r="EO265" s="11"/>
      <c r="EP265" s="11"/>
      <c r="EQ265" s="11"/>
      <c r="ER265" s="11"/>
      <c r="ES265" s="11"/>
      <c r="ET265" s="11"/>
      <c r="EU265" s="11"/>
      <c r="EV265" s="11"/>
      <c r="EW265" s="11"/>
      <c r="EX265" s="11"/>
      <c r="EY265" s="11"/>
      <c r="EZ265" s="11"/>
      <c r="FA265" s="11"/>
      <c r="FB265" s="11"/>
      <c r="FC265" s="11"/>
      <c r="FD265" s="11"/>
      <c r="FE265" s="11"/>
      <c r="FF265" s="11"/>
      <c r="FG265" s="11"/>
      <c r="FH265" s="11"/>
      <c r="FI265" s="11"/>
      <c r="FJ265" s="11"/>
      <c r="FK265" s="11"/>
      <c r="FL265" s="11"/>
      <c r="FM265" s="11"/>
      <c r="FN265" s="11"/>
      <c r="FO265" s="11"/>
      <c r="FP265" s="11"/>
      <c r="FQ265" s="11"/>
      <c r="FR265" s="11"/>
      <c r="FS265" s="11"/>
      <c r="FT265" s="11"/>
      <c r="FU265" s="11"/>
      <c r="FV265" s="11"/>
      <c r="FW265" s="11"/>
      <c r="FX265" s="11"/>
      <c r="FY265" s="11"/>
    </row>
    <row r="266" spans="1:181" s="17" customFormat="1" x14ac:dyDescent="0.2">
      <c r="A266" s="159" t="str">
        <f t="array" ref="A266">IF(ISERROR(INDEX(Lookup_PestUse!$A$1:$D$876,SMALL(IF(Lookup_PestUse!$B$1:$B$876='Input Data'!$C$12,ROW(Lookup_PestUse!$B$1:$B$876)),ROW(Lookup_PestUse!352:352)),1)),"",INDEX(Lookup_PestUse!$A$1:$B$876,SMALL(IF(Lookup_PestUse!$B$1:$B$876='Input Data'!$C$12,ROW(Lookup_PestUse!$B$1:$B$876)),ROW(Lookup_PestUse!352:352)),1))</f>
        <v/>
      </c>
      <c r="B266" s="165" t="str">
        <f t="array" ref="B266">IF(ISERROR(INDEX(Lookup_PestUse!$A$1:$D$876,MATCH(1,(Lookup_PestUse!$A$1:$A$876=$A266)*(Lookup_PestUse!$B$1:$B$876='Input Data'!$C$12),0),3)),"",INDEX(Lookup_PestUse!$A$1:$D$876,MATCH(1,(Lookup_PestUse!$A$1:$A$876=$A266)*(Lookup_PestUse!$B$1:$B$876='Input Data'!$C$12),0),3))</f>
        <v/>
      </c>
      <c r="C266" s="166" t="str">
        <f t="array" ref="C266">IF(ISERROR(INDEX(Lookup_PestUse!$A$1:$D$876,MATCH(1,(Lookup_PestUse!$A$1:$A$876=$A266)*(Lookup_PestUse!$B$1:$B$876='Input Data'!$C$12),0),4)),"",INDEX(Lookup_PestUse!$A$1:$D$876,MATCH(1,(Lookup_PestUse!$A$1:$A$876=$A266)*(Lookup_PestUse!$B$1:$B$876='Input Data'!$C$12),0),4))</f>
        <v/>
      </c>
      <c r="D266" s="162"/>
      <c r="E266" s="163"/>
      <c r="F266" s="152"/>
      <c r="G266" s="162"/>
      <c r="H266" s="164"/>
      <c r="I266" s="164"/>
      <c r="J266" s="164"/>
      <c r="K266" s="163"/>
      <c r="L266" s="151"/>
      <c r="M266" s="147"/>
      <c r="N266" s="147"/>
      <c r="O266" s="147"/>
      <c r="P266" s="147"/>
      <c r="Q266" s="147"/>
      <c r="R266" s="147"/>
      <c r="S266" s="147"/>
      <c r="T266" s="147"/>
      <c r="U266" s="147"/>
      <c r="V266" s="148"/>
      <c r="W266" s="151"/>
      <c r="X266" s="143"/>
      <c r="Y266" s="143"/>
      <c r="Z266" s="143"/>
      <c r="AA266" s="143"/>
      <c r="AB266" s="143"/>
      <c r="AC266" s="143"/>
      <c r="AD266" s="143"/>
      <c r="AE266" s="143"/>
      <c r="AF266" s="143"/>
      <c r="AG266" s="143"/>
      <c r="AH266" s="143"/>
      <c r="AI266" s="143"/>
      <c r="AJ266" s="143"/>
      <c r="AK266" s="143"/>
      <c r="AL266" s="143"/>
      <c r="AM266" s="143"/>
      <c r="AN266" s="143"/>
      <c r="AO266" s="143"/>
      <c r="AP266" s="11"/>
      <c r="AQ266" s="11"/>
      <c r="AR266" s="11"/>
      <c r="AS266" s="11"/>
      <c r="AT266" s="11"/>
      <c r="AU266" s="11"/>
      <c r="AV266" s="11"/>
      <c r="AW266" s="11"/>
      <c r="AX266" s="11"/>
      <c r="AY266" s="11"/>
      <c r="AZ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c r="CS266" s="11"/>
      <c r="CT266" s="11"/>
      <c r="CU266" s="11"/>
      <c r="CV266" s="11"/>
      <c r="CW266" s="11"/>
      <c r="CX266" s="11"/>
      <c r="CY266" s="11"/>
      <c r="CZ266" s="11"/>
      <c r="DA266" s="11"/>
      <c r="DB266" s="11"/>
      <c r="DC266" s="11"/>
      <c r="DD266" s="11"/>
      <c r="DE266" s="11"/>
      <c r="DF266" s="11"/>
      <c r="DG266" s="11"/>
      <c r="DH266" s="11"/>
      <c r="DI266" s="11"/>
      <c r="DJ266" s="11"/>
      <c r="DK266" s="11"/>
      <c r="DL266" s="11"/>
      <c r="DM266" s="11"/>
      <c r="DN266" s="11"/>
      <c r="DO266" s="11"/>
      <c r="DP266" s="11"/>
      <c r="DQ266" s="11"/>
      <c r="DR266" s="11"/>
      <c r="DS266" s="11"/>
      <c r="DT266" s="11"/>
      <c r="DU266" s="11"/>
      <c r="DV266" s="11"/>
      <c r="DW266" s="11"/>
      <c r="DX266" s="11"/>
      <c r="DY266" s="11"/>
      <c r="DZ266" s="11"/>
      <c r="EA266" s="11"/>
      <c r="EB266" s="11"/>
      <c r="EC266" s="11"/>
      <c r="ED266" s="11"/>
      <c r="EE266" s="11"/>
      <c r="EF266" s="11"/>
      <c r="EG266" s="11"/>
      <c r="EH266" s="11"/>
      <c r="EI266" s="11"/>
      <c r="EJ266" s="11"/>
      <c r="EK266" s="11"/>
      <c r="EL266" s="11"/>
      <c r="EM266" s="11"/>
      <c r="EN266" s="11"/>
      <c r="EO266" s="11"/>
      <c r="EP266" s="11"/>
      <c r="EQ266" s="11"/>
      <c r="ER266" s="11"/>
      <c r="ES266" s="11"/>
      <c r="ET266" s="11"/>
      <c r="EU266" s="11"/>
      <c r="EV266" s="11"/>
      <c r="EW266" s="11"/>
      <c r="EX266" s="11"/>
      <c r="EY266" s="11"/>
      <c r="EZ266" s="11"/>
      <c r="FA266" s="11"/>
      <c r="FB266" s="11"/>
      <c r="FC266" s="11"/>
      <c r="FD266" s="11"/>
      <c r="FE266" s="11"/>
      <c r="FF266" s="11"/>
      <c r="FG266" s="11"/>
      <c r="FH266" s="11"/>
      <c r="FI266" s="11"/>
      <c r="FJ266" s="11"/>
      <c r="FK266" s="11"/>
      <c r="FL266" s="11"/>
      <c r="FM266" s="11"/>
      <c r="FN266" s="11"/>
      <c r="FO266" s="11"/>
      <c r="FP266" s="11"/>
      <c r="FQ266" s="11"/>
      <c r="FR266" s="11"/>
      <c r="FS266" s="11"/>
      <c r="FT266" s="11"/>
      <c r="FU266" s="11"/>
      <c r="FV266" s="11"/>
      <c r="FW266" s="11"/>
      <c r="FX266" s="11"/>
      <c r="FY266" s="11"/>
    </row>
    <row r="267" spans="1:181" s="17" customFormat="1" x14ac:dyDescent="0.2">
      <c r="A267" s="159" t="str">
        <f t="array" ref="A267">IF(ISERROR(INDEX(Lookup_PestUse!$A$1:$D$876,SMALL(IF(Lookup_PestUse!$B$1:$B$876='Input Data'!$C$12,ROW(Lookup_PestUse!$B$1:$B$876)),ROW(Lookup_PestUse!353:353)),1)),"",INDEX(Lookup_PestUse!$A$1:$B$876,SMALL(IF(Lookup_PestUse!$B$1:$B$876='Input Data'!$C$12,ROW(Lookup_PestUse!$B$1:$B$876)),ROW(Lookup_PestUse!353:353)),1))</f>
        <v/>
      </c>
      <c r="B267" s="167"/>
      <c r="C267" s="163"/>
      <c r="D267" s="162"/>
      <c r="E267" s="163"/>
      <c r="F267" s="152"/>
      <c r="G267" s="162"/>
      <c r="H267" s="164"/>
      <c r="I267" s="164"/>
      <c r="J267" s="164"/>
      <c r="K267" s="163"/>
      <c r="L267" s="151"/>
      <c r="M267" s="147"/>
      <c r="N267" s="147"/>
      <c r="O267" s="147"/>
      <c r="P267" s="147"/>
      <c r="Q267" s="147"/>
      <c r="R267" s="147"/>
      <c r="S267" s="147"/>
      <c r="T267" s="147"/>
      <c r="U267" s="147"/>
      <c r="V267" s="148"/>
      <c r="W267" s="151"/>
      <c r="X267" s="143"/>
      <c r="Y267" s="143"/>
      <c r="Z267" s="143"/>
      <c r="AA267" s="143"/>
      <c r="AB267" s="143"/>
      <c r="AC267" s="143"/>
      <c r="AD267" s="143"/>
      <c r="AE267" s="143"/>
      <c r="AF267" s="143"/>
      <c r="AG267" s="143"/>
      <c r="AH267" s="143"/>
      <c r="AI267" s="143"/>
      <c r="AJ267" s="143"/>
      <c r="AK267" s="143"/>
      <c r="AL267" s="143"/>
      <c r="AM267" s="143"/>
      <c r="AN267" s="143"/>
      <c r="AO267" s="143"/>
      <c r="AP267" s="11"/>
      <c r="AQ267" s="11"/>
      <c r="AR267" s="11"/>
      <c r="AS267" s="11"/>
      <c r="AT267" s="11"/>
      <c r="AU267" s="11"/>
      <c r="AV267" s="11"/>
      <c r="AW267" s="11"/>
      <c r="AX267" s="11"/>
      <c r="AY267" s="11"/>
      <c r="AZ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c r="CS267" s="11"/>
      <c r="CT267" s="11"/>
      <c r="CU267" s="11"/>
      <c r="CV267" s="11"/>
      <c r="CW267" s="11"/>
      <c r="CX267" s="11"/>
      <c r="CY267" s="11"/>
      <c r="CZ267" s="11"/>
      <c r="DA267" s="11"/>
      <c r="DB267" s="11"/>
      <c r="DC267" s="11"/>
      <c r="DD267" s="11"/>
      <c r="DE267" s="11"/>
      <c r="DF267" s="11"/>
      <c r="DG267" s="11"/>
      <c r="DH267" s="11"/>
      <c r="DI267" s="11"/>
      <c r="DJ267" s="11"/>
      <c r="DK267" s="11"/>
      <c r="DL267" s="11"/>
      <c r="DM267" s="11"/>
      <c r="DN267" s="11"/>
      <c r="DO267" s="11"/>
      <c r="DP267" s="11"/>
      <c r="DQ267" s="11"/>
      <c r="DR267" s="11"/>
      <c r="DS267" s="11"/>
      <c r="DT267" s="11"/>
      <c r="DU267" s="11"/>
      <c r="DV267" s="11"/>
      <c r="DW267" s="11"/>
      <c r="DX267" s="11"/>
      <c r="DY267" s="11"/>
      <c r="DZ267" s="11"/>
      <c r="EA267" s="11"/>
      <c r="EB267" s="11"/>
      <c r="EC267" s="11"/>
      <c r="ED267" s="11"/>
      <c r="EE267" s="11"/>
      <c r="EF267" s="11"/>
      <c r="EG267" s="11"/>
      <c r="EH267" s="11"/>
      <c r="EI267" s="11"/>
      <c r="EJ267" s="11"/>
      <c r="EK267" s="11"/>
      <c r="EL267" s="11"/>
      <c r="EM267" s="11"/>
      <c r="EN267" s="11"/>
      <c r="EO267" s="11"/>
      <c r="EP267" s="11"/>
      <c r="EQ267" s="11"/>
      <c r="ER267" s="11"/>
      <c r="ES267" s="11"/>
      <c r="ET267" s="11"/>
      <c r="EU267" s="11"/>
      <c r="EV267" s="11"/>
      <c r="EW267" s="11"/>
      <c r="EX267" s="11"/>
      <c r="EY267" s="11"/>
      <c r="EZ267" s="11"/>
      <c r="FA267" s="11"/>
      <c r="FB267" s="11"/>
      <c r="FC267" s="11"/>
      <c r="FD267" s="11"/>
      <c r="FE267" s="11"/>
      <c r="FF267" s="11"/>
      <c r="FG267" s="11"/>
      <c r="FH267" s="11"/>
      <c r="FI267" s="11"/>
      <c r="FJ267" s="11"/>
      <c r="FK267" s="11"/>
      <c r="FL267" s="11"/>
      <c r="FM267" s="11"/>
      <c r="FN267" s="11"/>
      <c r="FO267" s="11"/>
      <c r="FP267" s="11"/>
      <c r="FQ267" s="11"/>
      <c r="FR267" s="11"/>
      <c r="FS267" s="11"/>
      <c r="FT267" s="11"/>
      <c r="FU267" s="11"/>
      <c r="FV267" s="11"/>
      <c r="FW267" s="11"/>
      <c r="FX267" s="11"/>
      <c r="FY267" s="11"/>
    </row>
    <row r="268" spans="1:181" s="17" customFormat="1" x14ac:dyDescent="0.2">
      <c r="A268" s="159" t="str">
        <f t="array" ref="A268">IF(ISERROR(INDEX(Lookup_PestUse!$A$1:$D$876,SMALL(IF(Lookup_PestUse!$B$1:$B$876='Input Data'!$C$12,ROW(Lookup_PestUse!$B$1:$B$876)),ROW(Lookup_PestUse!354:354)),1)),"",INDEX(Lookup_PestUse!$A$1:$B$876,SMALL(IF(Lookup_PestUse!$B$1:$B$876='Input Data'!$C$12,ROW(Lookup_PestUse!$B$1:$B$876)),ROW(Lookup_PestUse!354:354)),1))</f>
        <v/>
      </c>
      <c r="B268" s="167"/>
      <c r="C268" s="163"/>
      <c r="D268" s="162"/>
      <c r="E268" s="163"/>
      <c r="F268" s="152"/>
      <c r="G268" s="162"/>
      <c r="H268" s="164"/>
      <c r="I268" s="164"/>
      <c r="J268" s="164"/>
      <c r="K268" s="163"/>
      <c r="L268" s="151"/>
      <c r="M268" s="147"/>
      <c r="N268" s="147"/>
      <c r="O268" s="147"/>
      <c r="P268" s="147"/>
      <c r="Q268" s="147"/>
      <c r="R268" s="147"/>
      <c r="S268" s="147"/>
      <c r="T268" s="147"/>
      <c r="U268" s="147"/>
      <c r="V268" s="148"/>
      <c r="W268" s="151"/>
      <c r="X268" s="143"/>
      <c r="Y268" s="143"/>
      <c r="Z268" s="143"/>
      <c r="AA268" s="143"/>
      <c r="AB268" s="143"/>
      <c r="AC268" s="143"/>
      <c r="AD268" s="143"/>
      <c r="AE268" s="143"/>
      <c r="AF268" s="143"/>
      <c r="AG268" s="143"/>
      <c r="AH268" s="143"/>
      <c r="AI268" s="143"/>
      <c r="AJ268" s="143"/>
      <c r="AK268" s="143"/>
      <c r="AL268" s="143"/>
      <c r="AM268" s="143"/>
      <c r="AN268" s="143"/>
      <c r="AO268" s="143"/>
      <c r="AP268" s="11"/>
      <c r="AQ268" s="11"/>
      <c r="AR268" s="11"/>
      <c r="AS268" s="11"/>
      <c r="AT268" s="11"/>
      <c r="AU268" s="11"/>
      <c r="AV268" s="11"/>
      <c r="AW268" s="11"/>
      <c r="AX268" s="11"/>
      <c r="AY268" s="11"/>
      <c r="AZ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c r="CS268" s="11"/>
      <c r="CT268" s="11"/>
      <c r="CU268" s="11"/>
      <c r="CV268" s="11"/>
      <c r="CW268" s="11"/>
      <c r="CX268" s="11"/>
      <c r="CY268" s="11"/>
      <c r="CZ268" s="11"/>
      <c r="DA268" s="11"/>
      <c r="DB268" s="11"/>
      <c r="DC268" s="11"/>
      <c r="DD268" s="11"/>
      <c r="DE268" s="11"/>
      <c r="DF268" s="11"/>
      <c r="DG268" s="11"/>
      <c r="DH268" s="11"/>
      <c r="DI268" s="11"/>
      <c r="DJ268" s="11"/>
      <c r="DK268" s="11"/>
      <c r="DL268" s="11"/>
      <c r="DM268" s="11"/>
      <c r="DN268" s="11"/>
      <c r="DO268" s="11"/>
      <c r="DP268" s="11"/>
      <c r="DQ268" s="11"/>
      <c r="DR268" s="11"/>
      <c r="DS268" s="11"/>
      <c r="DT268" s="11"/>
      <c r="DU268" s="11"/>
      <c r="DV268" s="11"/>
      <c r="DW268" s="11"/>
      <c r="DX268" s="11"/>
      <c r="DY268" s="11"/>
      <c r="DZ268" s="11"/>
      <c r="EA268" s="11"/>
      <c r="EB268" s="11"/>
      <c r="EC268" s="11"/>
      <c r="ED268" s="11"/>
      <c r="EE268" s="11"/>
      <c r="EF268" s="11"/>
      <c r="EG268" s="11"/>
      <c r="EH268" s="11"/>
      <c r="EI268" s="11"/>
      <c r="EJ268" s="11"/>
      <c r="EK268" s="11"/>
      <c r="EL268" s="11"/>
      <c r="EM268" s="11"/>
      <c r="EN268" s="11"/>
      <c r="EO268" s="11"/>
      <c r="EP268" s="11"/>
      <c r="EQ268" s="11"/>
      <c r="ER268" s="11"/>
      <c r="ES268" s="11"/>
      <c r="ET268" s="11"/>
      <c r="EU268" s="11"/>
      <c r="EV268" s="11"/>
      <c r="EW268" s="11"/>
      <c r="EX268" s="11"/>
      <c r="EY268" s="11"/>
      <c r="EZ268" s="11"/>
      <c r="FA268" s="11"/>
      <c r="FB268" s="11"/>
      <c r="FC268" s="11"/>
      <c r="FD268" s="11"/>
      <c r="FE268" s="11"/>
      <c r="FF268" s="11"/>
      <c r="FG268" s="11"/>
      <c r="FH268" s="11"/>
      <c r="FI268" s="11"/>
      <c r="FJ268" s="11"/>
      <c r="FK268" s="11"/>
      <c r="FL268" s="11"/>
      <c r="FM268" s="11"/>
      <c r="FN268" s="11"/>
      <c r="FO268" s="11"/>
      <c r="FP268" s="11"/>
      <c r="FQ268" s="11"/>
      <c r="FR268" s="11"/>
      <c r="FS268" s="11"/>
      <c r="FT268" s="11"/>
      <c r="FU268" s="11"/>
      <c r="FV268" s="11"/>
      <c r="FW268" s="11"/>
      <c r="FX268" s="11"/>
      <c r="FY268" s="11"/>
    </row>
    <row r="269" spans="1:181" s="20" customFormat="1" x14ac:dyDescent="0.2">
      <c r="A269" s="159" t="str">
        <f t="array" ref="A269">IF(ISERROR(INDEX(Lookup_PestUse!$A$1:$D$876,SMALL(IF(Lookup_PestUse!$B$1:$B$876='Input Data'!$C$12,ROW(Lookup_PestUse!$B$1:$B$876)),ROW(Lookup_PestUse!355:355)),1)),"",INDEX(Lookup_PestUse!$A$1:$B$876,SMALL(IF(Lookup_PestUse!$B$1:$B$876='Input Data'!$C$12,ROW(Lookup_PestUse!$B$1:$B$876)),ROW(Lookup_PestUse!355:355)),1))</f>
        <v/>
      </c>
      <c r="B269" s="167"/>
      <c r="C269" s="163"/>
      <c r="D269" s="162"/>
      <c r="E269" s="163"/>
      <c r="F269" s="152"/>
      <c r="G269" s="162"/>
      <c r="H269" s="164"/>
      <c r="I269" s="164"/>
      <c r="J269" s="164"/>
      <c r="K269" s="163"/>
      <c r="L269" s="151"/>
      <c r="M269" s="147"/>
      <c r="N269" s="147"/>
      <c r="O269" s="147"/>
      <c r="P269" s="147"/>
      <c r="Q269" s="147"/>
      <c r="R269" s="147"/>
      <c r="S269" s="147"/>
      <c r="T269" s="147"/>
      <c r="U269" s="147"/>
      <c r="V269" s="148"/>
      <c r="W269" s="151"/>
      <c r="X269" s="144"/>
      <c r="Y269" s="144"/>
      <c r="Z269" s="144"/>
      <c r="AA269" s="144"/>
      <c r="AB269" s="144"/>
      <c r="AC269" s="144"/>
      <c r="AD269" s="144"/>
      <c r="AE269" s="144"/>
      <c r="AF269" s="144"/>
      <c r="AG269" s="144"/>
      <c r="AH269" s="144"/>
      <c r="AI269" s="144"/>
      <c r="AJ269" s="144"/>
      <c r="AK269" s="144"/>
      <c r="AL269" s="144"/>
      <c r="AM269" s="144"/>
      <c r="AN269" s="144"/>
      <c r="AO269" s="144"/>
      <c r="AP269" s="57"/>
      <c r="AQ269" s="57"/>
      <c r="AR269" s="57"/>
      <c r="AS269" s="57"/>
      <c r="AT269" s="57"/>
      <c r="AU269" s="57"/>
      <c r="AV269" s="57"/>
      <c r="AW269" s="57"/>
      <c r="AX269" s="57"/>
      <c r="AY269" s="57"/>
      <c r="AZ269" s="57"/>
      <c r="BA269" s="57"/>
      <c r="BB269" s="57"/>
      <c r="BC269" s="57"/>
      <c r="BD269" s="57"/>
      <c r="BE269" s="57"/>
      <c r="BF269" s="57"/>
      <c r="BG269" s="57"/>
      <c r="BH269" s="57"/>
      <c r="BI269" s="57"/>
      <c r="BJ269" s="57"/>
      <c r="BK269" s="57"/>
      <c r="BL269" s="57"/>
      <c r="BM269" s="57"/>
      <c r="BN269" s="57"/>
      <c r="BO269" s="57"/>
      <c r="BP269" s="57"/>
      <c r="BQ269" s="57"/>
      <c r="BR269" s="57"/>
      <c r="BS269" s="57"/>
      <c r="BT269" s="57"/>
      <c r="BU269" s="57"/>
      <c r="BV269" s="57"/>
      <c r="BW269" s="57"/>
      <c r="BX269" s="57"/>
      <c r="BY269" s="57"/>
      <c r="BZ269" s="57"/>
      <c r="CA269" s="57"/>
      <c r="CB269" s="57"/>
      <c r="CC269" s="57"/>
      <c r="CD269" s="57"/>
      <c r="CE269" s="57"/>
      <c r="CF269" s="57"/>
      <c r="CG269" s="57"/>
      <c r="CH269" s="57"/>
      <c r="CI269" s="57"/>
      <c r="CJ269" s="57"/>
      <c r="CK269" s="57"/>
      <c r="CL269" s="57"/>
      <c r="CM269" s="57"/>
      <c r="CN269" s="57"/>
      <c r="CO269" s="57"/>
      <c r="CP269" s="57"/>
      <c r="CQ269" s="57"/>
      <c r="CR269" s="57"/>
      <c r="CS269" s="57"/>
      <c r="CT269" s="57"/>
      <c r="CU269" s="57"/>
      <c r="CV269" s="57"/>
      <c r="CW269" s="57"/>
      <c r="CX269" s="57"/>
      <c r="CY269" s="57"/>
      <c r="CZ269" s="57"/>
      <c r="DA269" s="57"/>
      <c r="DB269" s="57"/>
      <c r="DC269" s="57"/>
      <c r="DD269" s="57"/>
      <c r="DE269" s="57"/>
      <c r="DF269" s="57"/>
      <c r="DG269" s="57"/>
      <c r="DH269" s="57"/>
      <c r="DI269" s="57"/>
      <c r="DJ269" s="57"/>
      <c r="DK269" s="57"/>
      <c r="DL269" s="57"/>
      <c r="DM269" s="57"/>
      <c r="DN269" s="57"/>
      <c r="DO269" s="57"/>
      <c r="DP269" s="57"/>
      <c r="DQ269" s="57"/>
      <c r="DR269" s="57"/>
      <c r="DS269" s="57"/>
      <c r="DT269" s="57"/>
      <c r="DU269" s="57"/>
      <c r="DV269" s="57"/>
      <c r="DW269" s="57"/>
      <c r="DX269" s="57"/>
      <c r="DY269" s="57"/>
      <c r="DZ269" s="57"/>
      <c r="EA269" s="57"/>
      <c r="EB269" s="57"/>
      <c r="EC269" s="57"/>
      <c r="ED269" s="57"/>
      <c r="EE269" s="57"/>
      <c r="EF269" s="57"/>
      <c r="EG269" s="57"/>
      <c r="EH269" s="57"/>
      <c r="EI269" s="57"/>
      <c r="EJ269" s="57"/>
      <c r="EK269" s="57"/>
      <c r="EL269" s="57"/>
      <c r="EM269" s="57"/>
      <c r="EN269" s="57"/>
      <c r="EO269" s="57"/>
      <c r="EP269" s="57"/>
      <c r="EQ269" s="57"/>
      <c r="ER269" s="57"/>
      <c r="ES269" s="57"/>
      <c r="ET269" s="57"/>
      <c r="EU269" s="57"/>
      <c r="EV269" s="57"/>
      <c r="EW269" s="57"/>
      <c r="EX269" s="57"/>
      <c r="EY269" s="57"/>
      <c r="EZ269" s="57"/>
      <c r="FA269" s="57"/>
      <c r="FB269" s="57"/>
      <c r="FC269" s="57"/>
      <c r="FD269" s="57"/>
      <c r="FE269" s="57"/>
      <c r="FF269" s="57"/>
      <c r="FG269" s="57"/>
      <c r="FH269" s="57"/>
      <c r="FI269" s="57"/>
      <c r="FJ269" s="57"/>
      <c r="FK269" s="57"/>
      <c r="FL269" s="57"/>
      <c r="FM269" s="57"/>
      <c r="FN269" s="57"/>
      <c r="FO269" s="57"/>
      <c r="FP269" s="57"/>
      <c r="FQ269" s="57"/>
      <c r="FR269" s="57"/>
      <c r="FS269" s="57"/>
      <c r="FT269" s="57"/>
      <c r="FU269" s="57"/>
      <c r="FV269" s="57"/>
      <c r="FW269" s="57"/>
      <c r="FX269" s="57"/>
      <c r="FY269" s="57"/>
    </row>
    <row r="270" spans="1:181" s="20" customFormat="1" x14ac:dyDescent="0.2">
      <c r="A270" s="159" t="str">
        <f t="array" ref="A270">IF(ISERROR(INDEX(Lookup_PestUse!$A$1:$D$876,SMALL(IF(Lookup_PestUse!$B$1:$B$876='Input Data'!$C$12,ROW(Lookup_PestUse!$B$1:$B$876)),ROW(Lookup_PestUse!356:356)),1)),"",INDEX(Lookup_PestUse!$A$1:$B$876,SMALL(IF(Lookup_PestUse!$B$1:$B$876='Input Data'!$C$12,ROW(Lookup_PestUse!$B$1:$B$876)),ROW(Lookup_PestUse!356:356)),1))</f>
        <v/>
      </c>
      <c r="B270" s="167"/>
      <c r="C270" s="163"/>
      <c r="D270" s="162"/>
      <c r="E270" s="163"/>
      <c r="F270" s="152"/>
      <c r="G270" s="162"/>
      <c r="H270" s="164"/>
      <c r="I270" s="164"/>
      <c r="J270" s="164"/>
      <c r="K270" s="163"/>
      <c r="L270" s="151"/>
      <c r="M270" s="147"/>
      <c r="N270" s="147"/>
      <c r="O270" s="147"/>
      <c r="P270" s="147"/>
      <c r="Q270" s="147"/>
      <c r="R270" s="147"/>
      <c r="S270" s="147"/>
      <c r="T270" s="147"/>
      <c r="U270" s="147"/>
      <c r="V270" s="148"/>
      <c r="W270" s="151"/>
      <c r="X270" s="144"/>
      <c r="Y270" s="144"/>
      <c r="Z270" s="144"/>
      <c r="AA270" s="144"/>
      <c r="AB270" s="144"/>
      <c r="AC270" s="144"/>
      <c r="AD270" s="144"/>
      <c r="AE270" s="144"/>
      <c r="AF270" s="144"/>
      <c r="AG270" s="144"/>
      <c r="AH270" s="144"/>
      <c r="AI270" s="144"/>
      <c r="AJ270" s="144"/>
      <c r="AK270" s="144"/>
      <c r="AL270" s="144"/>
      <c r="AM270" s="144"/>
      <c r="AN270" s="144"/>
      <c r="AO270" s="144"/>
      <c r="AP270" s="57"/>
      <c r="AQ270" s="57"/>
      <c r="AR270" s="57"/>
      <c r="AS270" s="57"/>
      <c r="AT270" s="57"/>
      <c r="AU270" s="57"/>
      <c r="AV270" s="57"/>
      <c r="AW270" s="57"/>
      <c r="AX270" s="57"/>
      <c r="AY270" s="57"/>
      <c r="AZ270" s="57"/>
      <c r="BA270" s="57"/>
      <c r="BB270" s="57"/>
      <c r="BC270" s="57"/>
      <c r="BD270" s="57"/>
      <c r="BE270" s="57"/>
      <c r="BF270" s="57"/>
      <c r="BG270" s="57"/>
      <c r="BH270" s="57"/>
      <c r="BI270" s="57"/>
      <c r="BJ270" s="57"/>
      <c r="BK270" s="57"/>
      <c r="BL270" s="57"/>
      <c r="BM270" s="57"/>
      <c r="BN270" s="57"/>
      <c r="BO270" s="57"/>
      <c r="BP270" s="57"/>
      <c r="BQ270" s="57"/>
      <c r="BR270" s="57"/>
      <c r="BS270" s="57"/>
      <c r="BT270" s="57"/>
      <c r="BU270" s="57"/>
      <c r="BV270" s="57"/>
      <c r="BW270" s="57"/>
      <c r="BX270" s="57"/>
      <c r="BY270" s="57"/>
      <c r="BZ270" s="57"/>
      <c r="CA270" s="57"/>
      <c r="CB270" s="57"/>
      <c r="CC270" s="57"/>
      <c r="CD270" s="57"/>
      <c r="CE270" s="57"/>
      <c r="CF270" s="57"/>
      <c r="CG270" s="57"/>
      <c r="CH270" s="57"/>
      <c r="CI270" s="57"/>
      <c r="CJ270" s="57"/>
      <c r="CK270" s="57"/>
      <c r="CL270" s="57"/>
      <c r="CM270" s="57"/>
      <c r="CN270" s="57"/>
      <c r="CO270" s="57"/>
      <c r="CP270" s="57"/>
      <c r="CQ270" s="57"/>
      <c r="CR270" s="57"/>
      <c r="CS270" s="57"/>
      <c r="CT270" s="57"/>
      <c r="CU270" s="57"/>
      <c r="CV270" s="57"/>
      <c r="CW270" s="57"/>
      <c r="CX270" s="57"/>
      <c r="CY270" s="57"/>
      <c r="CZ270" s="57"/>
      <c r="DA270" s="57"/>
      <c r="DB270" s="57"/>
      <c r="DC270" s="57"/>
      <c r="DD270" s="57"/>
      <c r="DE270" s="57"/>
      <c r="DF270" s="57"/>
      <c r="DG270" s="57"/>
      <c r="DH270" s="57"/>
      <c r="DI270" s="57"/>
      <c r="DJ270" s="57"/>
      <c r="DK270" s="57"/>
      <c r="DL270" s="57"/>
      <c r="DM270" s="57"/>
      <c r="DN270" s="57"/>
      <c r="DO270" s="57"/>
      <c r="DP270" s="57"/>
      <c r="DQ270" s="57"/>
      <c r="DR270" s="57"/>
      <c r="DS270" s="57"/>
      <c r="DT270" s="57"/>
      <c r="DU270" s="57"/>
      <c r="DV270" s="57"/>
      <c r="DW270" s="57"/>
      <c r="DX270" s="57"/>
      <c r="DY270" s="57"/>
      <c r="DZ270" s="57"/>
      <c r="EA270" s="57"/>
      <c r="EB270" s="57"/>
      <c r="EC270" s="57"/>
      <c r="ED270" s="57"/>
      <c r="EE270" s="57"/>
      <c r="EF270" s="57"/>
      <c r="EG270" s="57"/>
      <c r="EH270" s="57"/>
      <c r="EI270" s="57"/>
      <c r="EJ270" s="57"/>
      <c r="EK270" s="57"/>
      <c r="EL270" s="57"/>
      <c r="EM270" s="57"/>
      <c r="EN270" s="57"/>
      <c r="EO270" s="57"/>
      <c r="EP270" s="57"/>
      <c r="EQ270" s="57"/>
      <c r="ER270" s="57"/>
      <c r="ES270" s="57"/>
      <c r="ET270" s="57"/>
      <c r="EU270" s="57"/>
      <c r="EV270" s="57"/>
      <c r="EW270" s="57"/>
      <c r="EX270" s="57"/>
      <c r="EY270" s="57"/>
      <c r="EZ270" s="57"/>
      <c r="FA270" s="57"/>
      <c r="FB270" s="57"/>
      <c r="FC270" s="57"/>
      <c r="FD270" s="57"/>
      <c r="FE270" s="57"/>
      <c r="FF270" s="57"/>
      <c r="FG270" s="57"/>
      <c r="FH270" s="57"/>
      <c r="FI270" s="57"/>
      <c r="FJ270" s="57"/>
      <c r="FK270" s="57"/>
      <c r="FL270" s="57"/>
      <c r="FM270" s="57"/>
      <c r="FN270" s="57"/>
      <c r="FO270" s="57"/>
      <c r="FP270" s="57"/>
      <c r="FQ270" s="57"/>
      <c r="FR270" s="57"/>
      <c r="FS270" s="57"/>
      <c r="FT270" s="57"/>
      <c r="FU270" s="57"/>
      <c r="FV270" s="57"/>
      <c r="FW270" s="57"/>
      <c r="FX270" s="57"/>
      <c r="FY270" s="57"/>
    </row>
    <row r="271" spans="1:181" x14ac:dyDescent="0.2">
      <c r="A271" s="159" t="str">
        <f t="array" ref="A271">IF(ISERROR(INDEX(Lookup_PestUse!$A$1:$D$876,SMALL(IF(Lookup_PestUse!$B$1:$B$876='Input Data'!$C$12,ROW(Lookup_PestUse!$B$1:$B$876)),ROW(Lookup_PestUse!357:357)),1)),"",INDEX(Lookup_PestUse!$A$1:$B$876,SMALL(IF(Lookup_PestUse!$B$1:$B$876='Input Data'!$C$12,ROW(Lookup_PestUse!$B$1:$B$876)),ROW(Lookup_PestUse!357:357)),1))</f>
        <v/>
      </c>
    </row>
    <row r="272" spans="1:181" x14ac:dyDescent="0.2">
      <c r="A272" s="159" t="str">
        <f t="array" ref="A272">IF(ISERROR(INDEX(Lookup_PestUse!$A$1:$D$876,SMALL(IF(Lookup_PestUse!$B$1:$B$876='Input Data'!$C$12,ROW(Lookup_PestUse!$B$1:$B$876)),ROW(Lookup_PestUse!358:358)),1)),"",INDEX(Lookup_PestUse!$A$1:$B$876,SMALL(IF(Lookup_PestUse!$B$1:$B$876='Input Data'!$C$12,ROW(Lookup_PestUse!$B$1:$B$876)),ROW(Lookup_PestUse!358:358)),1))</f>
        <v/>
      </c>
    </row>
    <row r="273" spans="1:1" x14ac:dyDescent="0.2">
      <c r="A273" s="159" t="str">
        <f t="array" ref="A273">IF(ISERROR(INDEX(Lookup_PestUse!$A$1:$D$876,SMALL(IF(Lookup_PestUse!$B$1:$B$876='Input Data'!$C$12,ROW(Lookup_PestUse!$B$1:$B$876)),ROW(Lookup_PestUse!359:359)),1)),"",INDEX(Lookup_PestUse!$A$1:$B$876,SMALL(IF(Lookup_PestUse!$B$1:$B$876='Input Data'!$C$12,ROW(Lookup_PestUse!$B$1:$B$876)),ROW(Lookup_PestUse!359:359)),1))</f>
        <v/>
      </c>
    </row>
    <row r="274" spans="1:1" x14ac:dyDescent="0.2">
      <c r="A274" s="159" t="str">
        <f t="array" ref="A274">IF(ISERROR(INDEX(Lookup_PestUse!$A$1:$D$876,SMALL(IF(Lookup_PestUse!$B$1:$B$876='Input Data'!$C$12,ROW(Lookup_PestUse!$B$1:$B$876)),ROW(Lookup_PestUse!360:360)),1)),"",INDEX(Lookup_PestUse!$A$1:$B$876,SMALL(IF(Lookup_PestUse!$B$1:$B$876='Input Data'!$C$12,ROW(Lookup_PestUse!$B$1:$B$876)),ROW(Lookup_PestUse!360:360)),1))</f>
        <v/>
      </c>
    </row>
    <row r="275" spans="1:1" x14ac:dyDescent="0.2">
      <c r="A275" s="159" t="str">
        <f t="array" ref="A275">IF(ISERROR(INDEX(Lookup_PestUse!$A$1:$D$876,SMALL(IF(Lookup_PestUse!$B$1:$B$876='Input Data'!$C$12,ROW(Lookup_PestUse!$B$1:$B$876)),ROW(Lookup_PestUse!361:361)),1)),"",INDEX(Lookup_PestUse!$A$1:$B$876,SMALL(IF(Lookup_PestUse!$B$1:$B$876='Input Data'!$C$12,ROW(Lookup_PestUse!$B$1:$B$876)),ROW(Lookup_PestUse!361:361)),1))</f>
        <v/>
      </c>
    </row>
    <row r="276" spans="1:1" x14ac:dyDescent="0.2">
      <c r="A276" s="159" t="str">
        <f t="array" ref="A276">IF(ISERROR(INDEX(Lookup_PestUse!$A$1:$D$876,SMALL(IF(Lookup_PestUse!$B$1:$B$876='Input Data'!$C$12,ROW(Lookup_PestUse!$B$1:$B$876)),ROW(Lookup_PestUse!362:362)),1)),"",INDEX(Lookup_PestUse!$A$1:$B$876,SMALL(IF(Lookup_PestUse!$B$1:$B$876='Input Data'!$C$12,ROW(Lookup_PestUse!$B$1:$B$876)),ROW(Lookup_PestUse!362:362)),1))</f>
        <v/>
      </c>
    </row>
    <row r="277" spans="1:1" x14ac:dyDescent="0.2">
      <c r="A277" s="159" t="str">
        <f t="array" ref="A277">IF(ISERROR(INDEX(Lookup_PestUse!$A$1:$D$876,SMALL(IF(Lookup_PestUse!$B$1:$B$876='Input Data'!$C$12,ROW(Lookup_PestUse!$B$1:$B$876)),ROW(Lookup_PestUse!363:363)),1)),"",INDEX(Lookup_PestUse!$A$1:$B$876,SMALL(IF(Lookup_PestUse!$B$1:$B$876='Input Data'!$C$12,ROW(Lookup_PestUse!$B$1:$B$876)),ROW(Lookup_PestUse!363:363)),1))</f>
        <v/>
      </c>
    </row>
    <row r="278" spans="1:1" x14ac:dyDescent="0.2">
      <c r="A278" s="159" t="str">
        <f t="array" ref="A278">IF(ISERROR(INDEX(Lookup_PestUse!$A$1:$D$876,SMALL(IF(Lookup_PestUse!$B$1:$B$876='Input Data'!$C$12,ROW(Lookup_PestUse!$B$1:$B$876)),ROW(Lookup_PestUse!364:364)),1)),"",INDEX(Lookup_PestUse!$A$1:$B$876,SMALL(IF(Lookup_PestUse!$B$1:$B$876='Input Data'!$C$12,ROW(Lookup_PestUse!$B$1:$B$876)),ROW(Lookup_PestUse!364:364)),1))</f>
        <v/>
      </c>
    </row>
    <row r="279" spans="1:1" x14ac:dyDescent="0.2">
      <c r="A279" s="159" t="str">
        <f t="array" ref="A279">IF(ISERROR(INDEX(Lookup_PestUse!$A$1:$D$876,SMALL(IF(Lookup_PestUse!$B$1:$B$876='Input Data'!$C$12,ROW(Lookup_PestUse!$B$1:$B$876)),ROW(Lookup_PestUse!365:365)),1)),"",INDEX(Lookup_PestUse!$A$1:$B$876,SMALL(IF(Lookup_PestUse!$B$1:$B$876='Input Data'!$C$12,ROW(Lookup_PestUse!$B$1:$B$876)),ROW(Lookup_PestUse!365:365)),1))</f>
        <v/>
      </c>
    </row>
    <row r="280" spans="1:1" x14ac:dyDescent="0.2">
      <c r="A280" s="159" t="str">
        <f t="array" ref="A280">IF(ISERROR(INDEX(Lookup_PestUse!$A$1:$D$876,SMALL(IF(Lookup_PestUse!$B$1:$B$876='Input Data'!$C$12,ROW(Lookup_PestUse!$B$1:$B$876)),ROW(Lookup_PestUse!366:366)),1)),"",INDEX(Lookup_PestUse!$A$1:$B$876,SMALL(IF(Lookup_PestUse!$B$1:$B$876='Input Data'!$C$12,ROW(Lookup_PestUse!$B$1:$B$876)),ROW(Lookup_PestUse!366:366)),1))</f>
        <v/>
      </c>
    </row>
    <row r="281" spans="1:1" x14ac:dyDescent="0.2">
      <c r="A281" s="159" t="str">
        <f t="array" ref="A281">IF(ISERROR(INDEX(Lookup_PestUse!$A$1:$D$876,SMALL(IF(Lookup_PestUse!$B$1:$B$876='Input Data'!$C$12,ROW(Lookup_PestUse!$B$1:$B$876)),ROW(Lookup_PestUse!367:367)),1)),"",INDEX(Lookup_PestUse!$A$1:$B$876,SMALL(IF(Lookup_PestUse!$B$1:$B$876='Input Data'!$C$12,ROW(Lookup_PestUse!$B$1:$B$876)),ROW(Lookup_PestUse!367:367)),1))</f>
        <v/>
      </c>
    </row>
    <row r="282" spans="1:1" x14ac:dyDescent="0.2">
      <c r="A282" s="159" t="str">
        <f t="array" ref="A282">IF(ISERROR(INDEX(Lookup_PestUse!$A$1:$D$876,SMALL(IF(Lookup_PestUse!$B$1:$B$876='Input Data'!$C$12,ROW(Lookup_PestUse!$B$1:$B$876)),ROW(Lookup_PestUse!368:368)),1)),"",INDEX(Lookup_PestUse!$A$1:$B$876,SMALL(IF(Lookup_PestUse!$B$1:$B$876='Input Data'!$C$12,ROW(Lookup_PestUse!$B$1:$B$876)),ROW(Lookup_PestUse!368:368)),1))</f>
        <v/>
      </c>
    </row>
    <row r="283" spans="1:1" x14ac:dyDescent="0.2">
      <c r="A283" s="159" t="str">
        <f t="array" ref="A283">IF(ISERROR(INDEX(Lookup_PestUse!$A$1:$D$876,SMALL(IF(Lookup_PestUse!$B$1:$B$876='Input Data'!$C$12,ROW(Lookup_PestUse!$B$1:$B$876)),ROW(Lookup_PestUse!369:369)),1)),"",INDEX(Lookup_PestUse!$A$1:$B$876,SMALL(IF(Lookup_PestUse!$B$1:$B$876='Input Data'!$C$12,ROW(Lookup_PestUse!$B$1:$B$876)),ROW(Lookup_PestUse!369:369)),1))</f>
        <v/>
      </c>
    </row>
    <row r="284" spans="1:1" x14ac:dyDescent="0.2">
      <c r="A284" s="159" t="str">
        <f t="array" ref="A284">IF(ISERROR(INDEX(Lookup_PestUse!$A$1:$D$876,SMALL(IF(Lookup_PestUse!$B$1:$B$876='Input Data'!$C$12,ROW(Lookup_PestUse!$B$1:$B$876)),ROW(Lookup_PestUse!370:370)),1)),"",INDEX(Lookup_PestUse!$A$1:$B$876,SMALL(IF(Lookup_PestUse!$B$1:$B$876='Input Data'!$C$12,ROW(Lookup_PestUse!$B$1:$B$876)),ROW(Lookup_PestUse!370:370)),1))</f>
        <v/>
      </c>
    </row>
    <row r="285" spans="1:1" x14ac:dyDescent="0.2">
      <c r="A285" s="159" t="str">
        <f t="array" ref="A285">IF(ISERROR(INDEX(Lookup_PestUse!$A$1:$D$876,SMALL(IF(Lookup_PestUse!$B$1:$B$876='Input Data'!$C$12,ROW(Lookup_PestUse!$B$1:$B$876)),ROW(Lookup_PestUse!371:371)),1)),"",INDEX(Lookup_PestUse!$A$1:$B$876,SMALL(IF(Lookup_PestUse!$B$1:$B$876='Input Data'!$C$12,ROW(Lookup_PestUse!$B$1:$B$876)),ROW(Lookup_PestUse!371:371)),1))</f>
        <v/>
      </c>
    </row>
    <row r="286" spans="1:1" x14ac:dyDescent="0.2">
      <c r="A286" s="159" t="str">
        <f t="array" ref="A286">IF(ISERROR(INDEX(Lookup_PestUse!$A$1:$D$876,SMALL(IF(Lookup_PestUse!$B$1:$B$876='Input Data'!$C$12,ROW(Lookup_PestUse!$B$1:$B$876)),ROW(Lookup_PestUse!372:372)),1)),"",INDEX(Lookup_PestUse!$A$1:$B$876,SMALL(IF(Lookup_PestUse!$B$1:$B$876='Input Data'!$C$12,ROW(Lookup_PestUse!$B$1:$B$876)),ROW(Lookup_PestUse!372:372)),1))</f>
        <v/>
      </c>
    </row>
    <row r="287" spans="1:1" x14ac:dyDescent="0.2">
      <c r="A287" s="159" t="str">
        <f t="array" ref="A287">IF(ISERROR(INDEX(Lookup_PestUse!$A$1:$D$876,SMALL(IF(Lookup_PestUse!$B$1:$B$876='Input Data'!$C$12,ROW(Lookup_PestUse!$B$1:$B$876)),ROW(Lookup_PestUse!373:373)),1)),"",INDEX(Lookup_PestUse!$A$1:$B$876,SMALL(IF(Lookup_PestUse!$B$1:$B$876='Input Data'!$C$12,ROW(Lookup_PestUse!$B$1:$B$876)),ROW(Lookup_PestUse!373:373)),1))</f>
        <v/>
      </c>
    </row>
    <row r="288" spans="1:1" x14ac:dyDescent="0.2">
      <c r="A288" s="159" t="str">
        <f t="array" ref="A288">IF(ISERROR(INDEX(Lookup_PestUse!$A$1:$D$876,SMALL(IF(Lookup_PestUse!$B$1:$B$876='Input Data'!$C$12,ROW(Lookup_PestUse!$B$1:$B$876)),ROW(Lookup_PestUse!374:374)),1)),"",INDEX(Lookup_PestUse!$A$1:$B$876,SMALL(IF(Lookup_PestUse!$B$1:$B$876='Input Data'!$C$12,ROW(Lookup_PestUse!$B$1:$B$876)),ROW(Lookup_PestUse!374:374)),1))</f>
        <v/>
      </c>
    </row>
    <row r="289" spans="1:1" x14ac:dyDescent="0.2">
      <c r="A289" s="159" t="str">
        <f t="array" ref="A289">IF(ISERROR(INDEX(Lookup_PestUse!$A$1:$D$876,SMALL(IF(Lookup_PestUse!$B$1:$B$876='Input Data'!$C$12,ROW(Lookup_PestUse!$B$1:$B$876)),ROW(Lookup_PestUse!375:375)),1)),"",INDEX(Lookup_PestUse!$A$1:$B$876,SMALL(IF(Lookup_PestUse!$B$1:$B$876='Input Data'!$C$12,ROW(Lookup_PestUse!$B$1:$B$876)),ROW(Lookup_PestUse!375:375)),1))</f>
        <v/>
      </c>
    </row>
    <row r="290" spans="1:1" x14ac:dyDescent="0.2">
      <c r="A290" s="159" t="str">
        <f t="array" ref="A290">IF(ISERROR(INDEX(Lookup_PestUse!$A$1:$D$876,SMALL(IF(Lookup_PestUse!$B$1:$B$876='Input Data'!$C$12,ROW(Lookup_PestUse!$B$1:$B$876)),ROW(Lookup_PestUse!376:376)),1)),"",INDEX(Lookup_PestUse!$A$1:$B$876,SMALL(IF(Lookup_PestUse!$B$1:$B$876='Input Data'!$C$12,ROW(Lookup_PestUse!$B$1:$B$876)),ROW(Lookup_PestUse!376:376)),1))</f>
        <v/>
      </c>
    </row>
    <row r="291" spans="1:1" x14ac:dyDescent="0.2">
      <c r="A291" s="159" t="str">
        <f t="array" ref="A291">IF(ISERROR(INDEX(Lookup_PestUse!$A$1:$D$876,SMALL(IF(Lookup_PestUse!$B$1:$B$876='Input Data'!$C$12,ROW(Lookup_PestUse!$B$1:$B$876)),ROW(Lookup_PestUse!377:377)),1)),"",INDEX(Lookup_PestUse!$A$1:$B$876,SMALL(IF(Lookup_PestUse!$B$1:$B$876='Input Data'!$C$12,ROW(Lookup_PestUse!$B$1:$B$876)),ROW(Lookup_PestUse!377:377)),1))</f>
        <v/>
      </c>
    </row>
    <row r="292" spans="1:1" x14ac:dyDescent="0.2">
      <c r="A292" s="159" t="str">
        <f t="array" ref="A292">IF(ISERROR(INDEX(Lookup_PestUse!$A$1:$D$876,SMALL(IF(Lookup_PestUse!$B$1:$B$876='Input Data'!$C$12,ROW(Lookup_PestUse!$B$1:$B$876)),ROW(Lookup_PestUse!378:378)),1)),"",INDEX(Lookup_PestUse!$A$1:$B$876,SMALL(IF(Lookup_PestUse!$B$1:$B$876='Input Data'!$C$12,ROW(Lookup_PestUse!$B$1:$B$876)),ROW(Lookup_PestUse!378:378)),1))</f>
        <v/>
      </c>
    </row>
    <row r="293" spans="1:1" x14ac:dyDescent="0.2">
      <c r="A293" s="159" t="str">
        <f t="array" ref="A293">IF(ISERROR(INDEX(Lookup_PestUse!$A$1:$D$876,SMALL(IF(Lookup_PestUse!$B$1:$B$876='Input Data'!$C$12,ROW(Lookup_PestUse!$B$1:$B$876)),ROW(Lookup_PestUse!379:379)),1)),"",INDEX(Lookup_PestUse!$A$1:$B$876,SMALL(IF(Lookup_PestUse!$B$1:$B$876='Input Data'!$C$12,ROW(Lookup_PestUse!$B$1:$B$876)),ROW(Lookup_PestUse!379:379)),1))</f>
        <v/>
      </c>
    </row>
    <row r="294" spans="1:1" x14ac:dyDescent="0.2">
      <c r="A294" s="159" t="str">
        <f t="array" ref="A294">IF(ISERROR(INDEX(Lookup_PestUse!$A$1:$D$876,SMALL(IF(Lookup_PestUse!$B$1:$B$876='Input Data'!$C$12,ROW(Lookup_PestUse!$B$1:$B$876)),ROW(Lookup_PestUse!380:380)),1)),"",INDEX(Lookup_PestUse!$A$1:$B$876,SMALL(IF(Lookup_PestUse!$B$1:$B$876='Input Data'!$C$12,ROW(Lookup_PestUse!$B$1:$B$876)),ROW(Lookup_PestUse!380:380)),1))</f>
        <v/>
      </c>
    </row>
    <row r="295" spans="1:1" x14ac:dyDescent="0.2">
      <c r="A295" s="159" t="str">
        <f t="array" ref="A295">IF(ISERROR(INDEX(Lookup_PestUse!$A$1:$D$876,SMALL(IF(Lookup_PestUse!$B$1:$B$876='Input Data'!$C$12,ROW(Lookup_PestUse!$B$1:$B$876)),ROW(Lookup_PestUse!381:381)),1)),"",INDEX(Lookup_PestUse!$A$1:$B$876,SMALL(IF(Lookup_PestUse!$B$1:$B$876='Input Data'!$C$12,ROW(Lookup_PestUse!$B$1:$B$876)),ROW(Lookup_PestUse!381:381)),1))</f>
        <v/>
      </c>
    </row>
    <row r="296" spans="1:1" x14ac:dyDescent="0.2">
      <c r="A296" s="159" t="str">
        <f t="array" ref="A296">IF(ISERROR(INDEX(Lookup_PestUse!$A$1:$D$876,SMALL(IF(Lookup_PestUse!$B$1:$B$876='Input Data'!$C$12,ROW(Lookup_PestUse!$B$1:$B$876)),ROW(Lookup_PestUse!382:382)),1)),"",INDEX(Lookup_PestUse!$A$1:$B$876,SMALL(IF(Lookup_PestUse!$B$1:$B$876='Input Data'!$C$12,ROW(Lookup_PestUse!$B$1:$B$876)),ROW(Lookup_PestUse!382:382)),1))</f>
        <v/>
      </c>
    </row>
    <row r="297" spans="1:1" x14ac:dyDescent="0.2">
      <c r="A297" s="159" t="str">
        <f t="array" ref="A297">IF(ISERROR(INDEX(Lookup_PestUse!$A$1:$D$876,SMALL(IF(Lookup_PestUse!$B$1:$B$876='Input Data'!$C$12,ROW(Lookup_PestUse!$B$1:$B$876)),ROW(Lookup_PestUse!383:383)),1)),"",INDEX(Lookup_PestUse!$A$1:$B$876,SMALL(IF(Lookup_PestUse!$B$1:$B$876='Input Data'!$C$12,ROW(Lookup_PestUse!$B$1:$B$876)),ROW(Lookup_PestUse!383:383)),1))</f>
        <v/>
      </c>
    </row>
    <row r="298" spans="1:1" x14ac:dyDescent="0.2">
      <c r="A298" s="159" t="str">
        <f t="array" ref="A298">IF(ISERROR(INDEX(Lookup_PestUse!$A$1:$D$876,SMALL(IF(Lookup_PestUse!$B$1:$B$876='Input Data'!$C$12,ROW(Lookup_PestUse!$B$1:$B$876)),ROW(Lookup_PestUse!384:384)),1)),"",INDEX(Lookup_PestUse!$A$1:$B$876,SMALL(IF(Lookup_PestUse!$B$1:$B$876='Input Data'!$C$12,ROW(Lookup_PestUse!$B$1:$B$876)),ROW(Lookup_PestUse!384:384)),1))</f>
        <v/>
      </c>
    </row>
    <row r="299" spans="1:1" x14ac:dyDescent="0.2">
      <c r="A299" s="159" t="str">
        <f t="array" ref="A299">IF(ISERROR(INDEX(Lookup_PestUse!$A$1:$D$876,SMALL(IF(Lookup_PestUse!$B$1:$B$876='Input Data'!$C$12,ROW(Lookup_PestUse!$B$1:$B$876)),ROW(Lookup_PestUse!385:385)),1)),"",INDEX(Lookup_PestUse!$A$1:$B$876,SMALL(IF(Lookup_PestUse!$B$1:$B$876='Input Data'!$C$12,ROW(Lookup_PestUse!$B$1:$B$876)),ROW(Lookup_PestUse!385:385)),1))</f>
        <v/>
      </c>
    </row>
    <row r="300" spans="1:1" x14ac:dyDescent="0.2">
      <c r="A300" s="159" t="str">
        <f t="array" ref="A300">IF(ISERROR(INDEX(Lookup_PestUse!$A$1:$D$876,SMALL(IF(Lookup_PestUse!$B$1:$B$876='Input Data'!$C$12,ROW(Lookup_PestUse!$B$1:$B$876)),ROW(Lookup_PestUse!386:386)),1)),"",INDEX(Lookup_PestUse!$A$1:$B$876,SMALL(IF(Lookup_PestUse!$B$1:$B$876='Input Data'!$C$12,ROW(Lookup_PestUse!$B$1:$B$876)),ROW(Lookup_PestUse!386:386)),1))</f>
        <v/>
      </c>
    </row>
    <row r="301" spans="1:1" x14ac:dyDescent="0.2">
      <c r="A301" s="159" t="str">
        <f t="array" ref="A301">IF(ISERROR(INDEX(Lookup_PestUse!$A$1:$D$876,SMALL(IF(Lookup_PestUse!$B$1:$B$876='Input Data'!$C$12,ROW(Lookup_PestUse!$B$1:$B$876)),ROW(Lookup_PestUse!387:387)),1)),"",INDEX(Lookup_PestUse!$A$1:$B$876,SMALL(IF(Lookup_PestUse!$B$1:$B$876='Input Data'!$C$12,ROW(Lookup_PestUse!$B$1:$B$876)),ROW(Lookup_PestUse!387:387)),1))</f>
        <v/>
      </c>
    </row>
    <row r="302" spans="1:1" x14ac:dyDescent="0.2">
      <c r="A302" s="159" t="str">
        <f t="array" ref="A302">IF(ISERROR(INDEX(Lookup_PestUse!$A$1:$D$876,SMALL(IF(Lookup_PestUse!$B$1:$B$876='Input Data'!$C$12,ROW(Lookup_PestUse!$B$1:$B$876)),ROW(Lookup_PestUse!388:388)),1)),"",INDEX(Lookup_PestUse!$A$1:$B$876,SMALL(IF(Lookup_PestUse!$B$1:$B$876='Input Data'!$C$12,ROW(Lookup_PestUse!$B$1:$B$876)),ROW(Lookup_PestUse!388:388)),1))</f>
        <v/>
      </c>
    </row>
    <row r="303" spans="1:1" x14ac:dyDescent="0.2">
      <c r="A303" s="159" t="str">
        <f t="array" ref="A303">IF(ISERROR(INDEX(Lookup_PestUse!$A$1:$D$876,SMALL(IF(Lookup_PestUse!$B$1:$B$876='Input Data'!$C$12,ROW(Lookup_PestUse!$B$1:$B$876)),ROW(Lookup_PestUse!389:389)),1)),"",INDEX(Lookup_PestUse!$A$1:$B$876,SMALL(IF(Lookup_PestUse!$B$1:$B$876='Input Data'!$C$12,ROW(Lookup_PestUse!$B$1:$B$876)),ROW(Lookup_PestUse!389:389)),1))</f>
        <v/>
      </c>
    </row>
    <row r="304" spans="1:1" x14ac:dyDescent="0.2">
      <c r="A304" s="159" t="str">
        <f t="array" ref="A304">IF(ISERROR(INDEX(Lookup_PestUse!$A$1:$D$876,SMALL(IF(Lookup_PestUse!$B$1:$B$876='Input Data'!$C$12,ROW(Lookup_PestUse!$B$1:$B$876)),ROW(Lookup_PestUse!390:390)),1)),"",INDEX(Lookup_PestUse!$A$1:$B$876,SMALL(IF(Lookup_PestUse!$B$1:$B$876='Input Data'!$C$12,ROW(Lookup_PestUse!$B$1:$B$876)),ROW(Lookup_PestUse!390:390)),1))</f>
        <v/>
      </c>
    </row>
    <row r="305" spans="1:1" x14ac:dyDescent="0.2">
      <c r="A305" s="159" t="str">
        <f t="array" ref="A305">IF(ISERROR(INDEX(Lookup_PestUse!$A$1:$D$876,SMALL(IF(Lookup_PestUse!$B$1:$B$876='Input Data'!$C$12,ROW(Lookup_PestUse!$B$1:$B$876)),ROW(Lookup_PestUse!391:391)),1)),"",INDEX(Lookup_PestUse!$A$1:$B$876,SMALL(IF(Lookup_PestUse!$B$1:$B$876='Input Data'!$C$12,ROW(Lookup_PestUse!$B$1:$B$876)),ROW(Lookup_PestUse!391:391)),1))</f>
        <v/>
      </c>
    </row>
    <row r="306" spans="1:1" x14ac:dyDescent="0.2">
      <c r="A306" s="159" t="str">
        <f t="array" ref="A306">IF(ISERROR(INDEX(Lookup_PestUse!$A$1:$D$876,SMALL(IF(Lookup_PestUse!$B$1:$B$876='Input Data'!$C$12,ROW(Lookup_PestUse!$B$1:$B$876)),ROW(Lookup_PestUse!392:392)),1)),"",INDEX(Lookup_PestUse!$A$1:$B$876,SMALL(IF(Lookup_PestUse!$B$1:$B$876='Input Data'!$C$12,ROW(Lookup_PestUse!$B$1:$B$876)),ROW(Lookup_PestUse!392:392)),1))</f>
        <v/>
      </c>
    </row>
    <row r="307" spans="1:1" x14ac:dyDescent="0.2">
      <c r="A307" s="159" t="str">
        <f t="array" ref="A307">IF(ISERROR(INDEX(Lookup_PestUse!$A$1:$D$876,SMALL(IF(Lookup_PestUse!$B$1:$B$876='Input Data'!$C$12,ROW(Lookup_PestUse!$B$1:$B$876)),ROW(Lookup_PestUse!393:393)),1)),"",INDEX(Lookup_PestUse!$A$1:$B$876,SMALL(IF(Lookup_PestUse!$B$1:$B$876='Input Data'!$C$12,ROW(Lookup_PestUse!$B$1:$B$876)),ROW(Lookup_PestUse!393:393)),1))</f>
        <v/>
      </c>
    </row>
    <row r="308" spans="1:1" x14ac:dyDescent="0.2">
      <c r="A308" s="159" t="str">
        <f t="array" ref="A308">IF(ISERROR(INDEX(Lookup_PestUse!$A$1:$D$876,SMALL(IF(Lookup_PestUse!$B$1:$B$876='Input Data'!$C$12,ROW(Lookup_PestUse!$B$1:$B$876)),ROW(Lookup_PestUse!394:394)),1)),"",INDEX(Lookup_PestUse!$A$1:$B$876,SMALL(IF(Lookup_PestUse!$B$1:$B$876='Input Data'!$C$12,ROW(Lookup_PestUse!$B$1:$B$876)),ROW(Lookup_PestUse!394:394)),1))</f>
        <v/>
      </c>
    </row>
    <row r="309" spans="1:1" x14ac:dyDescent="0.2">
      <c r="A309" s="159" t="str">
        <f t="array" ref="A309">IF(ISERROR(INDEX(Lookup_PestUse!$A$1:$D$876,SMALL(IF(Lookup_PestUse!$B$1:$B$876='Input Data'!$C$12,ROW(Lookup_PestUse!$B$1:$B$876)),ROW(Lookup_PestUse!395:395)),1)),"",INDEX(Lookup_PestUse!$A$1:$B$876,SMALL(IF(Lookup_PestUse!$B$1:$B$876='Input Data'!$C$12,ROW(Lookup_PestUse!$B$1:$B$876)),ROW(Lookup_PestUse!395:395)),1))</f>
        <v/>
      </c>
    </row>
    <row r="310" spans="1:1" x14ac:dyDescent="0.2">
      <c r="A310" s="159" t="str">
        <f t="array" ref="A310">IF(ISERROR(INDEX(Lookup_PestUse!$A$1:$D$876,SMALL(IF(Lookup_PestUse!$B$1:$B$876='Input Data'!$C$12,ROW(Lookup_PestUse!$B$1:$B$876)),ROW(Lookup_PestUse!396:396)),1)),"",INDEX(Lookup_PestUse!$A$1:$B$876,SMALL(IF(Lookup_PestUse!$B$1:$B$876='Input Data'!$C$12,ROW(Lookup_PestUse!$B$1:$B$876)),ROW(Lookup_PestUse!396:396)),1))</f>
        <v/>
      </c>
    </row>
    <row r="311" spans="1:1" x14ac:dyDescent="0.2">
      <c r="A311" s="159" t="str">
        <f t="array" ref="A311">IF(ISERROR(INDEX(Lookup_PestUse!$A$1:$D$876,SMALL(IF(Lookup_PestUse!$B$1:$B$876='Input Data'!$C$12,ROW(Lookup_PestUse!$B$1:$B$876)),ROW(Lookup_PestUse!397:397)),1)),"",INDEX(Lookup_PestUse!$A$1:$B$876,SMALL(IF(Lookup_PestUse!$B$1:$B$876='Input Data'!$C$12,ROW(Lookup_PestUse!$B$1:$B$876)),ROW(Lookup_PestUse!397:397)),1))</f>
        <v/>
      </c>
    </row>
    <row r="312" spans="1:1" x14ac:dyDescent="0.2">
      <c r="A312" s="159" t="str">
        <f t="array" ref="A312">IF(ISERROR(INDEX(Lookup_PestUse!$A$1:$D$876,SMALL(IF(Lookup_PestUse!$B$1:$B$876='Input Data'!$C$12,ROW(Lookup_PestUse!$B$1:$B$876)),ROW(Lookup_PestUse!398:398)),1)),"",INDEX(Lookup_PestUse!$A$1:$B$876,SMALL(IF(Lookup_PestUse!$B$1:$B$876='Input Data'!$C$12,ROW(Lookup_PestUse!$B$1:$B$876)),ROW(Lookup_PestUse!398:398)),1))</f>
        <v/>
      </c>
    </row>
    <row r="313" spans="1:1" x14ac:dyDescent="0.2">
      <c r="A313" s="159" t="str">
        <f t="array" ref="A313">IF(ISERROR(INDEX(Lookup_PestUse!$A$1:$D$876,SMALL(IF(Lookup_PestUse!$B$1:$B$876='Input Data'!$C$12,ROW(Lookup_PestUse!$B$1:$B$876)),ROW(Lookup_PestUse!399:399)),1)),"",INDEX(Lookup_PestUse!$A$1:$B$876,SMALL(IF(Lookup_PestUse!$B$1:$B$876='Input Data'!$C$12,ROW(Lookup_PestUse!$B$1:$B$876)),ROW(Lookup_PestUse!399:399)),1))</f>
        <v/>
      </c>
    </row>
    <row r="314" spans="1:1" x14ac:dyDescent="0.2">
      <c r="A314" s="159" t="str">
        <f t="array" ref="A314">IF(ISERROR(INDEX(Lookup_PestUse!$A$1:$D$876,SMALL(IF(Lookup_PestUse!$B$1:$B$876='Input Data'!$C$12,ROW(Lookup_PestUse!$B$1:$B$876)),ROW(Lookup_PestUse!400:400)),1)),"",INDEX(Lookup_PestUse!$A$1:$B$876,SMALL(IF(Lookup_PestUse!$B$1:$B$876='Input Data'!$C$12,ROW(Lookup_PestUse!$B$1:$B$876)),ROW(Lookup_PestUse!400:400)),1))</f>
        <v/>
      </c>
    </row>
    <row r="315" spans="1:1" x14ac:dyDescent="0.2">
      <c r="A315" s="159" t="str">
        <f t="array" ref="A315">IF(ISERROR(INDEX(Lookup_PestUse!$A$1:$D$876,SMALL(IF(Lookup_PestUse!$B$1:$B$876='Input Data'!$C$12,ROW(Lookup_PestUse!$B$1:$B$876)),ROW(Lookup_PestUse!401:401)),1)),"",INDEX(Lookup_PestUse!$A$1:$B$876,SMALL(IF(Lookup_PestUse!$B$1:$B$876='Input Data'!$C$12,ROW(Lookup_PestUse!$B$1:$B$876)),ROW(Lookup_PestUse!401:401)),1))</f>
        <v/>
      </c>
    </row>
    <row r="316" spans="1:1" x14ac:dyDescent="0.2">
      <c r="A316" s="159" t="str">
        <f t="array" ref="A316">IF(ISERROR(INDEX(Lookup_PestUse!$A$1:$D$876,SMALL(IF(Lookup_PestUse!$B$1:$B$876='Input Data'!$C$12,ROW(Lookup_PestUse!$B$1:$B$876)),ROW(Lookup_PestUse!402:402)),1)),"",INDEX(Lookup_PestUse!$A$1:$B$876,SMALL(IF(Lookup_PestUse!$B$1:$B$876='Input Data'!$C$12,ROW(Lookup_PestUse!$B$1:$B$876)),ROW(Lookup_PestUse!402:402)),1))</f>
        <v/>
      </c>
    </row>
    <row r="317" spans="1:1" x14ac:dyDescent="0.2">
      <c r="A317" s="159" t="str">
        <f t="array" ref="A317">IF(ISERROR(INDEX(Lookup_PestUse!$A$1:$D$876,SMALL(IF(Lookup_PestUse!$B$1:$B$876='Input Data'!$C$12,ROW(Lookup_PestUse!$B$1:$B$876)),ROW(Lookup_PestUse!403:403)),1)),"",INDEX(Lookup_PestUse!$A$1:$B$876,SMALL(IF(Lookup_PestUse!$B$1:$B$876='Input Data'!$C$12,ROW(Lookup_PestUse!$B$1:$B$876)),ROW(Lookup_PestUse!403:403)),1))</f>
        <v/>
      </c>
    </row>
    <row r="318" spans="1:1" x14ac:dyDescent="0.2">
      <c r="A318" s="159" t="str">
        <f t="array" ref="A318">IF(ISERROR(INDEX(Lookup_PestUse!$A$1:$D$876,SMALL(IF(Lookup_PestUse!$B$1:$B$876='Input Data'!$C$12,ROW(Lookup_PestUse!$B$1:$B$876)),ROW(Lookup_PestUse!404:404)),1)),"",INDEX(Lookup_PestUse!$A$1:$B$876,SMALL(IF(Lookup_PestUse!$B$1:$B$876='Input Data'!$C$12,ROW(Lookup_PestUse!$B$1:$B$876)),ROW(Lookup_PestUse!404:404)),1))</f>
        <v/>
      </c>
    </row>
    <row r="319" spans="1:1" x14ac:dyDescent="0.2">
      <c r="A319" s="159" t="str">
        <f t="array" ref="A319">IF(ISERROR(INDEX(Lookup_PestUse!$A$1:$D$876,SMALL(IF(Lookup_PestUse!$B$1:$B$876='Input Data'!$C$12,ROW(Lookup_PestUse!$B$1:$B$876)),ROW(Lookup_PestUse!405:405)),1)),"",INDEX(Lookup_PestUse!$A$1:$B$876,SMALL(IF(Lookup_PestUse!$B$1:$B$876='Input Data'!$C$12,ROW(Lookup_PestUse!$B$1:$B$876)),ROW(Lookup_PestUse!405:405)),1))</f>
        <v/>
      </c>
    </row>
    <row r="320" spans="1:1" x14ac:dyDescent="0.2">
      <c r="A320" s="159" t="str">
        <f t="array" ref="A320">IF(ISERROR(INDEX(Lookup_PestUse!$A$1:$D$876,SMALL(IF(Lookup_PestUse!$B$1:$B$876='Input Data'!$C$12,ROW(Lookup_PestUse!$B$1:$B$876)),ROW(Lookup_PestUse!406:406)),1)),"",INDEX(Lookup_PestUse!$A$1:$B$876,SMALL(IF(Lookup_PestUse!$B$1:$B$876='Input Data'!$C$12,ROW(Lookup_PestUse!$B$1:$B$876)),ROW(Lookup_PestUse!406:406)),1))</f>
        <v/>
      </c>
    </row>
    <row r="321" spans="1:1" x14ac:dyDescent="0.2">
      <c r="A321" s="159" t="str">
        <f t="array" ref="A321">IF(ISERROR(INDEX(Lookup_PestUse!$A$1:$D$876,SMALL(IF(Lookup_PestUse!$B$1:$B$876='Input Data'!$C$12,ROW(Lookup_PestUse!$B$1:$B$876)),ROW(Lookup_PestUse!407:407)),1)),"",INDEX(Lookup_PestUse!$A$1:$B$876,SMALL(IF(Lookup_PestUse!$B$1:$B$876='Input Data'!$C$12,ROW(Lookup_PestUse!$B$1:$B$876)),ROW(Lookup_PestUse!407:407)),1))</f>
        <v/>
      </c>
    </row>
    <row r="322" spans="1:1" x14ac:dyDescent="0.2">
      <c r="A322" s="159" t="str">
        <f t="array" ref="A322">IF(ISERROR(INDEX(Lookup_PestUse!$A$1:$D$876,SMALL(IF(Lookup_PestUse!$B$1:$B$876='Input Data'!$C$12,ROW(Lookup_PestUse!$B$1:$B$876)),ROW(Lookup_PestUse!408:408)),1)),"",INDEX(Lookup_PestUse!$A$1:$B$876,SMALL(IF(Lookup_PestUse!$B$1:$B$876='Input Data'!$C$12,ROW(Lookup_PestUse!$B$1:$B$876)),ROW(Lookup_PestUse!408:408)),1))</f>
        <v/>
      </c>
    </row>
    <row r="323" spans="1:1" x14ac:dyDescent="0.2">
      <c r="A323" s="159" t="str">
        <f t="array" ref="A323">IF(ISERROR(INDEX(Lookup_PestUse!$A$1:$D$876,SMALL(IF(Lookup_PestUse!$B$1:$B$876='Input Data'!$C$12,ROW(Lookup_PestUse!$B$1:$B$876)),ROW(Lookup_PestUse!409:409)),1)),"",INDEX(Lookup_PestUse!$A$1:$B$876,SMALL(IF(Lookup_PestUse!$B$1:$B$876='Input Data'!$C$12,ROW(Lookup_PestUse!$B$1:$B$876)),ROW(Lookup_PestUse!409:409)),1))</f>
        <v/>
      </c>
    </row>
    <row r="324" spans="1:1" x14ac:dyDescent="0.2">
      <c r="A324" s="159" t="str">
        <f t="array" ref="A324">IF(ISERROR(INDEX(Lookup_PestUse!$A$1:$D$876,SMALL(IF(Lookup_PestUse!$B$1:$B$876='Input Data'!$C$12,ROW(Lookup_PestUse!$B$1:$B$876)),ROW(Lookup_PestUse!410:410)),1)),"",INDEX(Lookup_PestUse!$A$1:$B$876,SMALL(IF(Lookup_PestUse!$B$1:$B$876='Input Data'!$C$12,ROW(Lookup_PestUse!$B$1:$B$876)),ROW(Lookup_PestUse!410:410)),1))</f>
        <v/>
      </c>
    </row>
    <row r="325" spans="1:1" x14ac:dyDescent="0.2">
      <c r="A325" s="159" t="str">
        <f t="array" ref="A325">IF(ISERROR(INDEX(Lookup_PestUse!$A$1:$D$876,SMALL(IF(Lookup_PestUse!$B$1:$B$876='Input Data'!$C$12,ROW(Lookup_PestUse!$B$1:$B$876)),ROW(Lookup_PestUse!411:411)),1)),"",INDEX(Lookup_PestUse!$A$1:$B$876,SMALL(IF(Lookup_PestUse!$B$1:$B$876='Input Data'!$C$12,ROW(Lookup_PestUse!$B$1:$B$876)),ROW(Lookup_PestUse!411:411)),1))</f>
        <v/>
      </c>
    </row>
    <row r="326" spans="1:1" x14ac:dyDescent="0.2">
      <c r="A326" s="159" t="str">
        <f t="array" ref="A326">IF(ISERROR(INDEX(Lookup_PestUse!$A$1:$D$876,SMALL(IF(Lookup_PestUse!$B$1:$B$876='Input Data'!$C$12,ROW(Lookup_PestUse!$B$1:$B$876)),ROW(Lookup_PestUse!412:412)),1)),"",INDEX(Lookup_PestUse!$A$1:$B$876,SMALL(IF(Lookup_PestUse!$B$1:$B$876='Input Data'!$C$12,ROW(Lookup_PestUse!$B$1:$B$876)),ROW(Lookup_PestUse!412:412)),1))</f>
        <v/>
      </c>
    </row>
    <row r="327" spans="1:1" x14ac:dyDescent="0.2">
      <c r="A327" s="159" t="str">
        <f t="array" ref="A327">IF(ISERROR(INDEX(Lookup_PestUse!$A$1:$D$876,SMALL(IF(Lookup_PestUse!$B$1:$B$876='Input Data'!$C$12,ROW(Lookup_PestUse!$B$1:$B$876)),ROW(Lookup_PestUse!413:413)),1)),"",INDEX(Lookup_PestUse!$A$1:$B$876,SMALL(IF(Lookup_PestUse!$B$1:$B$876='Input Data'!$C$12,ROW(Lookup_PestUse!$B$1:$B$876)),ROW(Lookup_PestUse!413:413)),1))</f>
        <v/>
      </c>
    </row>
    <row r="328" spans="1:1" x14ac:dyDescent="0.2">
      <c r="A328" s="159" t="str">
        <f t="array" ref="A328">IF(ISERROR(INDEX(Lookup_PestUse!$A$1:$D$876,SMALL(IF(Lookup_PestUse!$B$1:$B$876='Input Data'!$C$12,ROW(Lookup_PestUse!$B$1:$B$876)),ROW(Lookup_PestUse!414:414)),1)),"",INDEX(Lookup_PestUse!$A$1:$B$876,SMALL(IF(Lookup_PestUse!$B$1:$B$876='Input Data'!$C$12,ROW(Lookup_PestUse!$B$1:$B$876)),ROW(Lookup_PestUse!414:414)),1))</f>
        <v/>
      </c>
    </row>
    <row r="329" spans="1:1" x14ac:dyDescent="0.2">
      <c r="A329" s="159" t="str">
        <f t="array" ref="A329">IF(ISERROR(INDEX(Lookup_PestUse!$A$1:$D$876,SMALL(IF(Lookup_PestUse!$B$1:$B$876='Input Data'!$C$12,ROW(Lookup_PestUse!$B$1:$B$876)),ROW(Lookup_PestUse!415:415)),1)),"",INDEX(Lookup_PestUse!$A$1:$B$876,SMALL(IF(Lookup_PestUse!$B$1:$B$876='Input Data'!$C$12,ROW(Lookup_PestUse!$B$1:$B$876)),ROW(Lookup_PestUse!415:415)),1))</f>
        <v/>
      </c>
    </row>
    <row r="330" spans="1:1" x14ac:dyDescent="0.2">
      <c r="A330" s="159" t="str">
        <f t="array" ref="A330">IF(ISERROR(INDEX(Lookup_PestUse!$A$1:$D$876,SMALL(IF(Lookup_PestUse!$B$1:$B$876='Input Data'!$C$12,ROW(Lookup_PestUse!$B$1:$B$876)),ROW(Lookup_PestUse!416:416)),1)),"",INDEX(Lookup_PestUse!$A$1:$B$876,SMALL(IF(Lookup_PestUse!$B$1:$B$876='Input Data'!$C$12,ROW(Lookup_PestUse!$B$1:$B$876)),ROW(Lookup_PestUse!416:416)),1))</f>
        <v/>
      </c>
    </row>
    <row r="331" spans="1:1" x14ac:dyDescent="0.2">
      <c r="A331" s="159" t="str">
        <f t="array" ref="A331">IF(ISERROR(INDEX(Lookup_PestUse!$A$1:$D$876,SMALL(IF(Lookup_PestUse!$B$1:$B$876='Input Data'!$C$12,ROW(Lookup_PestUse!$B$1:$B$876)),ROW(Lookup_PestUse!417:417)),1)),"",INDEX(Lookup_PestUse!$A$1:$B$876,SMALL(IF(Lookup_PestUse!$B$1:$B$876='Input Data'!$C$12,ROW(Lookup_PestUse!$B$1:$B$876)),ROW(Lookup_PestUse!417:417)),1))</f>
        <v/>
      </c>
    </row>
    <row r="332" spans="1:1" x14ac:dyDescent="0.2">
      <c r="A332" s="159" t="str">
        <f t="array" ref="A332">IF(ISERROR(INDEX(Lookup_PestUse!$A$1:$D$876,SMALL(IF(Lookup_PestUse!$B$1:$B$876='Input Data'!$C$12,ROW(Lookup_PestUse!$B$1:$B$876)),ROW(Lookup_PestUse!418:418)),1)),"",INDEX(Lookup_PestUse!$A$1:$B$876,SMALL(IF(Lookup_PestUse!$B$1:$B$876='Input Data'!$C$12,ROW(Lookup_PestUse!$B$1:$B$876)),ROW(Lookup_PestUse!418:418)),1))</f>
        <v/>
      </c>
    </row>
    <row r="333" spans="1:1" x14ac:dyDescent="0.2">
      <c r="A333" s="159" t="str">
        <f t="array" ref="A333">IF(ISERROR(INDEX(Lookup_PestUse!$A$1:$D$876,SMALL(IF(Lookup_PestUse!$B$1:$B$876='Input Data'!$C$12,ROW(Lookup_PestUse!$B$1:$B$876)),ROW(Lookup_PestUse!419:419)),1)),"",INDEX(Lookup_PestUse!$A$1:$B$876,SMALL(IF(Lookup_PestUse!$B$1:$B$876='Input Data'!$C$12,ROW(Lookup_PestUse!$B$1:$B$876)),ROW(Lookup_PestUse!419:419)),1))</f>
        <v/>
      </c>
    </row>
    <row r="334" spans="1:1" x14ac:dyDescent="0.2">
      <c r="A334" s="159" t="str">
        <f t="array" ref="A334">IF(ISERROR(INDEX(Lookup_PestUse!$A$1:$D$876,SMALL(IF(Lookup_PestUse!$B$1:$B$876='Input Data'!$C$12,ROW(Lookup_PestUse!$B$1:$B$876)),ROW(Lookup_PestUse!420:420)),1)),"",INDEX(Lookup_PestUse!$A$1:$B$876,SMALL(IF(Lookup_PestUse!$B$1:$B$876='Input Data'!$C$12,ROW(Lookup_PestUse!$B$1:$B$876)),ROW(Lookup_PestUse!420:420)),1))</f>
        <v/>
      </c>
    </row>
    <row r="335" spans="1:1" x14ac:dyDescent="0.2">
      <c r="A335" s="159" t="str">
        <f t="array" ref="A335">IF(ISERROR(INDEX(Lookup_PestUse!$A$1:$D$876,SMALL(IF(Lookup_PestUse!$B$1:$B$876='Input Data'!$C$12,ROW(Lookup_PestUse!$B$1:$B$876)),ROW(Lookup_PestUse!421:421)),1)),"",INDEX(Lookup_PestUse!$A$1:$B$876,SMALL(IF(Lookup_PestUse!$B$1:$B$876='Input Data'!$C$12,ROW(Lookup_PestUse!$B$1:$B$876)),ROW(Lookup_PestUse!421:421)),1))</f>
        <v/>
      </c>
    </row>
    <row r="336" spans="1:1" x14ac:dyDescent="0.2">
      <c r="A336" s="159" t="str">
        <f t="array" ref="A336">IF(ISERROR(INDEX(Lookup_PestUse!$A$1:$D$876,SMALL(IF(Lookup_PestUse!$B$1:$B$876='Input Data'!$C$12,ROW(Lookup_PestUse!$B$1:$B$876)),ROW(Lookup_PestUse!422:422)),1)),"",INDEX(Lookup_PestUse!$A$1:$B$876,SMALL(IF(Lookup_PestUse!$B$1:$B$876='Input Data'!$C$12,ROW(Lookup_PestUse!$B$1:$B$876)),ROW(Lookup_PestUse!422:422)),1))</f>
        <v/>
      </c>
    </row>
    <row r="337" spans="1:1" x14ac:dyDescent="0.2">
      <c r="A337" s="159" t="str">
        <f t="array" ref="A337">IF(ISERROR(INDEX(Lookup_PestUse!$A$1:$D$876,SMALL(IF(Lookup_PestUse!$B$1:$B$876='Input Data'!$C$12,ROW(Lookup_PestUse!$B$1:$B$876)),ROW(Lookup_PestUse!423:423)),1)),"",INDEX(Lookup_PestUse!$A$1:$B$876,SMALL(IF(Lookup_PestUse!$B$1:$B$876='Input Data'!$C$12,ROW(Lookup_PestUse!$B$1:$B$876)),ROW(Lookup_PestUse!423:423)),1))</f>
        <v/>
      </c>
    </row>
    <row r="338" spans="1:1" x14ac:dyDescent="0.2">
      <c r="A338" s="159" t="str">
        <f t="array" ref="A338">IF(ISERROR(INDEX(Lookup_PestUse!$A$1:$D$876,SMALL(IF(Lookup_PestUse!$B$1:$B$876='Input Data'!$C$12,ROW(Lookup_PestUse!$B$1:$B$876)),ROW(Lookup_PestUse!424:424)),1)),"",INDEX(Lookup_PestUse!$A$1:$B$876,SMALL(IF(Lookup_PestUse!$B$1:$B$876='Input Data'!$C$12,ROW(Lookup_PestUse!$B$1:$B$876)),ROW(Lookup_PestUse!424:424)),1))</f>
        <v/>
      </c>
    </row>
    <row r="339" spans="1:1" x14ac:dyDescent="0.2">
      <c r="A339" s="159" t="str">
        <f t="array" ref="A339">IF(ISERROR(INDEX(Lookup_PestUse!$A$1:$D$876,SMALL(IF(Lookup_PestUse!$B$1:$B$876='Input Data'!$C$12,ROW(Lookup_PestUse!$B$1:$B$876)),ROW(Lookup_PestUse!425:425)),1)),"",INDEX(Lookup_PestUse!$A$1:$B$876,SMALL(IF(Lookup_PestUse!$B$1:$B$876='Input Data'!$C$12,ROW(Lookup_PestUse!$B$1:$B$876)),ROW(Lookup_PestUse!425:425)),1))</f>
        <v/>
      </c>
    </row>
    <row r="340" spans="1:1" x14ac:dyDescent="0.2">
      <c r="A340" s="159" t="str">
        <f t="array" ref="A340">IF(ISERROR(INDEX(Lookup_PestUse!$A$1:$D$876,SMALL(IF(Lookup_PestUse!$B$1:$B$876='Input Data'!$C$12,ROW(Lookup_PestUse!$B$1:$B$876)),ROW(Lookup_PestUse!426:426)),1)),"",INDEX(Lookup_PestUse!$A$1:$B$876,SMALL(IF(Lookup_PestUse!$B$1:$B$876='Input Data'!$C$12,ROW(Lookup_PestUse!$B$1:$B$876)),ROW(Lookup_PestUse!426:426)),1))</f>
        <v/>
      </c>
    </row>
    <row r="341" spans="1:1" x14ac:dyDescent="0.2">
      <c r="A341" s="159" t="str">
        <f t="array" ref="A341">IF(ISERROR(INDEX(Lookup_PestUse!$A$1:$D$876,SMALL(IF(Lookup_PestUse!$B$1:$B$876='Input Data'!$C$12,ROW(Lookup_PestUse!$B$1:$B$876)),ROW(Lookup_PestUse!427:427)),1)),"",INDEX(Lookup_PestUse!$A$1:$B$876,SMALL(IF(Lookup_PestUse!$B$1:$B$876='Input Data'!$C$12,ROW(Lookup_PestUse!$B$1:$B$876)),ROW(Lookup_PestUse!427:427)),1))</f>
        <v/>
      </c>
    </row>
    <row r="342" spans="1:1" x14ac:dyDescent="0.2">
      <c r="A342" s="159" t="str">
        <f t="array" ref="A342">IF(ISERROR(INDEX(Lookup_PestUse!$A$1:$D$876,SMALL(IF(Lookup_PestUse!$B$1:$B$876='Input Data'!$C$12,ROW(Lookup_PestUse!$B$1:$B$876)),ROW(Lookup_PestUse!428:428)),1)),"",INDEX(Lookup_PestUse!$A$1:$B$876,SMALL(IF(Lookup_PestUse!$B$1:$B$876='Input Data'!$C$12,ROW(Lookup_PestUse!$B$1:$B$876)),ROW(Lookup_PestUse!428:428)),1))</f>
        <v/>
      </c>
    </row>
    <row r="343" spans="1:1" x14ac:dyDescent="0.2">
      <c r="A343" s="159" t="str">
        <f t="array" ref="A343">IF(ISERROR(INDEX(Lookup_PestUse!$A$1:$D$876,SMALL(IF(Lookup_PestUse!$B$1:$B$876='Input Data'!$C$12,ROW(Lookup_PestUse!$B$1:$B$876)),ROW(Lookup_PestUse!429:429)),1)),"",INDEX(Lookup_PestUse!$A$1:$B$876,SMALL(IF(Lookup_PestUse!$B$1:$B$876='Input Data'!$C$12,ROW(Lookup_PestUse!$B$1:$B$876)),ROW(Lookup_PestUse!429:429)),1))</f>
        <v/>
      </c>
    </row>
    <row r="344" spans="1:1" x14ac:dyDescent="0.2">
      <c r="A344" s="159" t="str">
        <f t="array" ref="A344">IF(ISERROR(INDEX(Lookup_PestUse!$A$1:$D$876,SMALL(IF(Lookup_PestUse!$B$1:$B$876='Input Data'!$C$12,ROW(Lookup_PestUse!$B$1:$B$876)),ROW(Lookup_PestUse!430:430)),1)),"",INDEX(Lookup_PestUse!$A$1:$B$876,SMALL(IF(Lookup_PestUse!$B$1:$B$876='Input Data'!$C$12,ROW(Lookup_PestUse!$B$1:$B$876)),ROW(Lookup_PestUse!430:430)),1))</f>
        <v/>
      </c>
    </row>
    <row r="345" spans="1:1" x14ac:dyDescent="0.2">
      <c r="A345" s="159" t="str">
        <f t="array" ref="A345">IF(ISERROR(INDEX(Lookup_PestUse!$A$1:$D$876,SMALL(IF(Lookup_PestUse!$B$1:$B$876='Input Data'!$C$12,ROW(Lookup_PestUse!$B$1:$B$876)),ROW(Lookup_PestUse!431:431)),1)),"",INDEX(Lookup_PestUse!$A$1:$B$876,SMALL(IF(Lookup_PestUse!$B$1:$B$876='Input Data'!$C$12,ROW(Lookup_PestUse!$B$1:$B$876)),ROW(Lookup_PestUse!431:431)),1))</f>
        <v/>
      </c>
    </row>
    <row r="346" spans="1:1" x14ac:dyDescent="0.2">
      <c r="A346" s="159" t="str">
        <f t="array" ref="A346">IF(ISERROR(INDEX(Lookup_PestUse!$A$1:$D$876,SMALL(IF(Lookup_PestUse!$B$1:$B$876='Input Data'!$C$12,ROW(Lookup_PestUse!$B$1:$B$876)),ROW(Lookup_PestUse!432:432)),1)),"",INDEX(Lookup_PestUse!$A$1:$B$876,SMALL(IF(Lookup_PestUse!$B$1:$B$876='Input Data'!$C$12,ROW(Lookup_PestUse!$B$1:$B$876)),ROW(Lookup_PestUse!432:432)),1))</f>
        <v/>
      </c>
    </row>
    <row r="347" spans="1:1" x14ac:dyDescent="0.2">
      <c r="A347" s="159" t="str">
        <f t="array" ref="A347">IF(ISERROR(INDEX(Lookup_PestUse!$A$1:$D$876,SMALL(IF(Lookup_PestUse!$B$1:$B$876='Input Data'!$C$12,ROW(Lookup_PestUse!$B$1:$B$876)),ROW(Lookup_PestUse!433:433)),1)),"",INDEX(Lookup_PestUse!$A$1:$B$876,SMALL(IF(Lookup_PestUse!$B$1:$B$876='Input Data'!$C$12,ROW(Lookup_PestUse!$B$1:$B$876)),ROW(Lookup_PestUse!433:433)),1))</f>
        <v/>
      </c>
    </row>
    <row r="348" spans="1:1" x14ac:dyDescent="0.2">
      <c r="A348" s="159" t="str">
        <f t="array" ref="A348">IF(ISERROR(INDEX(Lookup_PestUse!$A$1:$D$876,SMALL(IF(Lookup_PestUse!$B$1:$B$876='Input Data'!$C$12,ROW(Lookup_PestUse!$B$1:$B$876)),ROW(Lookup_PestUse!434:434)),1)),"",INDEX(Lookup_PestUse!$A$1:$B$876,SMALL(IF(Lookup_PestUse!$B$1:$B$876='Input Data'!$C$12,ROW(Lookup_PestUse!$B$1:$B$876)),ROW(Lookup_PestUse!434:434)),1))</f>
        <v/>
      </c>
    </row>
    <row r="349" spans="1:1" x14ac:dyDescent="0.2">
      <c r="A349" s="159" t="str">
        <f t="array" ref="A349">IF(ISERROR(INDEX(Lookup_PestUse!$A$1:$D$876,SMALL(IF(Lookup_PestUse!$B$1:$B$876='Input Data'!$C$12,ROW(Lookup_PestUse!$B$1:$B$876)),ROW(Lookup_PestUse!435:435)),1)),"",INDEX(Lookup_PestUse!$A$1:$B$876,SMALL(IF(Lookup_PestUse!$B$1:$B$876='Input Data'!$C$12,ROW(Lookup_PestUse!$B$1:$B$876)),ROW(Lookup_PestUse!435:435)),1))</f>
        <v/>
      </c>
    </row>
    <row r="350" spans="1:1" x14ac:dyDescent="0.2">
      <c r="A350" s="159" t="str">
        <f t="array" ref="A350">IF(ISERROR(INDEX(Lookup_PestUse!$A$1:$D$876,SMALL(IF(Lookup_PestUse!$B$1:$B$876='Input Data'!$C$12,ROW(Lookup_PestUse!$B$1:$B$876)),ROW(Lookup_PestUse!436:436)),1)),"",INDEX(Lookup_PestUse!$A$1:$B$876,SMALL(IF(Lookup_PestUse!$B$1:$B$876='Input Data'!$C$12,ROW(Lookup_PestUse!$B$1:$B$876)),ROW(Lookup_PestUse!436:436)),1))</f>
        <v/>
      </c>
    </row>
    <row r="351" spans="1:1" x14ac:dyDescent="0.2">
      <c r="A351" s="159" t="str">
        <f t="array" ref="A351">IF(ISERROR(INDEX(Lookup_PestUse!$A$1:$D$876,SMALL(IF(Lookup_PestUse!$B$1:$B$876='Input Data'!$C$12,ROW(Lookup_PestUse!$B$1:$B$876)),ROW(Lookup_PestUse!437:437)),1)),"",INDEX(Lookup_PestUse!$A$1:$B$876,SMALL(IF(Lookup_PestUse!$B$1:$B$876='Input Data'!$C$12,ROW(Lookup_PestUse!$B$1:$B$876)),ROW(Lookup_PestUse!437:437)),1))</f>
        <v/>
      </c>
    </row>
    <row r="352" spans="1:1" x14ac:dyDescent="0.2">
      <c r="A352" s="159" t="str">
        <f t="array" ref="A352">IF(ISERROR(INDEX(Lookup_PestUse!$A$1:$D$876,SMALL(IF(Lookup_PestUse!$B$1:$B$876='Input Data'!$C$12,ROW(Lookup_PestUse!$B$1:$B$876)),ROW(Lookup_PestUse!438:438)),1)),"",INDEX(Lookup_PestUse!$A$1:$B$876,SMALL(IF(Lookup_PestUse!$B$1:$B$876='Input Data'!$C$12,ROW(Lookup_PestUse!$B$1:$B$876)),ROW(Lookup_PestUse!438:438)),1))</f>
        <v/>
      </c>
    </row>
    <row r="353" spans="1:1" x14ac:dyDescent="0.2">
      <c r="A353" s="159" t="str">
        <f t="array" ref="A353">IF(ISERROR(INDEX(Lookup_PestUse!$A$1:$D$876,SMALL(IF(Lookup_PestUse!$B$1:$B$876='Input Data'!$C$12,ROW(Lookup_PestUse!$B$1:$B$876)),ROW(Lookup_PestUse!439:439)),1)),"",INDEX(Lookup_PestUse!$A$1:$B$876,SMALL(IF(Lookup_PestUse!$B$1:$B$876='Input Data'!$C$12,ROW(Lookup_PestUse!$B$1:$B$876)),ROW(Lookup_PestUse!439:439)),1))</f>
        <v/>
      </c>
    </row>
    <row r="354" spans="1:1" x14ac:dyDescent="0.2">
      <c r="A354" s="159" t="str">
        <f t="array" ref="A354">IF(ISERROR(INDEX(Lookup_PestUse!$A$1:$D$876,SMALL(IF(Lookup_PestUse!$B$1:$B$876='Input Data'!$C$12,ROW(Lookup_PestUse!$B$1:$B$876)),ROW(Lookup_PestUse!440:440)),1)),"",INDEX(Lookup_PestUse!$A$1:$B$876,SMALL(IF(Lookup_PestUse!$B$1:$B$876='Input Data'!$C$12,ROW(Lookup_PestUse!$B$1:$B$876)),ROW(Lookup_PestUse!440:440)),1))</f>
        <v/>
      </c>
    </row>
    <row r="355" spans="1:1" x14ac:dyDescent="0.2">
      <c r="A355" s="159" t="str">
        <f t="array" ref="A355">IF(ISERROR(INDEX(Lookup_PestUse!$A$1:$D$876,SMALL(IF(Lookup_PestUse!$B$1:$B$876='Input Data'!$C$12,ROW(Lookup_PestUse!$B$1:$B$876)),ROW(Lookup_PestUse!441:441)),1)),"",INDEX(Lookup_PestUse!$A$1:$B$876,SMALL(IF(Lookup_PestUse!$B$1:$B$876='Input Data'!$C$12,ROW(Lookup_PestUse!$B$1:$B$876)),ROW(Lookup_PestUse!441:441)),1))</f>
        <v/>
      </c>
    </row>
    <row r="356" spans="1:1" x14ac:dyDescent="0.2">
      <c r="A356" s="159" t="str">
        <f t="array" ref="A356">IF(ISERROR(INDEX(Lookup_PestUse!$A$1:$D$876,SMALL(IF(Lookup_PestUse!$B$1:$B$876='Input Data'!$C$12,ROW(Lookup_PestUse!$B$1:$B$876)),ROW(Lookup_PestUse!442:442)),1)),"",INDEX(Lookup_PestUse!$A$1:$B$876,SMALL(IF(Lookup_PestUse!$B$1:$B$876='Input Data'!$C$12,ROW(Lookup_PestUse!$B$1:$B$876)),ROW(Lookup_PestUse!442:442)),1))</f>
        <v/>
      </c>
    </row>
    <row r="357" spans="1:1" x14ac:dyDescent="0.2">
      <c r="A357" s="159" t="str">
        <f t="array" ref="A357">IF(ISERROR(INDEX(Lookup_PestUse!$A$1:$D$876,SMALL(IF(Lookup_PestUse!$B$1:$B$876='Input Data'!$C$12,ROW(Lookup_PestUse!$B$1:$B$876)),ROW(Lookup_PestUse!443:443)),1)),"",INDEX(Lookup_PestUse!$A$1:$B$876,SMALL(IF(Lookup_PestUse!$B$1:$B$876='Input Data'!$C$12,ROW(Lookup_PestUse!$B$1:$B$876)),ROW(Lookup_PestUse!443:443)),1))</f>
        <v/>
      </c>
    </row>
    <row r="358" spans="1:1" x14ac:dyDescent="0.2">
      <c r="A358" s="159" t="str">
        <f t="array" ref="A358">IF(ISERROR(INDEX(Lookup_PestUse!$A$1:$D$876,SMALL(IF(Lookup_PestUse!$B$1:$B$876='Input Data'!$C$12,ROW(Lookup_PestUse!$B$1:$B$876)),ROW(Lookup_PestUse!444:444)),1)),"",INDEX(Lookup_PestUse!$A$1:$B$876,SMALL(IF(Lookup_PestUse!$B$1:$B$876='Input Data'!$C$12,ROW(Lookup_PestUse!$B$1:$B$876)),ROW(Lookup_PestUse!444:444)),1))</f>
        <v/>
      </c>
    </row>
    <row r="359" spans="1:1" x14ac:dyDescent="0.2">
      <c r="A359" s="159" t="str">
        <f t="array" ref="A359">IF(ISERROR(INDEX(Lookup_PestUse!$A$1:$D$876,SMALL(IF(Lookup_PestUse!$B$1:$B$876='Input Data'!$C$12,ROW(Lookup_PestUse!$B$1:$B$876)),ROW(Lookup_PestUse!445:445)),1)),"",INDEX(Lookup_PestUse!$A$1:$B$876,SMALL(IF(Lookup_PestUse!$B$1:$B$876='Input Data'!$C$12,ROW(Lookup_PestUse!$B$1:$B$876)),ROW(Lookup_PestUse!445:445)),1))</f>
        <v/>
      </c>
    </row>
    <row r="360" spans="1:1" x14ac:dyDescent="0.2">
      <c r="A360" s="159" t="str">
        <f t="array" ref="A360">IF(ISERROR(INDEX(Lookup_PestUse!$A$1:$D$876,SMALL(IF(Lookup_PestUse!$B$1:$B$876='Input Data'!$C$12,ROW(Lookup_PestUse!$B$1:$B$876)),ROW(Lookup_PestUse!446:446)),1)),"",INDEX(Lookup_PestUse!$A$1:$B$876,SMALL(IF(Lookup_PestUse!$B$1:$B$876='Input Data'!$C$12,ROW(Lookup_PestUse!$B$1:$B$876)),ROW(Lookup_PestUse!446:446)),1))</f>
        <v/>
      </c>
    </row>
    <row r="361" spans="1:1" x14ac:dyDescent="0.2">
      <c r="A361" s="159" t="str">
        <f t="array" ref="A361">IF(ISERROR(INDEX(Lookup_PestUse!$A$1:$D$876,SMALL(IF(Lookup_PestUse!$B$1:$B$876='Input Data'!$C$12,ROW(Lookup_PestUse!$B$1:$B$876)),ROW(Lookup_PestUse!447:447)),1)),"",INDEX(Lookup_PestUse!$A$1:$B$876,SMALL(IF(Lookup_PestUse!$B$1:$B$876='Input Data'!$C$12,ROW(Lookup_PestUse!$B$1:$B$876)),ROW(Lookup_PestUse!447:447)),1))</f>
        <v/>
      </c>
    </row>
    <row r="362" spans="1:1" x14ac:dyDescent="0.2">
      <c r="A362" s="159" t="str">
        <f t="array" ref="A362">IF(ISERROR(INDEX(Lookup_PestUse!$A$1:$D$876,SMALL(IF(Lookup_PestUse!$B$1:$B$876='Input Data'!$C$12,ROW(Lookup_PestUse!$B$1:$B$876)),ROW(Lookup_PestUse!448:448)),1)),"",INDEX(Lookup_PestUse!$A$1:$B$876,SMALL(IF(Lookup_PestUse!$B$1:$B$876='Input Data'!$C$12,ROW(Lookup_PestUse!$B$1:$B$876)),ROW(Lookup_PestUse!448:448)),1))</f>
        <v/>
      </c>
    </row>
    <row r="363" spans="1:1" x14ac:dyDescent="0.2">
      <c r="A363" s="159" t="str">
        <f t="array" ref="A363">IF(ISERROR(INDEX(Lookup_PestUse!$A$1:$D$876,SMALL(IF(Lookup_PestUse!$B$1:$B$876='Input Data'!$C$12,ROW(Lookup_PestUse!$B$1:$B$876)),ROW(Lookup_PestUse!449:449)),1)),"",INDEX(Lookup_PestUse!$A$1:$B$876,SMALL(IF(Lookup_PestUse!$B$1:$B$876='Input Data'!$C$12,ROW(Lookup_PestUse!$B$1:$B$876)),ROW(Lookup_PestUse!449:449)),1))</f>
        <v/>
      </c>
    </row>
    <row r="364" spans="1:1" x14ac:dyDescent="0.2">
      <c r="A364" s="159" t="str">
        <f t="array" ref="A364">IF(ISERROR(INDEX(Lookup_PestUse!$A$1:$D$876,SMALL(IF(Lookup_PestUse!$B$1:$B$876='Input Data'!$C$12,ROW(Lookup_PestUse!$B$1:$B$876)),ROW(Lookup_PestUse!450:450)),1)),"",INDEX(Lookup_PestUse!$A$1:$B$876,SMALL(IF(Lookup_PestUse!$B$1:$B$876='Input Data'!$C$12,ROW(Lookup_PestUse!$B$1:$B$876)),ROW(Lookup_PestUse!450:450)),1))</f>
        <v/>
      </c>
    </row>
    <row r="365" spans="1:1" x14ac:dyDescent="0.2">
      <c r="A365" s="159" t="str">
        <f t="array" ref="A365">IF(ISERROR(INDEX(Lookup_PestUse!$A$1:$D$876,SMALL(IF(Lookup_PestUse!$B$1:$B$876='Input Data'!$C$12,ROW(Lookup_PestUse!$B$1:$B$876)),ROW(Lookup_PestUse!451:451)),1)),"",INDEX(Lookup_PestUse!$A$1:$B$876,SMALL(IF(Lookup_PestUse!$B$1:$B$876='Input Data'!$C$12,ROW(Lookup_PestUse!$B$1:$B$876)),ROW(Lookup_PestUse!451:451)),1))</f>
        <v/>
      </c>
    </row>
    <row r="366" spans="1:1" x14ac:dyDescent="0.2">
      <c r="A366" s="159" t="str">
        <f t="array" ref="A366">IF(ISERROR(INDEX(Lookup_PestUse!$A$1:$D$876,SMALL(IF(Lookup_PestUse!$B$1:$B$876='Input Data'!$C$12,ROW(Lookup_PestUse!$B$1:$B$876)),ROW(Lookup_PestUse!452:452)),1)),"",INDEX(Lookup_PestUse!$A$1:$B$876,SMALL(IF(Lookup_PestUse!$B$1:$B$876='Input Data'!$C$12,ROW(Lookup_PestUse!$B$1:$B$876)),ROW(Lookup_PestUse!452:452)),1))</f>
        <v/>
      </c>
    </row>
    <row r="367" spans="1:1" x14ac:dyDescent="0.2">
      <c r="A367" s="159" t="str">
        <f t="array" ref="A367">IF(ISERROR(INDEX(Lookup_PestUse!$A$1:$D$876,SMALL(IF(Lookup_PestUse!$B$1:$B$876='Input Data'!$C$12,ROW(Lookup_PestUse!$B$1:$B$876)),ROW(Lookup_PestUse!453:453)),1)),"",INDEX(Lookup_PestUse!$A$1:$B$876,SMALL(IF(Lookup_PestUse!$B$1:$B$876='Input Data'!$C$12,ROW(Lookup_PestUse!$B$1:$B$876)),ROW(Lookup_PestUse!453:453)),1))</f>
        <v/>
      </c>
    </row>
    <row r="368" spans="1:1" x14ac:dyDescent="0.2">
      <c r="A368" s="159" t="str">
        <f t="array" ref="A368">IF(ISERROR(INDEX(Lookup_PestUse!$A$1:$D$876,SMALL(IF(Lookup_PestUse!$B$1:$B$876='Input Data'!$C$12,ROW(Lookup_PestUse!$B$1:$B$876)),ROW(Lookup_PestUse!454:454)),1)),"",INDEX(Lookup_PestUse!$A$1:$B$876,SMALL(IF(Lookup_PestUse!$B$1:$B$876='Input Data'!$C$12,ROW(Lookup_PestUse!$B$1:$B$876)),ROW(Lookup_PestUse!454:454)),1))</f>
        <v/>
      </c>
    </row>
    <row r="369" spans="1:1" x14ac:dyDescent="0.2">
      <c r="A369" s="159" t="str">
        <f t="array" ref="A369">IF(ISERROR(INDEX(Lookup_PestUse!$A$1:$D$876,SMALL(IF(Lookup_PestUse!$B$1:$B$876='Input Data'!$C$12,ROW(Lookup_PestUse!$B$1:$B$876)),ROW(Lookup_PestUse!455:455)),1)),"",INDEX(Lookup_PestUse!$A$1:$B$876,SMALL(IF(Lookup_PestUse!$B$1:$B$876='Input Data'!$C$12,ROW(Lookup_PestUse!$B$1:$B$876)),ROW(Lookup_PestUse!455:455)),1))</f>
        <v/>
      </c>
    </row>
    <row r="370" spans="1:1" x14ac:dyDescent="0.2">
      <c r="A370" s="159" t="str">
        <f t="array" ref="A370">IF(ISERROR(INDEX(Lookup_PestUse!$A$1:$D$876,SMALL(IF(Lookup_PestUse!$B$1:$B$876='Input Data'!$C$12,ROW(Lookup_PestUse!$B$1:$B$876)),ROW(Lookup_PestUse!456:456)),1)),"",INDEX(Lookup_PestUse!$A$1:$B$876,SMALL(IF(Lookup_PestUse!$B$1:$B$876='Input Data'!$C$12,ROW(Lookup_PestUse!$B$1:$B$876)),ROW(Lookup_PestUse!456:456)),1))</f>
        <v/>
      </c>
    </row>
    <row r="371" spans="1:1" x14ac:dyDescent="0.2">
      <c r="A371" s="159" t="str">
        <f t="array" ref="A371">IF(ISERROR(INDEX(Lookup_PestUse!$A$1:$D$876,SMALL(IF(Lookup_PestUse!$B$1:$B$876='Input Data'!$C$12,ROW(Lookup_PestUse!$B$1:$B$876)),ROW(Lookup_PestUse!457:457)),1)),"",INDEX(Lookup_PestUse!$A$1:$B$876,SMALL(IF(Lookup_PestUse!$B$1:$B$876='Input Data'!$C$12,ROW(Lookup_PestUse!$B$1:$B$876)),ROW(Lookup_PestUse!457:457)),1))</f>
        <v/>
      </c>
    </row>
    <row r="372" spans="1:1" x14ac:dyDescent="0.2">
      <c r="A372" s="159" t="str">
        <f t="array" ref="A372">IF(ISERROR(INDEX(Lookup_PestUse!$A$1:$D$876,SMALL(IF(Lookup_PestUse!$B$1:$B$876='Input Data'!$C$12,ROW(Lookup_PestUse!$B$1:$B$876)),ROW(Lookup_PestUse!458:458)),1)),"",INDEX(Lookup_PestUse!$A$1:$B$876,SMALL(IF(Lookup_PestUse!$B$1:$B$876='Input Data'!$C$12,ROW(Lookup_PestUse!$B$1:$B$876)),ROW(Lookup_PestUse!458:458)),1))</f>
        <v/>
      </c>
    </row>
    <row r="373" spans="1:1" x14ac:dyDescent="0.2">
      <c r="A373" s="159" t="str">
        <f t="array" ref="A373">IF(ISERROR(INDEX(Lookup_PestUse!$A$1:$D$876,SMALL(IF(Lookup_PestUse!$B$1:$B$876='Input Data'!$C$12,ROW(Lookup_PestUse!$B$1:$B$876)),ROW(Lookup_PestUse!459:459)),1)),"",INDEX(Lookup_PestUse!$A$1:$B$876,SMALL(IF(Lookup_PestUse!$B$1:$B$876='Input Data'!$C$12,ROW(Lookup_PestUse!$B$1:$B$876)),ROW(Lookup_PestUse!459:459)),1))</f>
        <v/>
      </c>
    </row>
    <row r="374" spans="1:1" x14ac:dyDescent="0.2">
      <c r="A374" s="159" t="str">
        <f t="array" ref="A374">IF(ISERROR(INDEX(Lookup_PestUse!$A$1:$D$876,SMALL(IF(Lookup_PestUse!$B$1:$B$876='Input Data'!$C$12,ROW(Lookup_PestUse!$B$1:$B$876)),ROW(Lookup_PestUse!460:460)),1)),"",INDEX(Lookup_PestUse!$A$1:$B$876,SMALL(IF(Lookup_PestUse!$B$1:$B$876='Input Data'!$C$12,ROW(Lookup_PestUse!$B$1:$B$876)),ROW(Lookup_PestUse!460:460)),1))</f>
        <v/>
      </c>
    </row>
    <row r="375" spans="1:1" x14ac:dyDescent="0.2">
      <c r="A375" s="159" t="str">
        <f t="array" ref="A375">IF(ISERROR(INDEX(Lookup_PestUse!$A$1:$D$876,SMALL(IF(Lookup_PestUse!$B$1:$B$876='Input Data'!$C$12,ROW(Lookup_PestUse!$B$1:$B$876)),ROW(Lookup_PestUse!461:461)),1)),"",INDEX(Lookup_PestUse!$A$1:$B$876,SMALL(IF(Lookup_PestUse!$B$1:$B$876='Input Data'!$C$12,ROW(Lookup_PestUse!$B$1:$B$876)),ROW(Lookup_PestUse!461:461)),1))</f>
        <v/>
      </c>
    </row>
    <row r="376" spans="1:1" x14ac:dyDescent="0.2">
      <c r="A376" s="159" t="str">
        <f t="array" ref="A376">IF(ISERROR(INDEX(Lookup_PestUse!$A$1:$D$876,SMALL(IF(Lookup_PestUse!$B$1:$B$876='Input Data'!$C$12,ROW(Lookup_PestUse!$B$1:$B$876)),ROW(Lookup_PestUse!462:462)),1)),"",INDEX(Lookup_PestUse!$A$1:$B$876,SMALL(IF(Lookup_PestUse!$B$1:$B$876='Input Data'!$C$12,ROW(Lookup_PestUse!$B$1:$B$876)),ROW(Lookup_PestUse!462:462)),1))</f>
        <v/>
      </c>
    </row>
    <row r="377" spans="1:1" x14ac:dyDescent="0.2">
      <c r="A377" s="159" t="str">
        <f t="array" ref="A377">IF(ISERROR(INDEX(Lookup_PestUse!$A$1:$D$876,SMALL(IF(Lookup_PestUse!$B$1:$B$876='Input Data'!$C$12,ROW(Lookup_PestUse!$B$1:$B$876)),ROW(Lookup_PestUse!463:463)),1)),"",INDEX(Lookup_PestUse!$A$1:$B$876,SMALL(IF(Lookup_PestUse!$B$1:$B$876='Input Data'!$C$12,ROW(Lookup_PestUse!$B$1:$B$876)),ROW(Lookup_PestUse!463:463)),1))</f>
        <v/>
      </c>
    </row>
    <row r="378" spans="1:1" x14ac:dyDescent="0.2">
      <c r="A378" s="159" t="str">
        <f t="array" ref="A378">IF(ISERROR(INDEX(Lookup_PestUse!$A$1:$D$876,SMALL(IF(Lookup_PestUse!$B$1:$B$876='Input Data'!$C$12,ROW(Lookup_PestUse!$B$1:$B$876)),ROW(Lookup_PestUse!464:464)),1)),"",INDEX(Lookup_PestUse!$A$1:$B$876,SMALL(IF(Lookup_PestUse!$B$1:$B$876='Input Data'!$C$12,ROW(Lookup_PestUse!$B$1:$B$876)),ROW(Lookup_PestUse!464:464)),1))</f>
        <v/>
      </c>
    </row>
    <row r="379" spans="1:1" x14ac:dyDescent="0.2">
      <c r="A379" s="159" t="str">
        <f t="array" ref="A379">IF(ISERROR(INDEX(Lookup_PestUse!$A$1:$D$876,SMALL(IF(Lookup_PestUse!$B$1:$B$876='Input Data'!$C$12,ROW(Lookup_PestUse!$B$1:$B$876)),ROW(Lookup_PestUse!465:465)),1)),"",INDEX(Lookup_PestUse!$A$1:$B$876,SMALL(IF(Lookup_PestUse!$B$1:$B$876='Input Data'!$C$12,ROW(Lookup_PestUse!$B$1:$B$876)),ROW(Lookup_PestUse!465:465)),1))</f>
        <v/>
      </c>
    </row>
    <row r="380" spans="1:1" x14ac:dyDescent="0.2">
      <c r="A380" s="159" t="str">
        <f t="array" ref="A380">IF(ISERROR(INDEX(Lookup_PestUse!$A$1:$D$876,SMALL(IF(Lookup_PestUse!$B$1:$B$876='Input Data'!$C$12,ROW(Lookup_PestUse!$B$1:$B$876)),ROW(Lookup_PestUse!466:466)),1)),"",INDEX(Lookup_PestUse!$A$1:$B$876,SMALL(IF(Lookup_PestUse!$B$1:$B$876='Input Data'!$C$12,ROW(Lookup_PestUse!$B$1:$B$876)),ROW(Lookup_PestUse!466:466)),1))</f>
        <v/>
      </c>
    </row>
    <row r="381" spans="1:1" x14ac:dyDescent="0.2">
      <c r="A381" s="159" t="str">
        <f t="array" ref="A381">IF(ISERROR(INDEX(Lookup_PestUse!$A$1:$D$876,SMALL(IF(Lookup_PestUse!$B$1:$B$876='Input Data'!$C$12,ROW(Lookup_PestUse!$B$1:$B$876)),ROW(Lookup_PestUse!467:467)),1)),"",INDEX(Lookup_PestUse!$A$1:$B$876,SMALL(IF(Lookup_PestUse!$B$1:$B$876='Input Data'!$C$12,ROW(Lookup_PestUse!$B$1:$B$876)),ROW(Lookup_PestUse!467:467)),1))</f>
        <v/>
      </c>
    </row>
    <row r="382" spans="1:1" x14ac:dyDescent="0.2">
      <c r="A382" s="159" t="str">
        <f t="array" ref="A382">IF(ISERROR(INDEX(Lookup_PestUse!$A$1:$D$876,SMALL(IF(Lookup_PestUse!$B$1:$B$876='Input Data'!$C$12,ROW(Lookup_PestUse!$B$1:$B$876)),ROW(Lookup_PestUse!468:468)),1)),"",INDEX(Lookup_PestUse!$A$1:$B$876,SMALL(IF(Lookup_PestUse!$B$1:$B$876='Input Data'!$C$12,ROW(Lookup_PestUse!$B$1:$B$876)),ROW(Lookup_PestUse!468:468)),1))</f>
        <v/>
      </c>
    </row>
    <row r="383" spans="1:1" x14ac:dyDescent="0.2">
      <c r="A383" s="159" t="str">
        <f t="array" ref="A383">IF(ISERROR(INDEX(Lookup_PestUse!$A$1:$D$876,SMALL(IF(Lookup_PestUse!$B$1:$B$876='Input Data'!$C$12,ROW(Lookup_PestUse!$B$1:$B$876)),ROW(Lookup_PestUse!469:469)),1)),"",INDEX(Lookup_PestUse!$A$1:$B$876,SMALL(IF(Lookup_PestUse!$B$1:$B$876='Input Data'!$C$12,ROW(Lookup_PestUse!$B$1:$B$876)),ROW(Lookup_PestUse!469:469)),1))</f>
        <v/>
      </c>
    </row>
    <row r="384" spans="1:1" x14ac:dyDescent="0.2">
      <c r="A384" s="159" t="str">
        <f t="array" ref="A384">IF(ISERROR(INDEX(Lookup_PestUse!$A$1:$D$876,SMALL(IF(Lookup_PestUse!$B$1:$B$876='Input Data'!$C$12,ROW(Lookup_PestUse!$B$1:$B$876)),ROW(Lookup_PestUse!470:470)),1)),"",INDEX(Lookup_PestUse!$A$1:$B$876,SMALL(IF(Lookup_PestUse!$B$1:$B$876='Input Data'!$C$12,ROW(Lookup_PestUse!$B$1:$B$876)),ROW(Lookup_PestUse!470:470)),1))</f>
        <v/>
      </c>
    </row>
    <row r="385" spans="1:1" x14ac:dyDescent="0.2">
      <c r="A385" s="159" t="str">
        <f t="array" ref="A385">IF(ISERROR(INDEX(Lookup_PestUse!$A$1:$D$876,SMALL(IF(Lookup_PestUse!$B$1:$B$876='Input Data'!$C$12,ROW(Lookup_PestUse!$B$1:$B$876)),ROW(Lookup_PestUse!471:471)),1)),"",INDEX(Lookup_PestUse!$A$1:$B$876,SMALL(IF(Lookup_PestUse!$B$1:$B$876='Input Data'!$C$12,ROW(Lookup_PestUse!$B$1:$B$876)),ROW(Lookup_PestUse!471:471)),1))</f>
        <v/>
      </c>
    </row>
    <row r="386" spans="1:1" x14ac:dyDescent="0.2">
      <c r="A386" s="159" t="str">
        <f t="array" ref="A386">IF(ISERROR(INDEX(Lookup_PestUse!$A$1:$D$876,SMALL(IF(Lookup_PestUse!$B$1:$B$876='Input Data'!$C$12,ROW(Lookup_PestUse!$B$1:$B$876)),ROW(Lookup_PestUse!472:472)),1)),"",INDEX(Lookup_PestUse!$A$1:$B$876,SMALL(IF(Lookup_PestUse!$B$1:$B$876='Input Data'!$C$12,ROW(Lookup_PestUse!$B$1:$B$876)),ROW(Lookup_PestUse!472:472)),1))</f>
        <v/>
      </c>
    </row>
    <row r="387" spans="1:1" x14ac:dyDescent="0.2">
      <c r="A387" s="159" t="str">
        <f t="array" ref="A387">IF(ISERROR(INDEX(Lookup_PestUse!$A$1:$D$876,SMALL(IF(Lookup_PestUse!$B$1:$B$876='Input Data'!$C$12,ROW(Lookup_PestUse!$B$1:$B$876)),ROW(Lookup_PestUse!473:473)),1)),"",INDEX(Lookup_PestUse!$A$1:$B$876,SMALL(IF(Lookup_PestUse!$B$1:$B$876='Input Data'!$C$12,ROW(Lookup_PestUse!$B$1:$B$876)),ROW(Lookup_PestUse!473:473)),1))</f>
        <v/>
      </c>
    </row>
    <row r="388" spans="1:1" x14ac:dyDescent="0.2">
      <c r="A388" s="159" t="str">
        <f t="array" ref="A388">IF(ISERROR(INDEX(Lookup_PestUse!$A$1:$D$876,SMALL(IF(Lookup_PestUse!$B$1:$B$876='Input Data'!$C$12,ROW(Lookup_PestUse!$B$1:$B$876)),ROW(Lookup_PestUse!474:474)),1)),"",INDEX(Lookup_PestUse!$A$1:$B$876,SMALL(IF(Lookup_PestUse!$B$1:$B$876='Input Data'!$C$12,ROW(Lookup_PestUse!$B$1:$B$876)),ROW(Lookup_PestUse!474:474)),1))</f>
        <v/>
      </c>
    </row>
    <row r="389" spans="1:1" x14ac:dyDescent="0.2">
      <c r="A389" s="159" t="str">
        <f t="array" ref="A389">IF(ISERROR(INDEX(Lookup_PestUse!$A$1:$D$876,SMALL(IF(Lookup_PestUse!$B$1:$B$876='Input Data'!$C$12,ROW(Lookup_PestUse!$B$1:$B$876)),ROW(Lookup_PestUse!475:475)),1)),"",INDEX(Lookup_PestUse!$A$1:$B$876,SMALL(IF(Lookup_PestUse!$B$1:$B$876='Input Data'!$C$12,ROW(Lookup_PestUse!$B$1:$B$876)),ROW(Lookup_PestUse!475:475)),1))</f>
        <v/>
      </c>
    </row>
    <row r="390" spans="1:1" x14ac:dyDescent="0.2">
      <c r="A390" s="159" t="str">
        <f t="array" ref="A390">IF(ISERROR(INDEX(Lookup_PestUse!$A$1:$D$876,SMALL(IF(Lookup_PestUse!$B$1:$B$876='Input Data'!$C$12,ROW(Lookup_PestUse!$B$1:$B$876)),ROW(Lookup_PestUse!476:476)),1)),"",INDEX(Lookup_PestUse!$A$1:$B$876,SMALL(IF(Lookup_PestUse!$B$1:$B$876='Input Data'!$C$12,ROW(Lookup_PestUse!$B$1:$B$876)),ROW(Lookup_PestUse!476:476)),1))</f>
        <v/>
      </c>
    </row>
    <row r="391" spans="1:1" x14ac:dyDescent="0.2">
      <c r="A391" s="159" t="str">
        <f t="array" ref="A391">IF(ISERROR(INDEX(Lookup_PestUse!$A$1:$D$876,SMALL(IF(Lookup_PestUse!$B$1:$B$876='Input Data'!$C$12,ROW(Lookup_PestUse!$B$1:$B$876)),ROW(Lookup_PestUse!477:477)),1)),"",INDEX(Lookup_PestUse!$A$1:$B$876,SMALL(IF(Lookup_PestUse!$B$1:$B$876='Input Data'!$C$12,ROW(Lookup_PestUse!$B$1:$B$876)),ROW(Lookup_PestUse!477:477)),1))</f>
        <v/>
      </c>
    </row>
    <row r="392" spans="1:1" x14ac:dyDescent="0.2">
      <c r="A392" s="159" t="str">
        <f t="array" ref="A392">IF(ISERROR(INDEX(Lookup_PestUse!$A$1:$D$876,SMALL(IF(Lookup_PestUse!$B$1:$B$876='Input Data'!$C$12,ROW(Lookup_PestUse!$B$1:$B$876)),ROW(Lookup_PestUse!478:478)),1)),"",INDEX(Lookup_PestUse!$A$1:$B$876,SMALL(IF(Lookup_PestUse!$B$1:$B$876='Input Data'!$C$12,ROW(Lookup_PestUse!$B$1:$B$876)),ROW(Lookup_PestUse!478:478)),1))</f>
        <v/>
      </c>
    </row>
    <row r="393" spans="1:1" x14ac:dyDescent="0.2">
      <c r="A393" s="159" t="str">
        <f t="array" ref="A393">IF(ISERROR(INDEX(Lookup_PestUse!$A$1:$D$876,SMALL(IF(Lookup_PestUse!$B$1:$B$876='Input Data'!$C$12,ROW(Lookup_PestUse!$B$1:$B$876)),ROW(Lookup_PestUse!479:479)),1)),"",INDEX(Lookup_PestUse!$A$1:$B$876,SMALL(IF(Lookup_PestUse!$B$1:$B$876='Input Data'!$C$12,ROW(Lookup_PestUse!$B$1:$B$876)),ROW(Lookup_PestUse!479:479)),1))</f>
        <v/>
      </c>
    </row>
    <row r="394" spans="1:1" x14ac:dyDescent="0.2">
      <c r="A394" s="159" t="str">
        <f t="array" ref="A394">IF(ISERROR(INDEX(Lookup_PestUse!$A$1:$D$876,SMALL(IF(Lookup_PestUse!$B$1:$B$876='Input Data'!$C$12,ROW(Lookup_PestUse!$B$1:$B$876)),ROW(Lookup_PestUse!480:480)),1)),"",INDEX(Lookup_PestUse!$A$1:$B$876,SMALL(IF(Lookup_PestUse!$B$1:$B$876='Input Data'!$C$12,ROW(Lookup_PestUse!$B$1:$B$876)),ROW(Lookup_PestUse!480:480)),1))</f>
        <v/>
      </c>
    </row>
    <row r="395" spans="1:1" x14ac:dyDescent="0.2">
      <c r="A395" s="159" t="str">
        <f t="array" ref="A395">IF(ISERROR(INDEX(Lookup_PestUse!$A$1:$D$876,SMALL(IF(Lookup_PestUse!$B$1:$B$876='Input Data'!$C$12,ROW(Lookup_PestUse!$B$1:$B$876)),ROW(Lookup_PestUse!481:481)),1)),"",INDEX(Lookup_PestUse!$A$1:$B$876,SMALL(IF(Lookup_PestUse!$B$1:$B$876='Input Data'!$C$12,ROW(Lookup_PestUse!$B$1:$B$876)),ROW(Lookup_PestUse!481:481)),1))</f>
        <v/>
      </c>
    </row>
    <row r="396" spans="1:1" x14ac:dyDescent="0.2">
      <c r="A396" s="159" t="str">
        <f t="array" ref="A396">IF(ISERROR(INDEX(Lookup_PestUse!$A$1:$D$876,SMALL(IF(Lookup_PestUse!$B$1:$B$876='Input Data'!$C$12,ROW(Lookup_PestUse!$B$1:$B$876)),ROW(Lookup_PestUse!482:482)),1)),"",INDEX(Lookup_PestUse!$A$1:$B$876,SMALL(IF(Lookup_PestUse!$B$1:$B$876='Input Data'!$C$12,ROW(Lookup_PestUse!$B$1:$B$876)),ROW(Lookup_PestUse!482:482)),1))</f>
        <v/>
      </c>
    </row>
    <row r="397" spans="1:1" x14ac:dyDescent="0.2">
      <c r="A397" s="159" t="str">
        <f t="array" ref="A397">IF(ISERROR(INDEX(Lookup_PestUse!$A$1:$D$876,SMALL(IF(Lookup_PestUse!$B$1:$B$876='Input Data'!$C$12,ROW(Lookup_PestUse!$B$1:$B$876)),ROW(Lookup_PestUse!483:483)),1)),"",INDEX(Lookup_PestUse!$A$1:$B$876,SMALL(IF(Lookup_PestUse!$B$1:$B$876='Input Data'!$C$12,ROW(Lookup_PestUse!$B$1:$B$876)),ROW(Lookup_PestUse!483:483)),1))</f>
        <v/>
      </c>
    </row>
    <row r="398" spans="1:1" x14ac:dyDescent="0.2">
      <c r="A398" s="159" t="str">
        <f t="array" ref="A398">IF(ISERROR(INDEX(Lookup_PestUse!$A$1:$D$876,SMALL(IF(Lookup_PestUse!$B$1:$B$876='Input Data'!$C$12,ROW(Lookup_PestUse!$B$1:$B$876)),ROW(Lookup_PestUse!484:484)),1)),"",INDEX(Lookup_PestUse!$A$1:$B$876,SMALL(IF(Lookup_PestUse!$B$1:$B$876='Input Data'!$C$12,ROW(Lookup_PestUse!$B$1:$B$876)),ROW(Lookup_PestUse!484:484)),1))</f>
        <v/>
      </c>
    </row>
    <row r="399" spans="1:1" x14ac:dyDescent="0.2">
      <c r="A399" s="159" t="str">
        <f t="array" ref="A399">IF(ISERROR(INDEX(Lookup_PestUse!$A$1:$D$876,SMALL(IF(Lookup_PestUse!$B$1:$B$876='Input Data'!$C$12,ROW(Lookup_PestUse!$B$1:$B$876)),ROW(Lookup_PestUse!485:485)),1)),"",INDEX(Lookup_PestUse!$A$1:$B$876,SMALL(IF(Lookup_PestUse!$B$1:$B$876='Input Data'!$C$12,ROW(Lookup_PestUse!$B$1:$B$876)),ROW(Lookup_PestUse!485:485)),1))</f>
        <v/>
      </c>
    </row>
    <row r="400" spans="1:1" x14ac:dyDescent="0.2">
      <c r="A400" s="159" t="str">
        <f t="array" ref="A400">IF(ISERROR(INDEX(Lookup_PestUse!$A$1:$D$876,SMALL(IF(Lookup_PestUse!$B$1:$B$876='Input Data'!$C$12,ROW(Lookup_PestUse!$B$1:$B$876)),ROW(Lookup_PestUse!486:486)),1)),"",INDEX(Lookup_PestUse!$A$1:$B$876,SMALL(IF(Lookup_PestUse!$B$1:$B$876='Input Data'!$C$12,ROW(Lookup_PestUse!$B$1:$B$876)),ROW(Lookup_PestUse!486:486)),1))</f>
        <v/>
      </c>
    </row>
    <row r="401" spans="1:1" x14ac:dyDescent="0.2">
      <c r="A401" s="159" t="str">
        <f t="array" ref="A401">IF(ISERROR(INDEX(Lookup_PestUse!$A$1:$D$876,SMALL(IF(Lookup_PestUse!$B$1:$B$876='Input Data'!$C$12,ROW(Lookup_PestUse!$B$1:$B$876)),ROW(Lookup_PestUse!487:487)),1)),"",INDEX(Lookup_PestUse!$A$1:$B$876,SMALL(IF(Lookup_PestUse!$B$1:$B$876='Input Data'!$C$12,ROW(Lookup_PestUse!$B$1:$B$876)),ROW(Lookup_PestUse!487:487)),1))</f>
        <v/>
      </c>
    </row>
    <row r="402" spans="1:1" x14ac:dyDescent="0.2">
      <c r="A402" s="159" t="str">
        <f t="array" ref="A402">IF(ISERROR(INDEX(Lookup_PestUse!$A$1:$D$876,SMALL(IF(Lookup_PestUse!$B$1:$B$876='Input Data'!$C$12,ROW(Lookup_PestUse!$B$1:$B$876)),ROW(Lookup_PestUse!488:488)),1)),"",INDEX(Lookup_PestUse!$A$1:$B$876,SMALL(IF(Lookup_PestUse!$B$1:$B$876='Input Data'!$C$12,ROW(Lookup_PestUse!$B$1:$B$876)),ROW(Lookup_PestUse!488:488)),1))</f>
        <v/>
      </c>
    </row>
    <row r="403" spans="1:1" x14ac:dyDescent="0.2">
      <c r="A403" s="159" t="str">
        <f t="array" ref="A403">IF(ISERROR(INDEX(Lookup_PestUse!$A$1:$D$876,SMALL(IF(Lookup_PestUse!$B$1:$B$876='Input Data'!$C$12,ROW(Lookup_PestUse!$B$1:$B$876)),ROW(Lookup_PestUse!489:489)),1)),"",INDEX(Lookup_PestUse!$A$1:$B$876,SMALL(IF(Lookup_PestUse!$B$1:$B$876='Input Data'!$C$12,ROW(Lookup_PestUse!$B$1:$B$876)),ROW(Lookup_PestUse!489:489)),1))</f>
        <v/>
      </c>
    </row>
    <row r="404" spans="1:1" x14ac:dyDescent="0.2">
      <c r="A404" s="159" t="str">
        <f t="array" ref="A404">IF(ISERROR(INDEX(Lookup_PestUse!$A$1:$D$876,SMALL(IF(Lookup_PestUse!$B$1:$B$876='Input Data'!$C$12,ROW(Lookup_PestUse!$B$1:$B$876)),ROW(Lookup_PestUse!490:490)),1)),"",INDEX(Lookup_PestUse!$A$1:$B$876,SMALL(IF(Lookup_PestUse!$B$1:$B$876='Input Data'!$C$12,ROW(Lookup_PestUse!$B$1:$B$876)),ROW(Lookup_PestUse!490:490)),1))</f>
        <v/>
      </c>
    </row>
    <row r="405" spans="1:1" x14ac:dyDescent="0.2">
      <c r="A405" s="159" t="str">
        <f t="array" ref="A405">IF(ISERROR(INDEX(Lookup_PestUse!$A$1:$D$876,SMALL(IF(Lookup_PestUse!$B$1:$B$876='Input Data'!$C$12,ROW(Lookup_PestUse!$B$1:$B$876)),ROW(Lookup_PestUse!491:491)),1)),"",INDEX(Lookup_PestUse!$A$1:$B$876,SMALL(IF(Lookup_PestUse!$B$1:$B$876='Input Data'!$C$12,ROW(Lookup_PestUse!$B$1:$B$876)),ROW(Lookup_PestUse!491:491)),1))</f>
        <v/>
      </c>
    </row>
    <row r="406" spans="1:1" x14ac:dyDescent="0.2">
      <c r="A406" s="159" t="str">
        <f t="array" ref="A406">IF(ISERROR(INDEX(Lookup_PestUse!$A$1:$D$876,SMALL(IF(Lookup_PestUse!$B$1:$B$876='Input Data'!$C$12,ROW(Lookup_PestUse!$B$1:$B$876)),ROW(Lookup_PestUse!492:492)),1)),"",INDEX(Lookup_PestUse!$A$1:$B$876,SMALL(IF(Lookup_PestUse!$B$1:$B$876='Input Data'!$C$12,ROW(Lookup_PestUse!$B$1:$B$876)),ROW(Lookup_PestUse!492:492)),1))</f>
        <v/>
      </c>
    </row>
    <row r="407" spans="1:1" x14ac:dyDescent="0.2">
      <c r="A407" s="159" t="str">
        <f t="array" ref="A407">IF(ISERROR(INDEX(Lookup_PestUse!$A$1:$D$876,SMALL(IF(Lookup_PestUse!$B$1:$B$876='Input Data'!$C$12,ROW(Lookup_PestUse!$B$1:$B$876)),ROW(Lookup_PestUse!493:493)),1)),"",INDEX(Lookup_PestUse!$A$1:$B$876,SMALL(IF(Lookup_PestUse!$B$1:$B$876='Input Data'!$C$12,ROW(Lookup_PestUse!$B$1:$B$876)),ROW(Lookup_PestUse!493:493)),1))</f>
        <v/>
      </c>
    </row>
    <row r="408" spans="1:1" x14ac:dyDescent="0.2">
      <c r="A408" s="159" t="str">
        <f t="array" ref="A408">IF(ISERROR(INDEX(Lookup_PestUse!$A$1:$D$876,SMALL(IF(Lookup_PestUse!$B$1:$B$876='Input Data'!$C$12,ROW(Lookup_PestUse!$B$1:$B$876)),ROW(Lookup_PestUse!494:494)),1)),"",INDEX(Lookup_PestUse!$A$1:$B$876,SMALL(IF(Lookup_PestUse!$B$1:$B$876='Input Data'!$C$12,ROW(Lookup_PestUse!$B$1:$B$876)),ROW(Lookup_PestUse!494:494)),1))</f>
        <v/>
      </c>
    </row>
    <row r="409" spans="1:1" x14ac:dyDescent="0.2">
      <c r="A409" s="159" t="str">
        <f t="array" ref="A409">IF(ISERROR(INDEX(Lookup_PestUse!$A$1:$D$876,SMALL(IF(Lookup_PestUse!$B$1:$B$876='Input Data'!$C$12,ROW(Lookup_PestUse!$B$1:$B$876)),ROW(Lookup_PestUse!495:495)),1)),"",INDEX(Lookup_PestUse!$A$1:$B$876,SMALL(IF(Lookup_PestUse!$B$1:$B$876='Input Data'!$C$12,ROW(Lookup_PestUse!$B$1:$B$876)),ROW(Lookup_PestUse!495:495)),1))</f>
        <v/>
      </c>
    </row>
    <row r="410" spans="1:1" x14ac:dyDescent="0.2">
      <c r="A410" s="159" t="str">
        <f t="array" ref="A410">IF(ISERROR(INDEX(Lookup_PestUse!$A$1:$D$876,SMALL(IF(Lookup_PestUse!$B$1:$B$876='Input Data'!$C$12,ROW(Lookup_PestUse!$B$1:$B$876)),ROW(Lookup_PestUse!496:496)),1)),"",INDEX(Lookup_PestUse!$A$1:$B$876,SMALL(IF(Lookup_PestUse!$B$1:$B$876='Input Data'!$C$12,ROW(Lookup_PestUse!$B$1:$B$876)),ROW(Lookup_PestUse!496:496)),1))</f>
        <v/>
      </c>
    </row>
    <row r="411" spans="1:1" x14ac:dyDescent="0.2">
      <c r="A411" s="159" t="str">
        <f t="array" ref="A411">IF(ISERROR(INDEX(Lookup_PestUse!$A$1:$D$876,SMALL(IF(Lookup_PestUse!$B$1:$B$876='Input Data'!$C$12,ROW(Lookup_PestUse!$B$1:$B$876)),ROW(Lookup_PestUse!497:497)),1)),"",INDEX(Lookup_PestUse!$A$1:$B$876,SMALL(IF(Lookup_PestUse!$B$1:$B$876='Input Data'!$C$12,ROW(Lookup_PestUse!$B$1:$B$876)),ROW(Lookup_PestUse!497:497)),1))</f>
        <v/>
      </c>
    </row>
    <row r="412" spans="1:1" x14ac:dyDescent="0.2">
      <c r="A412" s="159" t="str">
        <f t="array" ref="A412">IF(ISERROR(INDEX(Lookup_PestUse!$A$1:$D$876,SMALL(IF(Lookup_PestUse!$B$1:$B$876='Input Data'!$C$12,ROW(Lookup_PestUse!$B$1:$B$876)),ROW(Lookup_PestUse!498:498)),1)),"",INDEX(Lookup_PestUse!$A$1:$B$876,SMALL(IF(Lookup_PestUse!$B$1:$B$876='Input Data'!$C$12,ROW(Lookup_PestUse!$B$1:$B$876)),ROW(Lookup_PestUse!498:498)),1))</f>
        <v/>
      </c>
    </row>
    <row r="413" spans="1:1" x14ac:dyDescent="0.2">
      <c r="A413" s="159" t="str">
        <f t="array" ref="A413">IF(ISERROR(INDEX(Lookup_PestUse!$A$1:$D$876,SMALL(IF(Lookup_PestUse!$B$1:$B$876='Input Data'!$C$12,ROW(Lookup_PestUse!$B$1:$B$876)),ROW(Lookup_PestUse!499:499)),1)),"",INDEX(Lookup_PestUse!$A$1:$B$876,SMALL(IF(Lookup_PestUse!$B$1:$B$876='Input Data'!$C$12,ROW(Lookup_PestUse!$B$1:$B$876)),ROW(Lookup_PestUse!499:499)),1))</f>
        <v/>
      </c>
    </row>
    <row r="414" spans="1:1" x14ac:dyDescent="0.2">
      <c r="A414" s="159" t="str">
        <f t="array" ref="A414">IF(ISERROR(INDEX(Lookup_PestUse!$A$1:$D$876,SMALL(IF(Lookup_PestUse!$B$1:$B$876='Input Data'!$C$12,ROW(Lookup_PestUse!$B$1:$B$876)),ROW(Lookup_PestUse!500:500)),1)),"",INDEX(Lookup_PestUse!$A$1:$B$876,SMALL(IF(Lookup_PestUse!$B$1:$B$876='Input Data'!$C$12,ROW(Lookup_PestUse!$B$1:$B$876)),ROW(Lookup_PestUse!500:500)),1))</f>
        <v/>
      </c>
    </row>
    <row r="415" spans="1:1" x14ac:dyDescent="0.2">
      <c r="A415" s="159" t="str">
        <f t="array" ref="A415">IF(ISERROR(INDEX(Lookup_PestUse!$A$1:$D$876,SMALL(IF(Lookup_PestUse!$B$1:$B$876='Input Data'!$C$12,ROW(Lookup_PestUse!$B$1:$B$876)),ROW(Lookup_PestUse!501:501)),1)),"",INDEX(Lookup_PestUse!$A$1:$B$876,SMALL(IF(Lookup_PestUse!$B$1:$B$876='Input Data'!$C$12,ROW(Lookup_PestUse!$B$1:$B$876)),ROW(Lookup_PestUse!501:501)),1))</f>
        <v/>
      </c>
    </row>
    <row r="416" spans="1:1" x14ac:dyDescent="0.2">
      <c r="A416" s="159" t="str">
        <f t="array" ref="A416">IF(ISERROR(INDEX(Lookup_PestUse!$A$1:$D$876,SMALL(IF(Lookup_PestUse!$B$1:$B$876='Input Data'!$C$12,ROW(Lookup_PestUse!$B$1:$B$876)),ROW(Lookup_PestUse!502:502)),1)),"",INDEX(Lookup_PestUse!$A$1:$B$876,SMALL(IF(Lookup_PestUse!$B$1:$B$876='Input Data'!$C$12,ROW(Lookup_PestUse!$B$1:$B$876)),ROW(Lookup_PestUse!502:502)),1))</f>
        <v/>
      </c>
    </row>
    <row r="417" spans="1:1" x14ac:dyDescent="0.2">
      <c r="A417" s="159" t="str">
        <f t="array" ref="A417">IF(ISERROR(INDEX(Lookup_PestUse!$A$1:$D$876,SMALL(IF(Lookup_PestUse!$B$1:$B$876='Input Data'!$C$12,ROW(Lookup_PestUse!$B$1:$B$876)),ROW(Lookup_PestUse!503:503)),1)),"",INDEX(Lookup_PestUse!$A$1:$B$876,SMALL(IF(Lookup_PestUse!$B$1:$B$876='Input Data'!$C$12,ROW(Lookup_PestUse!$B$1:$B$876)),ROW(Lookup_PestUse!503:503)),1))</f>
        <v/>
      </c>
    </row>
    <row r="418" spans="1:1" x14ac:dyDescent="0.2">
      <c r="A418" s="159" t="str">
        <f t="array" ref="A418">IF(ISERROR(INDEX(Lookup_PestUse!$A$1:$D$876,SMALL(IF(Lookup_PestUse!$B$1:$B$876='Input Data'!$C$12,ROW(Lookup_PestUse!$B$1:$B$876)),ROW(Lookup_PestUse!504:504)),1)),"",INDEX(Lookup_PestUse!$A$1:$B$876,SMALL(IF(Lookup_PestUse!$B$1:$B$876='Input Data'!$C$12,ROW(Lookup_PestUse!$B$1:$B$876)),ROW(Lookup_PestUse!504:504)),1))</f>
        <v/>
      </c>
    </row>
    <row r="419" spans="1:1" x14ac:dyDescent="0.2">
      <c r="A419" s="159" t="str">
        <f t="array" ref="A419">IF(ISERROR(INDEX(Lookup_PestUse!$A$1:$D$876,SMALL(IF(Lookup_PestUse!$B$1:$B$876='Input Data'!$C$12,ROW(Lookup_PestUse!$B$1:$B$876)),ROW(Lookup_PestUse!505:505)),1)),"",INDEX(Lookup_PestUse!$A$1:$B$876,SMALL(IF(Lookup_PestUse!$B$1:$B$876='Input Data'!$C$12,ROW(Lookup_PestUse!$B$1:$B$876)),ROW(Lookup_PestUse!505:505)),1))</f>
        <v/>
      </c>
    </row>
    <row r="420" spans="1:1" x14ac:dyDescent="0.2">
      <c r="A420" s="159" t="str">
        <f t="array" ref="A420">IF(ISERROR(INDEX(Lookup_PestUse!$A$1:$D$876,SMALL(IF(Lookup_PestUse!$B$1:$B$876='Input Data'!$C$12,ROW(Lookup_PestUse!$B$1:$B$876)),ROW(Lookup_PestUse!506:506)),1)),"",INDEX(Lookup_PestUse!$A$1:$B$876,SMALL(IF(Lookup_PestUse!$B$1:$B$876='Input Data'!$C$12,ROW(Lookup_PestUse!$B$1:$B$876)),ROW(Lookup_PestUse!506:506)),1))</f>
        <v/>
      </c>
    </row>
    <row r="421" spans="1:1" x14ac:dyDescent="0.2">
      <c r="A421" s="159" t="str">
        <f t="array" ref="A421">IF(ISERROR(INDEX(Lookup_PestUse!$A$1:$D$876,SMALL(IF(Lookup_PestUse!$B$1:$B$876='Input Data'!$C$12,ROW(Lookup_PestUse!$B$1:$B$876)),ROW(Lookup_PestUse!507:507)),1)),"",INDEX(Lookup_PestUse!$A$1:$B$876,SMALL(IF(Lookup_PestUse!$B$1:$B$876='Input Data'!$C$12,ROW(Lookup_PestUse!$B$1:$B$876)),ROW(Lookup_PestUse!507:507)),1))</f>
        <v/>
      </c>
    </row>
    <row r="422" spans="1:1" x14ac:dyDescent="0.2">
      <c r="A422" s="159" t="str">
        <f t="array" ref="A422">IF(ISERROR(INDEX(Lookup_PestUse!$A$1:$D$876,SMALL(IF(Lookup_PestUse!$B$1:$B$876='Input Data'!$C$12,ROW(Lookup_PestUse!$B$1:$B$876)),ROW(Lookup_PestUse!508:508)),1)),"",INDEX(Lookup_PestUse!$A$1:$B$876,SMALL(IF(Lookup_PestUse!$B$1:$B$876='Input Data'!$C$12,ROW(Lookup_PestUse!$B$1:$B$876)),ROW(Lookup_PestUse!508:508)),1))</f>
        <v/>
      </c>
    </row>
    <row r="423" spans="1:1" x14ac:dyDescent="0.2">
      <c r="A423" s="159" t="str">
        <f t="array" ref="A423">IF(ISERROR(INDEX(Lookup_PestUse!$A$1:$D$876,SMALL(IF(Lookup_PestUse!$B$1:$B$876='Input Data'!$C$12,ROW(Lookup_PestUse!$B$1:$B$876)),ROW(Lookup_PestUse!509:509)),1)),"",INDEX(Lookup_PestUse!$A$1:$B$876,SMALL(IF(Lookup_PestUse!$B$1:$B$876='Input Data'!$C$12,ROW(Lookup_PestUse!$B$1:$B$876)),ROW(Lookup_PestUse!509:509)),1))</f>
        <v/>
      </c>
    </row>
    <row r="424" spans="1:1" x14ac:dyDescent="0.2">
      <c r="A424" s="159" t="str">
        <f t="array" ref="A424">IF(ISERROR(INDEX(Lookup_PestUse!$A$1:$D$876,SMALL(IF(Lookup_PestUse!$B$1:$B$876='Input Data'!$C$12,ROW(Lookup_PestUse!$B$1:$B$876)),ROW(Lookup_PestUse!510:510)),1)),"",INDEX(Lookup_PestUse!$A$1:$B$876,SMALL(IF(Lookup_PestUse!$B$1:$B$876='Input Data'!$C$12,ROW(Lookup_PestUse!$B$1:$B$876)),ROW(Lookup_PestUse!510:510)),1))</f>
        <v/>
      </c>
    </row>
    <row r="425" spans="1:1" x14ac:dyDescent="0.2">
      <c r="A425" s="159" t="str">
        <f t="array" ref="A425">IF(ISERROR(INDEX(Lookup_PestUse!$A$1:$D$876,SMALL(IF(Lookup_PestUse!$B$1:$B$876='Input Data'!$C$12,ROW(Lookup_PestUse!$B$1:$B$876)),ROW(Lookup_PestUse!511:511)),1)),"",INDEX(Lookup_PestUse!$A$1:$B$876,SMALL(IF(Lookup_PestUse!$B$1:$B$876='Input Data'!$C$12,ROW(Lookup_PestUse!$B$1:$B$876)),ROW(Lookup_PestUse!511:511)),1))</f>
        <v/>
      </c>
    </row>
    <row r="426" spans="1:1" x14ac:dyDescent="0.2">
      <c r="A426" s="159" t="str">
        <f t="array" ref="A426">IF(ISERROR(INDEX(Lookup_PestUse!$A$1:$D$876,SMALL(IF(Lookup_PestUse!$B$1:$B$876='Input Data'!$C$12,ROW(Lookup_PestUse!$B$1:$B$876)),ROW(Lookup_PestUse!512:512)),1)),"",INDEX(Lookup_PestUse!$A$1:$B$876,SMALL(IF(Lookup_PestUse!$B$1:$B$876='Input Data'!$C$12,ROW(Lookup_PestUse!$B$1:$B$876)),ROW(Lookup_PestUse!512:512)),1))</f>
        <v/>
      </c>
    </row>
    <row r="427" spans="1:1" x14ac:dyDescent="0.2">
      <c r="A427" s="159" t="str">
        <f t="array" ref="A427">IF(ISERROR(INDEX(Lookup_PestUse!$A$1:$D$876,SMALL(IF(Lookup_PestUse!$B$1:$B$876='Input Data'!$C$12,ROW(Lookup_PestUse!$B$1:$B$876)),ROW(Lookup_PestUse!513:513)),1)),"",INDEX(Lookup_PestUse!$A$1:$B$876,SMALL(IF(Lookup_PestUse!$B$1:$B$876='Input Data'!$C$12,ROW(Lookup_PestUse!$B$1:$B$876)),ROW(Lookup_PestUse!513:513)),1))</f>
        <v/>
      </c>
    </row>
    <row r="428" spans="1:1" x14ac:dyDescent="0.2">
      <c r="A428" s="159" t="str">
        <f t="array" ref="A428">IF(ISERROR(INDEX(Lookup_PestUse!$A$1:$D$876,SMALL(IF(Lookup_PestUse!$B$1:$B$876='Input Data'!$C$12,ROW(Lookup_PestUse!$B$1:$B$876)),ROW(Lookup_PestUse!514:514)),1)),"",INDEX(Lookup_PestUse!$A$1:$B$876,SMALL(IF(Lookup_PestUse!$B$1:$B$876='Input Data'!$C$12,ROW(Lookup_PestUse!$B$1:$B$876)),ROW(Lookup_PestUse!514:514)),1))</f>
        <v/>
      </c>
    </row>
    <row r="429" spans="1:1" x14ac:dyDescent="0.2">
      <c r="A429" s="159" t="str">
        <f t="array" ref="A429">IF(ISERROR(INDEX(Lookup_PestUse!$A$1:$D$876,SMALL(IF(Lookup_PestUse!$B$1:$B$876='Input Data'!$C$12,ROW(Lookup_PestUse!$B$1:$B$876)),ROW(Lookup_PestUse!515:515)),1)),"",INDEX(Lookup_PestUse!$A$1:$B$876,SMALL(IF(Lookup_PestUse!$B$1:$B$876='Input Data'!$C$12,ROW(Lookup_PestUse!$B$1:$B$876)),ROW(Lookup_PestUse!515:515)),1))</f>
        <v/>
      </c>
    </row>
    <row r="430" spans="1:1" x14ac:dyDescent="0.2">
      <c r="A430" s="159" t="str">
        <f t="array" ref="A430">IF(ISERROR(INDEX(Lookup_PestUse!$A$1:$D$876,SMALL(IF(Lookup_PestUse!$B$1:$B$876='Input Data'!$C$12,ROW(Lookup_PestUse!$B$1:$B$876)),ROW(Lookup_PestUse!516:516)),1)),"",INDEX(Lookup_PestUse!$A$1:$B$876,SMALL(IF(Lookup_PestUse!$B$1:$B$876='Input Data'!$C$12,ROW(Lookup_PestUse!$B$1:$B$876)),ROW(Lookup_PestUse!516:516)),1))</f>
        <v/>
      </c>
    </row>
    <row r="431" spans="1:1" x14ac:dyDescent="0.2">
      <c r="A431" s="159" t="str">
        <f t="array" ref="A431">IF(ISERROR(INDEX(Lookup_PestUse!$A$1:$D$876,SMALL(IF(Lookup_PestUse!$B$1:$B$876='Input Data'!$C$12,ROW(Lookup_PestUse!$B$1:$B$876)),ROW(Lookup_PestUse!517:517)),1)),"",INDEX(Lookup_PestUse!$A$1:$B$876,SMALL(IF(Lookup_PestUse!$B$1:$B$876='Input Data'!$C$12,ROW(Lookup_PestUse!$B$1:$B$876)),ROW(Lookup_PestUse!517:517)),1))</f>
        <v/>
      </c>
    </row>
    <row r="432" spans="1:1" x14ac:dyDescent="0.2">
      <c r="A432" s="159" t="str">
        <f t="array" ref="A432">IF(ISERROR(INDEX(Lookup_PestUse!$A$1:$D$876,SMALL(IF(Lookup_PestUse!$B$1:$B$876='Input Data'!$C$12,ROW(Lookup_PestUse!$B$1:$B$876)),ROW(Lookup_PestUse!518:518)),1)),"",INDEX(Lookup_PestUse!$A$1:$B$876,SMALL(IF(Lookup_PestUse!$B$1:$B$876='Input Data'!$C$12,ROW(Lookup_PestUse!$B$1:$B$876)),ROW(Lookup_PestUse!518:518)),1))</f>
        <v/>
      </c>
    </row>
    <row r="433" spans="1:1" x14ac:dyDescent="0.2">
      <c r="A433" s="159" t="str">
        <f t="array" ref="A433">IF(ISERROR(INDEX(Lookup_PestUse!$A$1:$D$876,SMALL(IF(Lookup_PestUse!$B$1:$B$876='Input Data'!$C$12,ROW(Lookup_PestUse!$B$1:$B$876)),ROW(Lookup_PestUse!519:519)),1)),"",INDEX(Lookup_PestUse!$A$1:$B$876,SMALL(IF(Lookup_PestUse!$B$1:$B$876='Input Data'!$C$12,ROW(Lookup_PestUse!$B$1:$B$876)),ROW(Lookup_PestUse!519:519)),1))</f>
        <v/>
      </c>
    </row>
    <row r="434" spans="1:1" x14ac:dyDescent="0.2">
      <c r="A434" s="159" t="str">
        <f t="array" ref="A434">IF(ISERROR(INDEX(Lookup_PestUse!$A$1:$D$876,SMALL(IF(Lookup_PestUse!$B$1:$B$876='Input Data'!$C$12,ROW(Lookup_PestUse!$B$1:$B$876)),ROW(Lookup_PestUse!520:520)),1)),"",INDEX(Lookup_PestUse!$A$1:$B$876,SMALL(IF(Lookup_PestUse!$B$1:$B$876='Input Data'!$C$12,ROW(Lookup_PestUse!$B$1:$B$876)),ROW(Lookup_PestUse!520:520)),1))</f>
        <v/>
      </c>
    </row>
    <row r="435" spans="1:1" x14ac:dyDescent="0.2">
      <c r="A435" s="159" t="str">
        <f t="array" ref="A435">IF(ISERROR(INDEX(Lookup_PestUse!$A$1:$D$876,SMALL(IF(Lookup_PestUse!$B$1:$B$876='Input Data'!$C$12,ROW(Lookup_PestUse!$B$1:$B$876)),ROW(Lookup_PestUse!521:521)),1)),"",INDEX(Lookup_PestUse!$A$1:$B$876,SMALL(IF(Lookup_PestUse!$B$1:$B$876='Input Data'!$C$12,ROW(Lookup_PestUse!$B$1:$B$876)),ROW(Lookup_PestUse!521:521)),1))</f>
        <v/>
      </c>
    </row>
    <row r="436" spans="1:1" x14ac:dyDescent="0.2">
      <c r="A436" s="159" t="str">
        <f t="array" ref="A436">IF(ISERROR(INDEX(Lookup_PestUse!$A$1:$D$876,SMALL(IF(Lookup_PestUse!$B$1:$B$876='Input Data'!$C$12,ROW(Lookup_PestUse!$B$1:$B$876)),ROW(Lookup_PestUse!522:522)),1)),"",INDEX(Lookup_PestUse!$A$1:$B$876,SMALL(IF(Lookup_PestUse!$B$1:$B$876='Input Data'!$C$12,ROW(Lookup_PestUse!$B$1:$B$876)),ROW(Lookup_PestUse!522:522)),1))</f>
        <v/>
      </c>
    </row>
    <row r="437" spans="1:1" x14ac:dyDescent="0.2">
      <c r="A437" s="159" t="str">
        <f t="array" ref="A437">IF(ISERROR(INDEX(Lookup_PestUse!$A$1:$D$876,SMALL(IF(Lookup_PestUse!$B$1:$B$876='Input Data'!$C$12,ROW(Lookup_PestUse!$B$1:$B$876)),ROW(Lookup_PestUse!523:523)),1)),"",INDEX(Lookup_PestUse!$A$1:$B$876,SMALL(IF(Lookup_PestUse!$B$1:$B$876='Input Data'!$C$12,ROW(Lookup_PestUse!$B$1:$B$876)),ROW(Lookup_PestUse!523:523)),1))</f>
        <v/>
      </c>
    </row>
    <row r="438" spans="1:1" x14ac:dyDescent="0.2">
      <c r="A438" s="159" t="str">
        <f t="array" ref="A438">IF(ISERROR(INDEX(Lookup_PestUse!$A$1:$D$876,SMALL(IF(Lookup_PestUse!$B$1:$B$876='Input Data'!$C$12,ROW(Lookup_PestUse!$B$1:$B$876)),ROW(Lookup_PestUse!524:524)),1)),"",INDEX(Lookup_PestUse!$A$1:$B$876,SMALL(IF(Lookup_PestUse!$B$1:$B$876='Input Data'!$C$12,ROW(Lookup_PestUse!$B$1:$B$876)),ROW(Lookup_PestUse!524:524)),1))</f>
        <v/>
      </c>
    </row>
    <row r="439" spans="1:1" x14ac:dyDescent="0.2">
      <c r="A439" s="159" t="str">
        <f t="array" ref="A439">IF(ISERROR(INDEX(Lookup_PestUse!$A$1:$D$876,SMALL(IF(Lookup_PestUse!$B$1:$B$876='Input Data'!$C$12,ROW(Lookup_PestUse!$B$1:$B$876)),ROW(Lookup_PestUse!525:525)),1)),"",INDEX(Lookup_PestUse!$A$1:$B$876,SMALL(IF(Lookup_PestUse!$B$1:$B$876='Input Data'!$C$12,ROW(Lookup_PestUse!$B$1:$B$876)),ROW(Lookup_PestUse!525:525)),1))</f>
        <v/>
      </c>
    </row>
    <row r="440" spans="1:1" x14ac:dyDescent="0.2">
      <c r="A440" s="159" t="str">
        <f t="array" ref="A440">IF(ISERROR(INDEX(Lookup_PestUse!$A$1:$D$876,SMALL(IF(Lookup_PestUse!$B$1:$B$876='Input Data'!$C$12,ROW(Lookup_PestUse!$B$1:$B$876)),ROW(Lookup_PestUse!526:526)),1)),"",INDEX(Lookup_PestUse!$A$1:$B$876,SMALL(IF(Lookup_PestUse!$B$1:$B$876='Input Data'!$C$12,ROW(Lookup_PestUse!$B$1:$B$876)),ROW(Lookup_PestUse!526:526)),1))</f>
        <v/>
      </c>
    </row>
    <row r="441" spans="1:1" x14ac:dyDescent="0.2">
      <c r="A441" s="159" t="str">
        <f t="array" ref="A441">IF(ISERROR(INDEX(Lookup_PestUse!$A$1:$D$876,SMALL(IF(Lookup_PestUse!$B$1:$B$876='Input Data'!$C$12,ROW(Lookup_PestUse!$B$1:$B$876)),ROW(Lookup_PestUse!527:527)),1)),"",INDEX(Lookup_PestUse!$A$1:$B$876,SMALL(IF(Lookup_PestUse!$B$1:$B$876='Input Data'!$C$12,ROW(Lookup_PestUse!$B$1:$B$876)),ROW(Lookup_PestUse!527:527)),1))</f>
        <v/>
      </c>
    </row>
    <row r="442" spans="1:1" x14ac:dyDescent="0.2">
      <c r="A442" s="159" t="str">
        <f t="array" ref="A442">IF(ISERROR(INDEX(Lookup_PestUse!$A$1:$D$876,SMALL(IF(Lookup_PestUse!$B$1:$B$876='Input Data'!$C$12,ROW(Lookup_PestUse!$B$1:$B$876)),ROW(Lookup_PestUse!528:528)),1)),"",INDEX(Lookup_PestUse!$A$1:$B$876,SMALL(IF(Lookup_PestUse!$B$1:$B$876='Input Data'!$C$12,ROW(Lookup_PestUse!$B$1:$B$876)),ROW(Lookup_PestUse!528:528)),1))</f>
        <v/>
      </c>
    </row>
    <row r="443" spans="1:1" x14ac:dyDescent="0.2">
      <c r="A443" s="159" t="str">
        <f t="array" ref="A443">IF(ISERROR(INDEX(Lookup_PestUse!$A$1:$D$876,SMALL(IF(Lookup_PestUse!$B$1:$B$876='Input Data'!$C$12,ROW(Lookup_PestUse!$B$1:$B$876)),ROW(Lookup_PestUse!529:529)),1)),"",INDEX(Lookup_PestUse!$A$1:$B$876,SMALL(IF(Lookup_PestUse!$B$1:$B$876='Input Data'!$C$12,ROW(Lookup_PestUse!$B$1:$B$876)),ROW(Lookup_PestUse!529:529)),1))</f>
        <v/>
      </c>
    </row>
    <row r="444" spans="1:1" x14ac:dyDescent="0.2">
      <c r="A444" s="159" t="str">
        <f t="array" ref="A444">IF(ISERROR(INDEX(Lookup_PestUse!$A$1:$D$876,SMALL(IF(Lookup_PestUse!$B$1:$B$876='Input Data'!$C$12,ROW(Lookup_PestUse!$B$1:$B$876)),ROW(Lookup_PestUse!530:530)),1)),"",INDEX(Lookup_PestUse!$A$1:$B$876,SMALL(IF(Lookup_PestUse!$B$1:$B$876='Input Data'!$C$12,ROW(Lookup_PestUse!$B$1:$B$876)),ROW(Lookup_PestUse!530:530)),1))</f>
        <v/>
      </c>
    </row>
    <row r="445" spans="1:1" x14ac:dyDescent="0.2">
      <c r="A445" s="159" t="str">
        <f t="array" ref="A445">IF(ISERROR(INDEX(Lookup_PestUse!$A$1:$D$876,SMALL(IF(Lookup_PestUse!$B$1:$B$876='Input Data'!$C$12,ROW(Lookup_PestUse!$B$1:$B$876)),ROW(Lookup_PestUse!531:531)),1)),"",INDEX(Lookup_PestUse!$A$1:$B$876,SMALL(IF(Lookup_PestUse!$B$1:$B$876='Input Data'!$C$12,ROW(Lookup_PestUse!$B$1:$B$876)),ROW(Lookup_PestUse!531:531)),1))</f>
        <v/>
      </c>
    </row>
    <row r="446" spans="1:1" x14ac:dyDescent="0.2">
      <c r="A446" s="159" t="str">
        <f t="array" ref="A446">IF(ISERROR(INDEX(Lookup_PestUse!$A$1:$D$876,SMALL(IF(Lookup_PestUse!$B$1:$B$876='Input Data'!$C$12,ROW(Lookup_PestUse!$B$1:$B$876)),ROW(Lookup_PestUse!532:532)),1)),"",INDEX(Lookup_PestUse!$A$1:$B$876,SMALL(IF(Lookup_PestUse!$B$1:$B$876='Input Data'!$C$12,ROW(Lookup_PestUse!$B$1:$B$876)),ROW(Lookup_PestUse!532:532)),1))</f>
        <v/>
      </c>
    </row>
    <row r="447" spans="1:1" x14ac:dyDescent="0.2">
      <c r="A447" s="159" t="str">
        <f t="array" ref="A447">IF(ISERROR(INDEX(Lookup_PestUse!$A$1:$D$876,SMALL(IF(Lookup_PestUse!$B$1:$B$876='Input Data'!$C$12,ROW(Lookup_PestUse!$B$1:$B$876)),ROW(Lookup_PestUse!533:533)),1)),"",INDEX(Lookup_PestUse!$A$1:$B$876,SMALL(IF(Lookup_PestUse!$B$1:$B$876='Input Data'!$C$12,ROW(Lookup_PestUse!$B$1:$B$876)),ROW(Lookup_PestUse!533:533)),1))</f>
        <v/>
      </c>
    </row>
    <row r="448" spans="1:1" x14ac:dyDescent="0.2">
      <c r="A448" s="159" t="str">
        <f t="array" ref="A448">IF(ISERROR(INDEX(Lookup_PestUse!$A$1:$D$876,SMALL(IF(Lookup_PestUse!$B$1:$B$876='Input Data'!$C$12,ROW(Lookup_PestUse!$B$1:$B$876)),ROW(Lookup_PestUse!534:534)),1)),"",INDEX(Lookup_PestUse!$A$1:$B$876,SMALL(IF(Lookup_PestUse!$B$1:$B$876='Input Data'!$C$12,ROW(Lookup_PestUse!$B$1:$B$876)),ROW(Lookup_PestUse!534:534)),1))</f>
        <v/>
      </c>
    </row>
    <row r="449" spans="1:1" x14ac:dyDescent="0.2">
      <c r="A449" s="159" t="str">
        <f t="array" ref="A449">IF(ISERROR(INDEX(Lookup_PestUse!$A$1:$D$876,SMALL(IF(Lookup_PestUse!$B$1:$B$876='Input Data'!$C$12,ROW(Lookup_PestUse!$B$1:$B$876)),ROW(Lookup_PestUse!535:535)),1)),"",INDEX(Lookup_PestUse!$A$1:$B$876,SMALL(IF(Lookup_PestUse!$B$1:$B$876='Input Data'!$C$12,ROW(Lookup_PestUse!$B$1:$B$876)),ROW(Lookup_PestUse!535:535)),1))</f>
        <v/>
      </c>
    </row>
    <row r="450" spans="1:1" x14ac:dyDescent="0.2">
      <c r="A450" s="159" t="str">
        <f t="array" ref="A450">IF(ISERROR(INDEX(Lookup_PestUse!$A$1:$D$876,SMALL(IF(Lookup_PestUse!$B$1:$B$876='Input Data'!$C$12,ROW(Lookup_PestUse!$B$1:$B$876)),ROW(Lookup_PestUse!536:536)),1)),"",INDEX(Lookup_PestUse!$A$1:$B$876,SMALL(IF(Lookup_PestUse!$B$1:$B$876='Input Data'!$C$12,ROW(Lookup_PestUse!$B$1:$B$876)),ROW(Lookup_PestUse!536:536)),1))</f>
        <v/>
      </c>
    </row>
    <row r="451" spans="1:1" x14ac:dyDescent="0.2">
      <c r="A451" s="159" t="str">
        <f t="array" ref="A451">IF(ISERROR(INDEX(Lookup_PestUse!$A$1:$D$876,SMALL(IF(Lookup_PestUse!$B$1:$B$876='Input Data'!$C$12,ROW(Lookup_PestUse!$B$1:$B$876)),ROW(Lookup_PestUse!537:537)),1)),"",INDEX(Lookup_PestUse!$A$1:$B$876,SMALL(IF(Lookup_PestUse!$B$1:$B$876='Input Data'!$C$12,ROW(Lookup_PestUse!$B$1:$B$876)),ROW(Lookup_PestUse!537:537)),1))</f>
        <v/>
      </c>
    </row>
    <row r="452" spans="1:1" x14ac:dyDescent="0.2">
      <c r="A452" s="159" t="str">
        <f t="array" ref="A452">IF(ISERROR(INDEX(Lookup_PestUse!$A$1:$D$876,SMALL(IF(Lookup_PestUse!$B$1:$B$876='Input Data'!$C$12,ROW(Lookup_PestUse!$B$1:$B$876)),ROW(Lookup_PestUse!538:538)),1)),"",INDEX(Lookup_PestUse!$A$1:$B$876,SMALL(IF(Lookup_PestUse!$B$1:$B$876='Input Data'!$C$12,ROW(Lookup_PestUse!$B$1:$B$876)),ROW(Lookup_PestUse!538:538)),1))</f>
        <v/>
      </c>
    </row>
    <row r="453" spans="1:1" x14ac:dyDescent="0.2">
      <c r="A453" s="159" t="str">
        <f t="array" ref="A453">IF(ISERROR(INDEX(Lookup_PestUse!$A$1:$D$876,SMALL(IF(Lookup_PestUse!$B$1:$B$876='Input Data'!$C$12,ROW(Lookup_PestUse!$B$1:$B$876)),ROW(Lookup_PestUse!539:539)),1)),"",INDEX(Lookup_PestUse!$A$1:$B$876,SMALL(IF(Lookup_PestUse!$B$1:$B$876='Input Data'!$C$12,ROW(Lookup_PestUse!$B$1:$B$876)),ROW(Lookup_PestUse!539:539)),1))</f>
        <v/>
      </c>
    </row>
    <row r="454" spans="1:1" x14ac:dyDescent="0.2">
      <c r="A454" s="159" t="str">
        <f t="array" ref="A454">IF(ISERROR(INDEX(Lookup_PestUse!$A$1:$D$876,SMALL(IF(Lookup_PestUse!$B$1:$B$876='Input Data'!$C$12,ROW(Lookup_PestUse!$B$1:$B$876)),ROW(Lookup_PestUse!540:540)),1)),"",INDEX(Lookup_PestUse!$A$1:$B$876,SMALL(IF(Lookup_PestUse!$B$1:$B$876='Input Data'!$C$12,ROW(Lookup_PestUse!$B$1:$B$876)),ROW(Lookup_PestUse!540:540)),1))</f>
        <v/>
      </c>
    </row>
    <row r="455" spans="1:1" x14ac:dyDescent="0.2">
      <c r="A455" s="159" t="str">
        <f t="array" ref="A455">IF(ISERROR(INDEX(Lookup_PestUse!$A$1:$D$876,SMALL(IF(Lookup_PestUse!$B$1:$B$876='Input Data'!$C$12,ROW(Lookup_PestUse!$B$1:$B$876)),ROW(Lookup_PestUse!541:541)),1)),"",INDEX(Lookup_PestUse!$A$1:$B$876,SMALL(IF(Lookup_PestUse!$B$1:$B$876='Input Data'!$C$12,ROW(Lookup_PestUse!$B$1:$B$876)),ROW(Lookup_PestUse!541:541)),1))</f>
        <v/>
      </c>
    </row>
    <row r="456" spans="1:1" x14ac:dyDescent="0.2">
      <c r="A456" s="159" t="str">
        <f t="array" ref="A456">IF(ISERROR(INDEX(Lookup_PestUse!$A$1:$D$876,SMALL(IF(Lookup_PestUse!$B$1:$B$876='Input Data'!$C$12,ROW(Lookup_PestUse!$B$1:$B$876)),ROW(Lookup_PestUse!542:542)),1)),"",INDEX(Lookup_PestUse!$A$1:$B$876,SMALL(IF(Lookup_PestUse!$B$1:$B$876='Input Data'!$C$12,ROW(Lookup_PestUse!$B$1:$B$876)),ROW(Lookup_PestUse!542:542)),1))</f>
        <v/>
      </c>
    </row>
    <row r="457" spans="1:1" x14ac:dyDescent="0.2">
      <c r="A457" s="159" t="str">
        <f t="array" ref="A457">IF(ISERROR(INDEX(Lookup_PestUse!$A$1:$D$876,SMALL(IF(Lookup_PestUse!$B$1:$B$876='Input Data'!$C$12,ROW(Lookup_PestUse!$B$1:$B$876)),ROW(Lookup_PestUse!543:543)),1)),"",INDEX(Lookup_PestUse!$A$1:$B$876,SMALL(IF(Lookup_PestUse!$B$1:$B$876='Input Data'!$C$12,ROW(Lookup_PestUse!$B$1:$B$876)),ROW(Lookup_PestUse!543:543)),1))</f>
        <v/>
      </c>
    </row>
    <row r="458" spans="1:1" x14ac:dyDescent="0.2">
      <c r="A458" s="159" t="str">
        <f t="array" ref="A458">IF(ISERROR(INDEX(Lookup_PestUse!$A$1:$D$876,SMALL(IF(Lookup_PestUse!$B$1:$B$876='Input Data'!$C$12,ROW(Lookup_PestUse!$B$1:$B$876)),ROW(Lookup_PestUse!544:544)),1)),"",INDEX(Lookup_PestUse!$A$1:$B$876,SMALL(IF(Lookup_PestUse!$B$1:$B$876='Input Data'!$C$12,ROW(Lookup_PestUse!$B$1:$B$876)),ROW(Lookup_PestUse!544:544)),1))</f>
        <v/>
      </c>
    </row>
    <row r="459" spans="1:1" x14ac:dyDescent="0.2">
      <c r="A459" s="159" t="str">
        <f t="array" ref="A459">IF(ISERROR(INDEX(Lookup_PestUse!$A$1:$D$876,SMALL(IF(Lookup_PestUse!$B$1:$B$876='Input Data'!$C$12,ROW(Lookup_PestUse!$B$1:$B$876)),ROW(Lookup_PestUse!545:545)),1)),"",INDEX(Lookup_PestUse!$A$1:$B$876,SMALL(IF(Lookup_PestUse!$B$1:$B$876='Input Data'!$C$12,ROW(Lookup_PestUse!$B$1:$B$876)),ROW(Lookup_PestUse!545:545)),1))</f>
        <v/>
      </c>
    </row>
    <row r="460" spans="1:1" x14ac:dyDescent="0.2">
      <c r="A460" s="159" t="str">
        <f t="array" ref="A460">IF(ISERROR(INDEX(Lookup_PestUse!$A$1:$D$876,SMALL(IF(Lookup_PestUse!$B$1:$B$876='Input Data'!$C$12,ROW(Lookup_PestUse!$B$1:$B$876)),ROW(Lookup_PestUse!546:546)),1)),"",INDEX(Lookup_PestUse!$A$1:$B$876,SMALL(IF(Lookup_PestUse!$B$1:$B$876='Input Data'!$C$12,ROW(Lookup_PestUse!$B$1:$B$876)),ROW(Lookup_PestUse!546:546)),1))</f>
        <v/>
      </c>
    </row>
    <row r="461" spans="1:1" x14ac:dyDescent="0.2">
      <c r="A461" s="159" t="str">
        <f t="array" ref="A461">IF(ISERROR(INDEX(Lookup_PestUse!$A$1:$D$876,SMALL(IF(Lookup_PestUse!$B$1:$B$876='Input Data'!$C$12,ROW(Lookup_PestUse!$B$1:$B$876)),ROW(Lookup_PestUse!547:547)),1)),"",INDEX(Lookup_PestUse!$A$1:$B$876,SMALL(IF(Lookup_PestUse!$B$1:$B$876='Input Data'!$C$12,ROW(Lookup_PestUse!$B$1:$B$876)),ROW(Lookup_PestUse!547:547)),1))</f>
        <v/>
      </c>
    </row>
    <row r="462" spans="1:1" x14ac:dyDescent="0.2">
      <c r="A462" s="159" t="str">
        <f t="array" ref="A462">IF(ISERROR(INDEX(Lookup_PestUse!$A$1:$D$876,SMALL(IF(Lookup_PestUse!$B$1:$B$876='Input Data'!$C$12,ROW(Lookup_PestUse!$B$1:$B$876)),ROW(Lookup_PestUse!548:548)),1)),"",INDEX(Lookup_PestUse!$A$1:$B$876,SMALL(IF(Lookup_PestUse!$B$1:$B$876='Input Data'!$C$12,ROW(Lookup_PestUse!$B$1:$B$876)),ROW(Lookup_PestUse!548:548)),1))</f>
        <v/>
      </c>
    </row>
    <row r="463" spans="1:1" x14ac:dyDescent="0.2">
      <c r="A463" s="159" t="str">
        <f t="array" ref="A463">IF(ISERROR(INDEX(Lookup_PestUse!$A$1:$D$876,SMALL(IF(Lookup_PestUse!$B$1:$B$876='Input Data'!$C$12,ROW(Lookup_PestUse!$B$1:$B$876)),ROW(Lookup_PestUse!549:549)),1)),"",INDEX(Lookup_PestUse!$A$1:$B$876,SMALL(IF(Lookup_PestUse!$B$1:$B$876='Input Data'!$C$12,ROW(Lookup_PestUse!$B$1:$B$876)),ROW(Lookup_PestUse!549:549)),1))</f>
        <v/>
      </c>
    </row>
    <row r="464" spans="1:1" x14ac:dyDescent="0.2">
      <c r="A464" s="159" t="str">
        <f t="array" ref="A464">IF(ISERROR(INDEX(Lookup_PestUse!$A$1:$D$876,SMALL(IF(Lookup_PestUse!$B$1:$B$876='Input Data'!$C$12,ROW(Lookup_PestUse!$B$1:$B$876)),ROW(Lookup_PestUse!550:550)),1)),"",INDEX(Lookup_PestUse!$A$1:$B$876,SMALL(IF(Lookup_PestUse!$B$1:$B$876='Input Data'!$C$12,ROW(Lookup_PestUse!$B$1:$B$876)),ROW(Lookup_PestUse!550:550)),1))</f>
        <v/>
      </c>
    </row>
    <row r="465" spans="1:1" x14ac:dyDescent="0.2">
      <c r="A465" s="159" t="str">
        <f t="array" ref="A465">IF(ISERROR(INDEX(Lookup_PestUse!$A$1:$D$876,SMALL(IF(Lookup_PestUse!$B$1:$B$876='Input Data'!$C$12,ROW(Lookup_PestUse!$B$1:$B$876)),ROW(Lookup_PestUse!551:551)),1)),"",INDEX(Lookup_PestUse!$A$1:$B$876,SMALL(IF(Lookup_PestUse!$B$1:$B$876='Input Data'!$C$12,ROW(Lookup_PestUse!$B$1:$B$876)),ROW(Lookup_PestUse!551:551)),1))</f>
        <v/>
      </c>
    </row>
    <row r="466" spans="1:1" x14ac:dyDescent="0.2">
      <c r="A466" s="159" t="str">
        <f t="array" ref="A466">IF(ISERROR(INDEX(Lookup_PestUse!$A$1:$D$876,SMALL(IF(Lookup_PestUse!$B$1:$B$876='Input Data'!$C$12,ROW(Lookup_PestUse!$B$1:$B$876)),ROW(Lookup_PestUse!552:552)),1)),"",INDEX(Lookup_PestUse!$A$1:$B$876,SMALL(IF(Lookup_PestUse!$B$1:$B$876='Input Data'!$C$12,ROW(Lookup_PestUse!$B$1:$B$876)),ROW(Lookup_PestUse!552:552)),1))</f>
        <v/>
      </c>
    </row>
    <row r="467" spans="1:1" x14ac:dyDescent="0.2">
      <c r="A467" s="159" t="str">
        <f t="array" ref="A467">IF(ISERROR(INDEX(Lookup_PestUse!$A$1:$D$876,SMALL(IF(Lookup_PestUse!$B$1:$B$876='Input Data'!$C$12,ROW(Lookup_PestUse!$B$1:$B$876)),ROW(Lookup_PestUse!553:553)),1)),"",INDEX(Lookup_PestUse!$A$1:$B$876,SMALL(IF(Lookup_PestUse!$B$1:$B$876='Input Data'!$C$12,ROW(Lookup_PestUse!$B$1:$B$876)),ROW(Lookup_PestUse!553:553)),1))</f>
        <v/>
      </c>
    </row>
    <row r="468" spans="1:1" x14ac:dyDescent="0.2">
      <c r="A468" s="159" t="str">
        <f t="array" ref="A468">IF(ISERROR(INDEX(Lookup_PestUse!$A$1:$D$876,SMALL(IF(Lookup_PestUse!$B$1:$B$876='Input Data'!$C$12,ROW(Lookup_PestUse!$B$1:$B$876)),ROW(Lookup_PestUse!554:554)),1)),"",INDEX(Lookup_PestUse!$A$1:$B$876,SMALL(IF(Lookup_PestUse!$B$1:$B$876='Input Data'!$C$12,ROW(Lookup_PestUse!$B$1:$B$876)),ROW(Lookup_PestUse!554:554)),1))</f>
        <v/>
      </c>
    </row>
    <row r="469" spans="1:1" x14ac:dyDescent="0.2">
      <c r="A469" s="159" t="str">
        <f t="array" ref="A469">IF(ISERROR(INDEX(Lookup_PestUse!$A$1:$D$876,SMALL(IF(Lookup_PestUse!$B$1:$B$876='Input Data'!$C$12,ROW(Lookup_PestUse!$B$1:$B$876)),ROW(Lookup_PestUse!555:555)),1)),"",INDEX(Lookup_PestUse!$A$1:$B$876,SMALL(IF(Lookup_PestUse!$B$1:$B$876='Input Data'!$C$12,ROW(Lookup_PestUse!$B$1:$B$876)),ROW(Lookup_PestUse!555:555)),1))</f>
        <v/>
      </c>
    </row>
    <row r="470" spans="1:1" x14ac:dyDescent="0.2">
      <c r="A470" s="159" t="str">
        <f t="array" ref="A470">IF(ISERROR(INDEX(Lookup_PestUse!$A$1:$D$876,SMALL(IF(Lookup_PestUse!$B$1:$B$876='Input Data'!$C$12,ROW(Lookup_PestUse!$B$1:$B$876)),ROW(Lookup_PestUse!556:556)),1)),"",INDEX(Lookup_PestUse!$A$1:$B$876,SMALL(IF(Lookup_PestUse!$B$1:$B$876='Input Data'!$C$12,ROW(Lookup_PestUse!$B$1:$B$876)),ROW(Lookup_PestUse!556:556)),1))</f>
        <v/>
      </c>
    </row>
    <row r="471" spans="1:1" x14ac:dyDescent="0.2">
      <c r="A471" s="159" t="str">
        <f t="array" ref="A471">IF(ISERROR(INDEX(Lookup_PestUse!$A$1:$D$876,SMALL(IF(Lookup_PestUse!$B$1:$B$876='Input Data'!$C$12,ROW(Lookup_PestUse!$B$1:$B$876)),ROW(Lookup_PestUse!557:557)),1)),"",INDEX(Lookup_PestUse!$A$1:$B$876,SMALL(IF(Lookup_PestUse!$B$1:$B$876='Input Data'!$C$12,ROW(Lookup_PestUse!$B$1:$B$876)),ROW(Lookup_PestUse!557:557)),1))</f>
        <v/>
      </c>
    </row>
    <row r="472" spans="1:1" x14ac:dyDescent="0.2">
      <c r="A472" s="159" t="str">
        <f t="array" ref="A472">IF(ISERROR(INDEX(Lookup_PestUse!$A$1:$D$876,SMALL(IF(Lookup_PestUse!$B$1:$B$876='Input Data'!$C$12,ROW(Lookup_PestUse!$B$1:$B$876)),ROW(Lookup_PestUse!558:558)),1)),"",INDEX(Lookup_PestUse!$A$1:$B$876,SMALL(IF(Lookup_PestUse!$B$1:$B$876='Input Data'!$C$12,ROW(Lookup_PestUse!$B$1:$B$876)),ROW(Lookup_PestUse!558:558)),1))</f>
        <v/>
      </c>
    </row>
    <row r="473" spans="1:1" x14ac:dyDescent="0.2">
      <c r="A473" s="159" t="str">
        <f t="array" ref="A473">IF(ISERROR(INDEX(Lookup_PestUse!$A$1:$D$876,SMALL(IF(Lookup_PestUse!$B$1:$B$876='Input Data'!$C$12,ROW(Lookup_PestUse!$B$1:$B$876)),ROW(Lookup_PestUse!559:559)),1)),"",INDEX(Lookup_PestUse!$A$1:$B$876,SMALL(IF(Lookup_PestUse!$B$1:$B$876='Input Data'!$C$12,ROW(Lookup_PestUse!$B$1:$B$876)),ROW(Lookup_PestUse!559:559)),1))</f>
        <v/>
      </c>
    </row>
    <row r="474" spans="1:1" x14ac:dyDescent="0.2">
      <c r="A474" s="159" t="str">
        <f t="array" ref="A474">IF(ISERROR(INDEX(Lookup_PestUse!$A$1:$D$876,SMALL(IF(Lookup_PestUse!$B$1:$B$876='Input Data'!$C$12,ROW(Lookup_PestUse!$B$1:$B$876)),ROW(Lookup_PestUse!560:560)),1)),"",INDEX(Lookup_PestUse!$A$1:$B$876,SMALL(IF(Lookup_PestUse!$B$1:$B$876='Input Data'!$C$12,ROW(Lookup_PestUse!$B$1:$B$876)),ROW(Lookup_PestUse!560:560)),1))</f>
        <v/>
      </c>
    </row>
    <row r="475" spans="1:1" x14ac:dyDescent="0.2">
      <c r="A475" s="159" t="str">
        <f t="array" ref="A475">IF(ISERROR(INDEX(Lookup_PestUse!$A$1:$D$876,SMALL(IF(Lookup_PestUse!$B$1:$B$876='Input Data'!$C$12,ROW(Lookup_PestUse!$B$1:$B$876)),ROW(Lookup_PestUse!561:561)),1)),"",INDEX(Lookup_PestUse!$A$1:$B$876,SMALL(IF(Lookup_PestUse!$B$1:$B$876='Input Data'!$C$12,ROW(Lookup_PestUse!$B$1:$B$876)),ROW(Lookup_PestUse!561:561)),1))</f>
        <v/>
      </c>
    </row>
    <row r="476" spans="1:1" x14ac:dyDescent="0.2">
      <c r="A476" s="159" t="str">
        <f t="array" ref="A476">IF(ISERROR(INDEX(Lookup_PestUse!$A$1:$D$876,SMALL(IF(Lookup_PestUse!$B$1:$B$876='Input Data'!$C$12,ROW(Lookup_PestUse!$B$1:$B$876)),ROW(Lookup_PestUse!562:562)),1)),"",INDEX(Lookup_PestUse!$A$1:$B$876,SMALL(IF(Lookup_PestUse!$B$1:$B$876='Input Data'!$C$12,ROW(Lookup_PestUse!$B$1:$B$876)),ROW(Lookup_PestUse!562:562)),1))</f>
        <v/>
      </c>
    </row>
    <row r="477" spans="1:1" x14ac:dyDescent="0.2">
      <c r="A477" s="159" t="str">
        <f t="array" ref="A477">IF(ISERROR(INDEX(Lookup_PestUse!$A$1:$D$876,SMALL(IF(Lookup_PestUse!$B$1:$B$876='Input Data'!$C$12,ROW(Lookup_PestUse!$B$1:$B$876)),ROW(Lookup_PestUse!563:563)),1)),"",INDEX(Lookup_PestUse!$A$1:$B$876,SMALL(IF(Lookup_PestUse!$B$1:$B$876='Input Data'!$C$12,ROW(Lookup_PestUse!$B$1:$B$876)),ROW(Lookup_PestUse!563:563)),1))</f>
        <v/>
      </c>
    </row>
    <row r="478" spans="1:1" x14ac:dyDescent="0.2">
      <c r="A478" s="159" t="str">
        <f t="array" ref="A478">IF(ISERROR(INDEX(Lookup_PestUse!$A$1:$D$876,SMALL(IF(Lookup_PestUse!$B$1:$B$876='Input Data'!$C$12,ROW(Lookup_PestUse!$B$1:$B$876)),ROW(Lookup_PestUse!564:564)),1)),"",INDEX(Lookup_PestUse!$A$1:$B$876,SMALL(IF(Lookup_PestUse!$B$1:$B$876='Input Data'!$C$12,ROW(Lookup_PestUse!$B$1:$B$876)),ROW(Lookup_PestUse!564:564)),1))</f>
        <v/>
      </c>
    </row>
    <row r="479" spans="1:1" x14ac:dyDescent="0.2">
      <c r="A479" s="159" t="str">
        <f t="array" ref="A479">IF(ISERROR(INDEX(Lookup_PestUse!$A$1:$D$876,SMALL(IF(Lookup_PestUse!$B$1:$B$876='Input Data'!$C$12,ROW(Lookup_PestUse!$B$1:$B$876)),ROW(Lookup_PestUse!565:565)),1)),"",INDEX(Lookup_PestUse!$A$1:$B$876,SMALL(IF(Lookup_PestUse!$B$1:$B$876='Input Data'!$C$12,ROW(Lookup_PestUse!$B$1:$B$876)),ROW(Lookup_PestUse!565:565)),1))</f>
        <v/>
      </c>
    </row>
    <row r="480" spans="1:1" x14ac:dyDescent="0.2">
      <c r="A480" s="159" t="str">
        <f t="array" ref="A480">IF(ISERROR(INDEX(Lookup_PestUse!$A$1:$D$876,SMALL(IF(Lookup_PestUse!$B$1:$B$876='Input Data'!$C$12,ROW(Lookup_PestUse!$B$1:$B$876)),ROW(Lookup_PestUse!566:566)),1)),"",INDEX(Lookup_PestUse!$A$1:$B$876,SMALL(IF(Lookup_PestUse!$B$1:$B$876='Input Data'!$C$12,ROW(Lookup_PestUse!$B$1:$B$876)),ROW(Lookup_PestUse!566:566)),1))</f>
        <v/>
      </c>
    </row>
    <row r="481" spans="1:1" x14ac:dyDescent="0.2">
      <c r="A481" s="159" t="str">
        <f t="array" ref="A481">IF(ISERROR(INDEX(Lookup_PestUse!$A$1:$D$876,SMALL(IF(Lookup_PestUse!$B$1:$B$876='Input Data'!$C$12,ROW(Lookup_PestUse!$B$1:$B$876)),ROW(Lookup_PestUse!567:567)),1)),"",INDEX(Lookup_PestUse!$A$1:$B$876,SMALL(IF(Lookup_PestUse!$B$1:$B$876='Input Data'!$C$12,ROW(Lookup_PestUse!$B$1:$B$876)),ROW(Lookup_PestUse!567:567)),1))</f>
        <v/>
      </c>
    </row>
    <row r="482" spans="1:1" x14ac:dyDescent="0.2">
      <c r="A482" s="159" t="str">
        <f t="array" ref="A482">IF(ISERROR(INDEX(Lookup_PestUse!$A$1:$D$876,SMALL(IF(Lookup_PestUse!$B$1:$B$876='Input Data'!$C$12,ROW(Lookup_PestUse!$B$1:$B$876)),ROW(Lookup_PestUse!568:568)),1)),"",INDEX(Lookup_PestUse!$A$1:$B$876,SMALL(IF(Lookup_PestUse!$B$1:$B$876='Input Data'!$C$12,ROW(Lookup_PestUse!$B$1:$B$876)),ROW(Lookup_PestUse!568:568)),1))</f>
        <v/>
      </c>
    </row>
    <row r="483" spans="1:1" x14ac:dyDescent="0.2">
      <c r="A483" s="159" t="str">
        <f t="array" ref="A483">IF(ISERROR(INDEX(Lookup_PestUse!$A$1:$D$876,SMALL(IF(Lookup_PestUse!$B$1:$B$876='Input Data'!$C$12,ROW(Lookup_PestUse!$B$1:$B$876)),ROW(Lookup_PestUse!569:569)),1)),"",INDEX(Lookup_PestUse!$A$1:$B$876,SMALL(IF(Lookup_PestUse!$B$1:$B$876='Input Data'!$C$12,ROW(Lookup_PestUse!$B$1:$B$876)),ROW(Lookup_PestUse!569:569)),1))</f>
        <v/>
      </c>
    </row>
    <row r="484" spans="1:1" x14ac:dyDescent="0.2">
      <c r="A484" s="159" t="str">
        <f t="array" ref="A484">IF(ISERROR(INDEX(Lookup_PestUse!$A$1:$D$876,SMALL(IF(Lookup_PestUse!$B$1:$B$876='Input Data'!$C$12,ROW(Lookup_PestUse!$B$1:$B$876)),ROW(Lookup_PestUse!570:570)),1)),"",INDEX(Lookup_PestUse!$A$1:$B$876,SMALL(IF(Lookup_PestUse!$B$1:$B$876='Input Data'!$C$12,ROW(Lookup_PestUse!$B$1:$B$876)),ROW(Lookup_PestUse!570:570)),1))</f>
        <v/>
      </c>
    </row>
    <row r="485" spans="1:1" x14ac:dyDescent="0.2">
      <c r="A485" s="159" t="str">
        <f t="array" ref="A485">IF(ISERROR(INDEX(Lookup_PestUse!$A$1:$D$876,SMALL(IF(Lookup_PestUse!$B$1:$B$876='Input Data'!$C$12,ROW(Lookup_PestUse!$B$1:$B$876)),ROW(Lookup_PestUse!571:571)),1)),"",INDEX(Lookup_PestUse!$A$1:$B$876,SMALL(IF(Lookup_PestUse!$B$1:$B$876='Input Data'!$C$12,ROW(Lookup_PestUse!$B$1:$B$876)),ROW(Lookup_PestUse!571:571)),1))</f>
        <v/>
      </c>
    </row>
    <row r="486" spans="1:1" x14ac:dyDescent="0.2">
      <c r="A486" s="159" t="str">
        <f t="array" ref="A486">IF(ISERROR(INDEX(Lookup_PestUse!$A$1:$D$876,SMALL(IF(Lookup_PestUse!$B$1:$B$876='Input Data'!$C$12,ROW(Lookup_PestUse!$B$1:$B$876)),ROW(Lookup_PestUse!572:572)),1)),"",INDEX(Lookup_PestUse!$A$1:$B$876,SMALL(IF(Lookup_PestUse!$B$1:$B$876='Input Data'!$C$12,ROW(Lookup_PestUse!$B$1:$B$876)),ROW(Lookup_PestUse!572:572)),1))</f>
        <v/>
      </c>
    </row>
    <row r="487" spans="1:1" x14ac:dyDescent="0.2">
      <c r="A487" s="159" t="str">
        <f t="array" ref="A487">IF(ISERROR(INDEX(Lookup_PestUse!$A$1:$D$876,SMALL(IF(Lookup_PestUse!$B$1:$B$876='Input Data'!$C$12,ROW(Lookup_PestUse!$B$1:$B$876)),ROW(Lookup_PestUse!573:573)),1)),"",INDEX(Lookup_PestUse!$A$1:$B$876,SMALL(IF(Lookup_PestUse!$B$1:$B$876='Input Data'!$C$12,ROW(Lookup_PestUse!$B$1:$B$876)),ROW(Lookup_PestUse!573:573)),1))</f>
        <v/>
      </c>
    </row>
    <row r="488" spans="1:1" x14ac:dyDescent="0.2">
      <c r="A488" s="159" t="str">
        <f t="array" ref="A488">IF(ISERROR(INDEX(Lookup_PestUse!$A$1:$D$876,SMALL(IF(Lookup_PestUse!$B$1:$B$876='Input Data'!$C$12,ROW(Lookup_PestUse!$B$1:$B$876)),ROW(Lookup_PestUse!574:574)),1)),"",INDEX(Lookup_PestUse!$A$1:$B$876,SMALL(IF(Lookup_PestUse!$B$1:$B$876='Input Data'!$C$12,ROW(Lookup_PestUse!$B$1:$B$876)),ROW(Lookup_PestUse!574:574)),1))</f>
        <v/>
      </c>
    </row>
    <row r="489" spans="1:1" x14ac:dyDescent="0.2">
      <c r="A489" s="159" t="str">
        <f t="array" ref="A489">IF(ISERROR(INDEX(Lookup_PestUse!$A$1:$D$876,SMALL(IF(Lookup_PestUse!$B$1:$B$876='Input Data'!$C$12,ROW(Lookup_PestUse!$B$1:$B$876)),ROW(Lookup_PestUse!575:575)),1)),"",INDEX(Lookup_PestUse!$A$1:$B$876,SMALL(IF(Lookup_PestUse!$B$1:$B$876='Input Data'!$C$12,ROW(Lookup_PestUse!$B$1:$B$876)),ROW(Lookup_PestUse!575:575)),1))</f>
        <v/>
      </c>
    </row>
    <row r="490" spans="1:1" x14ac:dyDescent="0.2">
      <c r="A490" s="159" t="str">
        <f t="array" ref="A490">IF(ISERROR(INDEX(Lookup_PestUse!$A$1:$D$876,SMALL(IF(Lookup_PestUse!$B$1:$B$876='Input Data'!$C$12,ROW(Lookup_PestUse!$B$1:$B$876)),ROW(Lookup_PestUse!576:576)),1)),"",INDEX(Lookup_PestUse!$A$1:$B$876,SMALL(IF(Lookup_PestUse!$B$1:$B$876='Input Data'!$C$12,ROW(Lookup_PestUse!$B$1:$B$876)),ROW(Lookup_PestUse!576:576)),1))</f>
        <v/>
      </c>
    </row>
    <row r="491" spans="1:1" x14ac:dyDescent="0.2">
      <c r="A491" s="159" t="str">
        <f t="array" ref="A491">IF(ISERROR(INDEX(Lookup_PestUse!$A$1:$D$876,SMALL(IF(Lookup_PestUse!$B$1:$B$876='Input Data'!$C$12,ROW(Lookup_PestUse!$B$1:$B$876)),ROW(Lookup_PestUse!577:577)),1)),"",INDEX(Lookup_PestUse!$A$1:$B$876,SMALL(IF(Lookup_PestUse!$B$1:$B$876='Input Data'!$C$12,ROW(Lookup_PestUse!$B$1:$B$876)),ROW(Lookup_PestUse!577:577)),1))</f>
        <v/>
      </c>
    </row>
    <row r="492" spans="1:1" x14ac:dyDescent="0.2">
      <c r="A492" s="159" t="str">
        <f t="array" ref="A492">IF(ISERROR(INDEX(Lookup_PestUse!$A$1:$D$876,SMALL(IF(Lookup_PestUse!$B$1:$B$876='Input Data'!$C$12,ROW(Lookup_PestUse!$B$1:$B$876)),ROW(Lookup_PestUse!578:578)),1)),"",INDEX(Lookup_PestUse!$A$1:$B$876,SMALL(IF(Lookup_PestUse!$B$1:$B$876='Input Data'!$C$12,ROW(Lookup_PestUse!$B$1:$B$876)),ROW(Lookup_PestUse!578:578)),1))</f>
        <v/>
      </c>
    </row>
    <row r="493" spans="1:1" x14ac:dyDescent="0.2">
      <c r="A493" s="159" t="str">
        <f t="array" ref="A493">IF(ISERROR(INDEX(Lookup_PestUse!$A$1:$D$876,SMALL(IF(Lookup_PestUse!$B$1:$B$876='Input Data'!$C$12,ROW(Lookup_PestUse!$B$1:$B$876)),ROW(Lookup_PestUse!579:579)),1)),"",INDEX(Lookup_PestUse!$A$1:$B$876,SMALL(IF(Lookup_PestUse!$B$1:$B$876='Input Data'!$C$12,ROW(Lookup_PestUse!$B$1:$B$876)),ROW(Lookup_PestUse!579:579)),1))</f>
        <v/>
      </c>
    </row>
    <row r="494" spans="1:1" x14ac:dyDescent="0.2">
      <c r="A494" s="159" t="str">
        <f t="array" ref="A494">IF(ISERROR(INDEX(Lookup_PestUse!$A$1:$D$876,SMALL(IF(Lookup_PestUse!$B$1:$B$876='Input Data'!$C$12,ROW(Lookup_PestUse!$B$1:$B$876)),ROW(Lookup_PestUse!580:580)),1)),"",INDEX(Lookup_PestUse!$A$1:$B$876,SMALL(IF(Lookup_PestUse!$B$1:$B$876='Input Data'!$C$12,ROW(Lookup_PestUse!$B$1:$B$876)),ROW(Lookup_PestUse!580:580)),1))</f>
        <v/>
      </c>
    </row>
    <row r="495" spans="1:1" x14ac:dyDescent="0.2">
      <c r="A495" s="159" t="str">
        <f t="array" ref="A495">IF(ISERROR(INDEX(Lookup_PestUse!$A$1:$D$876,SMALL(IF(Lookup_PestUse!$B$1:$B$876='Input Data'!$C$12,ROW(Lookup_PestUse!$B$1:$B$876)),ROW(Lookup_PestUse!581:581)),1)),"",INDEX(Lookup_PestUse!$A$1:$B$876,SMALL(IF(Lookup_PestUse!$B$1:$B$876='Input Data'!$C$12,ROW(Lookup_PestUse!$B$1:$B$876)),ROW(Lookup_PestUse!581:581)),1))</f>
        <v/>
      </c>
    </row>
    <row r="496" spans="1:1" x14ac:dyDescent="0.2">
      <c r="A496" s="159" t="str">
        <f t="array" ref="A496">IF(ISERROR(INDEX(Lookup_PestUse!$A$1:$D$876,SMALL(IF(Lookup_PestUse!$B$1:$B$876='Input Data'!$C$12,ROW(Lookup_PestUse!$B$1:$B$876)),ROW(Lookup_PestUse!582:582)),1)),"",INDEX(Lookup_PestUse!$A$1:$B$876,SMALL(IF(Lookup_PestUse!$B$1:$B$876='Input Data'!$C$12,ROW(Lookup_PestUse!$B$1:$B$876)),ROW(Lookup_PestUse!582:582)),1))</f>
        <v/>
      </c>
    </row>
    <row r="497" spans="1:1" x14ac:dyDescent="0.2">
      <c r="A497" s="159" t="str">
        <f t="array" ref="A497">IF(ISERROR(INDEX(Lookup_PestUse!$A$1:$D$876,SMALL(IF(Lookup_PestUse!$B$1:$B$876='Input Data'!$C$12,ROW(Lookup_PestUse!$B$1:$B$876)),ROW(Lookup_PestUse!583:583)),1)),"",INDEX(Lookup_PestUse!$A$1:$B$876,SMALL(IF(Lookup_PestUse!$B$1:$B$876='Input Data'!$C$12,ROW(Lookup_PestUse!$B$1:$B$876)),ROW(Lookup_PestUse!583:583)),1))</f>
        <v/>
      </c>
    </row>
    <row r="498" spans="1:1" x14ac:dyDescent="0.2">
      <c r="A498" s="159" t="str">
        <f t="array" ref="A498">IF(ISERROR(INDEX(Lookup_PestUse!$A$1:$D$876,SMALL(IF(Lookup_PestUse!$B$1:$B$876='Input Data'!$C$12,ROW(Lookup_PestUse!$B$1:$B$876)),ROW(Lookup_PestUse!584:584)),1)),"",INDEX(Lookup_PestUse!$A$1:$B$876,SMALL(IF(Lookup_PestUse!$B$1:$B$876='Input Data'!$C$12,ROW(Lookup_PestUse!$B$1:$B$876)),ROW(Lookup_PestUse!584:584)),1))</f>
        <v/>
      </c>
    </row>
    <row r="499" spans="1:1" x14ac:dyDescent="0.2">
      <c r="A499" s="159" t="str">
        <f t="array" ref="A499">IF(ISERROR(INDEX(Lookup_PestUse!$A$1:$D$876,SMALL(IF(Lookup_PestUse!$B$1:$B$876='Input Data'!$C$12,ROW(Lookup_PestUse!$B$1:$B$876)),ROW(Lookup_PestUse!585:585)),1)),"",INDEX(Lookup_PestUse!$A$1:$B$876,SMALL(IF(Lookup_PestUse!$B$1:$B$876='Input Data'!$C$12,ROW(Lookup_PestUse!$B$1:$B$876)),ROW(Lookup_PestUse!585:585)),1))</f>
        <v/>
      </c>
    </row>
    <row r="500" spans="1:1" x14ac:dyDescent="0.2">
      <c r="A500" s="159" t="str">
        <f t="array" ref="A500">IF(ISERROR(INDEX(Lookup_PestUse!$A$1:$D$876,SMALL(IF(Lookup_PestUse!$B$1:$B$876='Input Data'!$C$12,ROW(Lookup_PestUse!$B$1:$B$876)),ROW(Lookup_PestUse!586:586)),1)),"",INDEX(Lookup_PestUse!$A$1:$B$876,SMALL(IF(Lookup_PestUse!$B$1:$B$876='Input Data'!$C$12,ROW(Lookup_PestUse!$B$1:$B$876)),ROW(Lookup_PestUse!586:586)),1))</f>
        <v/>
      </c>
    </row>
    <row r="501" spans="1:1" x14ac:dyDescent="0.2">
      <c r="A501" s="159" t="str">
        <f t="array" ref="A501">IF(ISERROR(INDEX(Lookup_PestUse!$A$1:$D$876,SMALL(IF(Lookup_PestUse!$B$1:$B$876='Input Data'!$C$12,ROW(Lookup_PestUse!$B$1:$B$876)),ROW(Lookup_PestUse!587:587)),1)),"",INDEX(Lookup_PestUse!$A$1:$B$876,SMALL(IF(Lookup_PestUse!$B$1:$B$876='Input Data'!$C$12,ROW(Lookup_PestUse!$B$1:$B$876)),ROW(Lookup_PestUse!587:587)),1))</f>
        <v/>
      </c>
    </row>
    <row r="502" spans="1:1" x14ac:dyDescent="0.2">
      <c r="A502" s="159" t="str">
        <f t="array" ref="A502">IF(ISERROR(INDEX(Lookup_PestUse!$A$1:$D$876,SMALL(IF(Lookup_PestUse!$B$1:$B$876='Input Data'!$C$12,ROW(Lookup_PestUse!$B$1:$B$876)),ROW(Lookup_PestUse!588:588)),1)),"",INDEX(Lookup_PestUse!$A$1:$B$876,SMALL(IF(Lookup_PestUse!$B$1:$B$876='Input Data'!$C$12,ROW(Lookup_PestUse!$B$1:$B$876)),ROW(Lookup_PestUse!588:588)),1))</f>
        <v/>
      </c>
    </row>
    <row r="503" spans="1:1" x14ac:dyDescent="0.2">
      <c r="A503" s="159" t="str">
        <f t="array" ref="A503">IF(ISERROR(INDEX(Lookup_PestUse!$A$1:$D$876,SMALL(IF(Lookup_PestUse!$B$1:$B$876='Input Data'!$C$12,ROW(Lookup_PestUse!$B$1:$B$876)),ROW(Lookup_PestUse!589:589)),1)),"",INDEX(Lookup_PestUse!$A$1:$B$876,SMALL(IF(Lookup_PestUse!$B$1:$B$876='Input Data'!$C$12,ROW(Lookup_PestUse!$B$1:$B$876)),ROW(Lookup_PestUse!589:589)),1))</f>
        <v/>
      </c>
    </row>
    <row r="504" spans="1:1" x14ac:dyDescent="0.2">
      <c r="A504" s="159" t="str">
        <f t="array" ref="A504">IF(ISERROR(INDEX(Lookup_PestUse!$A$1:$D$876,SMALL(IF(Lookup_PestUse!$B$1:$B$876='Input Data'!$C$12,ROW(Lookup_PestUse!$B$1:$B$876)),ROW(Lookup_PestUse!590:590)),1)),"",INDEX(Lookup_PestUse!$A$1:$B$876,SMALL(IF(Lookup_PestUse!$B$1:$B$876='Input Data'!$C$12,ROW(Lookup_PestUse!$B$1:$B$876)),ROW(Lookup_PestUse!590:590)),1))</f>
        <v/>
      </c>
    </row>
    <row r="505" spans="1:1" x14ac:dyDescent="0.2">
      <c r="A505" s="159" t="str">
        <f t="array" ref="A505">IF(ISERROR(INDEX(Lookup_PestUse!$A$1:$D$876,SMALL(IF(Lookup_PestUse!$B$1:$B$876='Input Data'!$C$12,ROW(Lookup_PestUse!$B$1:$B$876)),ROW(Lookup_PestUse!591:591)),1)),"",INDEX(Lookup_PestUse!$A$1:$B$876,SMALL(IF(Lookup_PestUse!$B$1:$B$876='Input Data'!$C$12,ROW(Lookup_PestUse!$B$1:$B$876)),ROW(Lookup_PestUse!591:591)),1))</f>
        <v/>
      </c>
    </row>
    <row r="506" spans="1:1" x14ac:dyDescent="0.2">
      <c r="A506" s="159" t="str">
        <f t="array" ref="A506">IF(ISERROR(INDEX(Lookup_PestUse!$A$1:$D$876,SMALL(IF(Lookup_PestUse!$B$1:$B$876='Input Data'!$C$12,ROW(Lookup_PestUse!$B$1:$B$876)),ROW(Lookup_PestUse!592:592)),1)),"",INDEX(Lookup_PestUse!$A$1:$B$876,SMALL(IF(Lookup_PestUse!$B$1:$B$876='Input Data'!$C$12,ROW(Lookup_PestUse!$B$1:$B$876)),ROW(Lookup_PestUse!592:592)),1))</f>
        <v/>
      </c>
    </row>
    <row r="507" spans="1:1" x14ac:dyDescent="0.2">
      <c r="A507" s="159" t="str">
        <f t="array" ref="A507">IF(ISERROR(INDEX(Lookup_PestUse!$A$1:$D$876,SMALL(IF(Lookup_PestUse!$B$1:$B$876='Input Data'!$C$12,ROW(Lookup_PestUse!$B$1:$B$876)),ROW(Lookup_PestUse!593:593)),1)),"",INDEX(Lookup_PestUse!$A$1:$B$876,SMALL(IF(Lookup_PestUse!$B$1:$B$876='Input Data'!$C$12,ROW(Lookup_PestUse!$B$1:$B$876)),ROW(Lookup_PestUse!593:593)),1))</f>
        <v/>
      </c>
    </row>
    <row r="508" spans="1:1" x14ac:dyDescent="0.2">
      <c r="A508" s="159" t="str">
        <f t="array" ref="A508">IF(ISERROR(INDEX(Lookup_PestUse!$A$1:$D$876,SMALL(IF(Lookup_PestUse!$B$1:$B$876='Input Data'!$C$12,ROW(Lookup_PestUse!$B$1:$B$876)),ROW(Lookup_PestUse!594:594)),1)),"",INDEX(Lookup_PestUse!$A$1:$B$876,SMALL(IF(Lookup_PestUse!$B$1:$B$876='Input Data'!$C$12,ROW(Lookup_PestUse!$B$1:$B$876)),ROW(Lookup_PestUse!594:594)),1))</f>
        <v/>
      </c>
    </row>
    <row r="509" spans="1:1" x14ac:dyDescent="0.2">
      <c r="A509" s="159" t="str">
        <f t="array" ref="A509">IF(ISERROR(INDEX(Lookup_PestUse!$A$1:$D$876,SMALL(IF(Lookup_PestUse!$B$1:$B$876='Input Data'!$C$12,ROW(Lookup_PestUse!$B$1:$B$876)),ROW(Lookup_PestUse!595:595)),1)),"",INDEX(Lookup_PestUse!$A$1:$B$876,SMALL(IF(Lookup_PestUse!$B$1:$B$876='Input Data'!$C$12,ROW(Lookup_PestUse!$B$1:$B$876)),ROW(Lookup_PestUse!595:595)),1))</f>
        <v/>
      </c>
    </row>
    <row r="510" spans="1:1" x14ac:dyDescent="0.2">
      <c r="A510" s="159" t="str">
        <f t="array" ref="A510">IF(ISERROR(INDEX(Lookup_PestUse!$A$1:$D$876,SMALL(IF(Lookup_PestUse!$B$1:$B$876='Input Data'!$C$12,ROW(Lookup_PestUse!$B$1:$B$876)),ROW(Lookup_PestUse!596:596)),1)),"",INDEX(Lookup_PestUse!$A$1:$B$876,SMALL(IF(Lookup_PestUse!$B$1:$B$876='Input Data'!$C$12,ROW(Lookup_PestUse!$B$1:$B$876)),ROW(Lookup_PestUse!596:596)),1))</f>
        <v/>
      </c>
    </row>
    <row r="511" spans="1:1" x14ac:dyDescent="0.2">
      <c r="A511" s="159" t="str">
        <f t="array" ref="A511">IF(ISERROR(INDEX(Lookup_PestUse!$A$1:$D$876,SMALL(IF(Lookup_PestUse!$B$1:$B$876='Input Data'!$C$12,ROW(Lookup_PestUse!$B$1:$B$876)),ROW(Lookup_PestUse!597:597)),1)),"",INDEX(Lookup_PestUse!$A$1:$B$876,SMALL(IF(Lookup_PestUse!$B$1:$B$876='Input Data'!$C$12,ROW(Lookup_PestUse!$B$1:$B$876)),ROW(Lookup_PestUse!597:597)),1))</f>
        <v/>
      </c>
    </row>
    <row r="512" spans="1:1" x14ac:dyDescent="0.2">
      <c r="A512" s="159" t="str">
        <f t="array" ref="A512">IF(ISERROR(INDEX(Lookup_PestUse!$A$1:$D$876,SMALL(IF(Lookup_PestUse!$B$1:$B$876='Input Data'!$C$12,ROW(Lookup_PestUse!$B$1:$B$876)),ROW(Lookup_PestUse!598:598)),1)),"",INDEX(Lookup_PestUse!$A$1:$B$876,SMALL(IF(Lookup_PestUse!$B$1:$B$876='Input Data'!$C$12,ROW(Lookup_PestUse!$B$1:$B$876)),ROW(Lookup_PestUse!598:598)),1))</f>
        <v/>
      </c>
    </row>
    <row r="513" spans="1:1" x14ac:dyDescent="0.2">
      <c r="A513" s="159" t="str">
        <f t="array" ref="A513">IF(ISERROR(INDEX(Lookup_PestUse!$A$1:$D$876,SMALL(IF(Lookup_PestUse!$B$1:$B$876='Input Data'!$C$12,ROW(Lookup_PestUse!$B$1:$B$876)),ROW(Lookup_PestUse!599:599)),1)),"",INDEX(Lookup_PestUse!$A$1:$B$876,SMALL(IF(Lookup_PestUse!$B$1:$B$876='Input Data'!$C$12,ROW(Lookup_PestUse!$B$1:$B$876)),ROW(Lookup_PestUse!599:599)),1))</f>
        <v/>
      </c>
    </row>
    <row r="514" spans="1:1" x14ac:dyDescent="0.2">
      <c r="A514" s="159" t="str">
        <f t="array" ref="A514">IF(ISERROR(INDEX(Lookup_PestUse!$A$1:$D$876,SMALL(IF(Lookup_PestUse!$B$1:$B$876='Input Data'!$C$12,ROW(Lookup_PestUse!$B$1:$B$876)),ROW(Lookup_PestUse!600:600)),1)),"",INDEX(Lookup_PestUse!$A$1:$B$876,SMALL(IF(Lookup_PestUse!$B$1:$B$876='Input Data'!$C$12,ROW(Lookup_PestUse!$B$1:$B$876)),ROW(Lookup_PestUse!600:600)),1))</f>
        <v/>
      </c>
    </row>
    <row r="515" spans="1:1" x14ac:dyDescent="0.2">
      <c r="A515" s="159" t="str">
        <f t="array" ref="A515">IF(ISERROR(INDEX(Lookup_PestUse!$A$1:$D$876,SMALL(IF(Lookup_PestUse!$B$1:$B$876='Input Data'!$C$12,ROW(Lookup_PestUse!$B$1:$B$876)),ROW(Lookup_PestUse!601:601)),1)),"",INDEX(Lookup_PestUse!$A$1:$B$876,SMALL(IF(Lookup_PestUse!$B$1:$B$876='Input Data'!$C$12,ROW(Lookup_PestUse!$B$1:$B$876)),ROW(Lookup_PestUse!601:601)),1))</f>
        <v/>
      </c>
    </row>
    <row r="516" spans="1:1" x14ac:dyDescent="0.2">
      <c r="A516" s="159" t="str">
        <f t="array" ref="A516">IF(ISERROR(INDEX(Lookup_PestUse!$A$1:$D$876,SMALL(IF(Lookup_PestUse!$B$1:$B$876='Input Data'!$C$12,ROW(Lookup_PestUse!$B$1:$B$876)),ROW(Lookup_PestUse!602:602)),1)),"",INDEX(Lookup_PestUse!$A$1:$B$876,SMALL(IF(Lookup_PestUse!$B$1:$B$876='Input Data'!$C$12,ROW(Lookup_PestUse!$B$1:$B$876)),ROW(Lookup_PestUse!602:602)),1))</f>
        <v/>
      </c>
    </row>
    <row r="517" spans="1:1" x14ac:dyDescent="0.2">
      <c r="A517" s="159" t="str">
        <f t="array" ref="A517">IF(ISERROR(INDEX(Lookup_PestUse!$A$1:$D$876,SMALL(IF(Lookup_PestUse!$B$1:$B$876='Input Data'!$C$12,ROW(Lookup_PestUse!$B$1:$B$876)),ROW(Lookup_PestUse!603:603)),1)),"",INDEX(Lookup_PestUse!$A$1:$B$876,SMALL(IF(Lookup_PestUse!$B$1:$B$876='Input Data'!$C$12,ROW(Lookup_PestUse!$B$1:$B$876)),ROW(Lookup_PestUse!603:603)),1))</f>
        <v/>
      </c>
    </row>
    <row r="518" spans="1:1" x14ac:dyDescent="0.2">
      <c r="A518" s="159" t="str">
        <f t="array" ref="A518">IF(ISERROR(INDEX(Lookup_PestUse!$A$1:$D$876,SMALL(IF(Lookup_PestUse!$B$1:$B$876='Input Data'!$C$12,ROW(Lookup_PestUse!$B$1:$B$876)),ROW(Lookup_PestUse!604:604)),1)),"",INDEX(Lookup_PestUse!$A$1:$B$876,SMALL(IF(Lookup_PestUse!$B$1:$B$876='Input Data'!$C$12,ROW(Lookup_PestUse!$B$1:$B$876)),ROW(Lookup_PestUse!604:604)),1))</f>
        <v/>
      </c>
    </row>
    <row r="519" spans="1:1" x14ac:dyDescent="0.2">
      <c r="A519" s="159" t="str">
        <f t="array" ref="A519">IF(ISERROR(INDEX(Lookup_PestUse!$A$1:$D$876,SMALL(IF(Lookup_PestUse!$B$1:$B$876='Input Data'!$C$12,ROW(Lookup_PestUse!$B$1:$B$876)),ROW(Lookup_PestUse!605:605)),1)),"",INDEX(Lookup_PestUse!$A$1:$B$876,SMALL(IF(Lookup_PestUse!$B$1:$B$876='Input Data'!$C$12,ROW(Lookup_PestUse!$B$1:$B$876)),ROW(Lookup_PestUse!605:605)),1))</f>
        <v/>
      </c>
    </row>
    <row r="520" spans="1:1" x14ac:dyDescent="0.2">
      <c r="A520" s="159" t="str">
        <f t="array" ref="A520">IF(ISERROR(INDEX(Lookup_PestUse!$A$1:$D$876,SMALL(IF(Lookup_PestUse!$B$1:$B$876='Input Data'!$C$12,ROW(Lookup_PestUse!$B$1:$B$876)),ROW(Lookup_PestUse!606:606)),1)),"",INDEX(Lookup_PestUse!$A$1:$B$876,SMALL(IF(Lookup_PestUse!$B$1:$B$876='Input Data'!$C$12,ROW(Lookup_PestUse!$B$1:$B$876)),ROW(Lookup_PestUse!606:606)),1))</f>
        <v/>
      </c>
    </row>
    <row r="521" spans="1:1" x14ac:dyDescent="0.2">
      <c r="A521" s="159" t="str">
        <f t="array" ref="A521">IF(ISERROR(INDEX(Lookup_PestUse!$A$1:$D$876,SMALL(IF(Lookup_PestUse!$B$1:$B$876='Input Data'!$C$12,ROW(Lookup_PestUse!$B$1:$B$876)),ROW(Lookup_PestUse!607:607)),1)),"",INDEX(Lookup_PestUse!$A$1:$B$876,SMALL(IF(Lookup_PestUse!$B$1:$B$876='Input Data'!$C$12,ROW(Lookup_PestUse!$B$1:$B$876)),ROW(Lookup_PestUse!607:607)),1))</f>
        <v/>
      </c>
    </row>
    <row r="522" spans="1:1" x14ac:dyDescent="0.2">
      <c r="A522" s="159" t="str">
        <f t="array" ref="A522">IF(ISERROR(INDEX(Lookup_PestUse!$A$1:$D$876,SMALL(IF(Lookup_PestUse!$B$1:$B$876='Input Data'!$C$12,ROW(Lookup_PestUse!$B$1:$B$876)),ROW(Lookup_PestUse!608:608)),1)),"",INDEX(Lookup_PestUse!$A$1:$B$876,SMALL(IF(Lookup_PestUse!$B$1:$B$876='Input Data'!$C$12,ROW(Lookup_PestUse!$B$1:$B$876)),ROW(Lookup_PestUse!608:608)),1))</f>
        <v/>
      </c>
    </row>
    <row r="523" spans="1:1" x14ac:dyDescent="0.2">
      <c r="A523" s="159" t="str">
        <f t="array" ref="A523">IF(ISERROR(INDEX(Lookup_PestUse!$A$1:$D$876,SMALL(IF(Lookup_PestUse!$B$1:$B$876='Input Data'!$C$12,ROW(Lookup_PestUse!$B$1:$B$876)),ROW(Lookup_PestUse!609:609)),1)),"",INDEX(Lookup_PestUse!$A$1:$B$876,SMALL(IF(Lookup_PestUse!$B$1:$B$876='Input Data'!$C$12,ROW(Lookup_PestUse!$B$1:$B$876)),ROW(Lookup_PestUse!609:609)),1))</f>
        <v/>
      </c>
    </row>
    <row r="524" spans="1:1" x14ac:dyDescent="0.2">
      <c r="A524" s="159" t="str">
        <f t="array" ref="A524">IF(ISERROR(INDEX(Lookup_PestUse!$A$1:$D$876,SMALL(IF(Lookup_PestUse!$B$1:$B$876='Input Data'!$C$12,ROW(Lookup_PestUse!$B$1:$B$876)),ROW(Lookup_PestUse!610:610)),1)),"",INDEX(Lookup_PestUse!$A$1:$B$876,SMALL(IF(Lookup_PestUse!$B$1:$B$876='Input Data'!$C$12,ROW(Lookup_PestUse!$B$1:$B$876)),ROW(Lookup_PestUse!610:610)),1))</f>
        <v/>
      </c>
    </row>
    <row r="525" spans="1:1" x14ac:dyDescent="0.2">
      <c r="A525" s="159" t="str">
        <f t="array" ref="A525">IF(ISERROR(INDEX(Lookup_PestUse!$A$1:$D$876,SMALL(IF(Lookup_PestUse!$B$1:$B$876='Input Data'!$C$12,ROW(Lookup_PestUse!$B$1:$B$876)),ROW(Lookup_PestUse!611:611)),1)),"",INDEX(Lookup_PestUse!$A$1:$B$876,SMALL(IF(Lookup_PestUse!$B$1:$B$876='Input Data'!$C$12,ROW(Lookup_PestUse!$B$1:$B$876)),ROW(Lookup_PestUse!611:611)),1))</f>
        <v/>
      </c>
    </row>
    <row r="526" spans="1:1" x14ac:dyDescent="0.2">
      <c r="A526" s="159" t="str">
        <f t="array" ref="A526">IF(ISERROR(INDEX(Lookup_PestUse!$A$1:$D$876,SMALL(IF(Lookup_PestUse!$B$1:$B$876='Input Data'!$C$12,ROW(Lookup_PestUse!$B$1:$B$876)),ROW(Lookup_PestUse!612:612)),1)),"",INDEX(Lookup_PestUse!$A$1:$B$876,SMALL(IF(Lookup_PestUse!$B$1:$B$876='Input Data'!$C$12,ROW(Lookup_PestUse!$B$1:$B$876)),ROW(Lookup_PestUse!612:612)),1))</f>
        <v/>
      </c>
    </row>
    <row r="527" spans="1:1" x14ac:dyDescent="0.2">
      <c r="A527" s="159" t="str">
        <f t="array" ref="A527">IF(ISERROR(INDEX(Lookup_PestUse!$A$1:$D$876,SMALL(IF(Lookup_PestUse!$B$1:$B$876='Input Data'!$C$12,ROW(Lookup_PestUse!$B$1:$B$876)),ROW(Lookup_PestUse!613:613)),1)),"",INDEX(Lookup_PestUse!$A$1:$B$876,SMALL(IF(Lookup_PestUse!$B$1:$B$876='Input Data'!$C$12,ROW(Lookup_PestUse!$B$1:$B$876)),ROW(Lookup_PestUse!613:613)),1))</f>
        <v/>
      </c>
    </row>
    <row r="528" spans="1:1" x14ac:dyDescent="0.2">
      <c r="A528" s="159" t="str">
        <f t="array" ref="A528">IF(ISERROR(INDEX(Lookup_PestUse!$A$1:$D$876,SMALL(IF(Lookup_PestUse!$B$1:$B$876='Input Data'!$C$12,ROW(Lookup_PestUse!$B$1:$B$876)),ROW(Lookup_PestUse!614:614)),1)),"",INDEX(Lookup_PestUse!$A$1:$B$876,SMALL(IF(Lookup_PestUse!$B$1:$B$876='Input Data'!$C$12,ROW(Lookup_PestUse!$B$1:$B$876)),ROW(Lookup_PestUse!614:614)),1))</f>
        <v/>
      </c>
    </row>
    <row r="529" spans="1:1" x14ac:dyDescent="0.2">
      <c r="A529" s="159" t="str">
        <f t="array" ref="A529">IF(ISERROR(INDEX(Lookup_PestUse!$A$1:$D$876,SMALL(IF(Lookup_PestUse!$B$1:$B$876='Input Data'!$C$12,ROW(Lookup_PestUse!$B$1:$B$876)),ROW(Lookup_PestUse!615:615)),1)),"",INDEX(Lookup_PestUse!$A$1:$B$876,SMALL(IF(Lookup_PestUse!$B$1:$B$876='Input Data'!$C$12,ROW(Lookup_PestUse!$B$1:$B$876)),ROW(Lookup_PestUse!615:615)),1))</f>
        <v/>
      </c>
    </row>
    <row r="530" spans="1:1" x14ac:dyDescent="0.2">
      <c r="A530" s="159" t="str">
        <f t="array" ref="A530">IF(ISERROR(INDEX(Lookup_PestUse!$A$1:$D$876,SMALL(IF(Lookup_PestUse!$B$1:$B$876='Input Data'!$C$12,ROW(Lookup_PestUse!$B$1:$B$876)),ROW(Lookup_PestUse!616:616)),1)),"",INDEX(Lookup_PestUse!$A$1:$B$876,SMALL(IF(Lookup_PestUse!$B$1:$B$876='Input Data'!$C$12,ROW(Lookup_PestUse!$B$1:$B$876)),ROW(Lookup_PestUse!616:616)),1))</f>
        <v/>
      </c>
    </row>
    <row r="531" spans="1:1" x14ac:dyDescent="0.2">
      <c r="A531" s="159" t="str">
        <f t="array" ref="A531">IF(ISERROR(INDEX(Lookup_PestUse!$A$1:$D$876,SMALL(IF(Lookup_PestUse!$B$1:$B$876='Input Data'!$C$12,ROW(Lookup_PestUse!$B$1:$B$876)),ROW(Lookup_PestUse!617:617)),1)),"",INDEX(Lookup_PestUse!$A$1:$B$876,SMALL(IF(Lookup_PestUse!$B$1:$B$876='Input Data'!$C$12,ROW(Lookup_PestUse!$B$1:$B$876)),ROW(Lookup_PestUse!617:617)),1))</f>
        <v/>
      </c>
    </row>
    <row r="532" spans="1:1" x14ac:dyDescent="0.2">
      <c r="A532" s="159" t="str">
        <f t="array" ref="A532">IF(ISERROR(INDEX(Lookup_PestUse!$A$1:$D$876,SMALL(IF(Lookup_PestUse!$B$1:$B$876='Input Data'!$C$12,ROW(Lookup_PestUse!$B$1:$B$876)),ROW(Lookup_PestUse!618:618)),1)),"",INDEX(Lookup_PestUse!$A$1:$B$876,SMALL(IF(Lookup_PestUse!$B$1:$B$876='Input Data'!$C$12,ROW(Lookup_PestUse!$B$1:$B$876)),ROW(Lookup_PestUse!618:618)),1))</f>
        <v/>
      </c>
    </row>
    <row r="533" spans="1:1" x14ac:dyDescent="0.2">
      <c r="A533" s="159" t="str">
        <f t="array" ref="A533">IF(ISERROR(INDEX(Lookup_PestUse!$A$1:$D$876,SMALL(IF(Lookup_PestUse!$B$1:$B$876='Input Data'!$C$12,ROW(Lookup_PestUse!$B$1:$B$876)),ROW(Lookup_PestUse!619:619)),1)),"",INDEX(Lookup_PestUse!$A$1:$B$876,SMALL(IF(Lookup_PestUse!$B$1:$B$876='Input Data'!$C$12,ROW(Lookup_PestUse!$B$1:$B$876)),ROW(Lookup_PestUse!619:619)),1))</f>
        <v/>
      </c>
    </row>
    <row r="534" spans="1:1" x14ac:dyDescent="0.2">
      <c r="A534" s="159" t="str">
        <f t="array" ref="A534">IF(ISERROR(INDEX(Lookup_PestUse!$A$1:$D$876,SMALL(IF(Lookup_PestUse!$B$1:$B$876='Input Data'!$C$12,ROW(Lookup_PestUse!$B$1:$B$876)),ROW(Lookup_PestUse!620:620)),1)),"",INDEX(Lookup_PestUse!$A$1:$B$876,SMALL(IF(Lookup_PestUse!$B$1:$B$876='Input Data'!$C$12,ROW(Lookup_PestUse!$B$1:$B$876)),ROW(Lookup_PestUse!620:620)),1))</f>
        <v/>
      </c>
    </row>
    <row r="535" spans="1:1" x14ac:dyDescent="0.2">
      <c r="A535" s="159" t="str">
        <f t="array" ref="A535">IF(ISERROR(INDEX(Lookup_PestUse!$A$1:$D$876,SMALL(IF(Lookup_PestUse!$B$1:$B$876='Input Data'!$C$12,ROW(Lookup_PestUse!$B$1:$B$876)),ROW(Lookup_PestUse!621:621)),1)),"",INDEX(Lookup_PestUse!$A$1:$B$876,SMALL(IF(Lookup_PestUse!$B$1:$B$876='Input Data'!$C$12,ROW(Lookup_PestUse!$B$1:$B$876)),ROW(Lookup_PestUse!621:621)),1))</f>
        <v/>
      </c>
    </row>
    <row r="536" spans="1:1" x14ac:dyDescent="0.2">
      <c r="A536" s="159" t="str">
        <f t="array" ref="A536">IF(ISERROR(INDEX(Lookup_PestUse!$A$1:$D$876,SMALL(IF(Lookup_PestUse!$B$1:$B$876='Input Data'!$C$12,ROW(Lookup_PestUse!$B$1:$B$876)),ROW(Lookup_PestUse!622:622)),1)),"",INDEX(Lookup_PestUse!$A$1:$B$876,SMALL(IF(Lookup_PestUse!$B$1:$B$876='Input Data'!$C$12,ROW(Lookup_PestUse!$B$1:$B$876)),ROW(Lookup_PestUse!622:622)),1))</f>
        <v/>
      </c>
    </row>
    <row r="537" spans="1:1" x14ac:dyDescent="0.2">
      <c r="A537" s="159" t="str">
        <f t="array" ref="A537">IF(ISERROR(INDEX(Lookup_PestUse!$A$1:$D$876,SMALL(IF(Lookup_PestUse!$B$1:$B$876='Input Data'!$C$12,ROW(Lookup_PestUse!$B$1:$B$876)),ROW(Lookup_PestUse!623:623)),1)),"",INDEX(Lookup_PestUse!$A$1:$B$876,SMALL(IF(Lookup_PestUse!$B$1:$B$876='Input Data'!$C$12,ROW(Lookup_PestUse!$B$1:$B$876)),ROW(Lookup_PestUse!623:623)),1))</f>
        <v/>
      </c>
    </row>
    <row r="538" spans="1:1" x14ac:dyDescent="0.2">
      <c r="A538" s="159" t="str">
        <f t="array" ref="A538">IF(ISERROR(INDEX(Lookup_PestUse!$A$1:$D$876,SMALL(IF(Lookup_PestUse!$B$1:$B$876='Input Data'!$C$12,ROW(Lookup_PestUse!$B$1:$B$876)),ROW(Lookup_PestUse!624:624)),1)),"",INDEX(Lookup_PestUse!$A$1:$B$876,SMALL(IF(Lookup_PestUse!$B$1:$B$876='Input Data'!$C$12,ROW(Lookup_PestUse!$B$1:$B$876)),ROW(Lookup_PestUse!624:624)),1))</f>
        <v/>
      </c>
    </row>
    <row r="539" spans="1:1" x14ac:dyDescent="0.2">
      <c r="A539" s="159" t="str">
        <f t="array" ref="A539">IF(ISERROR(INDEX(Lookup_PestUse!$A$1:$D$876,SMALL(IF(Lookup_PestUse!$B$1:$B$876='Input Data'!$C$12,ROW(Lookup_PestUse!$B$1:$B$876)),ROW(Lookup_PestUse!625:625)),1)),"",INDEX(Lookup_PestUse!$A$1:$B$876,SMALL(IF(Lookup_PestUse!$B$1:$B$876='Input Data'!$C$12,ROW(Lookup_PestUse!$B$1:$B$876)),ROW(Lookup_PestUse!625:625)),1))</f>
        <v/>
      </c>
    </row>
    <row r="540" spans="1:1" x14ac:dyDescent="0.2">
      <c r="A540" s="159" t="str">
        <f t="array" ref="A540">IF(ISERROR(INDEX(Lookup_PestUse!$A$1:$D$876,SMALL(IF(Lookup_PestUse!$B$1:$B$876='Input Data'!$C$12,ROW(Lookup_PestUse!$B$1:$B$876)),ROW(Lookup_PestUse!626:626)),1)),"",INDEX(Lookup_PestUse!$A$1:$B$876,SMALL(IF(Lookup_PestUse!$B$1:$B$876='Input Data'!$C$12,ROW(Lookup_PestUse!$B$1:$B$876)),ROW(Lookup_PestUse!626:626)),1))</f>
        <v/>
      </c>
    </row>
    <row r="541" spans="1:1" x14ac:dyDescent="0.2">
      <c r="A541" s="159" t="str">
        <f t="array" ref="A541">IF(ISERROR(INDEX(Lookup_PestUse!$A$1:$D$876,SMALL(IF(Lookup_PestUse!$B$1:$B$876='Input Data'!$C$12,ROW(Lookup_PestUse!$B$1:$B$876)),ROW(Lookup_PestUse!627:627)),1)),"",INDEX(Lookup_PestUse!$A$1:$B$876,SMALL(IF(Lookup_PestUse!$B$1:$B$876='Input Data'!$C$12,ROW(Lookup_PestUse!$B$1:$B$876)),ROW(Lookup_PestUse!627:627)),1))</f>
        <v/>
      </c>
    </row>
    <row r="542" spans="1:1" x14ac:dyDescent="0.2">
      <c r="A542" s="159" t="str">
        <f t="array" ref="A542">IF(ISERROR(INDEX(Lookup_PestUse!$A$1:$D$876,SMALL(IF(Lookup_PestUse!$B$1:$B$876='Input Data'!$C$12,ROW(Lookup_PestUse!$B$1:$B$876)),ROW(Lookup_PestUse!628:628)),1)),"",INDEX(Lookup_PestUse!$A$1:$B$876,SMALL(IF(Lookup_PestUse!$B$1:$B$876='Input Data'!$C$12,ROW(Lookup_PestUse!$B$1:$B$876)),ROW(Lookup_PestUse!628:628)),1))</f>
        <v/>
      </c>
    </row>
    <row r="543" spans="1:1" x14ac:dyDescent="0.2">
      <c r="A543" s="159" t="str">
        <f t="array" ref="A543">IF(ISERROR(INDEX(Lookup_PestUse!$A$1:$D$876,SMALL(IF(Lookup_PestUse!$B$1:$B$876='Input Data'!$C$12,ROW(Lookup_PestUse!$B$1:$B$876)),ROW(Lookup_PestUse!629:629)),1)),"",INDEX(Lookup_PestUse!$A$1:$B$876,SMALL(IF(Lookup_PestUse!$B$1:$B$876='Input Data'!$C$12,ROW(Lookup_PestUse!$B$1:$B$876)),ROW(Lookup_PestUse!629:629)),1))</f>
        <v/>
      </c>
    </row>
    <row r="544" spans="1:1" x14ac:dyDescent="0.2">
      <c r="A544" s="159" t="str">
        <f t="array" ref="A544">IF(ISERROR(INDEX(Lookup_PestUse!$A$1:$D$876,SMALL(IF(Lookup_PestUse!$B$1:$B$876='Input Data'!$C$12,ROW(Lookup_PestUse!$B$1:$B$876)),ROW(Lookup_PestUse!630:630)),1)),"",INDEX(Lookup_PestUse!$A$1:$B$876,SMALL(IF(Lookup_PestUse!$B$1:$B$876='Input Data'!$C$12,ROW(Lookup_PestUse!$B$1:$B$876)),ROW(Lookup_PestUse!630:630)),1))</f>
        <v/>
      </c>
    </row>
    <row r="545" spans="1:1" x14ac:dyDescent="0.2">
      <c r="A545" s="159" t="str">
        <f t="array" ref="A545">IF(ISERROR(INDEX(Lookup_PestUse!$A$1:$D$876,SMALL(IF(Lookup_PestUse!$B$1:$B$876='Input Data'!$C$12,ROW(Lookup_PestUse!$B$1:$B$876)),ROW(Lookup_PestUse!631:631)),1)),"",INDEX(Lookup_PestUse!$A$1:$B$876,SMALL(IF(Lookup_PestUse!$B$1:$B$876='Input Data'!$C$12,ROW(Lookup_PestUse!$B$1:$B$876)),ROW(Lookup_PestUse!631:631)),1))</f>
        <v/>
      </c>
    </row>
    <row r="546" spans="1:1" x14ac:dyDescent="0.2">
      <c r="A546" s="159" t="str">
        <f t="array" ref="A546">IF(ISERROR(INDEX(Lookup_PestUse!$A$1:$D$876,SMALL(IF(Lookup_PestUse!$B$1:$B$876='Input Data'!$C$12,ROW(Lookup_PestUse!$B$1:$B$876)),ROW(Lookup_PestUse!632:632)),1)),"",INDEX(Lookup_PestUse!$A$1:$B$876,SMALL(IF(Lookup_PestUse!$B$1:$B$876='Input Data'!$C$12,ROW(Lookup_PestUse!$B$1:$B$876)),ROW(Lookup_PestUse!632:632)),1))</f>
        <v/>
      </c>
    </row>
    <row r="547" spans="1:1" x14ac:dyDescent="0.2">
      <c r="A547" s="159" t="str">
        <f t="array" ref="A547">IF(ISERROR(INDEX(Lookup_PestUse!$A$1:$D$876,SMALL(IF(Lookup_PestUse!$B$1:$B$876='Input Data'!$C$12,ROW(Lookup_PestUse!$B$1:$B$876)),ROW(Lookup_PestUse!633:633)),1)),"",INDEX(Lookup_PestUse!$A$1:$B$876,SMALL(IF(Lookup_PestUse!$B$1:$B$876='Input Data'!$C$12,ROW(Lookup_PestUse!$B$1:$B$876)),ROW(Lookup_PestUse!633:633)),1))</f>
        <v/>
      </c>
    </row>
    <row r="548" spans="1:1" x14ac:dyDescent="0.2">
      <c r="A548" s="159" t="str">
        <f t="array" ref="A548">IF(ISERROR(INDEX(Lookup_PestUse!$A$1:$D$876,SMALL(IF(Lookup_PestUse!$B$1:$B$876='Input Data'!$C$12,ROW(Lookup_PestUse!$B$1:$B$876)),ROW(Lookup_PestUse!634:634)),1)),"",INDEX(Lookup_PestUse!$A$1:$B$876,SMALL(IF(Lookup_PestUse!$B$1:$B$876='Input Data'!$C$12,ROW(Lookup_PestUse!$B$1:$B$876)),ROW(Lookup_PestUse!634:634)),1))</f>
        <v/>
      </c>
    </row>
    <row r="549" spans="1:1" x14ac:dyDescent="0.2">
      <c r="A549" s="159" t="str">
        <f t="array" ref="A549">IF(ISERROR(INDEX(Lookup_PestUse!$A$1:$D$876,SMALL(IF(Lookup_PestUse!$B$1:$B$876='Input Data'!$C$12,ROW(Lookup_PestUse!$B$1:$B$876)),ROW(Lookup_PestUse!635:635)),1)),"",INDEX(Lookup_PestUse!$A$1:$B$876,SMALL(IF(Lookup_PestUse!$B$1:$B$876='Input Data'!$C$12,ROW(Lookup_PestUse!$B$1:$B$876)),ROW(Lookup_PestUse!635:635)),1))</f>
        <v/>
      </c>
    </row>
    <row r="550" spans="1:1" x14ac:dyDescent="0.2">
      <c r="A550" s="159" t="str">
        <f t="array" ref="A550">IF(ISERROR(INDEX(Lookup_PestUse!$A$1:$D$876,SMALL(IF(Lookup_PestUse!$B$1:$B$876='Input Data'!$C$12,ROW(Lookup_PestUse!$B$1:$B$876)),ROW(Lookup_PestUse!636:636)),1)),"",INDEX(Lookup_PestUse!$A$1:$B$876,SMALL(IF(Lookup_PestUse!$B$1:$B$876='Input Data'!$C$12,ROW(Lookup_PestUse!$B$1:$B$876)),ROW(Lookup_PestUse!636:636)),1))</f>
        <v/>
      </c>
    </row>
    <row r="551" spans="1:1" x14ac:dyDescent="0.2">
      <c r="A551" s="159" t="str">
        <f t="array" ref="A551">IF(ISERROR(INDEX(Lookup_PestUse!$A$1:$D$876,SMALL(IF(Lookup_PestUse!$B$1:$B$876='Input Data'!$C$12,ROW(Lookup_PestUse!$B$1:$B$876)),ROW(Lookup_PestUse!637:637)),1)),"",INDEX(Lookup_PestUse!$A$1:$B$876,SMALL(IF(Lookup_PestUse!$B$1:$B$876='Input Data'!$C$12,ROW(Lookup_PestUse!$B$1:$B$876)),ROW(Lookup_PestUse!637:637)),1))</f>
        <v/>
      </c>
    </row>
    <row r="552" spans="1:1" x14ac:dyDescent="0.2">
      <c r="A552" s="159" t="str">
        <f t="array" ref="A552">IF(ISERROR(INDEX(Lookup_PestUse!$A$1:$D$876,SMALL(IF(Lookup_PestUse!$B$1:$B$876='Input Data'!$C$12,ROW(Lookup_PestUse!$B$1:$B$876)),ROW(Lookup_PestUse!638:638)),1)),"",INDEX(Lookup_PestUse!$A$1:$B$876,SMALL(IF(Lookup_PestUse!$B$1:$B$876='Input Data'!$C$12,ROW(Lookup_PestUse!$B$1:$B$876)),ROW(Lookup_PestUse!638:638)),1))</f>
        <v/>
      </c>
    </row>
    <row r="553" spans="1:1" x14ac:dyDescent="0.2">
      <c r="A553" s="159" t="str">
        <f t="array" ref="A553">IF(ISERROR(INDEX(Lookup_PestUse!$A$1:$D$876,SMALL(IF(Lookup_PestUse!$B$1:$B$876='Input Data'!$C$12,ROW(Lookup_PestUse!$B$1:$B$876)),ROW(Lookup_PestUse!639:639)),1)),"",INDEX(Lookup_PestUse!$A$1:$B$876,SMALL(IF(Lookup_PestUse!$B$1:$B$876='Input Data'!$C$12,ROW(Lookup_PestUse!$B$1:$B$876)),ROW(Lookup_PestUse!639:639)),1))</f>
        <v/>
      </c>
    </row>
    <row r="554" spans="1:1" x14ac:dyDescent="0.2">
      <c r="A554" s="159" t="str">
        <f t="array" ref="A554">IF(ISERROR(INDEX(Lookup_PestUse!$A$1:$D$876,SMALL(IF(Lookup_PestUse!$B$1:$B$876='Input Data'!$C$12,ROW(Lookup_PestUse!$B$1:$B$876)),ROW(Lookup_PestUse!640:640)),1)),"",INDEX(Lookup_PestUse!$A$1:$B$876,SMALL(IF(Lookup_PestUse!$B$1:$B$876='Input Data'!$C$12,ROW(Lookup_PestUse!$B$1:$B$876)),ROW(Lookup_PestUse!640:640)),1))</f>
        <v/>
      </c>
    </row>
    <row r="555" spans="1:1" x14ac:dyDescent="0.2">
      <c r="A555" s="159" t="str">
        <f t="array" ref="A555">IF(ISERROR(INDEX(Lookup_PestUse!$A$1:$D$876,SMALL(IF(Lookup_PestUse!$B$1:$B$876='Input Data'!$C$12,ROW(Lookup_PestUse!$B$1:$B$876)),ROW(Lookup_PestUse!641:641)),1)),"",INDEX(Lookup_PestUse!$A$1:$B$876,SMALL(IF(Lookup_PestUse!$B$1:$B$876='Input Data'!$C$12,ROW(Lookup_PestUse!$B$1:$B$876)),ROW(Lookup_PestUse!641:641)),1))</f>
        <v/>
      </c>
    </row>
    <row r="556" spans="1:1" x14ac:dyDescent="0.2">
      <c r="A556" s="159" t="str">
        <f t="array" ref="A556">IF(ISERROR(INDEX(Lookup_PestUse!$A$1:$D$876,SMALL(IF(Lookup_PestUse!$B$1:$B$876='Input Data'!$C$12,ROW(Lookup_PestUse!$B$1:$B$876)),ROW(Lookup_PestUse!642:642)),1)),"",INDEX(Lookup_PestUse!$A$1:$B$876,SMALL(IF(Lookup_PestUse!$B$1:$B$876='Input Data'!$C$12,ROW(Lookup_PestUse!$B$1:$B$876)),ROW(Lookup_PestUse!642:642)),1))</f>
        <v/>
      </c>
    </row>
    <row r="557" spans="1:1" x14ac:dyDescent="0.2">
      <c r="A557" s="159" t="str">
        <f t="array" ref="A557">IF(ISERROR(INDEX(Lookup_PestUse!$A$1:$D$876,SMALL(IF(Lookup_PestUse!$B$1:$B$876='Input Data'!$C$12,ROW(Lookup_PestUse!$B$1:$B$876)),ROW(Lookup_PestUse!643:643)),1)),"",INDEX(Lookup_PestUse!$A$1:$B$876,SMALL(IF(Lookup_PestUse!$B$1:$B$876='Input Data'!$C$12,ROW(Lookup_PestUse!$B$1:$B$876)),ROW(Lookup_PestUse!643:643)),1))</f>
        <v/>
      </c>
    </row>
    <row r="558" spans="1:1" x14ac:dyDescent="0.2">
      <c r="A558" s="159" t="str">
        <f t="array" ref="A558">IF(ISERROR(INDEX(Lookup_PestUse!$A$1:$D$876,SMALL(IF(Lookup_PestUse!$B$1:$B$876='Input Data'!$C$12,ROW(Lookup_PestUse!$B$1:$B$876)),ROW(Lookup_PestUse!644:644)),1)),"",INDEX(Lookup_PestUse!$A$1:$B$876,SMALL(IF(Lookup_PestUse!$B$1:$B$876='Input Data'!$C$12,ROW(Lookup_PestUse!$B$1:$B$876)),ROW(Lookup_PestUse!644:644)),1))</f>
        <v/>
      </c>
    </row>
    <row r="559" spans="1:1" x14ac:dyDescent="0.2">
      <c r="A559" s="159" t="str">
        <f t="array" ref="A559">IF(ISERROR(INDEX(Lookup_PestUse!$A$1:$D$876,SMALL(IF(Lookup_PestUse!$B$1:$B$876='Input Data'!$C$12,ROW(Lookup_PestUse!$B$1:$B$876)),ROW(Lookup_PestUse!645:645)),1)),"",INDEX(Lookup_PestUse!$A$1:$B$876,SMALL(IF(Lookup_PestUse!$B$1:$B$876='Input Data'!$C$12,ROW(Lookup_PestUse!$B$1:$B$876)),ROW(Lookup_PestUse!645:645)),1))</f>
        <v/>
      </c>
    </row>
    <row r="560" spans="1:1" x14ac:dyDescent="0.2">
      <c r="A560" s="159" t="str">
        <f t="array" ref="A560">IF(ISERROR(INDEX(Lookup_PestUse!$A$1:$D$876,SMALL(IF(Lookup_PestUse!$B$1:$B$876='Input Data'!$C$12,ROW(Lookup_PestUse!$B$1:$B$876)),ROW(Lookup_PestUse!646:646)),1)),"",INDEX(Lookup_PestUse!$A$1:$B$876,SMALL(IF(Lookup_PestUse!$B$1:$B$876='Input Data'!$C$12,ROW(Lookup_PestUse!$B$1:$B$876)),ROW(Lookup_PestUse!646:646)),1))</f>
        <v/>
      </c>
    </row>
    <row r="561" spans="1:1" x14ac:dyDescent="0.2">
      <c r="A561" s="159" t="str">
        <f t="array" ref="A561">IF(ISERROR(INDEX(Lookup_PestUse!$A$1:$D$876,SMALL(IF(Lookup_PestUse!$B$1:$B$876='Input Data'!$C$12,ROW(Lookup_PestUse!$B$1:$B$876)),ROW(Lookup_PestUse!647:647)),1)),"",INDEX(Lookup_PestUse!$A$1:$B$876,SMALL(IF(Lookup_PestUse!$B$1:$B$876='Input Data'!$C$12,ROW(Lookup_PestUse!$B$1:$B$876)),ROW(Lookup_PestUse!647:647)),1))</f>
        <v/>
      </c>
    </row>
    <row r="562" spans="1:1" x14ac:dyDescent="0.2">
      <c r="A562" s="159" t="str">
        <f t="array" ref="A562">IF(ISERROR(INDEX(Lookup_PestUse!$A$1:$D$876,SMALL(IF(Lookup_PestUse!$B$1:$B$876='Input Data'!$C$12,ROW(Lookup_PestUse!$B$1:$B$876)),ROW(Lookup_PestUse!648:648)),1)),"",INDEX(Lookup_PestUse!$A$1:$B$876,SMALL(IF(Lookup_PestUse!$B$1:$B$876='Input Data'!$C$12,ROW(Lookup_PestUse!$B$1:$B$876)),ROW(Lookup_PestUse!648:648)),1))</f>
        <v/>
      </c>
    </row>
    <row r="563" spans="1:1" x14ac:dyDescent="0.2">
      <c r="A563" s="159" t="str">
        <f t="array" ref="A563">IF(ISERROR(INDEX(Lookup_PestUse!$A$1:$D$876,SMALL(IF(Lookup_PestUse!$B$1:$B$876='Input Data'!$C$12,ROW(Lookup_PestUse!$B$1:$B$876)),ROW(Lookup_PestUse!649:649)),1)),"",INDEX(Lookup_PestUse!$A$1:$B$876,SMALL(IF(Lookup_PestUse!$B$1:$B$876='Input Data'!$C$12,ROW(Lookup_PestUse!$B$1:$B$876)),ROW(Lookup_PestUse!649:649)),1))</f>
        <v/>
      </c>
    </row>
    <row r="564" spans="1:1" x14ac:dyDescent="0.2">
      <c r="A564" s="159" t="str">
        <f t="array" ref="A564">IF(ISERROR(INDEX(Lookup_PestUse!$A$1:$D$876,SMALL(IF(Lookup_PestUse!$B$1:$B$876='Input Data'!$C$12,ROW(Lookup_PestUse!$B$1:$B$876)),ROW(Lookup_PestUse!650:650)),1)),"",INDEX(Lookup_PestUse!$A$1:$B$876,SMALL(IF(Lookup_PestUse!$B$1:$B$876='Input Data'!$C$12,ROW(Lookup_PestUse!$B$1:$B$876)),ROW(Lookup_PestUse!650:650)),1))</f>
        <v/>
      </c>
    </row>
    <row r="565" spans="1:1" x14ac:dyDescent="0.2">
      <c r="A565" s="159" t="str">
        <f t="array" ref="A565">IF(ISERROR(INDEX(Lookup_PestUse!$A$1:$D$876,SMALL(IF(Lookup_PestUse!$B$1:$B$876='Input Data'!$C$12,ROW(Lookup_PestUse!$B$1:$B$876)),ROW(Lookup_PestUse!651:651)),1)),"",INDEX(Lookup_PestUse!$A$1:$B$876,SMALL(IF(Lookup_PestUse!$B$1:$B$876='Input Data'!$C$12,ROW(Lookup_PestUse!$B$1:$B$876)),ROW(Lookup_PestUse!651:651)),1))</f>
        <v/>
      </c>
    </row>
    <row r="566" spans="1:1" x14ac:dyDescent="0.2">
      <c r="A566" s="159" t="str">
        <f t="array" ref="A566">IF(ISERROR(INDEX(Lookup_PestUse!$A$1:$D$876,SMALL(IF(Lookup_PestUse!$B$1:$B$876='Input Data'!$C$12,ROW(Lookup_PestUse!$B$1:$B$876)),ROW(Lookup_PestUse!652:652)),1)),"",INDEX(Lookup_PestUse!$A$1:$B$876,SMALL(IF(Lookup_PestUse!$B$1:$B$876='Input Data'!$C$12,ROW(Lookup_PestUse!$B$1:$B$876)),ROW(Lookup_PestUse!652:652)),1))</f>
        <v/>
      </c>
    </row>
    <row r="567" spans="1:1" x14ac:dyDescent="0.2">
      <c r="A567" s="159" t="str">
        <f t="array" ref="A567">IF(ISERROR(INDEX(Lookup_PestUse!$A$1:$D$876,SMALL(IF(Lookup_PestUse!$B$1:$B$876='Input Data'!$C$12,ROW(Lookup_PestUse!$B$1:$B$876)),ROW(Lookup_PestUse!653:653)),1)),"",INDEX(Lookup_PestUse!$A$1:$B$876,SMALL(IF(Lookup_PestUse!$B$1:$B$876='Input Data'!$C$12,ROW(Lookup_PestUse!$B$1:$B$876)),ROW(Lookup_PestUse!653:653)),1))</f>
        <v/>
      </c>
    </row>
    <row r="568" spans="1:1" x14ac:dyDescent="0.2">
      <c r="A568" s="159" t="str">
        <f t="array" ref="A568">IF(ISERROR(INDEX(Lookup_PestUse!$A$1:$D$876,SMALL(IF(Lookup_PestUse!$B$1:$B$876='Input Data'!$C$12,ROW(Lookup_PestUse!$B$1:$B$876)),ROW(Lookup_PestUse!654:654)),1)),"",INDEX(Lookup_PestUse!$A$1:$B$876,SMALL(IF(Lookup_PestUse!$B$1:$B$876='Input Data'!$C$12,ROW(Lookup_PestUse!$B$1:$B$876)),ROW(Lookup_PestUse!654:654)),1))</f>
        <v/>
      </c>
    </row>
    <row r="569" spans="1:1" x14ac:dyDescent="0.2">
      <c r="A569" s="159" t="str">
        <f t="array" ref="A569">IF(ISERROR(INDEX(Lookup_PestUse!$A$1:$D$876,SMALL(IF(Lookup_PestUse!$B$1:$B$876='Input Data'!$C$12,ROW(Lookup_PestUse!$B$1:$B$876)),ROW(Lookup_PestUse!655:655)),1)),"",INDEX(Lookup_PestUse!$A$1:$B$876,SMALL(IF(Lookup_PestUse!$B$1:$B$876='Input Data'!$C$12,ROW(Lookup_PestUse!$B$1:$B$876)),ROW(Lookup_PestUse!655:655)),1))</f>
        <v/>
      </c>
    </row>
    <row r="570" spans="1:1" x14ac:dyDescent="0.2">
      <c r="A570" s="159" t="str">
        <f t="array" ref="A570">IF(ISERROR(INDEX(Lookup_PestUse!$A$1:$D$876,SMALL(IF(Lookup_PestUse!$B$1:$B$876='Input Data'!$C$12,ROW(Lookup_PestUse!$B$1:$B$876)),ROW(Lookup_PestUse!656:656)),1)),"",INDEX(Lookup_PestUse!$A$1:$B$876,SMALL(IF(Lookup_PestUse!$B$1:$B$876='Input Data'!$C$12,ROW(Lookup_PestUse!$B$1:$B$876)),ROW(Lookup_PestUse!656:656)),1))</f>
        <v/>
      </c>
    </row>
    <row r="571" spans="1:1" x14ac:dyDescent="0.2">
      <c r="A571" s="159" t="str">
        <f t="array" ref="A571">IF(ISERROR(INDEX(Lookup_PestUse!$A$1:$D$876,SMALL(IF(Lookup_PestUse!$B$1:$B$876='Input Data'!$C$12,ROW(Lookup_PestUse!$B$1:$B$876)),ROW(Lookup_PestUse!657:657)),1)),"",INDEX(Lookup_PestUse!$A$1:$B$876,SMALL(IF(Lookup_PestUse!$B$1:$B$876='Input Data'!$C$12,ROW(Lookup_PestUse!$B$1:$B$876)),ROW(Lookup_PestUse!657:657)),1))</f>
        <v/>
      </c>
    </row>
    <row r="572" spans="1:1" x14ac:dyDescent="0.2">
      <c r="A572" s="159" t="str">
        <f t="array" ref="A572">IF(ISERROR(INDEX(Lookup_PestUse!$A$1:$D$876,SMALL(IF(Lookup_PestUse!$B$1:$B$876='Input Data'!$C$12,ROW(Lookup_PestUse!$B$1:$B$876)),ROW(Lookup_PestUse!658:658)),1)),"",INDEX(Lookup_PestUse!$A$1:$B$876,SMALL(IF(Lookup_PestUse!$B$1:$B$876='Input Data'!$C$12,ROW(Lookup_PestUse!$B$1:$B$876)),ROW(Lookup_PestUse!658:658)),1))</f>
        <v/>
      </c>
    </row>
    <row r="573" spans="1:1" x14ac:dyDescent="0.2">
      <c r="A573" s="159" t="str">
        <f t="array" ref="A573">IF(ISERROR(INDEX(Lookup_PestUse!$A$1:$D$876,SMALL(IF(Lookup_PestUse!$B$1:$B$876='Input Data'!$C$12,ROW(Lookup_PestUse!$B$1:$B$876)),ROW(Lookup_PestUse!659:659)),1)),"",INDEX(Lookup_PestUse!$A$1:$B$876,SMALL(IF(Lookup_PestUse!$B$1:$B$876='Input Data'!$C$12,ROW(Lookup_PestUse!$B$1:$B$876)),ROW(Lookup_PestUse!659:659)),1))</f>
        <v/>
      </c>
    </row>
    <row r="574" spans="1:1" x14ac:dyDescent="0.2">
      <c r="A574" s="159" t="str">
        <f t="array" ref="A574">IF(ISERROR(INDEX(Lookup_PestUse!$A$1:$D$876,SMALL(IF(Lookup_PestUse!$B$1:$B$876='Input Data'!$C$12,ROW(Lookup_PestUse!$B$1:$B$876)),ROW(Lookup_PestUse!660:660)),1)),"",INDEX(Lookup_PestUse!$A$1:$B$876,SMALL(IF(Lookup_PestUse!$B$1:$B$876='Input Data'!$C$12,ROW(Lookup_PestUse!$B$1:$B$876)),ROW(Lookup_PestUse!660:660)),1))</f>
        <v/>
      </c>
    </row>
    <row r="575" spans="1:1" x14ac:dyDescent="0.2">
      <c r="A575" s="159" t="str">
        <f t="array" ref="A575">IF(ISERROR(INDEX(Lookup_PestUse!$A$1:$D$876,SMALL(IF(Lookup_PestUse!$B$1:$B$876='Input Data'!$C$12,ROW(Lookup_PestUse!$B$1:$B$876)),ROW(Lookup_PestUse!661:661)),1)),"",INDEX(Lookup_PestUse!$A$1:$B$876,SMALL(IF(Lookup_PestUse!$B$1:$B$876='Input Data'!$C$12,ROW(Lookup_PestUse!$B$1:$B$876)),ROW(Lookup_PestUse!661:661)),1))</f>
        <v/>
      </c>
    </row>
    <row r="576" spans="1:1" x14ac:dyDescent="0.2">
      <c r="A576" s="159" t="str">
        <f t="array" ref="A576">IF(ISERROR(INDEX(Lookup_PestUse!$A$1:$D$876,SMALL(IF(Lookup_PestUse!$B$1:$B$876='Input Data'!$C$12,ROW(Lookup_PestUse!$B$1:$B$876)),ROW(Lookup_PestUse!662:662)),1)),"",INDEX(Lookup_PestUse!$A$1:$B$876,SMALL(IF(Lookup_PestUse!$B$1:$B$876='Input Data'!$C$12,ROW(Lookup_PestUse!$B$1:$B$876)),ROW(Lookup_PestUse!662:662)),1))</f>
        <v/>
      </c>
    </row>
    <row r="577" spans="1:1" x14ac:dyDescent="0.2">
      <c r="A577" s="159" t="str">
        <f t="array" ref="A577">IF(ISERROR(INDEX(Lookup_PestUse!$A$1:$D$876,SMALL(IF(Lookup_PestUse!$B$1:$B$876='Input Data'!$C$12,ROW(Lookup_PestUse!$B$1:$B$876)),ROW(Lookup_PestUse!663:663)),1)),"",INDEX(Lookup_PestUse!$A$1:$B$876,SMALL(IF(Lookup_PestUse!$B$1:$B$876='Input Data'!$C$12,ROW(Lookup_PestUse!$B$1:$B$876)),ROW(Lookup_PestUse!663:663)),1))</f>
        <v/>
      </c>
    </row>
    <row r="578" spans="1:1" x14ac:dyDescent="0.2">
      <c r="A578" s="159" t="str">
        <f t="array" ref="A578">IF(ISERROR(INDEX(Lookup_PestUse!$A$1:$D$876,SMALL(IF(Lookup_PestUse!$B$1:$B$876='Input Data'!$C$12,ROW(Lookup_PestUse!$B$1:$B$876)),ROW(Lookup_PestUse!664:664)),1)),"",INDEX(Lookup_PestUse!$A$1:$B$876,SMALL(IF(Lookup_PestUse!$B$1:$B$876='Input Data'!$C$12,ROW(Lookup_PestUse!$B$1:$B$876)),ROW(Lookup_PestUse!664:664)),1))</f>
        <v/>
      </c>
    </row>
    <row r="579" spans="1:1" x14ac:dyDescent="0.2">
      <c r="A579" s="159" t="str">
        <f t="array" ref="A579">IF(ISERROR(INDEX(Lookup_PestUse!$A$1:$D$876,SMALL(IF(Lookup_PestUse!$B$1:$B$876='Input Data'!$C$12,ROW(Lookup_PestUse!$B$1:$B$876)),ROW(Lookup_PestUse!665:665)),1)),"",INDEX(Lookup_PestUse!$A$1:$B$876,SMALL(IF(Lookup_PestUse!$B$1:$B$876='Input Data'!$C$12,ROW(Lookup_PestUse!$B$1:$B$876)),ROW(Lookup_PestUse!665:665)),1))</f>
        <v/>
      </c>
    </row>
    <row r="580" spans="1:1" x14ac:dyDescent="0.2">
      <c r="A580" s="159" t="str">
        <f t="array" ref="A580">IF(ISERROR(INDEX(Lookup_PestUse!$A$1:$D$876,SMALL(IF(Lookup_PestUse!$B$1:$B$876='Input Data'!$C$12,ROW(Lookup_PestUse!$B$1:$B$876)),ROW(Lookup_PestUse!666:666)),1)),"",INDEX(Lookup_PestUse!$A$1:$B$876,SMALL(IF(Lookup_PestUse!$B$1:$B$876='Input Data'!$C$12,ROW(Lookup_PestUse!$B$1:$B$876)),ROW(Lookup_PestUse!666:666)),1))</f>
        <v/>
      </c>
    </row>
    <row r="581" spans="1:1" x14ac:dyDescent="0.2">
      <c r="A581" s="159" t="str">
        <f t="array" ref="A581">IF(ISERROR(INDEX(Lookup_PestUse!$A$1:$D$876,SMALL(IF(Lookup_PestUse!$B$1:$B$876='Input Data'!$C$12,ROW(Lookup_PestUse!$B$1:$B$876)),ROW(Lookup_PestUse!667:667)),1)),"",INDEX(Lookup_PestUse!$A$1:$B$876,SMALL(IF(Lookup_PestUse!$B$1:$B$876='Input Data'!$C$12,ROW(Lookup_PestUse!$B$1:$B$876)),ROW(Lookup_PestUse!667:667)),1))</f>
        <v/>
      </c>
    </row>
    <row r="582" spans="1:1" x14ac:dyDescent="0.2">
      <c r="A582" s="159" t="str">
        <f t="array" ref="A582">IF(ISERROR(INDEX(Lookup_PestUse!$A$1:$D$876,SMALL(IF(Lookup_PestUse!$B$1:$B$876='Input Data'!$C$12,ROW(Lookup_PestUse!$B$1:$B$876)),ROW(Lookup_PestUse!668:668)),1)),"",INDEX(Lookup_PestUse!$A$1:$B$876,SMALL(IF(Lookup_PestUse!$B$1:$B$876='Input Data'!$C$12,ROW(Lookup_PestUse!$B$1:$B$876)),ROW(Lookup_PestUse!668:668)),1))</f>
        <v/>
      </c>
    </row>
    <row r="583" spans="1:1" x14ac:dyDescent="0.2">
      <c r="A583" s="159" t="str">
        <f t="array" ref="A583">IF(ISERROR(INDEX(Lookup_PestUse!$A$1:$D$876,SMALL(IF(Lookup_PestUse!$B$1:$B$876='Input Data'!$C$12,ROW(Lookup_PestUse!$B$1:$B$876)),ROW(Lookup_PestUse!669:669)),1)),"",INDEX(Lookup_PestUse!$A$1:$B$876,SMALL(IF(Lookup_PestUse!$B$1:$B$876='Input Data'!$C$12,ROW(Lookup_PestUse!$B$1:$B$876)),ROW(Lookup_PestUse!669:669)),1))</f>
        <v/>
      </c>
    </row>
    <row r="584" spans="1:1" x14ac:dyDescent="0.2">
      <c r="A584" s="159" t="str">
        <f t="array" ref="A584">IF(ISERROR(INDEX(Lookup_PestUse!$A$1:$D$876,SMALL(IF(Lookup_PestUse!$B$1:$B$876='Input Data'!$C$12,ROW(Lookup_PestUse!$B$1:$B$876)),ROW(Lookup_PestUse!670:670)),1)),"",INDEX(Lookup_PestUse!$A$1:$B$876,SMALL(IF(Lookup_PestUse!$B$1:$B$876='Input Data'!$C$12,ROW(Lookup_PestUse!$B$1:$B$876)),ROW(Lookup_PestUse!670:670)),1))</f>
        <v/>
      </c>
    </row>
    <row r="585" spans="1:1" x14ac:dyDescent="0.2">
      <c r="A585" s="159" t="str">
        <f t="array" ref="A585">IF(ISERROR(INDEX(Lookup_PestUse!$A$1:$D$876,SMALL(IF(Lookup_PestUse!$B$1:$B$876='Input Data'!$C$12,ROW(Lookup_PestUse!$B$1:$B$876)),ROW(Lookup_PestUse!671:671)),1)),"",INDEX(Lookup_PestUse!$A$1:$B$876,SMALL(IF(Lookup_PestUse!$B$1:$B$876='Input Data'!$C$12,ROW(Lookup_PestUse!$B$1:$B$876)),ROW(Lookup_PestUse!671:671)),1))</f>
        <v/>
      </c>
    </row>
    <row r="586" spans="1:1" x14ac:dyDescent="0.2">
      <c r="A586" s="159" t="str">
        <f t="array" ref="A586">IF(ISERROR(INDEX(Lookup_PestUse!$A$1:$D$876,SMALL(IF(Lookup_PestUse!$B$1:$B$876='Input Data'!$C$12,ROW(Lookup_PestUse!$B$1:$B$876)),ROW(Lookup_PestUse!672:672)),1)),"",INDEX(Lookup_PestUse!$A$1:$B$876,SMALL(IF(Lookup_PestUse!$B$1:$B$876='Input Data'!$C$12,ROW(Lookup_PestUse!$B$1:$B$876)),ROW(Lookup_PestUse!672:672)),1))</f>
        <v/>
      </c>
    </row>
    <row r="587" spans="1:1" x14ac:dyDescent="0.2">
      <c r="A587" s="159" t="str">
        <f t="array" ref="A587">IF(ISERROR(INDEX(Lookup_PestUse!$A$1:$D$876,SMALL(IF(Lookup_PestUse!$B$1:$B$876='Input Data'!$C$12,ROW(Lookup_PestUse!$B$1:$B$876)),ROW(Lookup_PestUse!673:673)),1)),"",INDEX(Lookup_PestUse!$A$1:$B$876,SMALL(IF(Lookup_PestUse!$B$1:$B$876='Input Data'!$C$12,ROW(Lookup_PestUse!$B$1:$B$876)),ROW(Lookup_PestUse!673:673)),1))</f>
        <v/>
      </c>
    </row>
    <row r="588" spans="1:1" x14ac:dyDescent="0.2">
      <c r="A588" s="159" t="str">
        <f t="array" ref="A588">IF(ISERROR(INDEX(Lookup_PestUse!$A$1:$D$876,SMALL(IF(Lookup_PestUse!$B$1:$B$876='Input Data'!$C$12,ROW(Lookup_PestUse!$B$1:$B$876)),ROW(Lookup_PestUse!674:674)),1)),"",INDEX(Lookup_PestUse!$A$1:$B$876,SMALL(IF(Lookup_PestUse!$B$1:$B$876='Input Data'!$C$12,ROW(Lookup_PestUse!$B$1:$B$876)),ROW(Lookup_PestUse!674:674)),1))</f>
        <v/>
      </c>
    </row>
    <row r="589" spans="1:1" x14ac:dyDescent="0.2">
      <c r="A589" s="159" t="str">
        <f t="array" ref="A589">IF(ISERROR(INDEX(Lookup_PestUse!$A$1:$D$876,SMALL(IF(Lookup_PestUse!$B$1:$B$876='Input Data'!$C$12,ROW(Lookup_PestUse!$B$1:$B$876)),ROW(Lookup_PestUse!675:675)),1)),"",INDEX(Lookup_PestUse!$A$1:$B$876,SMALL(IF(Lookup_PestUse!$B$1:$B$876='Input Data'!$C$12,ROW(Lookup_PestUse!$B$1:$B$876)),ROW(Lookup_PestUse!675:675)),1))</f>
        <v/>
      </c>
    </row>
    <row r="590" spans="1:1" x14ac:dyDescent="0.2">
      <c r="A590" s="159" t="str">
        <f t="array" ref="A590">IF(ISERROR(INDEX(Lookup_PestUse!$A$1:$D$876,SMALL(IF(Lookup_PestUse!$B$1:$B$876='Input Data'!$C$12,ROW(Lookup_PestUse!$B$1:$B$876)),ROW(Lookup_PestUse!676:676)),1)),"",INDEX(Lookup_PestUse!$A$1:$B$876,SMALL(IF(Lookup_PestUse!$B$1:$B$876='Input Data'!$C$12,ROW(Lookup_PestUse!$B$1:$B$876)),ROW(Lookup_PestUse!676:676)),1))</f>
        <v/>
      </c>
    </row>
    <row r="591" spans="1:1" x14ac:dyDescent="0.2">
      <c r="A591" s="159" t="str">
        <f t="array" ref="A591">IF(ISERROR(INDEX(Lookup_PestUse!$A$1:$D$876,SMALL(IF(Lookup_PestUse!$B$1:$B$876='Input Data'!$C$12,ROW(Lookup_PestUse!$B$1:$B$876)),ROW(Lookup_PestUse!677:677)),1)),"",INDEX(Lookup_PestUse!$A$1:$B$876,SMALL(IF(Lookup_PestUse!$B$1:$B$876='Input Data'!$C$12,ROW(Lookup_PestUse!$B$1:$B$876)),ROW(Lookup_PestUse!677:677)),1))</f>
        <v/>
      </c>
    </row>
    <row r="592" spans="1:1" x14ac:dyDescent="0.2">
      <c r="A592" s="159" t="str">
        <f t="array" ref="A592">IF(ISERROR(INDEX(Lookup_PestUse!$A$1:$D$876,SMALL(IF(Lookup_PestUse!$B$1:$B$876='Input Data'!$C$12,ROW(Lookup_PestUse!$B$1:$B$876)),ROW(Lookup_PestUse!678:678)),1)),"",INDEX(Lookup_PestUse!$A$1:$B$876,SMALL(IF(Lookup_PestUse!$B$1:$B$876='Input Data'!$C$12,ROW(Lookup_PestUse!$B$1:$B$876)),ROW(Lookup_PestUse!678:678)),1))</f>
        <v/>
      </c>
    </row>
    <row r="593" spans="1:1" x14ac:dyDescent="0.2">
      <c r="A593" s="159" t="str">
        <f t="array" ref="A593">IF(ISERROR(INDEX(Lookup_PestUse!$A$1:$D$876,SMALL(IF(Lookup_PestUse!$B$1:$B$876='Input Data'!$C$12,ROW(Lookup_PestUse!$B$1:$B$876)),ROW(Lookup_PestUse!679:679)),1)),"",INDEX(Lookup_PestUse!$A$1:$B$876,SMALL(IF(Lookup_PestUse!$B$1:$B$876='Input Data'!$C$12,ROW(Lookup_PestUse!$B$1:$B$876)),ROW(Lookup_PestUse!679:679)),1))</f>
        <v/>
      </c>
    </row>
    <row r="594" spans="1:1" x14ac:dyDescent="0.2">
      <c r="A594" s="159" t="str">
        <f t="array" ref="A594">IF(ISERROR(INDEX(Lookup_PestUse!$A$1:$D$876,SMALL(IF(Lookup_PestUse!$B$1:$B$876='Input Data'!$C$12,ROW(Lookup_PestUse!$B$1:$B$876)),ROW(Lookup_PestUse!680:680)),1)),"",INDEX(Lookup_PestUse!$A$1:$B$876,SMALL(IF(Lookup_PestUse!$B$1:$B$876='Input Data'!$C$12,ROW(Lookup_PestUse!$B$1:$B$876)),ROW(Lookup_PestUse!680:680)),1))</f>
        <v/>
      </c>
    </row>
    <row r="595" spans="1:1" x14ac:dyDescent="0.2">
      <c r="A595" s="159" t="str">
        <f t="array" ref="A595">IF(ISERROR(INDEX(Lookup_PestUse!$A$1:$D$876,SMALL(IF(Lookup_PestUse!$B$1:$B$876='Input Data'!$C$12,ROW(Lookup_PestUse!$B$1:$B$876)),ROW(Lookup_PestUse!681:681)),1)),"",INDEX(Lookup_PestUse!$A$1:$B$876,SMALL(IF(Lookup_PestUse!$B$1:$B$876='Input Data'!$C$12,ROW(Lookup_PestUse!$B$1:$B$876)),ROW(Lookup_PestUse!681:681)),1))</f>
        <v/>
      </c>
    </row>
    <row r="596" spans="1:1" x14ac:dyDescent="0.2">
      <c r="A596" s="159" t="str">
        <f t="array" ref="A596">IF(ISERROR(INDEX(Lookup_PestUse!$A$1:$D$876,SMALL(IF(Lookup_PestUse!$B$1:$B$876='Input Data'!$C$12,ROW(Lookup_PestUse!$B$1:$B$876)),ROW(Lookup_PestUse!682:682)),1)),"",INDEX(Lookup_PestUse!$A$1:$B$876,SMALL(IF(Lookup_PestUse!$B$1:$B$876='Input Data'!$C$12,ROW(Lookup_PestUse!$B$1:$B$876)),ROW(Lookup_PestUse!682:682)),1))</f>
        <v/>
      </c>
    </row>
    <row r="597" spans="1:1" x14ac:dyDescent="0.2">
      <c r="A597" s="159" t="str">
        <f t="array" ref="A597">IF(ISERROR(INDEX(Lookup_PestUse!$A$1:$D$876,SMALL(IF(Lookup_PestUse!$B$1:$B$876='Input Data'!$C$12,ROW(Lookup_PestUse!$B$1:$B$876)),ROW(Lookup_PestUse!683:683)),1)),"",INDEX(Lookup_PestUse!$A$1:$B$876,SMALL(IF(Lookup_PestUse!$B$1:$B$876='Input Data'!$C$12,ROW(Lookup_PestUse!$B$1:$B$876)),ROW(Lookup_PestUse!683:683)),1))</f>
        <v/>
      </c>
    </row>
    <row r="598" spans="1:1" x14ac:dyDescent="0.2">
      <c r="A598" s="159" t="str">
        <f t="array" ref="A598">IF(ISERROR(INDEX(Lookup_PestUse!$A$1:$D$876,SMALL(IF(Lookup_PestUse!$B$1:$B$876='Input Data'!$C$12,ROW(Lookup_PestUse!$B$1:$B$876)),ROW(Lookup_PestUse!684:684)),1)),"",INDEX(Lookup_PestUse!$A$1:$B$876,SMALL(IF(Lookup_PestUse!$B$1:$B$876='Input Data'!$C$12,ROW(Lookup_PestUse!$B$1:$B$876)),ROW(Lookup_PestUse!684:684)),1))</f>
        <v/>
      </c>
    </row>
    <row r="599" spans="1:1" x14ac:dyDescent="0.2">
      <c r="A599" s="159" t="str">
        <f t="array" ref="A599">IF(ISERROR(INDEX(Lookup_PestUse!$A$1:$D$876,SMALL(IF(Lookup_PestUse!$B$1:$B$876='Input Data'!$C$12,ROW(Lookup_PestUse!$B$1:$B$876)),ROW(Lookup_PestUse!685:685)),1)),"",INDEX(Lookup_PestUse!$A$1:$B$876,SMALL(IF(Lookup_PestUse!$B$1:$B$876='Input Data'!$C$12,ROW(Lookup_PestUse!$B$1:$B$876)),ROW(Lookup_PestUse!685:685)),1))</f>
        <v/>
      </c>
    </row>
    <row r="600" spans="1:1" x14ac:dyDescent="0.2">
      <c r="A600" s="159" t="str">
        <f t="array" ref="A600">IF(ISERROR(INDEX(Lookup_PestUse!$A$1:$D$876,SMALL(IF(Lookup_PestUse!$B$1:$B$876='Input Data'!$C$12,ROW(Lookup_PestUse!$B$1:$B$876)),ROW(Lookup_PestUse!686:686)),1)),"",INDEX(Lookup_PestUse!$A$1:$B$876,SMALL(IF(Lookup_PestUse!$B$1:$B$876='Input Data'!$C$12,ROW(Lookup_PestUse!$B$1:$B$876)),ROW(Lookup_PestUse!686:686)),1))</f>
        <v/>
      </c>
    </row>
    <row r="601" spans="1:1" x14ac:dyDescent="0.2">
      <c r="A601" s="159" t="str">
        <f t="array" ref="A601">IF(ISERROR(INDEX(Lookup_PestUse!$A$1:$D$876,SMALL(IF(Lookup_PestUse!$B$1:$B$876='Input Data'!$C$12,ROW(Lookup_PestUse!$B$1:$B$876)),ROW(Lookup_PestUse!687:687)),1)),"",INDEX(Lookup_PestUse!$A$1:$B$876,SMALL(IF(Lookup_PestUse!$B$1:$B$876='Input Data'!$C$12,ROW(Lookup_PestUse!$B$1:$B$876)),ROW(Lookup_PestUse!687:687)),1))</f>
        <v/>
      </c>
    </row>
    <row r="602" spans="1:1" x14ac:dyDescent="0.2">
      <c r="A602" s="159" t="str">
        <f t="array" ref="A602">IF(ISERROR(INDEX(Lookup_PestUse!$A$1:$D$876,SMALL(IF(Lookup_PestUse!$B$1:$B$876='Input Data'!$C$12,ROW(Lookup_PestUse!$B$1:$B$876)),ROW(Lookup_PestUse!688:688)),1)),"",INDEX(Lookup_PestUse!$A$1:$B$876,SMALL(IF(Lookup_PestUse!$B$1:$B$876='Input Data'!$C$12,ROW(Lookup_PestUse!$B$1:$B$876)),ROW(Lookup_PestUse!688:688)),1))</f>
        <v/>
      </c>
    </row>
    <row r="603" spans="1:1" x14ac:dyDescent="0.2">
      <c r="A603" s="159" t="str">
        <f t="array" ref="A603">IF(ISERROR(INDEX(Lookup_PestUse!$A$1:$D$876,SMALL(IF(Lookup_PestUse!$B$1:$B$876='Input Data'!$C$12,ROW(Lookup_PestUse!$B$1:$B$876)),ROW(Lookup_PestUse!689:689)),1)),"",INDEX(Lookup_PestUse!$A$1:$B$876,SMALL(IF(Lookup_PestUse!$B$1:$B$876='Input Data'!$C$12,ROW(Lookup_PestUse!$B$1:$B$876)),ROW(Lookup_PestUse!689:689)),1))</f>
        <v/>
      </c>
    </row>
    <row r="604" spans="1:1" x14ac:dyDescent="0.2">
      <c r="A604" s="159" t="str">
        <f t="array" ref="A604">IF(ISERROR(INDEX(Lookup_PestUse!$A$1:$D$876,SMALL(IF(Lookup_PestUse!$B$1:$B$876='Input Data'!$C$12,ROW(Lookup_PestUse!$B$1:$B$876)),ROW(Lookup_PestUse!690:690)),1)),"",INDEX(Lookup_PestUse!$A$1:$B$876,SMALL(IF(Lookup_PestUse!$B$1:$B$876='Input Data'!$C$12,ROW(Lookup_PestUse!$B$1:$B$876)),ROW(Lookup_PestUse!690:690)),1))</f>
        <v/>
      </c>
    </row>
    <row r="605" spans="1:1" x14ac:dyDescent="0.2">
      <c r="A605" s="159" t="str">
        <f t="array" ref="A605">IF(ISERROR(INDEX(Lookup_PestUse!$A$1:$D$876,SMALL(IF(Lookup_PestUse!$B$1:$B$876='Input Data'!$C$12,ROW(Lookup_PestUse!$B$1:$B$876)),ROW(Lookup_PestUse!691:691)),1)),"",INDEX(Lookup_PestUse!$A$1:$B$876,SMALL(IF(Lookup_PestUse!$B$1:$B$876='Input Data'!$C$12,ROW(Lookup_PestUse!$B$1:$B$876)),ROW(Lookup_PestUse!691:691)),1))</f>
        <v/>
      </c>
    </row>
    <row r="606" spans="1:1" x14ac:dyDescent="0.2">
      <c r="A606" s="159" t="str">
        <f t="array" ref="A606">IF(ISERROR(INDEX(Lookup_PestUse!$A$1:$D$876,SMALL(IF(Lookup_PestUse!$B$1:$B$876='Input Data'!$C$12,ROW(Lookup_PestUse!$B$1:$B$876)),ROW(Lookup_PestUse!692:692)),1)),"",INDEX(Lookup_PestUse!$A$1:$B$876,SMALL(IF(Lookup_PestUse!$B$1:$B$876='Input Data'!$C$12,ROW(Lookup_PestUse!$B$1:$B$876)),ROW(Lookup_PestUse!692:692)),1))</f>
        <v/>
      </c>
    </row>
    <row r="607" spans="1:1" x14ac:dyDescent="0.2">
      <c r="A607" s="159" t="str">
        <f t="array" ref="A607">IF(ISERROR(INDEX(Lookup_PestUse!$A$1:$D$876,SMALL(IF(Lookup_PestUse!$B$1:$B$876='Input Data'!$C$12,ROW(Lookup_PestUse!$B$1:$B$876)),ROW(Lookup_PestUse!693:693)),1)),"",INDEX(Lookup_PestUse!$A$1:$B$876,SMALL(IF(Lookup_PestUse!$B$1:$B$876='Input Data'!$C$12,ROW(Lookup_PestUse!$B$1:$B$876)),ROW(Lookup_PestUse!693:693)),1))</f>
        <v/>
      </c>
    </row>
    <row r="608" spans="1:1" x14ac:dyDescent="0.2">
      <c r="A608" s="159" t="str">
        <f t="array" ref="A608">IF(ISERROR(INDEX(Lookup_PestUse!$A$1:$D$876,SMALL(IF(Lookup_PestUse!$B$1:$B$876='Input Data'!$C$12,ROW(Lookup_PestUse!$B$1:$B$876)),ROW(Lookup_PestUse!694:694)),1)),"",INDEX(Lookup_PestUse!$A$1:$B$876,SMALL(IF(Lookup_PestUse!$B$1:$B$876='Input Data'!$C$12,ROW(Lookup_PestUse!$B$1:$B$876)),ROW(Lookup_PestUse!694:694)),1))</f>
        <v/>
      </c>
    </row>
    <row r="609" spans="1:1" x14ac:dyDescent="0.2">
      <c r="A609" s="159" t="str">
        <f t="array" ref="A609">IF(ISERROR(INDEX(Lookup_PestUse!$A$1:$D$876,SMALL(IF(Lookup_PestUse!$B$1:$B$876='Input Data'!$C$12,ROW(Lookup_PestUse!$B$1:$B$876)),ROW(Lookup_PestUse!695:695)),1)),"",INDEX(Lookup_PestUse!$A$1:$B$876,SMALL(IF(Lookup_PestUse!$B$1:$B$876='Input Data'!$C$12,ROW(Lookup_PestUse!$B$1:$B$876)),ROW(Lookup_PestUse!695:695)),1))</f>
        <v/>
      </c>
    </row>
    <row r="610" spans="1:1" x14ac:dyDescent="0.2">
      <c r="A610" s="159" t="str">
        <f t="array" ref="A610">IF(ISERROR(INDEX(Lookup_PestUse!$A$1:$D$876,SMALL(IF(Lookup_PestUse!$B$1:$B$876='Input Data'!$C$12,ROW(Lookup_PestUse!$B$1:$B$876)),ROW(Lookup_PestUse!696:696)),1)),"",INDEX(Lookup_PestUse!$A$1:$B$876,SMALL(IF(Lookup_PestUse!$B$1:$B$876='Input Data'!$C$12,ROW(Lookup_PestUse!$B$1:$B$876)),ROW(Lookup_PestUse!696:696)),1))</f>
        <v/>
      </c>
    </row>
    <row r="611" spans="1:1" x14ac:dyDescent="0.2">
      <c r="A611" s="159" t="str">
        <f t="array" ref="A611">IF(ISERROR(INDEX(Lookup_PestUse!$A$1:$D$876,SMALL(IF(Lookup_PestUse!$B$1:$B$876='Input Data'!$C$12,ROW(Lookup_PestUse!$B$1:$B$876)),ROW(Lookup_PestUse!697:697)),1)),"",INDEX(Lookup_PestUse!$A$1:$B$876,SMALL(IF(Lookup_PestUse!$B$1:$B$876='Input Data'!$C$12,ROW(Lookup_PestUse!$B$1:$B$876)),ROW(Lookup_PestUse!697:697)),1))</f>
        <v/>
      </c>
    </row>
    <row r="612" spans="1:1" x14ac:dyDescent="0.2">
      <c r="A612" s="159" t="str">
        <f t="array" ref="A612">IF(ISERROR(INDEX(Lookup_PestUse!$A$1:$D$876,SMALL(IF(Lookup_PestUse!$B$1:$B$876='Input Data'!$C$12,ROW(Lookup_PestUse!$B$1:$B$876)),ROW(Lookup_PestUse!698:698)),1)),"",INDEX(Lookup_PestUse!$A$1:$B$876,SMALL(IF(Lookup_PestUse!$B$1:$B$876='Input Data'!$C$12,ROW(Lookup_PestUse!$B$1:$B$876)),ROW(Lookup_PestUse!698:698)),1))</f>
        <v/>
      </c>
    </row>
    <row r="613" spans="1:1" x14ac:dyDescent="0.2">
      <c r="A613" s="159" t="str">
        <f t="array" ref="A613">IF(ISERROR(INDEX(Lookup_PestUse!$A$1:$D$876,SMALL(IF(Lookup_PestUse!$B$1:$B$876='Input Data'!$C$12,ROW(Lookup_PestUse!$B$1:$B$876)),ROW(Lookup_PestUse!699:699)),1)),"",INDEX(Lookup_PestUse!$A$1:$B$876,SMALL(IF(Lookup_PestUse!$B$1:$B$876='Input Data'!$C$12,ROW(Lookup_PestUse!$B$1:$B$876)),ROW(Lookup_PestUse!699:699)),1))</f>
        <v/>
      </c>
    </row>
    <row r="614" spans="1:1" x14ac:dyDescent="0.2">
      <c r="A614" s="159" t="str">
        <f t="array" ref="A614">IF(ISERROR(INDEX(Lookup_PestUse!$A$1:$D$876,SMALL(IF(Lookup_PestUse!$B$1:$B$876='Input Data'!$C$12,ROW(Lookup_PestUse!$B$1:$B$876)),ROW(Lookup_PestUse!700:700)),1)),"",INDEX(Lookup_PestUse!$A$1:$B$876,SMALL(IF(Lookup_PestUse!$B$1:$B$876='Input Data'!$C$12,ROW(Lookup_PestUse!$B$1:$B$876)),ROW(Lookup_PestUse!700:700)),1))</f>
        <v/>
      </c>
    </row>
    <row r="615" spans="1:1" x14ac:dyDescent="0.2">
      <c r="A615" s="159" t="str">
        <f t="array" ref="A615">IF(ISERROR(INDEX(Lookup_PestUse!$A$1:$D$876,SMALL(IF(Lookup_PestUse!$B$1:$B$876='Input Data'!$C$12,ROW(Lookup_PestUse!$B$1:$B$876)),ROW(Lookup_PestUse!701:701)),1)),"",INDEX(Lookup_PestUse!$A$1:$B$876,SMALL(IF(Lookup_PestUse!$B$1:$B$876='Input Data'!$C$12,ROW(Lookup_PestUse!$B$1:$B$876)),ROW(Lookup_PestUse!701:701)),1))</f>
        <v/>
      </c>
    </row>
    <row r="616" spans="1:1" x14ac:dyDescent="0.2">
      <c r="A616" s="159" t="str">
        <f t="array" ref="A616">IF(ISERROR(INDEX(Lookup_PestUse!$A$1:$D$876,SMALL(IF(Lookup_PestUse!$B$1:$B$876='Input Data'!$C$12,ROW(Lookup_PestUse!$B$1:$B$876)),ROW(Lookup_PestUse!702:702)),1)),"",INDEX(Lookup_PestUse!$A$1:$B$876,SMALL(IF(Lookup_PestUse!$B$1:$B$876='Input Data'!$C$12,ROW(Lookup_PestUse!$B$1:$B$876)),ROW(Lookup_PestUse!702:702)),1))</f>
        <v/>
      </c>
    </row>
    <row r="617" spans="1:1" x14ac:dyDescent="0.2">
      <c r="A617" s="159" t="str">
        <f t="array" ref="A617">IF(ISERROR(INDEX(Lookup_PestUse!$A$1:$D$876,SMALL(IF(Lookup_PestUse!$B$1:$B$876='Input Data'!$C$12,ROW(Lookup_PestUse!$B$1:$B$876)),ROW(Lookup_PestUse!703:703)),1)),"",INDEX(Lookup_PestUse!$A$1:$B$876,SMALL(IF(Lookup_PestUse!$B$1:$B$876='Input Data'!$C$12,ROW(Lookup_PestUse!$B$1:$B$876)),ROW(Lookup_PestUse!703:703)),1))</f>
        <v/>
      </c>
    </row>
    <row r="618" spans="1:1" x14ac:dyDescent="0.2">
      <c r="A618" s="159" t="str">
        <f t="array" ref="A618">IF(ISERROR(INDEX(Lookup_PestUse!$A$1:$D$876,SMALL(IF(Lookup_PestUse!$B$1:$B$876='Input Data'!$C$12,ROW(Lookup_PestUse!$B$1:$B$876)),ROW(Lookup_PestUse!704:704)),1)),"",INDEX(Lookup_PestUse!$A$1:$B$876,SMALL(IF(Lookup_PestUse!$B$1:$B$876='Input Data'!$C$12,ROW(Lookup_PestUse!$B$1:$B$876)),ROW(Lookup_PestUse!704:704)),1))</f>
        <v/>
      </c>
    </row>
    <row r="619" spans="1:1" x14ac:dyDescent="0.2">
      <c r="A619" s="159" t="str">
        <f t="array" ref="A619">IF(ISERROR(INDEX(Lookup_PestUse!$A$1:$D$876,SMALL(IF(Lookup_PestUse!$B$1:$B$876='Input Data'!$C$12,ROW(Lookup_PestUse!$B$1:$B$876)),ROW(Lookup_PestUse!705:705)),1)),"",INDEX(Lookup_PestUse!$A$1:$B$876,SMALL(IF(Lookup_PestUse!$B$1:$B$876='Input Data'!$C$12,ROW(Lookup_PestUse!$B$1:$B$876)),ROW(Lookup_PestUse!705:705)),1))</f>
        <v/>
      </c>
    </row>
    <row r="620" spans="1:1" x14ac:dyDescent="0.2">
      <c r="A620" s="159" t="str">
        <f t="array" ref="A620">IF(ISERROR(INDEX(Lookup_PestUse!$A$1:$D$876,SMALL(IF(Lookup_PestUse!$B$1:$B$876='Input Data'!$C$12,ROW(Lookup_PestUse!$B$1:$B$876)),ROW(Lookup_PestUse!706:706)),1)),"",INDEX(Lookup_PestUse!$A$1:$B$876,SMALL(IF(Lookup_PestUse!$B$1:$B$876='Input Data'!$C$12,ROW(Lookup_PestUse!$B$1:$B$876)),ROW(Lookup_PestUse!706:706)),1))</f>
        <v/>
      </c>
    </row>
    <row r="621" spans="1:1" x14ac:dyDescent="0.2">
      <c r="A621" s="159" t="str">
        <f t="array" ref="A621">IF(ISERROR(INDEX(Lookup_PestUse!$A$1:$D$876,SMALL(IF(Lookup_PestUse!$B$1:$B$876='Input Data'!$C$12,ROW(Lookup_PestUse!$B$1:$B$876)),ROW(Lookup_PestUse!707:707)),1)),"",INDEX(Lookup_PestUse!$A$1:$B$876,SMALL(IF(Lookup_PestUse!$B$1:$B$876='Input Data'!$C$12,ROW(Lookup_PestUse!$B$1:$B$876)),ROW(Lookup_PestUse!707:707)),1))</f>
        <v/>
      </c>
    </row>
    <row r="622" spans="1:1" x14ac:dyDescent="0.2">
      <c r="A622" s="159" t="str">
        <f t="array" ref="A622">IF(ISERROR(INDEX(Lookup_PestUse!$A$1:$D$876,SMALL(IF(Lookup_PestUse!$B$1:$B$876='Input Data'!$C$12,ROW(Lookup_PestUse!$B$1:$B$876)),ROW(Lookup_PestUse!708:708)),1)),"",INDEX(Lookup_PestUse!$A$1:$B$876,SMALL(IF(Lookup_PestUse!$B$1:$B$876='Input Data'!$C$12,ROW(Lookup_PestUse!$B$1:$B$876)),ROW(Lookup_PestUse!708:708)),1))</f>
        <v/>
      </c>
    </row>
    <row r="623" spans="1:1" x14ac:dyDescent="0.2">
      <c r="A623" s="159" t="str">
        <f t="array" ref="A623">IF(ISERROR(INDEX(Lookup_PestUse!$A$1:$D$876,SMALL(IF(Lookup_PestUse!$B$1:$B$876='Input Data'!$C$12,ROW(Lookup_PestUse!$B$1:$B$876)),ROW(Lookup_PestUse!709:709)),1)),"",INDEX(Lookup_PestUse!$A$1:$B$876,SMALL(IF(Lookup_PestUse!$B$1:$B$876='Input Data'!$C$12,ROW(Lookup_PestUse!$B$1:$B$876)),ROW(Lookup_PestUse!709:709)),1))</f>
        <v/>
      </c>
    </row>
    <row r="624" spans="1:1" x14ac:dyDescent="0.2">
      <c r="A624" s="159" t="str">
        <f t="array" ref="A624">IF(ISERROR(INDEX(Lookup_PestUse!$A$1:$D$876,SMALL(IF(Lookup_PestUse!$B$1:$B$876='Input Data'!$C$12,ROW(Lookup_PestUse!$B$1:$B$876)),ROW(Lookup_PestUse!710:710)),1)),"",INDEX(Lookup_PestUse!$A$1:$B$876,SMALL(IF(Lookup_PestUse!$B$1:$B$876='Input Data'!$C$12,ROW(Lookup_PestUse!$B$1:$B$876)),ROW(Lookup_PestUse!710:710)),1))</f>
        <v/>
      </c>
    </row>
    <row r="625" spans="1:1" x14ac:dyDescent="0.2">
      <c r="A625" s="159" t="str">
        <f t="array" ref="A625">IF(ISERROR(INDEX(Lookup_PestUse!$A$1:$D$876,SMALL(IF(Lookup_PestUse!$B$1:$B$876='Input Data'!$C$12,ROW(Lookup_PestUse!$B$1:$B$876)),ROW(Lookup_PestUse!711:711)),1)),"",INDEX(Lookup_PestUse!$A$1:$B$876,SMALL(IF(Lookup_PestUse!$B$1:$B$876='Input Data'!$C$12,ROW(Lookup_PestUse!$B$1:$B$876)),ROW(Lookup_PestUse!711:711)),1))</f>
        <v/>
      </c>
    </row>
    <row r="626" spans="1:1" x14ac:dyDescent="0.2">
      <c r="A626" s="159" t="str">
        <f t="array" ref="A626">IF(ISERROR(INDEX(Lookup_PestUse!$A$1:$D$876,SMALL(IF(Lookup_PestUse!$B$1:$B$876='Input Data'!$C$12,ROW(Lookup_PestUse!$B$1:$B$876)),ROW(Lookup_PestUse!712:712)),1)),"",INDEX(Lookup_PestUse!$A$1:$B$876,SMALL(IF(Lookup_PestUse!$B$1:$B$876='Input Data'!$C$12,ROW(Lookup_PestUse!$B$1:$B$876)),ROW(Lookup_PestUse!712:712)),1))</f>
        <v/>
      </c>
    </row>
    <row r="627" spans="1:1" x14ac:dyDescent="0.2">
      <c r="A627" s="159" t="str">
        <f t="array" ref="A627">IF(ISERROR(INDEX(Lookup_PestUse!$A$1:$D$876,SMALL(IF(Lookup_PestUse!$B$1:$B$876='Input Data'!$C$12,ROW(Lookup_PestUse!$B$1:$B$876)),ROW(Lookup_PestUse!713:713)),1)),"",INDEX(Lookup_PestUse!$A$1:$B$876,SMALL(IF(Lookup_PestUse!$B$1:$B$876='Input Data'!$C$12,ROW(Lookup_PestUse!$B$1:$B$876)),ROW(Lookup_PestUse!713:713)),1))</f>
        <v/>
      </c>
    </row>
    <row r="628" spans="1:1" x14ac:dyDescent="0.2">
      <c r="A628" s="159" t="str">
        <f t="array" ref="A628">IF(ISERROR(INDEX(Lookup_PestUse!$A$1:$D$876,SMALL(IF(Lookup_PestUse!$B$1:$B$876='Input Data'!$C$12,ROW(Lookup_PestUse!$B$1:$B$876)),ROW(Lookup_PestUse!714:714)),1)),"",INDEX(Lookup_PestUse!$A$1:$B$876,SMALL(IF(Lookup_PestUse!$B$1:$B$876='Input Data'!$C$12,ROW(Lookup_PestUse!$B$1:$B$876)),ROW(Lookup_PestUse!714:714)),1))</f>
        <v/>
      </c>
    </row>
    <row r="629" spans="1:1" x14ac:dyDescent="0.2">
      <c r="A629" s="159" t="str">
        <f t="array" ref="A629">IF(ISERROR(INDEX(Lookup_PestUse!$A$1:$D$876,SMALL(IF(Lookup_PestUse!$B$1:$B$876='Input Data'!$C$12,ROW(Lookup_PestUse!$B$1:$B$876)),ROW(Lookup_PestUse!715:715)),1)),"",INDEX(Lookup_PestUse!$A$1:$B$876,SMALL(IF(Lookup_PestUse!$B$1:$B$876='Input Data'!$C$12,ROW(Lookup_PestUse!$B$1:$B$876)),ROW(Lookup_PestUse!715:715)),1))</f>
        <v/>
      </c>
    </row>
    <row r="630" spans="1:1" x14ac:dyDescent="0.2">
      <c r="A630" s="159" t="str">
        <f t="array" ref="A630">IF(ISERROR(INDEX(Lookup_PestUse!$A$1:$D$876,SMALL(IF(Lookup_PestUse!$B$1:$B$876='Input Data'!$C$12,ROW(Lookup_PestUse!$B$1:$B$876)),ROW(Lookup_PestUse!716:716)),1)),"",INDEX(Lookup_PestUse!$A$1:$B$876,SMALL(IF(Lookup_PestUse!$B$1:$B$876='Input Data'!$C$12,ROW(Lookup_PestUse!$B$1:$B$876)),ROW(Lookup_PestUse!716:716)),1))</f>
        <v/>
      </c>
    </row>
    <row r="631" spans="1:1" x14ac:dyDescent="0.2">
      <c r="A631" s="159" t="str">
        <f t="array" ref="A631">IF(ISERROR(INDEX(Lookup_PestUse!$A$1:$D$876,SMALL(IF(Lookup_PestUse!$B$1:$B$876='Input Data'!$C$12,ROW(Lookup_PestUse!$B$1:$B$876)),ROW(Lookup_PestUse!717:717)),1)),"",INDEX(Lookup_PestUse!$A$1:$B$876,SMALL(IF(Lookup_PestUse!$B$1:$B$876='Input Data'!$C$12,ROW(Lookup_PestUse!$B$1:$B$876)),ROW(Lookup_PestUse!717:717)),1))</f>
        <v/>
      </c>
    </row>
    <row r="632" spans="1:1" x14ac:dyDescent="0.2">
      <c r="A632" s="159" t="str">
        <f t="array" ref="A632">IF(ISERROR(INDEX(Lookup_PestUse!$A$1:$D$876,SMALL(IF(Lookup_PestUse!$B$1:$B$876='Input Data'!$C$12,ROW(Lookup_PestUse!$B$1:$B$876)),ROW(Lookup_PestUse!718:718)),1)),"",INDEX(Lookup_PestUse!$A$1:$B$876,SMALL(IF(Lookup_PestUse!$B$1:$B$876='Input Data'!$C$12,ROW(Lookup_PestUse!$B$1:$B$876)),ROW(Lookup_PestUse!718:718)),1))</f>
        <v/>
      </c>
    </row>
    <row r="633" spans="1:1" x14ac:dyDescent="0.2">
      <c r="A633" s="159" t="str">
        <f t="array" ref="A633">IF(ISERROR(INDEX(Lookup_PestUse!$A$1:$D$876,SMALL(IF(Lookup_PestUse!$B$1:$B$876='Input Data'!$C$12,ROW(Lookup_PestUse!$B$1:$B$876)),ROW(Lookup_PestUse!719:719)),1)),"",INDEX(Lookup_PestUse!$A$1:$B$876,SMALL(IF(Lookup_PestUse!$B$1:$B$876='Input Data'!$C$12,ROW(Lookup_PestUse!$B$1:$B$876)),ROW(Lookup_PestUse!719:719)),1))</f>
        <v/>
      </c>
    </row>
    <row r="634" spans="1:1" x14ac:dyDescent="0.2">
      <c r="A634" s="159" t="str">
        <f t="array" ref="A634">IF(ISERROR(INDEX(Lookup_PestUse!$A$1:$D$876,SMALL(IF(Lookup_PestUse!$B$1:$B$876='Input Data'!$C$12,ROW(Lookup_PestUse!$B$1:$B$876)),ROW(Lookup_PestUse!720:720)),1)),"",INDEX(Lookup_PestUse!$A$1:$B$876,SMALL(IF(Lookup_PestUse!$B$1:$B$876='Input Data'!$C$12,ROW(Lookup_PestUse!$B$1:$B$876)),ROW(Lookup_PestUse!720:720)),1))</f>
        <v/>
      </c>
    </row>
    <row r="635" spans="1:1" x14ac:dyDescent="0.2">
      <c r="A635" s="159" t="str">
        <f t="array" ref="A635">IF(ISERROR(INDEX(Lookup_PestUse!$A$1:$D$876,SMALL(IF(Lookup_PestUse!$B$1:$B$876='Input Data'!$C$12,ROW(Lookup_PestUse!$B$1:$B$876)),ROW(Lookup_PestUse!721:721)),1)),"",INDEX(Lookup_PestUse!$A$1:$B$876,SMALL(IF(Lookup_PestUse!$B$1:$B$876='Input Data'!$C$12,ROW(Lookup_PestUse!$B$1:$B$876)),ROW(Lookup_PestUse!721:721)),1))</f>
        <v/>
      </c>
    </row>
    <row r="636" spans="1:1" x14ac:dyDescent="0.2">
      <c r="A636" s="159" t="str">
        <f t="array" ref="A636">IF(ISERROR(INDEX(Lookup_PestUse!$A$1:$D$876,SMALL(IF(Lookup_PestUse!$B$1:$B$876='Input Data'!$C$12,ROW(Lookup_PestUse!$B$1:$B$876)),ROW(Lookup_PestUse!722:722)),1)),"",INDEX(Lookup_PestUse!$A$1:$B$876,SMALL(IF(Lookup_PestUse!$B$1:$B$876='Input Data'!$C$12,ROW(Lookup_PestUse!$B$1:$B$876)),ROW(Lookup_PestUse!722:722)),1))</f>
        <v/>
      </c>
    </row>
    <row r="637" spans="1:1" x14ac:dyDescent="0.2">
      <c r="A637" s="159" t="str">
        <f t="array" ref="A637">IF(ISERROR(INDEX(Lookup_PestUse!$A$1:$D$876,SMALL(IF(Lookup_PestUse!$B$1:$B$876='Input Data'!$C$12,ROW(Lookup_PestUse!$B$1:$B$876)),ROW(Lookup_PestUse!723:723)),1)),"",INDEX(Lookup_PestUse!$A$1:$B$876,SMALL(IF(Lookup_PestUse!$B$1:$B$876='Input Data'!$C$12,ROW(Lookup_PestUse!$B$1:$B$876)),ROW(Lookup_PestUse!723:723)),1))</f>
        <v/>
      </c>
    </row>
    <row r="638" spans="1:1" x14ac:dyDescent="0.2">
      <c r="A638" s="159" t="str">
        <f t="array" ref="A638">IF(ISERROR(INDEX(Lookup_PestUse!$A$1:$D$876,SMALL(IF(Lookup_PestUse!$B$1:$B$876='Input Data'!$C$12,ROW(Lookup_PestUse!$B$1:$B$876)),ROW(Lookup_PestUse!724:724)),1)),"",INDEX(Lookup_PestUse!$A$1:$B$876,SMALL(IF(Lookup_PestUse!$B$1:$B$876='Input Data'!$C$12,ROW(Lookup_PestUse!$B$1:$B$876)),ROW(Lookup_PestUse!724:724)),1))</f>
        <v/>
      </c>
    </row>
    <row r="639" spans="1:1" x14ac:dyDescent="0.2">
      <c r="A639" s="159" t="str">
        <f t="array" ref="A639">IF(ISERROR(INDEX(Lookup_PestUse!$A$1:$D$876,SMALL(IF(Lookup_PestUse!$B$1:$B$876='Input Data'!$C$12,ROW(Lookup_PestUse!$B$1:$B$876)),ROW(Lookup_PestUse!725:725)),1)),"",INDEX(Lookup_PestUse!$A$1:$B$876,SMALL(IF(Lookup_PestUse!$B$1:$B$876='Input Data'!$C$12,ROW(Lookup_PestUse!$B$1:$B$876)),ROW(Lookup_PestUse!725:725)),1))</f>
        <v/>
      </c>
    </row>
    <row r="640" spans="1:1" x14ac:dyDescent="0.2">
      <c r="A640" s="159" t="str">
        <f t="array" ref="A640">IF(ISERROR(INDEX(Lookup_PestUse!$A$1:$D$876,SMALL(IF(Lookup_PestUse!$B$1:$B$876='Input Data'!$C$12,ROW(Lookup_PestUse!$B$1:$B$876)),ROW(Lookup_PestUse!726:726)),1)),"",INDEX(Lookup_PestUse!$A$1:$B$876,SMALL(IF(Lookup_PestUse!$B$1:$B$876='Input Data'!$C$12,ROW(Lookup_PestUse!$B$1:$B$876)),ROW(Lookup_PestUse!726:726)),1))</f>
        <v/>
      </c>
    </row>
    <row r="641" spans="1:1" x14ac:dyDescent="0.2">
      <c r="A641" s="159" t="str">
        <f t="array" ref="A641">IF(ISERROR(INDEX(Lookup_PestUse!$A$1:$D$876,SMALL(IF(Lookup_PestUse!$B$1:$B$876='Input Data'!$C$12,ROW(Lookup_PestUse!$B$1:$B$876)),ROW(Lookup_PestUse!727:727)),1)),"",INDEX(Lookup_PestUse!$A$1:$B$876,SMALL(IF(Lookup_PestUse!$B$1:$B$876='Input Data'!$C$12,ROW(Lookup_PestUse!$B$1:$B$876)),ROW(Lookup_PestUse!727:727)),1))</f>
        <v/>
      </c>
    </row>
    <row r="642" spans="1:1" x14ac:dyDescent="0.2">
      <c r="A642" s="159" t="str">
        <f t="array" ref="A642">IF(ISERROR(INDEX(Lookup_PestUse!$A$1:$D$876,SMALL(IF(Lookup_PestUse!$B$1:$B$876='Input Data'!$C$12,ROW(Lookup_PestUse!$B$1:$B$876)),ROW(Lookup_PestUse!728:728)),1)),"",INDEX(Lookup_PestUse!$A$1:$B$876,SMALL(IF(Lookup_PestUse!$B$1:$B$876='Input Data'!$C$12,ROW(Lookup_PestUse!$B$1:$B$876)),ROW(Lookup_PestUse!728:728)),1))</f>
        <v/>
      </c>
    </row>
    <row r="643" spans="1:1" x14ac:dyDescent="0.2">
      <c r="A643" s="159" t="str">
        <f t="array" ref="A643">IF(ISERROR(INDEX(Lookup_PestUse!$A$1:$D$876,SMALL(IF(Lookup_PestUse!$B$1:$B$876='Input Data'!$C$12,ROW(Lookup_PestUse!$B$1:$B$876)),ROW(Lookup_PestUse!729:729)),1)),"",INDEX(Lookup_PestUse!$A$1:$B$876,SMALL(IF(Lookup_PestUse!$B$1:$B$876='Input Data'!$C$12,ROW(Lookup_PestUse!$B$1:$B$876)),ROW(Lookup_PestUse!729:729)),1))</f>
        <v/>
      </c>
    </row>
    <row r="644" spans="1:1" x14ac:dyDescent="0.2">
      <c r="A644" s="159" t="str">
        <f t="array" ref="A644">IF(ISERROR(INDEX(Lookup_PestUse!$A$1:$D$876,SMALL(IF(Lookup_PestUse!$B$1:$B$876='Input Data'!$C$12,ROW(Lookup_PestUse!$B$1:$B$876)),ROW(Lookup_PestUse!730:730)),1)),"",INDEX(Lookup_PestUse!$A$1:$B$876,SMALL(IF(Lookup_PestUse!$B$1:$B$876='Input Data'!$C$12,ROW(Lookup_PestUse!$B$1:$B$876)),ROW(Lookup_PestUse!730:730)),1))</f>
        <v/>
      </c>
    </row>
    <row r="645" spans="1:1" x14ac:dyDescent="0.2">
      <c r="A645" s="159" t="str">
        <f t="array" ref="A645">IF(ISERROR(INDEX(Lookup_PestUse!$A$1:$D$876,SMALL(IF(Lookup_PestUse!$B$1:$B$876='Input Data'!$C$12,ROW(Lookup_PestUse!$B$1:$B$876)),ROW(Lookup_PestUse!731:731)),1)),"",INDEX(Lookup_PestUse!$A$1:$B$876,SMALL(IF(Lookup_PestUse!$B$1:$B$876='Input Data'!$C$12,ROW(Lookup_PestUse!$B$1:$B$876)),ROW(Lookup_PestUse!731:731)),1))</f>
        <v/>
      </c>
    </row>
    <row r="646" spans="1:1" x14ac:dyDescent="0.2">
      <c r="A646" s="159" t="str">
        <f t="array" ref="A646">IF(ISERROR(INDEX(Lookup_PestUse!$A$1:$D$876,SMALL(IF(Lookup_PestUse!$B$1:$B$876='Input Data'!$C$12,ROW(Lookup_PestUse!$B$1:$B$876)),ROW(Lookup_PestUse!732:732)),1)),"",INDEX(Lookup_PestUse!$A$1:$B$876,SMALL(IF(Lookup_PestUse!$B$1:$B$876='Input Data'!$C$12,ROW(Lookup_PestUse!$B$1:$B$876)),ROW(Lookup_PestUse!732:732)),1))</f>
        <v/>
      </c>
    </row>
    <row r="647" spans="1:1" x14ac:dyDescent="0.2">
      <c r="A647" s="159" t="str">
        <f t="array" ref="A647">IF(ISERROR(INDEX(Lookup_PestUse!$A$1:$D$876,SMALL(IF(Lookup_PestUse!$B$1:$B$876='Input Data'!$C$12,ROW(Lookup_PestUse!$B$1:$B$876)),ROW(Lookup_PestUse!733:733)),1)),"",INDEX(Lookup_PestUse!$A$1:$B$876,SMALL(IF(Lookup_PestUse!$B$1:$B$876='Input Data'!$C$12,ROW(Lookup_PestUse!$B$1:$B$876)),ROW(Lookup_PestUse!733:733)),1))</f>
        <v/>
      </c>
    </row>
    <row r="648" spans="1:1" x14ac:dyDescent="0.2">
      <c r="A648" s="159" t="str">
        <f t="array" ref="A648">IF(ISERROR(INDEX(Lookup_PestUse!$A$1:$D$876,SMALL(IF(Lookup_PestUse!$B$1:$B$876='Input Data'!$C$12,ROW(Lookup_PestUse!$B$1:$B$876)),ROW(Lookup_PestUse!734:734)),1)),"",INDEX(Lookup_PestUse!$A$1:$B$876,SMALL(IF(Lookup_PestUse!$B$1:$B$876='Input Data'!$C$12,ROW(Lookup_PestUse!$B$1:$B$876)),ROW(Lookup_PestUse!734:734)),1))</f>
        <v/>
      </c>
    </row>
    <row r="649" spans="1:1" x14ac:dyDescent="0.2">
      <c r="A649" s="159" t="str">
        <f t="array" ref="A649">IF(ISERROR(INDEX(Lookup_PestUse!$A$1:$D$876,SMALL(IF(Lookup_PestUse!$B$1:$B$876='Input Data'!$C$12,ROW(Lookup_PestUse!$B$1:$B$876)),ROW(Lookup_PestUse!735:735)),1)),"",INDEX(Lookup_PestUse!$A$1:$B$876,SMALL(IF(Lookup_PestUse!$B$1:$B$876='Input Data'!$C$12,ROW(Lookup_PestUse!$B$1:$B$876)),ROW(Lookup_PestUse!735:735)),1))</f>
        <v/>
      </c>
    </row>
    <row r="650" spans="1:1" x14ac:dyDescent="0.2">
      <c r="A650" s="159" t="str">
        <f t="array" ref="A650">IF(ISERROR(INDEX(Lookup_PestUse!$A$1:$D$876,SMALL(IF(Lookup_PestUse!$B$1:$B$876='Input Data'!$C$12,ROW(Lookup_PestUse!$B$1:$B$876)),ROW(Lookup_PestUse!736:736)),1)),"",INDEX(Lookup_PestUse!$A$1:$B$876,SMALL(IF(Lookup_PestUse!$B$1:$B$876='Input Data'!$C$12,ROW(Lookup_PestUse!$B$1:$B$876)),ROW(Lookup_PestUse!736:736)),1))</f>
        <v/>
      </c>
    </row>
    <row r="651" spans="1:1" x14ac:dyDescent="0.2">
      <c r="A651" s="159" t="str">
        <f t="array" ref="A651">IF(ISERROR(INDEX(Lookup_PestUse!$A$1:$D$876,SMALL(IF(Lookup_PestUse!$B$1:$B$876='Input Data'!$C$12,ROW(Lookup_PestUse!$B$1:$B$876)),ROW(Lookup_PestUse!737:737)),1)),"",INDEX(Lookup_PestUse!$A$1:$B$876,SMALL(IF(Lookup_PestUse!$B$1:$B$876='Input Data'!$C$12,ROW(Lookup_PestUse!$B$1:$B$876)),ROW(Lookup_PestUse!737:737)),1))</f>
        <v/>
      </c>
    </row>
    <row r="652" spans="1:1" x14ac:dyDescent="0.2">
      <c r="A652" s="159" t="str">
        <f t="array" ref="A652">IF(ISERROR(INDEX(Lookup_PestUse!$A$1:$D$876,SMALL(IF(Lookup_PestUse!$B$1:$B$876='Input Data'!$C$12,ROW(Lookup_PestUse!$B$1:$B$876)),ROW(Lookup_PestUse!738:738)),1)),"",INDEX(Lookup_PestUse!$A$1:$B$876,SMALL(IF(Lookup_PestUse!$B$1:$B$876='Input Data'!$C$12,ROW(Lookup_PestUse!$B$1:$B$876)),ROW(Lookup_PestUse!738:738)),1))</f>
        <v/>
      </c>
    </row>
    <row r="653" spans="1:1" x14ac:dyDescent="0.2">
      <c r="A653" s="159" t="str">
        <f t="array" ref="A653">IF(ISERROR(INDEX(Lookup_PestUse!$A$1:$D$876,SMALL(IF(Lookup_PestUse!$B$1:$B$876='Input Data'!$C$12,ROW(Lookup_PestUse!$B$1:$B$876)),ROW(Lookup_PestUse!739:739)),1)),"",INDEX(Lookup_PestUse!$A$1:$B$876,SMALL(IF(Lookup_PestUse!$B$1:$B$876='Input Data'!$C$12,ROW(Lookup_PestUse!$B$1:$B$876)),ROW(Lookup_PestUse!739:739)),1))</f>
        <v/>
      </c>
    </row>
    <row r="654" spans="1:1" x14ac:dyDescent="0.2">
      <c r="A654" s="159" t="str">
        <f t="array" ref="A654">IF(ISERROR(INDEX(Lookup_PestUse!$A$1:$D$876,SMALL(IF(Lookup_PestUse!$B$1:$B$876='Input Data'!$C$12,ROW(Lookup_PestUse!$B$1:$B$876)),ROW(Lookup_PestUse!740:740)),1)),"",INDEX(Lookup_PestUse!$A$1:$B$876,SMALL(IF(Lookup_PestUse!$B$1:$B$876='Input Data'!$C$12,ROW(Lookup_PestUse!$B$1:$B$876)),ROW(Lookup_PestUse!740:740)),1))</f>
        <v/>
      </c>
    </row>
    <row r="655" spans="1:1" x14ac:dyDescent="0.2">
      <c r="A655" s="159" t="str">
        <f t="array" ref="A655">IF(ISERROR(INDEX(Lookup_PestUse!$A$1:$D$876,SMALL(IF(Lookup_PestUse!$B$1:$B$876='Input Data'!$C$12,ROW(Lookup_PestUse!$B$1:$B$876)),ROW(Lookup_PestUse!741:741)),1)),"",INDEX(Lookup_PestUse!$A$1:$B$876,SMALL(IF(Lookup_PestUse!$B$1:$B$876='Input Data'!$C$12,ROW(Lookup_PestUse!$B$1:$B$876)),ROW(Lookup_PestUse!741:741)),1))</f>
        <v/>
      </c>
    </row>
    <row r="656" spans="1:1" x14ac:dyDescent="0.2">
      <c r="A656" s="159" t="str">
        <f t="array" ref="A656">IF(ISERROR(INDEX(Lookup_PestUse!$A$1:$D$876,SMALL(IF(Lookup_PestUse!$B$1:$B$876='Input Data'!$C$12,ROW(Lookup_PestUse!$B$1:$B$876)),ROW(Lookup_PestUse!742:742)),1)),"",INDEX(Lookup_PestUse!$A$1:$B$876,SMALL(IF(Lookup_PestUse!$B$1:$B$876='Input Data'!$C$12,ROW(Lookup_PestUse!$B$1:$B$876)),ROW(Lookup_PestUse!742:742)),1))</f>
        <v/>
      </c>
    </row>
    <row r="657" spans="1:1" x14ac:dyDescent="0.2">
      <c r="A657" s="159" t="str">
        <f t="array" ref="A657">IF(ISERROR(INDEX(Lookup_PestUse!$A$1:$D$876,SMALL(IF(Lookup_PestUse!$B$1:$B$876='Input Data'!$C$12,ROW(Lookup_PestUse!$B$1:$B$876)),ROW(Lookup_PestUse!743:743)),1)),"",INDEX(Lookup_PestUse!$A$1:$B$876,SMALL(IF(Lookup_PestUse!$B$1:$B$876='Input Data'!$C$12,ROW(Lookup_PestUse!$B$1:$B$876)),ROW(Lookup_PestUse!743:743)),1))</f>
        <v/>
      </c>
    </row>
    <row r="658" spans="1:1" x14ac:dyDescent="0.2">
      <c r="A658" s="159" t="str">
        <f t="array" ref="A658">IF(ISERROR(INDEX(Lookup_PestUse!$A$1:$D$876,SMALL(IF(Lookup_PestUse!$B$1:$B$876='Input Data'!$C$12,ROW(Lookup_PestUse!$B$1:$B$876)),ROW(Lookup_PestUse!744:744)),1)),"",INDEX(Lookup_PestUse!$A$1:$B$876,SMALL(IF(Lookup_PestUse!$B$1:$B$876='Input Data'!$C$12,ROW(Lookup_PestUse!$B$1:$B$876)),ROW(Lookup_PestUse!744:744)),1))</f>
        <v/>
      </c>
    </row>
    <row r="659" spans="1:1" x14ac:dyDescent="0.2">
      <c r="A659" s="159" t="str">
        <f t="array" ref="A659">IF(ISERROR(INDEX(Lookup_PestUse!$A$1:$D$876,SMALL(IF(Lookup_PestUse!$B$1:$B$876='Input Data'!$C$12,ROW(Lookup_PestUse!$B$1:$B$876)),ROW(Lookup_PestUse!745:745)),1)),"",INDEX(Lookup_PestUse!$A$1:$B$876,SMALL(IF(Lookup_PestUse!$B$1:$B$876='Input Data'!$C$12,ROW(Lookup_PestUse!$B$1:$B$876)),ROW(Lookup_PestUse!745:745)),1))</f>
        <v/>
      </c>
    </row>
    <row r="660" spans="1:1" x14ac:dyDescent="0.2">
      <c r="A660" s="159" t="str">
        <f t="array" ref="A660">IF(ISERROR(INDEX(Lookup_PestUse!$A$1:$D$876,SMALL(IF(Lookup_PestUse!$B$1:$B$876='Input Data'!$C$12,ROW(Lookup_PestUse!$B$1:$B$876)),ROW(Lookup_PestUse!746:746)),1)),"",INDEX(Lookup_PestUse!$A$1:$B$876,SMALL(IF(Lookup_PestUse!$B$1:$B$876='Input Data'!$C$12,ROW(Lookup_PestUse!$B$1:$B$876)),ROW(Lookup_PestUse!746:746)),1))</f>
        <v/>
      </c>
    </row>
    <row r="661" spans="1:1" x14ac:dyDescent="0.2">
      <c r="A661" s="159" t="str">
        <f t="array" ref="A661">IF(ISERROR(INDEX(Lookup_PestUse!$A$1:$D$876,SMALL(IF(Lookup_PestUse!$B$1:$B$876='Input Data'!$C$12,ROW(Lookup_PestUse!$B$1:$B$876)),ROW(Lookup_PestUse!747:747)),1)),"",INDEX(Lookup_PestUse!$A$1:$B$876,SMALL(IF(Lookup_PestUse!$B$1:$B$876='Input Data'!$C$12,ROW(Lookup_PestUse!$B$1:$B$876)),ROW(Lookup_PestUse!747:747)),1))</f>
        <v/>
      </c>
    </row>
    <row r="662" spans="1:1" x14ac:dyDescent="0.2">
      <c r="A662" s="159" t="str">
        <f t="array" ref="A662">IF(ISERROR(INDEX(Lookup_PestUse!$A$1:$D$876,SMALL(IF(Lookup_PestUse!$B$1:$B$876='Input Data'!$C$12,ROW(Lookup_PestUse!$B$1:$B$876)),ROW(Lookup_PestUse!748:748)),1)),"",INDEX(Lookup_PestUse!$A$1:$B$876,SMALL(IF(Lookup_PestUse!$B$1:$B$876='Input Data'!$C$12,ROW(Lookup_PestUse!$B$1:$B$876)),ROW(Lookup_PestUse!748:748)),1))</f>
        <v/>
      </c>
    </row>
    <row r="663" spans="1:1" x14ac:dyDescent="0.2">
      <c r="A663" s="159" t="str">
        <f t="array" ref="A663">IF(ISERROR(INDEX(Lookup_PestUse!$A$1:$D$876,SMALL(IF(Lookup_PestUse!$B$1:$B$876='Input Data'!$C$12,ROW(Lookup_PestUse!$B$1:$B$876)),ROW(Lookup_PestUse!749:749)),1)),"",INDEX(Lookup_PestUse!$A$1:$B$876,SMALL(IF(Lookup_PestUse!$B$1:$B$876='Input Data'!$C$12,ROW(Lookup_PestUse!$B$1:$B$876)),ROW(Lookup_PestUse!749:749)),1))</f>
        <v/>
      </c>
    </row>
    <row r="664" spans="1:1" x14ac:dyDescent="0.2">
      <c r="A664" s="159" t="str">
        <f t="array" ref="A664">IF(ISERROR(INDEX(Lookup_PestUse!$A$1:$D$876,SMALL(IF(Lookup_PestUse!$B$1:$B$876='Input Data'!$C$12,ROW(Lookup_PestUse!$B$1:$B$876)),ROW(Lookup_PestUse!750:750)),1)),"",INDEX(Lookup_PestUse!$A$1:$B$876,SMALL(IF(Lookup_PestUse!$B$1:$B$876='Input Data'!$C$12,ROW(Lookup_PestUse!$B$1:$B$876)),ROW(Lookup_PestUse!750:750)),1))</f>
        <v/>
      </c>
    </row>
    <row r="665" spans="1:1" x14ac:dyDescent="0.2">
      <c r="A665" s="159" t="str">
        <f t="array" ref="A665">IF(ISERROR(INDEX(Lookup_PestUse!$A$1:$D$876,SMALL(IF(Lookup_PestUse!$B$1:$B$876='Input Data'!$C$12,ROW(Lookup_PestUse!$B$1:$B$876)),ROW(Lookup_PestUse!751:751)),1)),"",INDEX(Lookup_PestUse!$A$1:$B$876,SMALL(IF(Lookup_PestUse!$B$1:$B$876='Input Data'!$C$12,ROW(Lookup_PestUse!$B$1:$B$876)),ROW(Lookup_PestUse!751:751)),1))</f>
        <v/>
      </c>
    </row>
    <row r="666" spans="1:1" x14ac:dyDescent="0.2">
      <c r="A666" s="159" t="str">
        <f t="array" ref="A666">IF(ISERROR(INDEX(Lookup_PestUse!$A$1:$D$876,SMALL(IF(Lookup_PestUse!$B$1:$B$876='Input Data'!$C$12,ROW(Lookup_PestUse!$B$1:$B$876)),ROW(Lookup_PestUse!752:752)),1)),"",INDEX(Lookup_PestUse!$A$1:$B$876,SMALL(IF(Lookup_PestUse!$B$1:$B$876='Input Data'!$C$12,ROW(Lookup_PestUse!$B$1:$B$876)),ROW(Lookup_PestUse!752:752)),1))</f>
        <v/>
      </c>
    </row>
    <row r="667" spans="1:1" x14ac:dyDescent="0.2">
      <c r="A667" s="159" t="str">
        <f t="array" ref="A667">IF(ISERROR(INDEX(Lookup_PestUse!$A$1:$D$876,SMALL(IF(Lookup_PestUse!$B$1:$B$876='Input Data'!$C$12,ROW(Lookup_PestUse!$B$1:$B$876)),ROW(Lookup_PestUse!753:753)),1)),"",INDEX(Lookup_PestUse!$A$1:$B$876,SMALL(IF(Lookup_PestUse!$B$1:$B$876='Input Data'!$C$12,ROW(Lookup_PestUse!$B$1:$B$876)),ROW(Lookup_PestUse!753:753)),1))</f>
        <v/>
      </c>
    </row>
    <row r="668" spans="1:1" x14ac:dyDescent="0.2">
      <c r="A668" s="159" t="str">
        <f t="array" ref="A668">IF(ISERROR(INDEX(Lookup_PestUse!$A$1:$D$876,SMALL(IF(Lookup_PestUse!$B$1:$B$876='Input Data'!$C$12,ROW(Lookup_PestUse!$B$1:$B$876)),ROW(Lookup_PestUse!754:754)),1)),"",INDEX(Lookup_PestUse!$A$1:$B$876,SMALL(IF(Lookup_PestUse!$B$1:$B$876='Input Data'!$C$12,ROW(Lookup_PestUse!$B$1:$B$876)),ROW(Lookup_PestUse!754:754)),1))</f>
        <v/>
      </c>
    </row>
    <row r="669" spans="1:1" x14ac:dyDescent="0.2">
      <c r="A669" s="159" t="str">
        <f t="array" ref="A669">IF(ISERROR(INDEX(Lookup_PestUse!$A$1:$D$876,SMALL(IF(Lookup_PestUse!$B$1:$B$876='Input Data'!$C$12,ROW(Lookup_PestUse!$B$1:$B$876)),ROW(Lookup_PestUse!755:755)),1)),"",INDEX(Lookup_PestUse!$A$1:$B$876,SMALL(IF(Lookup_PestUse!$B$1:$B$876='Input Data'!$C$12,ROW(Lookup_PestUse!$B$1:$B$876)),ROW(Lookup_PestUse!755:755)),1))</f>
        <v/>
      </c>
    </row>
    <row r="670" spans="1:1" x14ac:dyDescent="0.2">
      <c r="A670" s="159" t="str">
        <f t="array" ref="A670">IF(ISERROR(INDEX(Lookup_PestUse!$A$1:$D$876,SMALL(IF(Lookup_PestUse!$B$1:$B$876='Input Data'!$C$12,ROW(Lookup_PestUse!$B$1:$B$876)),ROW(Lookup_PestUse!756:756)),1)),"",INDEX(Lookup_PestUse!$A$1:$B$876,SMALL(IF(Lookup_PestUse!$B$1:$B$876='Input Data'!$C$12,ROW(Lookup_PestUse!$B$1:$B$876)),ROW(Lookup_PestUse!756:756)),1))</f>
        <v/>
      </c>
    </row>
    <row r="671" spans="1:1" x14ac:dyDescent="0.2">
      <c r="A671" s="159" t="str">
        <f t="array" ref="A671">IF(ISERROR(INDEX(Lookup_PestUse!$A$1:$D$876,SMALL(IF(Lookup_PestUse!$B$1:$B$876='Input Data'!$C$12,ROW(Lookup_PestUse!$B$1:$B$876)),ROW(Lookup_PestUse!757:757)),1)),"",INDEX(Lookup_PestUse!$A$1:$B$876,SMALL(IF(Lookup_PestUse!$B$1:$B$876='Input Data'!$C$12,ROW(Lookup_PestUse!$B$1:$B$876)),ROW(Lookup_PestUse!757:757)),1))</f>
        <v/>
      </c>
    </row>
    <row r="672" spans="1:1" x14ac:dyDescent="0.2">
      <c r="A672" s="159" t="str">
        <f t="array" ref="A672">IF(ISERROR(INDEX(Lookup_PestUse!$A$1:$D$876,SMALL(IF(Lookup_PestUse!$B$1:$B$876='Input Data'!$C$12,ROW(Lookup_PestUse!$B$1:$B$876)),ROW(Lookup_PestUse!758:758)),1)),"",INDEX(Lookup_PestUse!$A$1:$B$876,SMALL(IF(Lookup_PestUse!$B$1:$B$876='Input Data'!$C$12,ROW(Lookup_PestUse!$B$1:$B$876)),ROW(Lookup_PestUse!758:758)),1))</f>
        <v/>
      </c>
    </row>
    <row r="673" spans="1:1" x14ac:dyDescent="0.2">
      <c r="A673" s="159" t="str">
        <f t="array" ref="A673">IF(ISERROR(INDEX(Lookup_PestUse!$A$1:$D$876,SMALL(IF(Lookup_PestUse!$B$1:$B$876='Input Data'!$C$12,ROW(Lookup_PestUse!$B$1:$B$876)),ROW(Lookup_PestUse!759:759)),1)),"",INDEX(Lookup_PestUse!$A$1:$B$876,SMALL(IF(Lookup_PestUse!$B$1:$B$876='Input Data'!$C$12,ROW(Lookup_PestUse!$B$1:$B$876)),ROW(Lookup_PestUse!759:759)),1))</f>
        <v/>
      </c>
    </row>
    <row r="674" spans="1:1" x14ac:dyDescent="0.2">
      <c r="A674" s="159" t="str">
        <f t="array" ref="A674">IF(ISERROR(INDEX(Lookup_PestUse!$A$1:$D$876,SMALL(IF(Lookup_PestUse!$B$1:$B$876='Input Data'!$C$12,ROW(Lookup_PestUse!$B$1:$B$876)),ROW(Lookup_PestUse!760:760)),1)),"",INDEX(Lookup_PestUse!$A$1:$B$876,SMALL(IF(Lookup_PestUse!$B$1:$B$876='Input Data'!$C$12,ROW(Lookup_PestUse!$B$1:$B$876)),ROW(Lookup_PestUse!760:760)),1))</f>
        <v/>
      </c>
    </row>
    <row r="675" spans="1:1" x14ac:dyDescent="0.2">
      <c r="A675" s="159" t="str">
        <f t="array" ref="A675">IF(ISERROR(INDEX(Lookup_PestUse!$A$1:$D$876,SMALL(IF(Lookup_PestUse!$B$1:$B$876='Input Data'!$C$12,ROW(Lookup_PestUse!$B$1:$B$876)),ROW(Lookup_PestUse!761:761)),1)),"",INDEX(Lookup_PestUse!$A$1:$B$876,SMALL(IF(Lookup_PestUse!$B$1:$B$876='Input Data'!$C$12,ROW(Lookup_PestUse!$B$1:$B$876)),ROW(Lookup_PestUse!761:761)),1))</f>
        <v/>
      </c>
    </row>
    <row r="676" spans="1:1" x14ac:dyDescent="0.2">
      <c r="A676" s="159" t="str">
        <f t="array" ref="A676">IF(ISERROR(INDEX(Lookup_PestUse!$A$1:$D$876,SMALL(IF(Lookup_PestUse!$B$1:$B$876='Input Data'!$C$12,ROW(Lookup_PestUse!$B$1:$B$876)),ROW(Lookup_PestUse!762:762)),1)),"",INDEX(Lookup_PestUse!$A$1:$B$876,SMALL(IF(Lookup_PestUse!$B$1:$B$876='Input Data'!$C$12,ROW(Lookup_PestUse!$B$1:$B$876)),ROW(Lookup_PestUse!762:762)),1))</f>
        <v/>
      </c>
    </row>
    <row r="677" spans="1:1" x14ac:dyDescent="0.2">
      <c r="A677" s="159" t="str">
        <f t="array" ref="A677">IF(ISERROR(INDEX(Lookup_PestUse!$A$1:$D$876,SMALL(IF(Lookup_PestUse!$B$1:$B$876='Input Data'!$C$12,ROW(Lookup_PestUse!$B$1:$B$876)),ROW(Lookup_PestUse!763:763)),1)),"",INDEX(Lookup_PestUse!$A$1:$B$876,SMALL(IF(Lookup_PestUse!$B$1:$B$876='Input Data'!$C$12,ROW(Lookup_PestUse!$B$1:$B$876)),ROW(Lookup_PestUse!763:763)),1))</f>
        <v/>
      </c>
    </row>
    <row r="678" spans="1:1" x14ac:dyDescent="0.2">
      <c r="A678" s="159" t="str">
        <f t="array" ref="A678">IF(ISERROR(INDEX(Lookup_PestUse!$A$1:$D$876,SMALL(IF(Lookup_PestUse!$B$1:$B$876='Input Data'!$C$12,ROW(Lookup_PestUse!$B$1:$B$876)),ROW(Lookup_PestUse!764:764)),1)),"",INDEX(Lookup_PestUse!$A$1:$B$876,SMALL(IF(Lookup_PestUse!$B$1:$B$876='Input Data'!$C$12,ROW(Lookup_PestUse!$B$1:$B$876)),ROW(Lookup_PestUse!764:764)),1))</f>
        <v/>
      </c>
    </row>
    <row r="679" spans="1:1" x14ac:dyDescent="0.2">
      <c r="A679" s="159" t="str">
        <f t="array" ref="A679">IF(ISERROR(INDEX(Lookup_PestUse!$A$1:$D$876,SMALL(IF(Lookup_PestUse!$B$1:$B$876='Input Data'!$C$12,ROW(Lookup_PestUse!$B$1:$B$876)),ROW(Lookup_PestUse!765:765)),1)),"",INDEX(Lookup_PestUse!$A$1:$B$876,SMALL(IF(Lookup_PestUse!$B$1:$B$876='Input Data'!$C$12,ROW(Lookup_PestUse!$B$1:$B$876)),ROW(Lookup_PestUse!765:765)),1))</f>
        <v/>
      </c>
    </row>
    <row r="680" spans="1:1" x14ac:dyDescent="0.2">
      <c r="A680" s="159" t="str">
        <f t="array" ref="A680">IF(ISERROR(INDEX(Lookup_PestUse!$A$1:$D$876,SMALL(IF(Lookup_PestUse!$B$1:$B$876='Input Data'!$C$12,ROW(Lookup_PestUse!$B$1:$B$876)),ROW(Lookup_PestUse!766:766)),1)),"",INDEX(Lookup_PestUse!$A$1:$B$876,SMALL(IF(Lookup_PestUse!$B$1:$B$876='Input Data'!$C$12,ROW(Lookup_PestUse!$B$1:$B$876)),ROW(Lookup_PestUse!766:766)),1))</f>
        <v/>
      </c>
    </row>
    <row r="681" spans="1:1" x14ac:dyDescent="0.2">
      <c r="A681" s="159" t="str">
        <f t="array" ref="A681">IF(ISERROR(INDEX(Lookup_PestUse!$A$1:$D$876,SMALL(IF(Lookup_PestUse!$B$1:$B$876='Input Data'!$C$12,ROW(Lookup_PestUse!$B$1:$B$876)),ROW(Lookup_PestUse!767:767)),1)),"",INDEX(Lookup_PestUse!$A$1:$B$876,SMALL(IF(Lookup_PestUse!$B$1:$B$876='Input Data'!$C$12,ROW(Lookup_PestUse!$B$1:$B$876)),ROW(Lookup_PestUse!767:767)),1))</f>
        <v/>
      </c>
    </row>
    <row r="682" spans="1:1" x14ac:dyDescent="0.2">
      <c r="A682" s="159" t="str">
        <f t="array" ref="A682">IF(ISERROR(INDEX(Lookup_PestUse!$A$1:$D$876,SMALL(IF(Lookup_PestUse!$B$1:$B$876='Input Data'!$C$12,ROW(Lookup_PestUse!$B$1:$B$876)),ROW(Lookup_PestUse!768:768)),1)),"",INDEX(Lookup_PestUse!$A$1:$B$876,SMALL(IF(Lookup_PestUse!$B$1:$B$876='Input Data'!$C$12,ROW(Lookup_PestUse!$B$1:$B$876)),ROW(Lookup_PestUse!768:768)),1))</f>
        <v/>
      </c>
    </row>
    <row r="683" spans="1:1" x14ac:dyDescent="0.2">
      <c r="A683" s="159" t="str">
        <f t="array" ref="A683">IF(ISERROR(INDEX(Lookup_PestUse!$A$1:$D$876,SMALL(IF(Lookup_PestUse!$B$1:$B$876='Input Data'!$C$12,ROW(Lookup_PestUse!$B$1:$B$876)),ROW(Lookup_PestUse!769:769)),1)),"",INDEX(Lookup_PestUse!$A$1:$B$876,SMALL(IF(Lookup_PestUse!$B$1:$B$876='Input Data'!$C$12,ROW(Lookup_PestUse!$B$1:$B$876)),ROW(Lookup_PestUse!769:769)),1))</f>
        <v/>
      </c>
    </row>
    <row r="684" spans="1:1" x14ac:dyDescent="0.2">
      <c r="A684" s="159" t="str">
        <f t="array" ref="A684">IF(ISERROR(INDEX(Lookup_PestUse!$A$1:$D$876,SMALL(IF(Lookup_PestUse!$B$1:$B$876='Input Data'!$C$12,ROW(Lookup_PestUse!$B$1:$B$876)),ROW(Lookup_PestUse!770:770)),1)),"",INDEX(Lookup_PestUse!$A$1:$B$876,SMALL(IF(Lookup_PestUse!$B$1:$B$876='Input Data'!$C$12,ROW(Lookup_PestUse!$B$1:$B$876)),ROW(Lookup_PestUse!770:770)),1))</f>
        <v/>
      </c>
    </row>
    <row r="685" spans="1:1" x14ac:dyDescent="0.2">
      <c r="A685" s="159" t="str">
        <f t="array" ref="A685">IF(ISERROR(INDEX(Lookup_PestUse!$A$1:$D$876,SMALL(IF(Lookup_PestUse!$B$1:$B$876='Input Data'!$C$12,ROW(Lookup_PestUse!$B$1:$B$876)),ROW(Lookup_PestUse!771:771)),1)),"",INDEX(Lookup_PestUse!$A$1:$B$876,SMALL(IF(Lookup_PestUse!$B$1:$B$876='Input Data'!$C$12,ROW(Lookup_PestUse!$B$1:$B$876)),ROW(Lookup_PestUse!771:771)),1))</f>
        <v/>
      </c>
    </row>
    <row r="686" spans="1:1" x14ac:dyDescent="0.2">
      <c r="A686" s="159" t="str">
        <f t="array" ref="A686">IF(ISERROR(INDEX(Lookup_PestUse!$A$1:$D$876,SMALL(IF(Lookup_PestUse!$B$1:$B$876='Input Data'!$C$12,ROW(Lookup_PestUse!$B$1:$B$876)),ROW(Lookup_PestUse!772:772)),1)),"",INDEX(Lookup_PestUse!$A$1:$B$876,SMALL(IF(Lookup_PestUse!$B$1:$B$876='Input Data'!$C$12,ROW(Lookup_PestUse!$B$1:$B$876)),ROW(Lookup_PestUse!772:772)),1))</f>
        <v/>
      </c>
    </row>
    <row r="687" spans="1:1" x14ac:dyDescent="0.2">
      <c r="A687" s="159" t="str">
        <f t="array" ref="A687">IF(ISERROR(INDEX(Lookup_PestUse!$A$1:$D$876,SMALL(IF(Lookup_PestUse!$B$1:$B$876='Input Data'!$C$12,ROW(Lookup_PestUse!$B$1:$B$876)),ROW(Lookup_PestUse!773:773)),1)),"",INDEX(Lookup_PestUse!$A$1:$B$876,SMALL(IF(Lookup_PestUse!$B$1:$B$876='Input Data'!$C$12,ROW(Lookup_PestUse!$B$1:$B$876)),ROW(Lookup_PestUse!773:773)),1))</f>
        <v/>
      </c>
    </row>
    <row r="688" spans="1:1" x14ac:dyDescent="0.2">
      <c r="A688" s="159" t="str">
        <f t="array" ref="A688">IF(ISERROR(INDEX(Lookup_PestUse!$A$1:$D$876,SMALL(IF(Lookup_PestUse!$B$1:$B$876='Input Data'!$C$12,ROW(Lookup_PestUse!$B$1:$B$876)),ROW(Lookup_PestUse!774:774)),1)),"",INDEX(Lookup_PestUse!$A$1:$B$876,SMALL(IF(Lookup_PestUse!$B$1:$B$876='Input Data'!$C$12,ROW(Lookup_PestUse!$B$1:$B$876)),ROW(Lookup_PestUse!774:774)),1))</f>
        <v/>
      </c>
    </row>
    <row r="689" spans="1:1" x14ac:dyDescent="0.2">
      <c r="A689" s="159" t="str">
        <f t="array" ref="A689">IF(ISERROR(INDEX(Lookup_PestUse!$A$1:$D$876,SMALL(IF(Lookup_PestUse!$B$1:$B$876='Input Data'!$C$12,ROW(Lookup_PestUse!$B$1:$B$876)),ROW(Lookup_PestUse!775:775)),1)),"",INDEX(Lookup_PestUse!$A$1:$B$876,SMALL(IF(Lookup_PestUse!$B$1:$B$876='Input Data'!$C$12,ROW(Lookup_PestUse!$B$1:$B$876)),ROW(Lookup_PestUse!775:775)),1))</f>
        <v/>
      </c>
    </row>
    <row r="690" spans="1:1" x14ac:dyDescent="0.2">
      <c r="A690" s="159" t="str">
        <f t="array" ref="A690">IF(ISERROR(INDEX(Lookup_PestUse!$A$1:$D$876,SMALL(IF(Lookup_PestUse!$B$1:$B$876='Input Data'!$C$12,ROW(Lookup_PestUse!$B$1:$B$876)),ROW(Lookup_PestUse!776:776)),1)),"",INDEX(Lookup_PestUse!$A$1:$B$876,SMALL(IF(Lookup_PestUse!$B$1:$B$876='Input Data'!$C$12,ROW(Lookup_PestUse!$B$1:$B$876)),ROW(Lookup_PestUse!776:776)),1))</f>
        <v/>
      </c>
    </row>
    <row r="691" spans="1:1" x14ac:dyDescent="0.2">
      <c r="A691" s="159" t="str">
        <f t="array" ref="A691">IF(ISERROR(INDEX(Lookup_PestUse!$A$1:$D$876,SMALL(IF(Lookup_PestUse!$B$1:$B$876='Input Data'!$C$12,ROW(Lookup_PestUse!$B$1:$B$876)),ROW(Lookup_PestUse!777:777)),1)),"",INDEX(Lookup_PestUse!$A$1:$B$876,SMALL(IF(Lookup_PestUse!$B$1:$B$876='Input Data'!$C$12,ROW(Lookup_PestUse!$B$1:$B$876)),ROW(Lookup_PestUse!777:777)),1))</f>
        <v/>
      </c>
    </row>
    <row r="692" spans="1:1" x14ac:dyDescent="0.2">
      <c r="A692" s="159" t="str">
        <f t="array" ref="A692">IF(ISERROR(INDEX(Lookup_PestUse!$A$1:$D$876,SMALL(IF(Lookup_PestUse!$B$1:$B$876='Input Data'!$C$12,ROW(Lookup_PestUse!$B$1:$B$876)),ROW(Lookup_PestUse!778:778)),1)),"",INDEX(Lookup_PestUse!$A$1:$B$876,SMALL(IF(Lookup_PestUse!$B$1:$B$876='Input Data'!$C$12,ROW(Lookup_PestUse!$B$1:$B$876)),ROW(Lookup_PestUse!778:778)),1))</f>
        <v/>
      </c>
    </row>
    <row r="693" spans="1:1" x14ac:dyDescent="0.2">
      <c r="A693" s="159" t="str">
        <f t="array" ref="A693">IF(ISERROR(INDEX(Lookup_PestUse!$A$1:$D$876,SMALL(IF(Lookup_PestUse!$B$1:$B$876='Input Data'!$C$12,ROW(Lookup_PestUse!$B$1:$B$876)),ROW(Lookup_PestUse!779:779)),1)),"",INDEX(Lookup_PestUse!$A$1:$B$876,SMALL(IF(Lookup_PestUse!$B$1:$B$876='Input Data'!$C$12,ROW(Lookup_PestUse!$B$1:$B$876)),ROW(Lookup_PestUse!779:779)),1))</f>
        <v/>
      </c>
    </row>
    <row r="694" spans="1:1" x14ac:dyDescent="0.2">
      <c r="A694" s="159" t="str">
        <f t="array" ref="A694">IF(ISERROR(INDEX(Lookup_PestUse!$A$1:$D$876,SMALL(IF(Lookup_PestUse!$B$1:$B$876='Input Data'!$C$12,ROW(Lookup_PestUse!$B$1:$B$876)),ROW(Lookup_PestUse!780:780)),1)),"",INDEX(Lookup_PestUse!$A$1:$B$876,SMALL(IF(Lookup_PestUse!$B$1:$B$876='Input Data'!$C$12,ROW(Lookup_PestUse!$B$1:$B$876)),ROW(Lookup_PestUse!780:780)),1))</f>
        <v/>
      </c>
    </row>
    <row r="695" spans="1:1" x14ac:dyDescent="0.2">
      <c r="A695" s="159" t="str">
        <f t="array" ref="A695">IF(ISERROR(INDEX(Lookup_PestUse!$A$1:$D$876,SMALL(IF(Lookup_PestUse!$B$1:$B$876='Input Data'!$C$12,ROW(Lookup_PestUse!$B$1:$B$876)),ROW(Lookup_PestUse!781:781)),1)),"",INDEX(Lookup_PestUse!$A$1:$B$876,SMALL(IF(Lookup_PestUse!$B$1:$B$876='Input Data'!$C$12,ROW(Lookup_PestUse!$B$1:$B$876)),ROW(Lookup_PestUse!781:781)),1))</f>
        <v/>
      </c>
    </row>
    <row r="696" spans="1:1" x14ac:dyDescent="0.2">
      <c r="A696" s="159" t="str">
        <f t="array" ref="A696">IF(ISERROR(INDEX(Lookup_PestUse!$A$1:$D$876,SMALL(IF(Lookup_PestUse!$B$1:$B$876='Input Data'!$C$12,ROW(Lookup_PestUse!$B$1:$B$876)),ROW(Lookup_PestUse!782:782)),1)),"",INDEX(Lookup_PestUse!$A$1:$B$876,SMALL(IF(Lookup_PestUse!$B$1:$B$876='Input Data'!$C$12,ROW(Lookup_PestUse!$B$1:$B$876)),ROW(Lookup_PestUse!782:782)),1))</f>
        <v/>
      </c>
    </row>
    <row r="697" spans="1:1" x14ac:dyDescent="0.2">
      <c r="A697" s="159" t="str">
        <f t="array" ref="A697">IF(ISERROR(INDEX(Lookup_PestUse!$A$1:$D$876,SMALL(IF(Lookup_PestUse!$B$1:$B$876='Input Data'!$C$12,ROW(Lookup_PestUse!$B$1:$B$876)),ROW(Lookup_PestUse!783:783)),1)),"",INDEX(Lookup_PestUse!$A$1:$B$876,SMALL(IF(Lookup_PestUse!$B$1:$B$876='Input Data'!$C$12,ROW(Lookup_PestUse!$B$1:$B$876)),ROW(Lookup_PestUse!783:783)),1))</f>
        <v/>
      </c>
    </row>
    <row r="698" spans="1:1" x14ac:dyDescent="0.2">
      <c r="A698" s="159" t="str">
        <f t="array" ref="A698">IF(ISERROR(INDEX(Lookup_PestUse!$A$1:$D$876,SMALL(IF(Lookup_PestUse!$B$1:$B$876='Input Data'!$C$12,ROW(Lookup_PestUse!$B$1:$B$876)),ROW(Lookup_PestUse!784:784)),1)),"",INDEX(Lookup_PestUse!$A$1:$B$876,SMALL(IF(Lookup_PestUse!$B$1:$B$876='Input Data'!$C$12,ROW(Lookup_PestUse!$B$1:$B$876)),ROW(Lookup_PestUse!784:784)),1))</f>
        <v/>
      </c>
    </row>
    <row r="699" spans="1:1" x14ac:dyDescent="0.2">
      <c r="A699" s="159" t="str">
        <f t="array" ref="A699">IF(ISERROR(INDEX(Lookup_PestUse!$A$1:$D$876,SMALL(IF(Lookup_PestUse!$B$1:$B$876='Input Data'!$C$12,ROW(Lookup_PestUse!$B$1:$B$876)),ROW(Lookup_PestUse!785:785)),1)),"",INDEX(Lookup_PestUse!$A$1:$B$876,SMALL(IF(Lookup_PestUse!$B$1:$B$876='Input Data'!$C$12,ROW(Lookup_PestUse!$B$1:$B$876)),ROW(Lookup_PestUse!785:785)),1))</f>
        <v/>
      </c>
    </row>
    <row r="700" spans="1:1" x14ac:dyDescent="0.2">
      <c r="A700" s="159" t="str">
        <f t="array" ref="A700">IF(ISERROR(INDEX(Lookup_PestUse!$A$1:$D$876,SMALL(IF(Lookup_PestUse!$B$1:$B$876='Input Data'!$C$12,ROW(Lookup_PestUse!$B$1:$B$876)),ROW(Lookup_PestUse!786:786)),1)),"",INDEX(Lookup_PestUse!$A$1:$B$876,SMALL(IF(Lookup_PestUse!$B$1:$B$876='Input Data'!$C$12,ROW(Lookup_PestUse!$B$1:$B$876)),ROW(Lookup_PestUse!786:786)),1))</f>
        <v/>
      </c>
    </row>
    <row r="701" spans="1:1" x14ac:dyDescent="0.2">
      <c r="A701" s="159" t="str">
        <f t="array" ref="A701">IF(ISERROR(INDEX(Lookup_PestUse!$A$1:$D$876,SMALL(IF(Lookup_PestUse!$B$1:$B$876='Input Data'!$C$12,ROW(Lookup_PestUse!$B$1:$B$876)),ROW(Lookup_PestUse!787:787)),1)),"",INDEX(Lookup_PestUse!$A$1:$B$876,SMALL(IF(Lookup_PestUse!$B$1:$B$876='Input Data'!$C$12,ROW(Lookup_PestUse!$B$1:$B$876)),ROW(Lookup_PestUse!787:787)),1))</f>
        <v/>
      </c>
    </row>
    <row r="702" spans="1:1" x14ac:dyDescent="0.2">
      <c r="A702" s="159" t="str">
        <f t="array" ref="A702">IF(ISERROR(INDEX(Lookup_PestUse!$A$1:$D$876,SMALL(IF(Lookup_PestUse!$B$1:$B$876='Input Data'!$C$12,ROW(Lookup_PestUse!$B$1:$B$876)),ROW(Lookup_PestUse!788:788)),1)),"",INDEX(Lookup_PestUse!$A$1:$B$876,SMALL(IF(Lookup_PestUse!$B$1:$B$876='Input Data'!$C$12,ROW(Lookup_PestUse!$B$1:$B$876)),ROW(Lookup_PestUse!788:788)),1))</f>
        <v/>
      </c>
    </row>
    <row r="703" spans="1:1" x14ac:dyDescent="0.2">
      <c r="A703" s="159" t="str">
        <f t="array" ref="A703">IF(ISERROR(INDEX(Lookup_PestUse!$A$1:$D$876,SMALL(IF(Lookup_PestUse!$B$1:$B$876='Input Data'!$C$12,ROW(Lookup_PestUse!$B$1:$B$876)),ROW(Lookup_PestUse!789:789)),1)),"",INDEX(Lookup_PestUse!$A$1:$B$876,SMALL(IF(Lookup_PestUse!$B$1:$B$876='Input Data'!$C$12,ROW(Lookup_PestUse!$B$1:$B$876)),ROW(Lookup_PestUse!789:789)),1))</f>
        <v/>
      </c>
    </row>
    <row r="704" spans="1:1" x14ac:dyDescent="0.2">
      <c r="A704" s="159" t="str">
        <f t="array" ref="A704">IF(ISERROR(INDEX(Lookup_PestUse!$A$1:$D$876,SMALL(IF(Lookup_PestUse!$B$1:$B$876='Input Data'!$C$12,ROW(Lookup_PestUse!$B$1:$B$876)),ROW(Lookup_PestUse!790:790)),1)),"",INDEX(Lookup_PestUse!$A$1:$B$876,SMALL(IF(Lookup_PestUse!$B$1:$B$876='Input Data'!$C$12,ROW(Lookup_PestUse!$B$1:$B$876)),ROW(Lookup_PestUse!790:790)),1))</f>
        <v/>
      </c>
    </row>
    <row r="705" spans="1:1" x14ac:dyDescent="0.2">
      <c r="A705" s="159" t="str">
        <f t="array" ref="A705">IF(ISERROR(INDEX(Lookup_PestUse!$A$1:$D$876,SMALL(IF(Lookup_PestUse!$B$1:$B$876='Input Data'!$C$12,ROW(Lookup_PestUse!$B$1:$B$876)),ROW(Lookup_PestUse!791:791)),1)),"",INDEX(Lookup_PestUse!$A$1:$B$876,SMALL(IF(Lookup_PestUse!$B$1:$B$876='Input Data'!$C$12,ROW(Lookup_PestUse!$B$1:$B$876)),ROW(Lookup_PestUse!791:791)),1))</f>
        <v/>
      </c>
    </row>
    <row r="706" spans="1:1" x14ac:dyDescent="0.2">
      <c r="A706" s="159" t="str">
        <f t="array" ref="A706">IF(ISERROR(INDEX(Lookup_PestUse!$A$1:$D$876,SMALL(IF(Lookup_PestUse!$B$1:$B$876='Input Data'!$C$12,ROW(Lookup_PestUse!$B$1:$B$876)),ROW(Lookup_PestUse!792:792)),1)),"",INDEX(Lookup_PestUse!$A$1:$B$876,SMALL(IF(Lookup_PestUse!$B$1:$B$876='Input Data'!$C$12,ROW(Lookup_PestUse!$B$1:$B$876)),ROW(Lookup_PestUse!792:792)),1))</f>
        <v/>
      </c>
    </row>
    <row r="707" spans="1:1" x14ac:dyDescent="0.2">
      <c r="A707" s="159" t="str">
        <f t="array" ref="A707">IF(ISERROR(INDEX(Lookup_PestUse!$A$1:$D$876,SMALL(IF(Lookup_PestUse!$B$1:$B$876='Input Data'!$C$12,ROW(Lookup_PestUse!$B$1:$B$876)),ROW(Lookup_PestUse!793:793)),1)),"",INDEX(Lookup_PestUse!$A$1:$B$876,SMALL(IF(Lookup_PestUse!$B$1:$B$876='Input Data'!$C$12,ROW(Lookup_PestUse!$B$1:$B$876)),ROW(Lookup_PestUse!793:793)),1))</f>
        <v/>
      </c>
    </row>
    <row r="708" spans="1:1" x14ac:dyDescent="0.2">
      <c r="A708" s="159" t="str">
        <f t="array" ref="A708">IF(ISERROR(INDEX(Lookup_PestUse!$A$1:$D$876,SMALL(IF(Lookup_PestUse!$B$1:$B$876='Input Data'!$C$12,ROW(Lookup_PestUse!$B$1:$B$876)),ROW(Lookup_PestUse!794:794)),1)),"",INDEX(Lookup_PestUse!$A$1:$B$876,SMALL(IF(Lookup_PestUse!$B$1:$B$876='Input Data'!$C$12,ROW(Lookup_PestUse!$B$1:$B$876)),ROW(Lookup_PestUse!794:794)),1))</f>
        <v/>
      </c>
    </row>
    <row r="709" spans="1:1" x14ac:dyDescent="0.2">
      <c r="A709" s="159" t="str">
        <f t="array" ref="A709">IF(ISERROR(INDEX(Lookup_PestUse!$A$1:$D$876,SMALL(IF(Lookup_PestUse!$B$1:$B$876='Input Data'!$C$12,ROW(Lookup_PestUse!$B$1:$B$876)),ROW(Lookup_PestUse!795:795)),1)),"",INDEX(Lookup_PestUse!$A$1:$B$876,SMALL(IF(Lookup_PestUse!$B$1:$B$876='Input Data'!$C$12,ROW(Lookup_PestUse!$B$1:$B$876)),ROW(Lookup_PestUse!795:795)),1))</f>
        <v/>
      </c>
    </row>
    <row r="710" spans="1:1" x14ac:dyDescent="0.2">
      <c r="A710" s="159" t="str">
        <f t="array" ref="A710">IF(ISERROR(INDEX(Lookup_PestUse!$A$1:$D$876,SMALL(IF(Lookup_PestUse!$B$1:$B$876='Input Data'!$C$12,ROW(Lookup_PestUse!$B$1:$B$876)),ROW(Lookup_PestUse!796:796)),1)),"",INDEX(Lookup_PestUse!$A$1:$B$876,SMALL(IF(Lookup_PestUse!$B$1:$B$876='Input Data'!$C$12,ROW(Lookup_PestUse!$B$1:$B$876)),ROW(Lookup_PestUse!796:796)),1))</f>
        <v/>
      </c>
    </row>
    <row r="711" spans="1:1" x14ac:dyDescent="0.2">
      <c r="A711" s="159" t="str">
        <f t="array" ref="A711">IF(ISERROR(INDEX(Lookup_PestUse!$A$1:$D$876,SMALL(IF(Lookup_PestUse!$B$1:$B$876='Input Data'!$C$12,ROW(Lookup_PestUse!$B$1:$B$876)),ROW(Lookup_PestUse!797:797)),1)),"",INDEX(Lookup_PestUse!$A$1:$B$876,SMALL(IF(Lookup_PestUse!$B$1:$B$876='Input Data'!$C$12,ROW(Lookup_PestUse!$B$1:$B$876)),ROW(Lookup_PestUse!797:797)),1))</f>
        <v/>
      </c>
    </row>
    <row r="712" spans="1:1" x14ac:dyDescent="0.2">
      <c r="A712" s="159" t="str">
        <f t="array" ref="A712">IF(ISERROR(INDEX(Lookup_PestUse!$A$1:$D$876,SMALL(IF(Lookup_PestUse!$B$1:$B$876='Input Data'!$C$12,ROW(Lookup_PestUse!$B$1:$B$876)),ROW(Lookup_PestUse!798:798)),1)),"",INDEX(Lookup_PestUse!$A$1:$B$876,SMALL(IF(Lookup_PestUse!$B$1:$B$876='Input Data'!$C$12,ROW(Lookup_PestUse!$B$1:$B$876)),ROW(Lookup_PestUse!798:798)),1))</f>
        <v/>
      </c>
    </row>
    <row r="713" spans="1:1" x14ac:dyDescent="0.2">
      <c r="A713" s="159" t="str">
        <f t="array" ref="A713">IF(ISERROR(INDEX(Lookup_PestUse!$A$1:$D$876,SMALL(IF(Lookup_PestUse!$B$1:$B$876='Input Data'!$C$12,ROW(Lookup_PestUse!$B$1:$B$876)),ROW(Lookup_PestUse!799:799)),1)),"",INDEX(Lookup_PestUse!$A$1:$B$876,SMALL(IF(Lookup_PestUse!$B$1:$B$876='Input Data'!$C$12,ROW(Lookup_PestUse!$B$1:$B$876)),ROW(Lookup_PestUse!799:799)),1))</f>
        <v/>
      </c>
    </row>
    <row r="714" spans="1:1" x14ac:dyDescent="0.2">
      <c r="A714" s="159" t="str">
        <f t="array" ref="A714">IF(ISERROR(INDEX(Lookup_PestUse!$A$1:$D$876,SMALL(IF(Lookup_PestUse!$B$1:$B$876='Input Data'!$C$12,ROW(Lookup_PestUse!$B$1:$B$876)),ROW(Lookup_PestUse!800:800)),1)),"",INDEX(Lookup_PestUse!$A$1:$B$876,SMALL(IF(Lookup_PestUse!$B$1:$B$876='Input Data'!$C$12,ROW(Lookup_PestUse!$B$1:$B$876)),ROW(Lookup_PestUse!800:800)),1))</f>
        <v/>
      </c>
    </row>
    <row r="715" spans="1:1" x14ac:dyDescent="0.2">
      <c r="A715" s="159" t="str">
        <f t="array" ref="A715">IF(ISERROR(INDEX(Lookup_PestUse!$A$1:$D$876,SMALL(IF(Lookup_PestUse!$B$1:$B$876='Input Data'!$C$12,ROW(Lookup_PestUse!$B$1:$B$876)),ROW(Lookup_PestUse!801:801)),1)),"",INDEX(Lookup_PestUse!$A$1:$B$876,SMALL(IF(Lookup_PestUse!$B$1:$B$876='Input Data'!$C$12,ROW(Lookup_PestUse!$B$1:$B$876)),ROW(Lookup_PestUse!801:801)),1))</f>
        <v/>
      </c>
    </row>
    <row r="716" spans="1:1" x14ac:dyDescent="0.2">
      <c r="A716" s="159" t="str">
        <f t="array" ref="A716">IF(ISERROR(INDEX(Lookup_PestUse!$A$1:$D$876,SMALL(IF(Lookup_PestUse!$B$1:$B$876='Input Data'!$C$12,ROW(Lookup_PestUse!$B$1:$B$876)),ROW(Lookup_PestUse!802:802)),1)),"",INDEX(Lookup_PestUse!$A$1:$B$876,SMALL(IF(Lookup_PestUse!$B$1:$B$876='Input Data'!$C$12,ROW(Lookup_PestUse!$B$1:$B$876)),ROW(Lookup_PestUse!802:802)),1))</f>
        <v/>
      </c>
    </row>
    <row r="717" spans="1:1" x14ac:dyDescent="0.2">
      <c r="A717" s="159" t="str">
        <f t="array" ref="A717">IF(ISERROR(INDEX(Lookup_PestUse!$A$1:$D$876,SMALL(IF(Lookup_PestUse!$B$1:$B$876='Input Data'!$C$12,ROW(Lookup_PestUse!$B$1:$B$876)),ROW(Lookup_PestUse!803:803)),1)),"",INDEX(Lookup_PestUse!$A$1:$B$876,SMALL(IF(Lookup_PestUse!$B$1:$B$876='Input Data'!$C$12,ROW(Lookup_PestUse!$B$1:$B$876)),ROW(Lookup_PestUse!803:803)),1))</f>
        <v/>
      </c>
    </row>
    <row r="718" spans="1:1" x14ac:dyDescent="0.2">
      <c r="A718" s="159" t="str">
        <f t="array" ref="A718">IF(ISERROR(INDEX(Lookup_PestUse!$A$1:$D$876,SMALL(IF(Lookup_PestUse!$B$1:$B$876='Input Data'!$C$12,ROW(Lookup_PestUse!$B$1:$B$876)),ROW(Lookup_PestUse!804:804)),1)),"",INDEX(Lookup_PestUse!$A$1:$B$876,SMALL(IF(Lookup_PestUse!$B$1:$B$876='Input Data'!$C$12,ROW(Lookup_PestUse!$B$1:$B$876)),ROW(Lookup_PestUse!804:804)),1))</f>
        <v/>
      </c>
    </row>
    <row r="719" spans="1:1" x14ac:dyDescent="0.2">
      <c r="A719" s="159" t="str">
        <f t="array" ref="A719">IF(ISERROR(INDEX(Lookup_PestUse!$A$1:$D$876,SMALL(IF(Lookup_PestUse!$B$1:$B$876='Input Data'!$C$12,ROW(Lookup_PestUse!$B$1:$B$876)),ROW(Lookup_PestUse!805:805)),1)),"",INDEX(Lookup_PestUse!$A$1:$B$876,SMALL(IF(Lookup_PestUse!$B$1:$B$876='Input Data'!$C$12,ROW(Lookup_PestUse!$B$1:$B$876)),ROW(Lookup_PestUse!805:805)),1))</f>
        <v/>
      </c>
    </row>
    <row r="720" spans="1:1" x14ac:dyDescent="0.2">
      <c r="A720" s="159" t="str">
        <f t="array" ref="A720">IF(ISERROR(INDEX(Lookup_PestUse!$A$1:$D$876,SMALL(IF(Lookup_PestUse!$B$1:$B$876='Input Data'!$C$12,ROW(Lookup_PestUse!$B$1:$B$876)),ROW(Lookup_PestUse!806:806)),1)),"",INDEX(Lookup_PestUse!$A$1:$B$876,SMALL(IF(Lookup_PestUse!$B$1:$B$876='Input Data'!$C$12,ROW(Lookup_PestUse!$B$1:$B$876)),ROW(Lookup_PestUse!806:806)),1))</f>
        <v/>
      </c>
    </row>
    <row r="721" spans="1:1" x14ac:dyDescent="0.2">
      <c r="A721" s="159" t="str">
        <f t="array" ref="A721">IF(ISERROR(INDEX(Lookup_PestUse!$A$1:$D$876,SMALL(IF(Lookup_PestUse!$B$1:$B$876='Input Data'!$C$12,ROW(Lookup_PestUse!$B$1:$B$876)),ROW(Lookup_PestUse!807:807)),1)),"",INDEX(Lookup_PestUse!$A$1:$B$876,SMALL(IF(Lookup_PestUse!$B$1:$B$876='Input Data'!$C$12,ROW(Lookup_PestUse!$B$1:$B$876)),ROW(Lookup_PestUse!807:807)),1))</f>
        <v/>
      </c>
    </row>
    <row r="722" spans="1:1" x14ac:dyDescent="0.2">
      <c r="A722" s="159" t="str">
        <f t="array" ref="A722">IF(ISERROR(INDEX(Lookup_PestUse!$A$1:$D$876,SMALL(IF(Lookup_PestUse!$B$1:$B$876='Input Data'!$C$12,ROW(Lookup_PestUse!$B$1:$B$876)),ROW(Lookup_PestUse!808:808)),1)),"",INDEX(Lookup_PestUse!$A$1:$B$876,SMALL(IF(Lookup_PestUse!$B$1:$B$876='Input Data'!$C$12,ROW(Lookup_PestUse!$B$1:$B$876)),ROW(Lookup_PestUse!808:808)),1))</f>
        <v/>
      </c>
    </row>
    <row r="723" spans="1:1" x14ac:dyDescent="0.2">
      <c r="A723" s="159" t="str">
        <f t="array" ref="A723">IF(ISERROR(INDEX(Lookup_PestUse!$A$1:$D$876,SMALL(IF(Lookup_PestUse!$B$1:$B$876='Input Data'!$C$12,ROW(Lookup_PestUse!$B$1:$B$876)),ROW(Lookup_PestUse!809:809)),1)),"",INDEX(Lookup_PestUse!$A$1:$B$876,SMALL(IF(Lookup_PestUse!$B$1:$B$876='Input Data'!$C$12,ROW(Lookup_PestUse!$B$1:$B$876)),ROW(Lookup_PestUse!809:809)),1))</f>
        <v/>
      </c>
    </row>
    <row r="724" spans="1:1" x14ac:dyDescent="0.2">
      <c r="A724" s="159" t="str">
        <f t="array" ref="A724">IF(ISERROR(INDEX(Lookup_PestUse!$A$1:$D$876,SMALL(IF(Lookup_PestUse!$B$1:$B$876='Input Data'!$C$12,ROW(Lookup_PestUse!$B$1:$B$876)),ROW(Lookup_PestUse!810:810)),1)),"",INDEX(Lookup_PestUse!$A$1:$B$876,SMALL(IF(Lookup_PestUse!$B$1:$B$876='Input Data'!$C$12,ROW(Lookup_PestUse!$B$1:$B$876)),ROW(Lookup_PestUse!810:810)),1))</f>
        <v/>
      </c>
    </row>
    <row r="725" spans="1:1" x14ac:dyDescent="0.2">
      <c r="A725" s="159" t="str">
        <f t="array" ref="A725">IF(ISERROR(INDEX(Lookup_PestUse!$A$1:$D$876,SMALL(IF(Lookup_PestUse!$B$1:$B$876='Input Data'!$C$12,ROW(Lookup_PestUse!$B$1:$B$876)),ROW(Lookup_PestUse!811:811)),1)),"",INDEX(Lookup_PestUse!$A$1:$B$876,SMALL(IF(Lookup_PestUse!$B$1:$B$876='Input Data'!$C$12,ROW(Lookup_PestUse!$B$1:$B$876)),ROW(Lookup_PestUse!811:811)),1))</f>
        <v/>
      </c>
    </row>
    <row r="726" spans="1:1" x14ac:dyDescent="0.2">
      <c r="A726" s="159" t="str">
        <f t="array" ref="A726">IF(ISERROR(INDEX(Lookup_PestUse!$A$1:$D$876,SMALL(IF(Lookup_PestUse!$B$1:$B$876='Input Data'!$C$12,ROW(Lookup_PestUse!$B$1:$B$876)),ROW(Lookup_PestUse!812:812)),1)),"",INDEX(Lookup_PestUse!$A$1:$B$876,SMALL(IF(Lookup_PestUse!$B$1:$B$876='Input Data'!$C$12,ROW(Lookup_PestUse!$B$1:$B$876)),ROW(Lookup_PestUse!812:812)),1))</f>
        <v/>
      </c>
    </row>
    <row r="727" spans="1:1" x14ac:dyDescent="0.2">
      <c r="A727" s="159" t="str">
        <f t="array" ref="A727">IF(ISERROR(INDEX(Lookup_PestUse!$A$1:$D$876,SMALL(IF(Lookup_PestUse!$B$1:$B$876='Input Data'!$C$12,ROW(Lookup_PestUse!$B$1:$B$876)),ROW(Lookup_PestUse!813:813)),1)),"",INDEX(Lookup_PestUse!$A$1:$B$876,SMALL(IF(Lookup_PestUse!$B$1:$B$876='Input Data'!$C$12,ROW(Lookup_PestUse!$B$1:$B$876)),ROW(Lookup_PestUse!813:813)),1))</f>
        <v/>
      </c>
    </row>
    <row r="728" spans="1:1" x14ac:dyDescent="0.2">
      <c r="A728" s="159" t="str">
        <f t="array" ref="A728">IF(ISERROR(INDEX(Lookup_PestUse!$A$1:$D$876,SMALL(IF(Lookup_PestUse!$B$1:$B$876='Input Data'!$C$12,ROW(Lookup_PestUse!$B$1:$B$876)),ROW(Lookup_PestUse!814:814)),1)),"",INDEX(Lookup_PestUse!$A$1:$B$876,SMALL(IF(Lookup_PestUse!$B$1:$B$876='Input Data'!$C$12,ROW(Lookup_PestUse!$B$1:$B$876)),ROW(Lookup_PestUse!814:814)),1))</f>
        <v/>
      </c>
    </row>
    <row r="729" spans="1:1" x14ac:dyDescent="0.2">
      <c r="A729" s="159" t="str">
        <f t="array" ref="A729">IF(ISERROR(INDEX(Lookup_PestUse!$A$1:$D$876,SMALL(IF(Lookup_PestUse!$B$1:$B$876='Input Data'!$C$12,ROW(Lookup_PestUse!$B$1:$B$876)),ROW(Lookup_PestUse!815:815)),1)),"",INDEX(Lookup_PestUse!$A$1:$B$876,SMALL(IF(Lookup_PestUse!$B$1:$B$876='Input Data'!$C$12,ROW(Lookup_PestUse!$B$1:$B$876)),ROW(Lookup_PestUse!815:815)),1))</f>
        <v/>
      </c>
    </row>
    <row r="730" spans="1:1" x14ac:dyDescent="0.2">
      <c r="A730" s="159" t="str">
        <f t="array" ref="A730">IF(ISERROR(INDEX(Lookup_PestUse!$A$1:$D$876,SMALL(IF(Lookup_PestUse!$B$1:$B$876='Input Data'!$C$12,ROW(Lookup_PestUse!$B$1:$B$876)),ROW(Lookup_PestUse!816:816)),1)),"",INDEX(Lookup_PestUse!$A$1:$B$876,SMALL(IF(Lookup_PestUse!$B$1:$B$876='Input Data'!$C$12,ROW(Lookup_PestUse!$B$1:$B$876)),ROW(Lookup_PestUse!816:816)),1))</f>
        <v/>
      </c>
    </row>
    <row r="731" spans="1:1" x14ac:dyDescent="0.2">
      <c r="A731" s="159" t="str">
        <f t="array" ref="A731">IF(ISERROR(INDEX(Lookup_PestUse!$A$1:$D$876,SMALL(IF(Lookup_PestUse!$B$1:$B$876='Input Data'!$C$12,ROW(Lookup_PestUse!$B$1:$B$876)),ROW(Lookup_PestUse!817:817)),1)),"",INDEX(Lookup_PestUse!$A$1:$B$876,SMALL(IF(Lookup_PestUse!$B$1:$B$876='Input Data'!$C$12,ROW(Lookup_PestUse!$B$1:$B$876)),ROW(Lookup_PestUse!817:817)),1))</f>
        <v/>
      </c>
    </row>
    <row r="732" spans="1:1" x14ac:dyDescent="0.2">
      <c r="A732" s="159" t="str">
        <f t="array" ref="A732">IF(ISERROR(INDEX(Lookup_PestUse!$A$1:$D$876,SMALL(IF(Lookup_PestUse!$B$1:$B$876='Input Data'!$C$12,ROW(Lookup_PestUse!$B$1:$B$876)),ROW(Lookup_PestUse!818:818)),1)),"",INDEX(Lookup_PestUse!$A$1:$B$876,SMALL(IF(Lookup_PestUse!$B$1:$B$876='Input Data'!$C$12,ROW(Lookup_PestUse!$B$1:$B$876)),ROW(Lookup_PestUse!818:818)),1))</f>
        <v/>
      </c>
    </row>
    <row r="733" spans="1:1" x14ac:dyDescent="0.2">
      <c r="A733" s="159" t="str">
        <f t="array" ref="A733">IF(ISERROR(INDEX(Lookup_PestUse!$A$1:$D$876,SMALL(IF(Lookup_PestUse!$B$1:$B$876='Input Data'!$C$12,ROW(Lookup_PestUse!$B$1:$B$876)),ROW(Lookup_PestUse!819:819)),1)),"",INDEX(Lookup_PestUse!$A$1:$B$876,SMALL(IF(Lookup_PestUse!$B$1:$B$876='Input Data'!$C$12,ROW(Lookup_PestUse!$B$1:$B$876)),ROW(Lookup_PestUse!819:819)),1))</f>
        <v/>
      </c>
    </row>
    <row r="734" spans="1:1" x14ac:dyDescent="0.2">
      <c r="A734" s="159" t="str">
        <f t="array" ref="A734">IF(ISERROR(INDEX(Lookup_PestUse!$A$1:$D$876,SMALL(IF(Lookup_PestUse!$B$1:$B$876='Input Data'!$C$12,ROW(Lookup_PestUse!$B$1:$B$876)),ROW(Lookup_PestUse!820:820)),1)),"",INDEX(Lookup_PestUse!$A$1:$B$876,SMALL(IF(Lookup_PestUse!$B$1:$B$876='Input Data'!$C$12,ROW(Lookup_PestUse!$B$1:$B$876)),ROW(Lookup_PestUse!820:820)),1))</f>
        <v/>
      </c>
    </row>
    <row r="735" spans="1:1" x14ac:dyDescent="0.2">
      <c r="A735" s="159" t="str">
        <f t="array" ref="A735">IF(ISERROR(INDEX(Lookup_PestUse!$A$1:$D$876,SMALL(IF(Lookup_PestUse!$B$1:$B$876='Input Data'!$C$12,ROW(Lookup_PestUse!$B$1:$B$876)),ROW(Lookup_PestUse!821:821)),1)),"",INDEX(Lookup_PestUse!$A$1:$B$876,SMALL(IF(Lookup_PestUse!$B$1:$B$876='Input Data'!$C$12,ROW(Lookup_PestUse!$B$1:$B$876)),ROW(Lookup_PestUse!821:821)),1))</f>
        <v/>
      </c>
    </row>
    <row r="736" spans="1:1" x14ac:dyDescent="0.2">
      <c r="A736" s="159" t="str">
        <f t="array" ref="A736">IF(ISERROR(INDEX(Lookup_PestUse!$A$1:$D$876,SMALL(IF(Lookup_PestUse!$B$1:$B$876='Input Data'!$C$12,ROW(Lookup_PestUse!$B$1:$B$876)),ROW(Lookup_PestUse!822:822)),1)),"",INDEX(Lookup_PestUse!$A$1:$B$876,SMALL(IF(Lookup_PestUse!$B$1:$B$876='Input Data'!$C$12,ROW(Lookup_PestUse!$B$1:$B$876)),ROW(Lookup_PestUse!822:822)),1))</f>
        <v/>
      </c>
    </row>
    <row r="737" spans="1:1" x14ac:dyDescent="0.2">
      <c r="A737" s="159" t="str">
        <f t="array" ref="A737">IF(ISERROR(INDEX(Lookup_PestUse!$A$1:$D$876,SMALL(IF(Lookup_PestUse!$B$1:$B$876='Input Data'!$C$12,ROW(Lookup_PestUse!$B$1:$B$876)),ROW(Lookup_PestUse!823:823)),1)),"",INDEX(Lookup_PestUse!$A$1:$B$876,SMALL(IF(Lookup_PestUse!$B$1:$B$876='Input Data'!$C$12,ROW(Lookup_PestUse!$B$1:$B$876)),ROW(Lookup_PestUse!823:823)),1))</f>
        <v/>
      </c>
    </row>
    <row r="738" spans="1:1" x14ac:dyDescent="0.2">
      <c r="A738" s="159" t="str">
        <f t="array" ref="A738">IF(ISERROR(INDEX(Lookup_PestUse!$A$1:$D$876,SMALL(IF(Lookup_PestUse!$B$1:$B$876='Input Data'!$C$12,ROW(Lookup_PestUse!$B$1:$B$876)),ROW(Lookup_PestUse!824:824)),1)),"",INDEX(Lookup_PestUse!$A$1:$B$876,SMALL(IF(Lookup_PestUse!$B$1:$B$876='Input Data'!$C$12,ROW(Lookup_PestUse!$B$1:$B$876)),ROW(Lookup_PestUse!824:824)),1))</f>
        <v/>
      </c>
    </row>
    <row r="739" spans="1:1" x14ac:dyDescent="0.2">
      <c r="A739" s="159" t="str">
        <f t="array" ref="A739">IF(ISERROR(INDEX(Lookup_PestUse!$A$1:$D$876,SMALL(IF(Lookup_PestUse!$B$1:$B$876='Input Data'!$C$12,ROW(Lookup_PestUse!$B$1:$B$876)),ROW(Lookup_PestUse!825:825)),1)),"",INDEX(Lookup_PestUse!$A$1:$B$876,SMALL(IF(Lookup_PestUse!$B$1:$B$876='Input Data'!$C$12,ROW(Lookup_PestUse!$B$1:$B$876)),ROW(Lookup_PestUse!825:825)),1))</f>
        <v/>
      </c>
    </row>
    <row r="740" spans="1:1" x14ac:dyDescent="0.2">
      <c r="A740" s="159" t="str">
        <f t="array" ref="A740">IF(ISERROR(INDEX(Lookup_PestUse!$A$1:$D$876,SMALL(IF(Lookup_PestUse!$B$1:$B$876='Input Data'!$C$12,ROW(Lookup_PestUse!$B$1:$B$876)),ROW(Lookup_PestUse!826:826)),1)),"",INDEX(Lookup_PestUse!$A$1:$B$876,SMALL(IF(Lookup_PestUse!$B$1:$B$876='Input Data'!$C$12,ROW(Lookup_PestUse!$B$1:$B$876)),ROW(Lookup_PestUse!826:826)),1))</f>
        <v/>
      </c>
    </row>
    <row r="741" spans="1:1" x14ac:dyDescent="0.2">
      <c r="A741" s="159" t="str">
        <f t="array" ref="A741">IF(ISERROR(INDEX(Lookup_PestUse!$A$1:$D$876,SMALL(IF(Lookup_PestUse!$B$1:$B$876='Input Data'!$C$12,ROW(Lookup_PestUse!$B$1:$B$876)),ROW(Lookup_PestUse!827:827)),1)),"",INDEX(Lookup_PestUse!$A$1:$B$876,SMALL(IF(Lookup_PestUse!$B$1:$B$876='Input Data'!$C$12,ROW(Lookup_PestUse!$B$1:$B$876)),ROW(Lookup_PestUse!827:827)),1))</f>
        <v/>
      </c>
    </row>
    <row r="742" spans="1:1" x14ac:dyDescent="0.2">
      <c r="A742" s="159" t="str">
        <f t="array" ref="A742">IF(ISERROR(INDEX(Lookup_PestUse!$A$1:$D$876,SMALL(IF(Lookup_PestUse!$B$1:$B$876='Input Data'!$C$12,ROW(Lookup_PestUse!$B$1:$B$876)),ROW(Lookup_PestUse!828:828)),1)),"",INDEX(Lookup_PestUse!$A$1:$B$876,SMALL(IF(Lookup_PestUse!$B$1:$B$876='Input Data'!$C$12,ROW(Lookup_PestUse!$B$1:$B$876)),ROW(Lookup_PestUse!828:828)),1))</f>
        <v/>
      </c>
    </row>
    <row r="743" spans="1:1" x14ac:dyDescent="0.2">
      <c r="A743" s="159" t="str">
        <f t="array" ref="A743">IF(ISERROR(INDEX(Lookup_PestUse!$A$1:$D$876,SMALL(IF(Lookup_PestUse!$B$1:$B$876='Input Data'!$C$12,ROW(Lookup_PestUse!$B$1:$B$876)),ROW(Lookup_PestUse!829:829)),1)),"",INDEX(Lookup_PestUse!$A$1:$B$876,SMALL(IF(Lookup_PestUse!$B$1:$B$876='Input Data'!$C$12,ROW(Lookup_PestUse!$B$1:$B$876)),ROW(Lookup_PestUse!829:829)),1))</f>
        <v/>
      </c>
    </row>
    <row r="744" spans="1:1" x14ac:dyDescent="0.2">
      <c r="A744" s="159" t="str">
        <f t="array" ref="A744">IF(ISERROR(INDEX(Lookup_PestUse!$A$1:$D$876,SMALL(IF(Lookup_PestUse!$B$1:$B$876='Input Data'!$C$12,ROW(Lookup_PestUse!$B$1:$B$876)),ROW(Lookup_PestUse!830:830)),1)),"",INDEX(Lookup_PestUse!$A$1:$B$876,SMALL(IF(Lookup_PestUse!$B$1:$B$876='Input Data'!$C$12,ROW(Lookup_PestUse!$B$1:$B$876)),ROW(Lookup_PestUse!830:830)),1))</f>
        <v/>
      </c>
    </row>
    <row r="745" spans="1:1" x14ac:dyDescent="0.2">
      <c r="A745" s="159" t="str">
        <f t="array" ref="A745">IF(ISERROR(INDEX(Lookup_PestUse!$A$1:$D$876,SMALL(IF(Lookup_PestUse!$B$1:$B$876='Input Data'!$C$12,ROW(Lookup_PestUse!$B$1:$B$876)),ROW(Lookup_PestUse!831:831)),1)),"",INDEX(Lookup_PestUse!$A$1:$B$876,SMALL(IF(Lookup_PestUse!$B$1:$B$876='Input Data'!$C$12,ROW(Lookup_PestUse!$B$1:$B$876)),ROW(Lookup_PestUse!831:831)),1))</f>
        <v/>
      </c>
    </row>
    <row r="746" spans="1:1" x14ac:dyDescent="0.2">
      <c r="A746" s="159" t="str">
        <f t="array" ref="A746">IF(ISERROR(INDEX(Lookup_PestUse!$A$1:$D$876,SMALL(IF(Lookup_PestUse!$B$1:$B$876='Input Data'!$C$12,ROW(Lookup_PestUse!$B$1:$B$876)),ROW(Lookup_PestUse!832:832)),1)),"",INDEX(Lookup_PestUse!$A$1:$B$876,SMALL(IF(Lookup_PestUse!$B$1:$B$876='Input Data'!$C$12,ROW(Lookup_PestUse!$B$1:$B$876)),ROW(Lookup_PestUse!832:832)),1))</f>
        <v/>
      </c>
    </row>
    <row r="747" spans="1:1" x14ac:dyDescent="0.2">
      <c r="A747" s="159" t="str">
        <f t="array" ref="A747">IF(ISERROR(INDEX(Lookup_PestUse!$A$1:$D$876,SMALL(IF(Lookup_PestUse!$B$1:$B$876='Input Data'!$C$12,ROW(Lookup_PestUse!$B$1:$B$876)),ROW(Lookup_PestUse!833:833)),1)),"",INDEX(Lookup_PestUse!$A$1:$B$876,SMALL(IF(Lookup_PestUse!$B$1:$B$876='Input Data'!$C$12,ROW(Lookup_PestUse!$B$1:$B$876)),ROW(Lookup_PestUse!833:833)),1))</f>
        <v/>
      </c>
    </row>
    <row r="748" spans="1:1" x14ac:dyDescent="0.2">
      <c r="A748" s="159" t="str">
        <f t="array" ref="A748">IF(ISERROR(INDEX(Lookup_PestUse!$A$1:$D$876,SMALL(IF(Lookup_PestUse!$B$1:$B$876='Input Data'!$C$12,ROW(Lookup_PestUse!$B$1:$B$876)),ROW(Lookup_PestUse!834:834)),1)),"",INDEX(Lookup_PestUse!$A$1:$B$876,SMALL(IF(Lookup_PestUse!$B$1:$B$876='Input Data'!$C$12,ROW(Lookup_PestUse!$B$1:$B$876)),ROW(Lookup_PestUse!834:834)),1))</f>
        <v/>
      </c>
    </row>
    <row r="749" spans="1:1" x14ac:dyDescent="0.2">
      <c r="A749" s="159" t="str">
        <f t="array" ref="A749">IF(ISERROR(INDEX(Lookup_PestUse!$A$1:$D$876,SMALL(IF(Lookup_PestUse!$B$1:$B$876='Input Data'!$C$12,ROW(Lookup_PestUse!$B$1:$B$876)),ROW(Lookup_PestUse!835:835)),1)),"",INDEX(Lookup_PestUse!$A$1:$B$876,SMALL(IF(Lookup_PestUse!$B$1:$B$876='Input Data'!$C$12,ROW(Lookup_PestUse!$B$1:$B$876)),ROW(Lookup_PestUse!835:835)),1))</f>
        <v/>
      </c>
    </row>
    <row r="750" spans="1:1" x14ac:dyDescent="0.2">
      <c r="A750" s="159" t="str">
        <f t="array" ref="A750">IF(ISERROR(INDEX(Lookup_PestUse!$A$1:$D$876,SMALL(IF(Lookup_PestUse!$B$1:$B$876='Input Data'!$C$12,ROW(Lookup_PestUse!$B$1:$B$876)),ROW(Lookup_PestUse!836:836)),1)),"",INDEX(Lookup_PestUse!$A$1:$B$876,SMALL(IF(Lookup_PestUse!$B$1:$B$876='Input Data'!$C$12,ROW(Lookup_PestUse!$B$1:$B$876)),ROW(Lookup_PestUse!836:836)),1))</f>
        <v/>
      </c>
    </row>
    <row r="751" spans="1:1" x14ac:dyDescent="0.2">
      <c r="A751" s="159" t="str">
        <f t="array" ref="A751">IF(ISERROR(INDEX(Lookup_PestUse!$A$1:$D$876,SMALL(IF(Lookup_PestUse!$B$1:$B$876='Input Data'!$C$12,ROW(Lookup_PestUse!$B$1:$B$876)),ROW(Lookup_PestUse!837:837)),1)),"",INDEX(Lookup_PestUse!$A$1:$B$876,SMALL(IF(Lookup_PestUse!$B$1:$B$876='Input Data'!$C$12,ROW(Lookup_PestUse!$B$1:$B$876)),ROW(Lookup_PestUse!837:837)),1))</f>
        <v/>
      </c>
    </row>
    <row r="752" spans="1:1" x14ac:dyDescent="0.2">
      <c r="A752" s="159" t="str">
        <f t="array" ref="A752">IF(ISERROR(INDEX(Lookup_PestUse!$A$1:$D$876,SMALL(IF(Lookup_PestUse!$B$1:$B$876='Input Data'!$C$12,ROW(Lookup_PestUse!$B$1:$B$876)),ROW(Lookup_PestUse!838:838)),1)),"",INDEX(Lookup_PestUse!$A$1:$B$876,SMALL(IF(Lookup_PestUse!$B$1:$B$876='Input Data'!$C$12,ROW(Lookup_PestUse!$B$1:$B$876)),ROW(Lookup_PestUse!838:838)),1))</f>
        <v/>
      </c>
    </row>
    <row r="753" spans="1:1" x14ac:dyDescent="0.2">
      <c r="A753" s="159" t="str">
        <f t="array" ref="A753">IF(ISERROR(INDEX(Lookup_PestUse!$A$1:$D$876,SMALL(IF(Lookup_PestUse!$B$1:$B$876='Input Data'!$C$12,ROW(Lookup_PestUse!$B$1:$B$876)),ROW(Lookup_PestUse!839:839)),1)),"",INDEX(Lookup_PestUse!$A$1:$B$876,SMALL(IF(Lookup_PestUse!$B$1:$B$876='Input Data'!$C$12,ROW(Lookup_PestUse!$B$1:$B$876)),ROW(Lookup_PestUse!839:839)),1))</f>
        <v/>
      </c>
    </row>
    <row r="754" spans="1:1" x14ac:dyDescent="0.2">
      <c r="A754" s="159" t="str">
        <f t="array" ref="A754">IF(ISERROR(INDEX(Lookup_PestUse!$A$1:$D$876,SMALL(IF(Lookup_PestUse!$B$1:$B$876='Input Data'!$C$12,ROW(Lookup_PestUse!$B$1:$B$876)),ROW(Lookup_PestUse!840:840)),1)),"",INDEX(Lookup_PestUse!$A$1:$B$876,SMALL(IF(Lookup_PestUse!$B$1:$B$876='Input Data'!$C$12,ROW(Lookup_PestUse!$B$1:$B$876)),ROW(Lookup_PestUse!840:840)),1))</f>
        <v/>
      </c>
    </row>
    <row r="755" spans="1:1" x14ac:dyDescent="0.2">
      <c r="A755" s="159" t="str">
        <f t="array" ref="A755">IF(ISERROR(INDEX(Lookup_PestUse!$A$1:$D$876,SMALL(IF(Lookup_PestUse!$B$1:$B$876='Input Data'!$C$12,ROW(Lookup_PestUse!$B$1:$B$876)),ROW(Lookup_PestUse!841:841)),1)),"",INDEX(Lookup_PestUse!$A$1:$B$876,SMALL(IF(Lookup_PestUse!$B$1:$B$876='Input Data'!$C$12,ROW(Lookup_PestUse!$B$1:$B$876)),ROW(Lookup_PestUse!841:841)),1))</f>
        <v/>
      </c>
    </row>
    <row r="756" spans="1:1" x14ac:dyDescent="0.2">
      <c r="A756" s="159" t="str">
        <f t="array" ref="A756">IF(ISERROR(INDEX(Lookup_PestUse!$A$1:$D$876,SMALL(IF(Lookup_PestUse!$B$1:$B$876='Input Data'!$C$12,ROW(Lookup_PestUse!$B$1:$B$876)),ROW(Lookup_PestUse!842:842)),1)),"",INDEX(Lookup_PestUse!$A$1:$B$876,SMALL(IF(Lookup_PestUse!$B$1:$B$876='Input Data'!$C$12,ROW(Lookup_PestUse!$B$1:$B$876)),ROW(Lookup_PestUse!842:842)),1))</f>
        <v/>
      </c>
    </row>
    <row r="757" spans="1:1" x14ac:dyDescent="0.2">
      <c r="A757" s="159" t="str">
        <f t="array" ref="A757">IF(ISERROR(INDEX(Lookup_PestUse!$A$1:$D$876,SMALL(IF(Lookup_PestUse!$B$1:$B$876='Input Data'!$C$12,ROW(Lookup_PestUse!$B$1:$B$876)),ROW(Lookup_PestUse!843:843)),1)),"",INDEX(Lookup_PestUse!$A$1:$B$876,SMALL(IF(Lookup_PestUse!$B$1:$B$876='Input Data'!$C$12,ROW(Lookup_PestUse!$B$1:$B$876)),ROW(Lookup_PestUse!843:843)),1))</f>
        <v/>
      </c>
    </row>
    <row r="758" spans="1:1" x14ac:dyDescent="0.2">
      <c r="A758" s="159" t="str">
        <f t="array" ref="A758">IF(ISERROR(INDEX(Lookup_PestUse!$A$1:$D$876,SMALL(IF(Lookup_PestUse!$B$1:$B$876='Input Data'!$C$12,ROW(Lookup_PestUse!$B$1:$B$876)),ROW(Lookup_PestUse!844:844)),1)),"",INDEX(Lookup_PestUse!$A$1:$B$876,SMALL(IF(Lookup_PestUse!$B$1:$B$876='Input Data'!$C$12,ROW(Lookup_PestUse!$B$1:$B$876)),ROW(Lookup_PestUse!844:844)),1))</f>
        <v/>
      </c>
    </row>
    <row r="759" spans="1:1" x14ac:dyDescent="0.2">
      <c r="A759" s="159" t="str">
        <f t="array" ref="A759">IF(ISERROR(INDEX(Lookup_PestUse!$A$1:$D$876,SMALL(IF(Lookup_PestUse!$B$1:$B$876='Input Data'!$C$12,ROW(Lookup_PestUse!$B$1:$B$876)),ROW(Lookup_PestUse!845:845)),1)),"",INDEX(Lookup_PestUse!$A$1:$B$876,SMALL(IF(Lookup_PestUse!$B$1:$B$876='Input Data'!$C$12,ROW(Lookup_PestUse!$B$1:$B$876)),ROW(Lookup_PestUse!845:845)),1))</f>
        <v/>
      </c>
    </row>
    <row r="760" spans="1:1" x14ac:dyDescent="0.2">
      <c r="A760" s="159" t="str">
        <f t="array" ref="A760">IF(ISERROR(INDEX(Lookup_PestUse!$A$1:$D$876,SMALL(IF(Lookup_PestUse!$B$1:$B$876='Input Data'!$C$12,ROW(Lookup_PestUse!$B$1:$B$876)),ROW(Lookup_PestUse!846:846)),1)),"",INDEX(Lookup_PestUse!$A$1:$B$876,SMALL(IF(Lookup_PestUse!$B$1:$B$876='Input Data'!$C$12,ROW(Lookup_PestUse!$B$1:$B$876)),ROW(Lookup_PestUse!846:846)),1))</f>
        <v/>
      </c>
    </row>
    <row r="761" spans="1:1" x14ac:dyDescent="0.2">
      <c r="A761" s="159" t="str">
        <f t="array" ref="A761">IF(ISERROR(INDEX(Lookup_PestUse!$A$1:$D$876,SMALL(IF(Lookup_PestUse!$B$1:$B$876='Input Data'!$C$12,ROW(Lookup_PestUse!$B$1:$B$876)),ROW(Lookup_PestUse!847:847)),1)),"",INDEX(Lookup_PestUse!$A$1:$B$876,SMALL(IF(Lookup_PestUse!$B$1:$B$876='Input Data'!$C$12,ROW(Lookup_PestUse!$B$1:$B$876)),ROW(Lookup_PestUse!847:847)),1))</f>
        <v/>
      </c>
    </row>
    <row r="762" spans="1:1" x14ac:dyDescent="0.2">
      <c r="A762" s="159" t="str">
        <f t="array" ref="A762">IF(ISERROR(INDEX(Lookup_PestUse!$A$1:$D$876,SMALL(IF(Lookup_PestUse!$B$1:$B$876='Input Data'!$C$12,ROW(Lookup_PestUse!$B$1:$B$876)),ROW(Lookup_PestUse!848:848)),1)),"",INDEX(Lookup_PestUse!$A$1:$B$876,SMALL(IF(Lookup_PestUse!$B$1:$B$876='Input Data'!$C$12,ROW(Lookup_PestUse!$B$1:$B$876)),ROW(Lookup_PestUse!848:848)),1))</f>
        <v/>
      </c>
    </row>
    <row r="763" spans="1:1" x14ac:dyDescent="0.2">
      <c r="A763" s="159" t="str">
        <f t="array" ref="A763">IF(ISERROR(INDEX(Lookup_PestUse!$A$1:$D$876,SMALL(IF(Lookup_PestUse!$B$1:$B$876='Input Data'!$C$12,ROW(Lookup_PestUse!$B$1:$B$876)),ROW(Lookup_PestUse!849:849)),1)),"",INDEX(Lookup_PestUse!$A$1:$B$876,SMALL(IF(Lookup_PestUse!$B$1:$B$876='Input Data'!$C$12,ROW(Lookup_PestUse!$B$1:$B$876)),ROW(Lookup_PestUse!849:849)),1))</f>
        <v/>
      </c>
    </row>
    <row r="764" spans="1:1" x14ac:dyDescent="0.2">
      <c r="A764" s="159" t="str">
        <f t="array" ref="A764">IF(ISERROR(INDEX(Lookup_PestUse!$A$1:$D$876,SMALL(IF(Lookup_PestUse!$B$1:$B$876='Input Data'!$C$12,ROW(Lookup_PestUse!$B$1:$B$876)),ROW(Lookup_PestUse!850:850)),1)),"",INDEX(Lookup_PestUse!$A$1:$B$876,SMALL(IF(Lookup_PestUse!$B$1:$B$876='Input Data'!$C$12,ROW(Lookup_PestUse!$B$1:$B$876)),ROW(Lookup_PestUse!850:850)),1))</f>
        <v/>
      </c>
    </row>
    <row r="765" spans="1:1" x14ac:dyDescent="0.2">
      <c r="A765" s="159" t="str">
        <f t="array" ref="A765">IF(ISERROR(INDEX(Lookup_PestUse!$A$1:$D$876,SMALL(IF(Lookup_PestUse!$B$1:$B$876='Input Data'!$C$12,ROW(Lookup_PestUse!$B$1:$B$876)),ROW(Lookup_PestUse!851:851)),1)),"",INDEX(Lookup_PestUse!$A$1:$B$876,SMALL(IF(Lookup_PestUse!$B$1:$B$876='Input Data'!$C$12,ROW(Lookup_PestUse!$B$1:$B$876)),ROW(Lookup_PestUse!851:851)),1))</f>
        <v/>
      </c>
    </row>
    <row r="766" spans="1:1" x14ac:dyDescent="0.2">
      <c r="A766" s="159" t="str">
        <f t="array" ref="A766">IF(ISERROR(INDEX(Lookup_PestUse!$A$1:$D$876,SMALL(IF(Lookup_PestUse!$B$1:$B$876='Input Data'!$C$12,ROW(Lookup_PestUse!$B$1:$B$876)),ROW(Lookup_PestUse!852:852)),1)),"",INDEX(Lookup_PestUse!$A$1:$B$876,SMALL(IF(Lookup_PestUse!$B$1:$B$876='Input Data'!$C$12,ROW(Lookup_PestUse!$B$1:$B$876)),ROW(Lookup_PestUse!852:852)),1))</f>
        <v/>
      </c>
    </row>
    <row r="767" spans="1:1" x14ac:dyDescent="0.2">
      <c r="A767" s="159" t="str">
        <f t="array" ref="A767">IF(ISERROR(INDEX(Lookup_PestUse!$A$1:$D$876,SMALL(IF(Lookup_PestUse!$B$1:$B$876='Input Data'!$C$12,ROW(Lookup_PestUse!$B$1:$B$876)),ROW(Lookup_PestUse!853:853)),1)),"",INDEX(Lookup_PestUse!$A$1:$B$876,SMALL(IF(Lookup_PestUse!$B$1:$B$876='Input Data'!$C$12,ROW(Lookup_PestUse!$B$1:$B$876)),ROW(Lookup_PestUse!853:853)),1))</f>
        <v/>
      </c>
    </row>
    <row r="768" spans="1:1" x14ac:dyDescent="0.2">
      <c r="A768" s="159" t="str">
        <f t="array" ref="A768">IF(ISERROR(INDEX(Lookup_PestUse!$A$1:$D$876,SMALL(IF(Lookup_PestUse!$B$1:$B$876='Input Data'!$C$12,ROW(Lookup_PestUse!$B$1:$B$876)),ROW(Lookup_PestUse!854:854)),1)),"",INDEX(Lookup_PestUse!$A$1:$B$876,SMALL(IF(Lookup_PestUse!$B$1:$B$876='Input Data'!$C$12,ROW(Lookup_PestUse!$B$1:$B$876)),ROW(Lookup_PestUse!854:854)),1))</f>
        <v/>
      </c>
    </row>
    <row r="769" spans="1:1" x14ac:dyDescent="0.2">
      <c r="A769" s="159" t="str">
        <f t="array" ref="A769">IF(ISERROR(INDEX(Lookup_PestUse!$A$1:$D$876,SMALL(IF(Lookup_PestUse!$B$1:$B$876='Input Data'!$C$12,ROW(Lookup_PestUse!$B$1:$B$876)),ROW(Lookup_PestUse!855:855)),1)),"",INDEX(Lookup_PestUse!$A$1:$B$876,SMALL(IF(Lookup_PestUse!$B$1:$B$876='Input Data'!$C$12,ROW(Lookup_PestUse!$B$1:$B$876)),ROW(Lookup_PestUse!855:855)),1))</f>
        <v/>
      </c>
    </row>
    <row r="770" spans="1:1" x14ac:dyDescent="0.2">
      <c r="A770" s="159" t="str">
        <f t="array" ref="A770">IF(ISERROR(INDEX(Lookup_PestUse!$A$1:$D$876,SMALL(IF(Lookup_PestUse!$B$1:$B$876='Input Data'!$C$12,ROW(Lookup_PestUse!$B$1:$B$876)),ROW(Lookup_PestUse!856:856)),1)),"",INDEX(Lookup_PestUse!$A$1:$B$876,SMALL(IF(Lookup_PestUse!$B$1:$B$876='Input Data'!$C$12,ROW(Lookup_PestUse!$B$1:$B$876)),ROW(Lookup_PestUse!856:856)),1))</f>
        <v/>
      </c>
    </row>
    <row r="771" spans="1:1" x14ac:dyDescent="0.2">
      <c r="A771" s="159" t="str">
        <f t="array" ref="A771">IF(ISERROR(INDEX(Lookup_PestUse!$A$1:$D$876,SMALL(IF(Lookup_PestUse!$B$1:$B$876='Input Data'!$C$12,ROW(Lookup_PestUse!$B$1:$B$876)),ROW(Lookup_PestUse!857:857)),1)),"",INDEX(Lookup_PestUse!$A$1:$B$876,SMALL(IF(Lookup_PestUse!$B$1:$B$876='Input Data'!$C$12,ROW(Lookup_PestUse!$B$1:$B$876)),ROW(Lookup_PestUse!857:857)),1))</f>
        <v/>
      </c>
    </row>
    <row r="772" spans="1:1" x14ac:dyDescent="0.2">
      <c r="A772" s="159" t="str">
        <f t="array" ref="A772">IF(ISERROR(INDEX(Lookup_PestUse!$A$1:$D$876,SMALL(IF(Lookup_PestUse!$B$1:$B$876='Input Data'!$C$12,ROW(Lookup_PestUse!$B$1:$B$876)),ROW(Lookup_PestUse!858:858)),1)),"",INDEX(Lookup_PestUse!$A$1:$B$876,SMALL(IF(Lookup_PestUse!$B$1:$B$876='Input Data'!$C$12,ROW(Lookup_PestUse!$B$1:$B$876)),ROW(Lookup_PestUse!858:858)),1))</f>
        <v/>
      </c>
    </row>
    <row r="773" spans="1:1" x14ac:dyDescent="0.2">
      <c r="A773" s="159" t="str">
        <f t="array" ref="A773">IF(ISERROR(INDEX(Lookup_PestUse!$A$1:$D$876,SMALL(IF(Lookup_PestUse!$B$1:$B$876='Input Data'!$C$12,ROW(Lookup_PestUse!$B$1:$B$876)),ROW(Lookup_PestUse!859:859)),1)),"",INDEX(Lookup_PestUse!$A$1:$B$876,SMALL(IF(Lookup_PestUse!$B$1:$B$876='Input Data'!$C$12,ROW(Lookup_PestUse!$B$1:$B$876)),ROW(Lookup_PestUse!859:859)),1))</f>
        <v/>
      </c>
    </row>
    <row r="774" spans="1:1" x14ac:dyDescent="0.2">
      <c r="A774" s="159" t="str">
        <f t="array" ref="A774">IF(ISERROR(INDEX(Lookup_PestUse!$A$1:$D$876,SMALL(IF(Lookup_PestUse!$B$1:$B$876='Input Data'!$C$12,ROW(Lookup_PestUse!$B$1:$B$876)),ROW(Lookup_PestUse!860:860)),1)),"",INDEX(Lookup_PestUse!$A$1:$B$876,SMALL(IF(Lookup_PestUse!$B$1:$B$876='Input Data'!$C$12,ROW(Lookup_PestUse!$B$1:$B$876)),ROW(Lookup_PestUse!860:860)),1))</f>
        <v/>
      </c>
    </row>
    <row r="775" spans="1:1" x14ac:dyDescent="0.2">
      <c r="A775" s="159" t="str">
        <f t="array" ref="A775">IF(ISERROR(INDEX(Lookup_PestUse!$A$1:$D$876,SMALL(IF(Lookup_PestUse!$B$1:$B$876='Input Data'!$C$12,ROW(Lookup_PestUse!$B$1:$B$876)),ROW(Lookup_PestUse!861:861)),1)),"",INDEX(Lookup_PestUse!$A$1:$B$876,SMALL(IF(Lookup_PestUse!$B$1:$B$876='Input Data'!$C$12,ROW(Lookup_PestUse!$B$1:$B$876)),ROW(Lookup_PestUse!861:861)),1))</f>
        <v/>
      </c>
    </row>
    <row r="776" spans="1:1" x14ac:dyDescent="0.2">
      <c r="A776" s="159" t="str">
        <f t="array" ref="A776">IF(ISERROR(INDEX(Lookup_PestUse!$A$1:$D$876,SMALL(IF(Lookup_PestUse!$B$1:$B$876='Input Data'!$C$12,ROW(Lookup_PestUse!$B$1:$B$876)),ROW(Lookup_PestUse!862:862)),1)),"",INDEX(Lookup_PestUse!$A$1:$B$876,SMALL(IF(Lookup_PestUse!$B$1:$B$876='Input Data'!$C$12,ROW(Lookup_PestUse!$B$1:$B$876)),ROW(Lookup_PestUse!862:862)),1))</f>
        <v/>
      </c>
    </row>
    <row r="777" spans="1:1" x14ac:dyDescent="0.2">
      <c r="A777" s="159" t="str">
        <f t="array" ref="A777">IF(ISERROR(INDEX(Lookup_PestUse!$A$1:$D$876,SMALL(IF(Lookup_PestUse!$B$1:$B$876='Input Data'!$C$12,ROW(Lookup_PestUse!$B$1:$B$876)),ROW(Lookup_PestUse!863:863)),1)),"",INDEX(Lookup_PestUse!$A$1:$B$876,SMALL(IF(Lookup_PestUse!$B$1:$B$876='Input Data'!$C$12,ROW(Lookup_PestUse!$B$1:$B$876)),ROW(Lookup_PestUse!863:863)),1))</f>
        <v/>
      </c>
    </row>
    <row r="778" spans="1:1" x14ac:dyDescent="0.2">
      <c r="A778" s="159" t="str">
        <f t="array" ref="A778">IF(ISERROR(INDEX(Lookup_PestUse!$A$1:$D$876,SMALL(IF(Lookup_PestUse!$B$1:$B$876='Input Data'!$C$12,ROW(Lookup_PestUse!$B$1:$B$876)),ROW(Lookup_PestUse!864:864)),1)),"",INDEX(Lookup_PestUse!$A$1:$B$876,SMALL(IF(Lookup_PestUse!$B$1:$B$876='Input Data'!$C$12,ROW(Lookup_PestUse!$B$1:$B$876)),ROW(Lookup_PestUse!864:864)),1))</f>
        <v/>
      </c>
    </row>
    <row r="779" spans="1:1" x14ac:dyDescent="0.2">
      <c r="A779" s="159" t="str">
        <f t="array" ref="A779">IF(ISERROR(INDEX(Lookup_PestUse!$A$1:$D$876,SMALL(IF(Lookup_PestUse!$B$1:$B$876='Input Data'!$C$12,ROW(Lookup_PestUse!$B$1:$B$876)),ROW(Lookup_PestUse!865:865)),1)),"",INDEX(Lookup_PestUse!$A$1:$B$876,SMALL(IF(Lookup_PestUse!$B$1:$B$876='Input Data'!$C$12,ROW(Lookup_PestUse!$B$1:$B$876)),ROW(Lookup_PestUse!865:865)),1))</f>
        <v/>
      </c>
    </row>
    <row r="780" spans="1:1" x14ac:dyDescent="0.2">
      <c r="A780" s="159" t="str">
        <f t="array" ref="A780">IF(ISERROR(INDEX(Lookup_PestUse!$A$1:$D$876,SMALL(IF(Lookup_PestUse!$B$1:$B$876='Input Data'!$C$12,ROW(Lookup_PestUse!$B$1:$B$876)),ROW(Lookup_PestUse!866:866)),1)),"",INDEX(Lookup_PestUse!$A$1:$B$876,SMALL(IF(Lookup_PestUse!$B$1:$B$876='Input Data'!$C$12,ROW(Lookup_PestUse!$B$1:$B$876)),ROW(Lookup_PestUse!866:866)),1))</f>
        <v/>
      </c>
    </row>
    <row r="781" spans="1:1" x14ac:dyDescent="0.2">
      <c r="A781" s="159" t="str">
        <f t="array" ref="A781">IF(ISERROR(INDEX(Lookup_PestUse!$A$1:$D$876,SMALL(IF(Lookup_PestUse!$B$1:$B$876='Input Data'!$C$12,ROW(Lookup_PestUse!$B$1:$B$876)),ROW(Lookup_PestUse!867:867)),1)),"",INDEX(Lookup_PestUse!$A$1:$B$876,SMALL(IF(Lookup_PestUse!$B$1:$B$876='Input Data'!$C$12,ROW(Lookup_PestUse!$B$1:$B$876)),ROW(Lookup_PestUse!867:867)),1))</f>
        <v/>
      </c>
    </row>
    <row r="782" spans="1:1" x14ac:dyDescent="0.2">
      <c r="A782" s="159" t="str">
        <f t="array" ref="A782">IF(ISERROR(INDEX(Lookup_PestUse!$A$1:$D$876,SMALL(IF(Lookup_PestUse!$B$1:$B$876='Input Data'!$C$12,ROW(Lookup_PestUse!$B$1:$B$876)),ROW(Lookup_PestUse!868:868)),1)),"",INDEX(Lookup_PestUse!$A$1:$B$876,SMALL(IF(Lookup_PestUse!$B$1:$B$876='Input Data'!$C$12,ROW(Lookup_PestUse!$B$1:$B$876)),ROW(Lookup_PestUse!868:868)),1))</f>
        <v/>
      </c>
    </row>
    <row r="783" spans="1:1" x14ac:dyDescent="0.2">
      <c r="A783" s="159" t="str">
        <f t="array" ref="A783">IF(ISERROR(INDEX(Lookup_PestUse!$A$1:$D$876,SMALL(IF(Lookup_PestUse!$B$1:$B$876='Input Data'!$C$12,ROW(Lookup_PestUse!$B$1:$B$876)),ROW(Lookup_PestUse!869:869)),1)),"",INDEX(Lookup_PestUse!$A$1:$B$876,SMALL(IF(Lookup_PestUse!$B$1:$B$876='Input Data'!$C$12,ROW(Lookup_PestUse!$B$1:$B$876)),ROW(Lookup_PestUse!869:869)),1))</f>
        <v/>
      </c>
    </row>
    <row r="784" spans="1:1" x14ac:dyDescent="0.2">
      <c r="A784" s="159" t="str">
        <f t="array" ref="A784">IF(ISERROR(INDEX(Lookup_PestUse!$A$1:$D$876,SMALL(IF(Lookup_PestUse!$B$1:$B$876='Input Data'!$C$12,ROW(Lookup_PestUse!$B$1:$B$876)),ROW(Lookup_PestUse!870:870)),1)),"",INDEX(Lookup_PestUse!$A$1:$B$876,SMALL(IF(Lookup_PestUse!$B$1:$B$876='Input Data'!$C$12,ROW(Lookup_PestUse!$B$1:$B$876)),ROW(Lookup_PestUse!870:870)),1))</f>
        <v/>
      </c>
    </row>
    <row r="785" spans="1:1" x14ac:dyDescent="0.2">
      <c r="A785" s="159" t="str">
        <f t="array" ref="A785">IF(ISERROR(INDEX(Lookup_PestUse!$A$1:$D$876,SMALL(IF(Lookup_PestUse!$B$1:$B$876='Input Data'!$C$12,ROW(Lookup_PestUse!$B$1:$B$876)),ROW(Lookup_PestUse!871:871)),1)),"",INDEX(Lookup_PestUse!$A$1:$B$876,SMALL(IF(Lookup_PestUse!$B$1:$B$876='Input Data'!$C$12,ROW(Lookup_PestUse!$B$1:$B$876)),ROW(Lookup_PestUse!871:871)),1))</f>
        <v/>
      </c>
    </row>
    <row r="786" spans="1:1" x14ac:dyDescent="0.2">
      <c r="A786" s="159" t="str">
        <f t="array" ref="A786">IF(ISERROR(INDEX(Lookup_PestUse!$A$1:$D$876,SMALL(IF(Lookup_PestUse!$B$1:$B$876='Input Data'!$C$12,ROW(Lookup_PestUse!$B$1:$B$876)),ROW(Lookup_PestUse!872:872)),1)),"",INDEX(Lookup_PestUse!$A$1:$B$876,SMALL(IF(Lookup_PestUse!$B$1:$B$876='Input Data'!$C$12,ROW(Lookup_PestUse!$B$1:$B$876)),ROW(Lookup_PestUse!872:872)),1))</f>
        <v/>
      </c>
    </row>
    <row r="787" spans="1:1" x14ac:dyDescent="0.2">
      <c r="A787" s="159" t="str">
        <f t="array" ref="A787">IF(ISERROR(INDEX(Lookup_PestUse!$A$1:$D$876,SMALL(IF(Lookup_PestUse!$B$1:$B$876='Input Data'!$C$12,ROW(Lookup_PestUse!$B$1:$B$876)),ROW(Lookup_PestUse!873:873)),1)),"",INDEX(Lookup_PestUse!$A$1:$B$876,SMALL(IF(Lookup_PestUse!$B$1:$B$876='Input Data'!$C$12,ROW(Lookup_PestUse!$B$1:$B$876)),ROW(Lookup_PestUse!873:873)),1))</f>
        <v/>
      </c>
    </row>
    <row r="788" spans="1:1" x14ac:dyDescent="0.2">
      <c r="A788" s="159" t="str">
        <f t="array" ref="A788">IF(ISERROR(INDEX(Lookup_PestUse!$A$1:$D$876,SMALL(IF(Lookup_PestUse!$B$1:$B$876='Input Data'!$C$12,ROW(Lookup_PestUse!$B$1:$B$876)),ROW(Lookup_PestUse!874:874)),1)),"",INDEX(Lookup_PestUse!$A$1:$B$876,SMALL(IF(Lookup_PestUse!$B$1:$B$876='Input Data'!$C$12,ROW(Lookup_PestUse!$B$1:$B$876)),ROW(Lookup_PestUse!874:874)),1))</f>
        <v/>
      </c>
    </row>
    <row r="789" spans="1:1" x14ac:dyDescent="0.2">
      <c r="A789" s="159" t="str">
        <f t="array" ref="A789">IF(ISERROR(INDEX(Lookup_PestUse!$A$1:$D$876,SMALL(IF(Lookup_PestUse!$B$1:$B$876='Input Data'!$C$12,ROW(Lookup_PestUse!$B$1:$B$876)),ROW(Lookup_PestUse!875:875)),1)),"",INDEX(Lookup_PestUse!$A$1:$B$876,SMALL(IF(Lookup_PestUse!$B$1:$B$876='Input Data'!$C$12,ROW(Lookup_PestUse!$B$1:$B$876)),ROW(Lookup_PestUse!875:875)),1))</f>
        <v/>
      </c>
    </row>
    <row r="790" spans="1:1" x14ac:dyDescent="0.2">
      <c r="A790" s="159" t="str">
        <f t="array" ref="A790">IF(ISERROR(INDEX(Lookup_PestUse!$A$1:$D$876,SMALL(IF(Lookup_PestUse!$B$1:$B$876='Input Data'!$C$12,ROW(Lookup_PestUse!$B$1:$B$876)),ROW(Lookup_PestUse!876:876)),1)),"",INDEX(Lookup_PestUse!$A$1:$B$876,SMALL(IF(Lookup_PestUse!$B$1:$B$876='Input Data'!$C$12,ROW(Lookup_PestUse!$B$1:$B$876)),ROW(Lookup_PestUse!876:876)),1))</f>
        <v/>
      </c>
    </row>
    <row r="791" spans="1:1" x14ac:dyDescent="0.2">
      <c r="A791" s="159" t="str">
        <f t="array" ref="A791">IF(ISERROR(INDEX(Lookup_PestUse!$A$1:$D$876,SMALL(IF(Lookup_PestUse!$B$1:$B$876='Input Data'!$C$12,ROW(Lookup_PestUse!$B$1:$B$876)),ROW(Lookup_PestUse!877:877)),1)),"",INDEX(Lookup_PestUse!$A$1:$B$876,SMALL(IF(Lookup_PestUse!$B$1:$B$876='Input Data'!$C$12,ROW(Lookup_PestUse!$B$1:$B$876)),ROW(Lookup_PestUse!877:877)),1))</f>
        <v/>
      </c>
    </row>
    <row r="792" spans="1:1" x14ac:dyDescent="0.2">
      <c r="A792" s="159" t="str">
        <f t="array" ref="A792">IF(ISERROR(INDEX(Lookup_PestUse!$A$1:$D$876,SMALL(IF(Lookup_PestUse!$B$1:$B$876='Input Data'!$C$12,ROW(Lookup_PestUse!$B$1:$B$876)),ROW(Lookup_PestUse!878:878)),1)),"",INDEX(Lookup_PestUse!$A$1:$B$876,SMALL(IF(Lookup_PestUse!$B$1:$B$876='Input Data'!$C$12,ROW(Lookup_PestUse!$B$1:$B$876)),ROW(Lookup_PestUse!878:878)),1))</f>
        <v/>
      </c>
    </row>
    <row r="793" spans="1:1" x14ac:dyDescent="0.2">
      <c r="A793" s="159" t="str">
        <f t="array" ref="A793">IF(ISERROR(INDEX(Lookup_PestUse!$A$1:$D$876,SMALL(IF(Lookup_PestUse!$B$1:$B$876='Input Data'!$C$12,ROW(Lookup_PestUse!$B$1:$B$876)),ROW(Lookup_PestUse!879:879)),1)),"",INDEX(Lookup_PestUse!$A$1:$B$876,SMALL(IF(Lookup_PestUse!$B$1:$B$876='Input Data'!$C$12,ROW(Lookup_PestUse!$B$1:$B$876)),ROW(Lookup_PestUse!879:879)),1))</f>
        <v/>
      </c>
    </row>
    <row r="794" spans="1:1" x14ac:dyDescent="0.2">
      <c r="A794" s="159" t="str">
        <f t="array" ref="A794">IF(ISERROR(INDEX(Lookup_PestUse!$A$1:$D$876,SMALL(IF(Lookup_PestUse!$B$1:$B$876='Input Data'!$C$12,ROW(Lookup_PestUse!$B$1:$B$876)),ROW(Lookup_PestUse!880:880)),1)),"",INDEX(Lookup_PestUse!$A$1:$B$876,SMALL(IF(Lookup_PestUse!$B$1:$B$876='Input Data'!$C$12,ROW(Lookup_PestUse!$B$1:$B$876)),ROW(Lookup_PestUse!880:880)),1))</f>
        <v/>
      </c>
    </row>
    <row r="795" spans="1:1" x14ac:dyDescent="0.2">
      <c r="A795" s="159" t="str">
        <f t="array" ref="A795">IF(ISERROR(INDEX(Lookup_PestUse!$A$1:$D$876,SMALL(IF(Lookup_PestUse!$B$1:$B$876='Input Data'!$C$12,ROW(Lookup_PestUse!$B$1:$B$876)),ROW(Lookup_PestUse!881:881)),1)),"",INDEX(Lookup_PestUse!$A$1:$B$876,SMALL(IF(Lookup_PestUse!$B$1:$B$876='Input Data'!$C$12,ROW(Lookup_PestUse!$B$1:$B$876)),ROW(Lookup_PestUse!881:881)),1))</f>
        <v/>
      </c>
    </row>
    <row r="796" spans="1:1" x14ac:dyDescent="0.2">
      <c r="A796" s="159" t="str">
        <f t="array" ref="A796">IF(ISERROR(INDEX(Lookup_PestUse!$A$1:$D$876,SMALL(IF(Lookup_PestUse!$B$1:$B$876='Input Data'!$C$12,ROW(Lookup_PestUse!$B$1:$B$876)),ROW(Lookup_PestUse!882:882)),1)),"",INDEX(Lookup_PestUse!$A$1:$B$876,SMALL(IF(Lookup_PestUse!$B$1:$B$876='Input Data'!$C$12,ROW(Lookup_PestUse!$B$1:$B$876)),ROW(Lookup_PestUse!882:882)),1))</f>
        <v/>
      </c>
    </row>
    <row r="797" spans="1:1" x14ac:dyDescent="0.2">
      <c r="A797" s="159" t="str">
        <f t="array" ref="A797">IF(ISERROR(INDEX(Lookup_PestUse!$A$1:$D$876,SMALL(IF(Lookup_PestUse!$B$1:$B$876='Input Data'!$C$12,ROW(Lookup_PestUse!$B$1:$B$876)),ROW(Lookup_PestUse!883:883)),1)),"",INDEX(Lookup_PestUse!$A$1:$B$876,SMALL(IF(Lookup_PestUse!$B$1:$B$876='Input Data'!$C$12,ROW(Lookup_PestUse!$B$1:$B$876)),ROW(Lookup_PestUse!883:883)),1))</f>
        <v/>
      </c>
    </row>
    <row r="798" spans="1:1" x14ac:dyDescent="0.2">
      <c r="A798" s="159" t="str">
        <f t="array" ref="A798">IF(ISERROR(INDEX(Lookup_PestUse!$A$1:$D$876,SMALL(IF(Lookup_PestUse!$B$1:$B$876='Input Data'!$C$12,ROW(Lookup_PestUse!$B$1:$B$876)),ROW(Lookup_PestUse!884:884)),1)),"",INDEX(Lookup_PestUse!$A$1:$B$876,SMALL(IF(Lookup_PestUse!$B$1:$B$876='Input Data'!$C$12,ROW(Lookup_PestUse!$B$1:$B$876)),ROW(Lookup_PestUse!884:884)),1))</f>
        <v/>
      </c>
    </row>
    <row r="799" spans="1:1" x14ac:dyDescent="0.2">
      <c r="A799" s="159" t="str">
        <f t="array" ref="A799">IF(ISERROR(INDEX(Lookup_PestUse!$A$1:$D$876,SMALL(IF(Lookup_PestUse!$B$1:$B$876='Input Data'!$C$12,ROW(Lookup_PestUse!$B$1:$B$876)),ROW(Lookup_PestUse!885:885)),1)),"",INDEX(Lookup_PestUse!$A$1:$B$876,SMALL(IF(Lookup_PestUse!$B$1:$B$876='Input Data'!$C$12,ROW(Lookup_PestUse!$B$1:$B$876)),ROW(Lookup_PestUse!885:885)),1))</f>
        <v/>
      </c>
    </row>
    <row r="800" spans="1:1" x14ac:dyDescent="0.2">
      <c r="A800" s="159" t="str">
        <f t="array" ref="A800">IF(ISERROR(INDEX(Lookup_PestUse!$A$1:$D$876,SMALL(IF(Lookup_PestUse!$B$1:$B$876='Input Data'!$C$12,ROW(Lookup_PestUse!$B$1:$B$876)),ROW(Lookup_PestUse!886:886)),1)),"",INDEX(Lookup_PestUse!$A$1:$B$876,SMALL(IF(Lookup_PestUse!$B$1:$B$876='Input Data'!$C$12,ROW(Lookup_PestUse!$B$1:$B$876)),ROW(Lookup_PestUse!886:886)),1))</f>
        <v/>
      </c>
    </row>
    <row r="801" spans="1:1" x14ac:dyDescent="0.2">
      <c r="A801" s="159" t="str">
        <f t="array" ref="A801">IF(ISERROR(INDEX(Lookup_PestUse!$A$1:$D$876,SMALL(IF(Lookup_PestUse!$B$1:$B$876='Input Data'!$C$12,ROW(Lookup_PestUse!$B$1:$B$876)),ROW(Lookup_PestUse!887:887)),1)),"",INDEX(Lookup_PestUse!$A$1:$B$876,SMALL(IF(Lookup_PestUse!$B$1:$B$876='Input Data'!$C$12,ROW(Lookup_PestUse!$B$1:$B$876)),ROW(Lookup_PestUse!887:887)),1))</f>
        <v/>
      </c>
    </row>
    <row r="802" spans="1:1" x14ac:dyDescent="0.2">
      <c r="A802" s="159" t="str">
        <f t="array" ref="A802">IF(ISERROR(INDEX(Lookup_PestUse!$A$1:$D$876,SMALL(IF(Lookup_PestUse!$B$1:$B$876='Input Data'!$C$12,ROW(Lookup_PestUse!$B$1:$B$876)),ROW(Lookup_PestUse!888:888)),1)),"",INDEX(Lookup_PestUse!$A$1:$B$876,SMALL(IF(Lookup_PestUse!$B$1:$B$876='Input Data'!$C$12,ROW(Lookup_PestUse!$B$1:$B$876)),ROW(Lookup_PestUse!888:888)),1))</f>
        <v/>
      </c>
    </row>
    <row r="803" spans="1:1" x14ac:dyDescent="0.2">
      <c r="A803" s="159" t="str">
        <f t="array" ref="A803">IF(ISERROR(INDEX(Lookup_PestUse!$A$1:$D$876,SMALL(IF(Lookup_PestUse!$B$1:$B$876='Input Data'!$C$12,ROW(Lookup_PestUse!$B$1:$B$876)),ROW(Lookup_PestUse!889:889)),1)),"",INDEX(Lookup_PestUse!$A$1:$B$876,SMALL(IF(Lookup_PestUse!$B$1:$B$876='Input Data'!$C$12,ROW(Lookup_PestUse!$B$1:$B$876)),ROW(Lookup_PestUse!889:889)),1))</f>
        <v/>
      </c>
    </row>
    <row r="804" spans="1:1" x14ac:dyDescent="0.2">
      <c r="A804" s="159" t="str">
        <f t="array" ref="A804">IF(ISERROR(INDEX(Lookup_PestUse!$A$1:$D$876,SMALL(IF(Lookup_PestUse!$B$1:$B$876='Input Data'!$C$12,ROW(Lookup_PestUse!$B$1:$B$876)),ROW(Lookup_PestUse!890:890)),1)),"",INDEX(Lookup_PestUse!$A$1:$B$876,SMALL(IF(Lookup_PestUse!$B$1:$B$876='Input Data'!$C$12,ROW(Lookup_PestUse!$B$1:$B$876)),ROW(Lookup_PestUse!890:890)),1))</f>
        <v/>
      </c>
    </row>
    <row r="805" spans="1:1" x14ac:dyDescent="0.2">
      <c r="A805" s="159" t="str">
        <f t="array" ref="A805">IF(ISERROR(INDEX(Lookup_PestUse!$A$1:$D$876,SMALL(IF(Lookup_PestUse!$B$1:$B$876='Input Data'!$C$12,ROW(Lookup_PestUse!$B$1:$B$876)),ROW(Lookup_PestUse!891:891)),1)),"",INDEX(Lookup_PestUse!$A$1:$B$876,SMALL(IF(Lookup_PestUse!$B$1:$B$876='Input Data'!$C$12,ROW(Lookup_PestUse!$B$1:$B$876)),ROW(Lookup_PestUse!891:891)),1))</f>
        <v/>
      </c>
    </row>
    <row r="806" spans="1:1" x14ac:dyDescent="0.2">
      <c r="A806" s="159" t="str">
        <f t="array" ref="A806">IF(ISERROR(INDEX(Lookup_PestUse!$A$1:$D$876,SMALL(IF(Lookup_PestUse!$B$1:$B$876='Input Data'!$C$12,ROW(Lookup_PestUse!$B$1:$B$876)),ROW(Lookup_PestUse!892:892)),1)),"",INDEX(Lookup_PestUse!$A$1:$B$876,SMALL(IF(Lookup_PestUse!$B$1:$B$876='Input Data'!$C$12,ROW(Lookup_PestUse!$B$1:$B$876)),ROW(Lookup_PestUse!892:892)),1))</f>
        <v/>
      </c>
    </row>
    <row r="807" spans="1:1" x14ac:dyDescent="0.2">
      <c r="A807" s="159" t="str">
        <f t="array" ref="A807">IF(ISERROR(INDEX(Lookup_PestUse!$A$1:$D$876,SMALL(IF(Lookup_PestUse!$B$1:$B$876='Input Data'!$C$12,ROW(Lookup_PestUse!$B$1:$B$876)),ROW(Lookup_PestUse!893:893)),1)),"",INDEX(Lookup_PestUse!$A$1:$B$876,SMALL(IF(Lookup_PestUse!$B$1:$B$876='Input Data'!$C$12,ROW(Lookup_PestUse!$B$1:$B$876)),ROW(Lookup_PestUse!893:893)),1))</f>
        <v/>
      </c>
    </row>
    <row r="808" spans="1:1" x14ac:dyDescent="0.2">
      <c r="A808" s="159" t="str">
        <f t="array" ref="A808">IF(ISERROR(INDEX(Lookup_PestUse!$A$1:$D$876,SMALL(IF(Lookup_PestUse!$B$1:$B$876='Input Data'!$C$12,ROW(Lookup_PestUse!$B$1:$B$876)),ROW(Lookup_PestUse!894:894)),1)),"",INDEX(Lookup_PestUse!$A$1:$B$876,SMALL(IF(Lookup_PestUse!$B$1:$B$876='Input Data'!$C$12,ROW(Lookup_PestUse!$B$1:$B$876)),ROW(Lookup_PestUse!894:894)),1))</f>
        <v/>
      </c>
    </row>
    <row r="809" spans="1:1" x14ac:dyDescent="0.2">
      <c r="A809" s="159" t="str">
        <f t="array" ref="A809">IF(ISERROR(INDEX(Lookup_PestUse!$A$1:$D$876,SMALL(IF(Lookup_PestUse!$B$1:$B$876='Input Data'!$C$12,ROW(Lookup_PestUse!$B$1:$B$876)),ROW(Lookup_PestUse!895:895)),1)),"",INDEX(Lookup_PestUse!$A$1:$B$876,SMALL(IF(Lookup_PestUse!$B$1:$B$876='Input Data'!$C$12,ROW(Lookup_PestUse!$B$1:$B$876)),ROW(Lookup_PestUse!895:895)),1))</f>
        <v/>
      </c>
    </row>
    <row r="810" spans="1:1" x14ac:dyDescent="0.2">
      <c r="A810" s="159" t="str">
        <f t="array" ref="A810">IF(ISERROR(INDEX(Lookup_PestUse!$A$1:$D$876,SMALL(IF(Lookup_PestUse!$B$1:$B$876='Input Data'!$C$12,ROW(Lookup_PestUse!$B$1:$B$876)),ROW(Lookup_PestUse!896:896)),1)),"",INDEX(Lookup_PestUse!$A$1:$B$876,SMALL(IF(Lookup_PestUse!$B$1:$B$876='Input Data'!$C$12,ROW(Lookup_PestUse!$B$1:$B$876)),ROW(Lookup_PestUse!896:896)),1))</f>
        <v/>
      </c>
    </row>
    <row r="811" spans="1:1" x14ac:dyDescent="0.2">
      <c r="A811" s="159" t="str">
        <f t="array" ref="A811">IF(ISERROR(INDEX(Lookup_PestUse!$A$1:$D$876,SMALL(IF(Lookup_PestUse!$B$1:$B$876='Input Data'!$C$12,ROW(Lookup_PestUse!$B$1:$B$876)),ROW(Lookup_PestUse!897:897)),1)),"",INDEX(Lookup_PestUse!$A$1:$B$876,SMALL(IF(Lookup_PestUse!$B$1:$B$876='Input Data'!$C$12,ROW(Lookup_PestUse!$B$1:$B$876)),ROW(Lookup_PestUse!897:897)),1))</f>
        <v/>
      </c>
    </row>
    <row r="812" spans="1:1" x14ac:dyDescent="0.2">
      <c r="A812" s="159" t="str">
        <f t="array" ref="A812">IF(ISERROR(INDEX(Lookup_PestUse!$A$1:$D$876,SMALL(IF(Lookup_PestUse!$B$1:$B$876='Input Data'!$C$12,ROW(Lookup_PestUse!$B$1:$B$876)),ROW(Lookup_PestUse!898:898)),1)),"",INDEX(Lookup_PestUse!$A$1:$B$876,SMALL(IF(Lookup_PestUse!$B$1:$B$876='Input Data'!$C$12,ROW(Lookup_PestUse!$B$1:$B$876)),ROW(Lookup_PestUse!898:898)),1))</f>
        <v/>
      </c>
    </row>
    <row r="813" spans="1:1" x14ac:dyDescent="0.2">
      <c r="A813" s="159" t="str">
        <f t="array" ref="A813">IF(ISERROR(INDEX(Lookup_PestUse!$A$1:$D$876,SMALL(IF(Lookup_PestUse!$B$1:$B$876='Input Data'!$C$12,ROW(Lookup_PestUse!$B$1:$B$876)),ROW(Lookup_PestUse!899:899)),1)),"",INDEX(Lookup_PestUse!$A$1:$B$876,SMALL(IF(Lookup_PestUse!$B$1:$B$876='Input Data'!$C$12,ROW(Lookup_PestUse!$B$1:$B$876)),ROW(Lookup_PestUse!899:899)),1))</f>
        <v/>
      </c>
    </row>
    <row r="814" spans="1:1" x14ac:dyDescent="0.2">
      <c r="A814" s="159" t="str">
        <f t="array" ref="A814">IF(ISERROR(INDEX(Lookup_PestUse!$A$1:$D$876,SMALL(IF(Lookup_PestUse!$B$1:$B$876='Input Data'!$C$12,ROW(Lookup_PestUse!$B$1:$B$876)),ROW(Lookup_PestUse!900:900)),1)),"",INDEX(Lookup_PestUse!$A$1:$B$876,SMALL(IF(Lookup_PestUse!$B$1:$B$876='Input Data'!$C$12,ROW(Lookup_PestUse!$B$1:$B$876)),ROW(Lookup_PestUse!900:900)),1))</f>
        <v/>
      </c>
    </row>
    <row r="815" spans="1:1" x14ac:dyDescent="0.2">
      <c r="A815" s="159" t="str">
        <f t="array" ref="A815">IF(ISERROR(INDEX(Lookup_PestUse!$A$1:$D$876,SMALL(IF(Lookup_PestUse!$B$1:$B$876='Input Data'!$C$12,ROW(Lookup_PestUse!$B$1:$B$876)),ROW(Lookup_PestUse!901:901)),1)),"",INDEX(Lookup_PestUse!$A$1:$B$876,SMALL(IF(Lookup_PestUse!$B$1:$B$876='Input Data'!$C$12,ROW(Lookup_PestUse!$B$1:$B$876)),ROW(Lookup_PestUse!901:901)),1))</f>
        <v/>
      </c>
    </row>
    <row r="816" spans="1:1" x14ac:dyDescent="0.2">
      <c r="A816" s="159" t="str">
        <f t="array" ref="A816">IF(ISERROR(INDEX(Lookup_PestUse!$A$1:$D$876,SMALL(IF(Lookup_PestUse!$B$1:$B$876='Input Data'!$C$12,ROW(Lookup_PestUse!$B$1:$B$876)),ROW(Lookup_PestUse!902:902)),1)),"",INDEX(Lookup_PestUse!$A$1:$B$876,SMALL(IF(Lookup_PestUse!$B$1:$B$876='Input Data'!$C$12,ROW(Lookup_PestUse!$B$1:$B$876)),ROW(Lookup_PestUse!902:902)),1))</f>
        <v/>
      </c>
    </row>
    <row r="817" spans="1:1" x14ac:dyDescent="0.2">
      <c r="A817" s="159" t="str">
        <f t="array" ref="A817">IF(ISERROR(INDEX(Lookup_PestUse!$A$1:$D$876,SMALL(IF(Lookup_PestUse!$B$1:$B$876='Input Data'!$C$12,ROW(Lookup_PestUse!$B$1:$B$876)),ROW(Lookup_PestUse!903:903)),1)),"",INDEX(Lookup_PestUse!$A$1:$B$876,SMALL(IF(Lookup_PestUse!$B$1:$B$876='Input Data'!$C$12,ROW(Lookup_PestUse!$B$1:$B$876)),ROW(Lookup_PestUse!903:903)),1))</f>
        <v/>
      </c>
    </row>
    <row r="818" spans="1:1" x14ac:dyDescent="0.2">
      <c r="A818" s="159" t="str">
        <f t="array" ref="A818">IF(ISERROR(INDEX(Lookup_PestUse!$A$1:$D$876,SMALL(IF(Lookup_PestUse!$B$1:$B$876='Input Data'!$C$12,ROW(Lookup_PestUse!$B$1:$B$876)),ROW(Lookup_PestUse!904:904)),1)),"",INDEX(Lookup_PestUse!$A$1:$B$876,SMALL(IF(Lookup_PestUse!$B$1:$B$876='Input Data'!$C$12,ROW(Lookup_PestUse!$B$1:$B$876)),ROW(Lookup_PestUse!904:904)),1))</f>
        <v/>
      </c>
    </row>
    <row r="819" spans="1:1" x14ac:dyDescent="0.2">
      <c r="A819" s="159" t="str">
        <f t="array" ref="A819">IF(ISERROR(INDEX(Lookup_PestUse!$A$1:$D$876,SMALL(IF(Lookup_PestUse!$B$1:$B$876='Input Data'!$C$12,ROW(Lookup_PestUse!$B$1:$B$876)),ROW(Lookup_PestUse!905:905)),1)),"",INDEX(Lookup_PestUse!$A$1:$B$876,SMALL(IF(Lookup_PestUse!$B$1:$B$876='Input Data'!$C$12,ROW(Lookup_PestUse!$B$1:$B$876)),ROW(Lookup_PestUse!905:905)),1))</f>
        <v/>
      </c>
    </row>
    <row r="820" spans="1:1" x14ac:dyDescent="0.2">
      <c r="A820" s="159" t="str">
        <f t="array" ref="A820">IF(ISERROR(INDEX(Lookup_PestUse!$A$1:$D$876,SMALL(IF(Lookup_PestUse!$B$1:$B$876='Input Data'!$C$12,ROW(Lookup_PestUse!$B$1:$B$876)),ROW(Lookup_PestUse!906:906)),1)),"",INDEX(Lookup_PestUse!$A$1:$B$876,SMALL(IF(Lookup_PestUse!$B$1:$B$876='Input Data'!$C$12,ROW(Lookup_PestUse!$B$1:$B$876)),ROW(Lookup_PestUse!906:906)),1))</f>
        <v/>
      </c>
    </row>
    <row r="821" spans="1:1" x14ac:dyDescent="0.2">
      <c r="A821" s="159" t="str">
        <f t="array" ref="A821">IF(ISERROR(INDEX(Lookup_PestUse!$A$1:$D$876,SMALL(IF(Lookup_PestUse!$B$1:$B$876='Input Data'!$C$12,ROW(Lookup_PestUse!$B$1:$B$876)),ROW(Lookup_PestUse!907:907)),1)),"",INDEX(Lookup_PestUse!$A$1:$B$876,SMALL(IF(Lookup_PestUse!$B$1:$B$876='Input Data'!$C$12,ROW(Lookup_PestUse!$B$1:$B$876)),ROW(Lookup_PestUse!907:907)),1))</f>
        <v/>
      </c>
    </row>
    <row r="822" spans="1:1" x14ac:dyDescent="0.2">
      <c r="A822" s="159" t="str">
        <f t="array" ref="A822">IF(ISERROR(INDEX(Lookup_PestUse!$A$1:$D$876,SMALL(IF(Lookup_PestUse!$B$1:$B$876='Input Data'!$C$12,ROW(Lookup_PestUse!$B$1:$B$876)),ROW(Lookup_PestUse!908:908)),1)),"",INDEX(Lookup_PestUse!$A$1:$B$876,SMALL(IF(Lookup_PestUse!$B$1:$B$876='Input Data'!$C$12,ROW(Lookup_PestUse!$B$1:$B$876)),ROW(Lookup_PestUse!908:908)),1))</f>
        <v/>
      </c>
    </row>
    <row r="823" spans="1:1" x14ac:dyDescent="0.2">
      <c r="A823" s="159" t="str">
        <f t="array" ref="A823">IF(ISERROR(INDEX(Lookup_PestUse!$A$1:$D$876,SMALL(IF(Lookup_PestUse!$B$1:$B$876='Input Data'!$C$12,ROW(Lookup_PestUse!$B$1:$B$876)),ROW(Lookup_PestUse!909:909)),1)),"",INDEX(Lookup_PestUse!$A$1:$B$876,SMALL(IF(Lookup_PestUse!$B$1:$B$876='Input Data'!$C$12,ROW(Lookup_PestUse!$B$1:$B$876)),ROW(Lookup_PestUse!909:909)),1))</f>
        <v/>
      </c>
    </row>
    <row r="824" spans="1:1" x14ac:dyDescent="0.2">
      <c r="A824" s="159" t="str">
        <f t="array" ref="A824">IF(ISERROR(INDEX(Lookup_PestUse!$A$1:$D$876,SMALL(IF(Lookup_PestUse!$B$1:$B$876='Input Data'!$C$12,ROW(Lookup_PestUse!$B$1:$B$876)),ROW(Lookup_PestUse!910:910)),1)),"",INDEX(Lookup_PestUse!$A$1:$B$876,SMALL(IF(Lookup_PestUse!$B$1:$B$876='Input Data'!$C$12,ROW(Lookup_PestUse!$B$1:$B$876)),ROW(Lookup_PestUse!910:910)),1))</f>
        <v/>
      </c>
    </row>
    <row r="825" spans="1:1" x14ac:dyDescent="0.2">
      <c r="A825" s="159" t="str">
        <f t="array" ref="A825">IF(ISERROR(INDEX(Lookup_PestUse!$A$1:$D$876,SMALL(IF(Lookup_PestUse!$B$1:$B$876='Input Data'!$C$12,ROW(Lookup_PestUse!$B$1:$B$876)),ROW(Lookup_PestUse!911:911)),1)),"",INDEX(Lookup_PestUse!$A$1:$B$876,SMALL(IF(Lookup_PestUse!$B$1:$B$876='Input Data'!$C$12,ROW(Lookup_PestUse!$B$1:$B$876)),ROW(Lookup_PestUse!911:911)),1))</f>
        <v/>
      </c>
    </row>
    <row r="826" spans="1:1" x14ac:dyDescent="0.2">
      <c r="A826" s="159" t="str">
        <f t="array" ref="A826">IF(ISERROR(INDEX(Lookup_PestUse!$A$1:$D$876,SMALL(IF(Lookup_PestUse!$B$1:$B$876='Input Data'!$C$12,ROW(Lookup_PestUse!$B$1:$B$876)),ROW(Lookup_PestUse!912:912)),1)),"",INDEX(Lookup_PestUse!$A$1:$B$876,SMALL(IF(Lookup_PestUse!$B$1:$B$876='Input Data'!$C$12,ROW(Lookup_PestUse!$B$1:$B$876)),ROW(Lookup_PestUse!912:912)),1))</f>
        <v/>
      </c>
    </row>
    <row r="827" spans="1:1" x14ac:dyDescent="0.2">
      <c r="A827" s="159" t="str">
        <f t="array" ref="A827">IF(ISERROR(INDEX(Lookup_PestUse!$A$1:$D$876,SMALL(IF(Lookup_PestUse!$B$1:$B$876='Input Data'!$C$12,ROW(Lookup_PestUse!$B$1:$B$876)),ROW(Lookup_PestUse!913:913)),1)),"",INDEX(Lookup_PestUse!$A$1:$B$876,SMALL(IF(Lookup_PestUse!$B$1:$B$876='Input Data'!$C$12,ROW(Lookup_PestUse!$B$1:$B$876)),ROW(Lookup_PestUse!913:913)),1))</f>
        <v/>
      </c>
    </row>
    <row r="828" spans="1:1" x14ac:dyDescent="0.2">
      <c r="A828" s="159" t="str">
        <f t="array" ref="A828">IF(ISERROR(INDEX(Lookup_PestUse!$A$1:$D$876,SMALL(IF(Lookup_PestUse!$B$1:$B$876='Input Data'!$C$12,ROW(Lookup_PestUse!$B$1:$B$876)),ROW(Lookup_PestUse!914:914)),1)),"",INDEX(Lookup_PestUse!$A$1:$B$876,SMALL(IF(Lookup_PestUse!$B$1:$B$876='Input Data'!$C$12,ROW(Lookup_PestUse!$B$1:$B$876)),ROW(Lookup_PestUse!914:914)),1))</f>
        <v/>
      </c>
    </row>
    <row r="829" spans="1:1" x14ac:dyDescent="0.2">
      <c r="A829" s="159" t="str">
        <f t="array" ref="A829">IF(ISERROR(INDEX(Lookup_PestUse!$A$1:$D$876,SMALL(IF(Lookup_PestUse!$B$1:$B$876='Input Data'!$C$12,ROW(Lookup_PestUse!$B$1:$B$876)),ROW(Lookup_PestUse!915:915)),1)),"",INDEX(Lookup_PestUse!$A$1:$B$876,SMALL(IF(Lookup_PestUse!$B$1:$B$876='Input Data'!$C$12,ROW(Lookup_PestUse!$B$1:$B$876)),ROW(Lookup_PestUse!915:915)),1))</f>
        <v/>
      </c>
    </row>
    <row r="830" spans="1:1" x14ac:dyDescent="0.2">
      <c r="A830" s="159" t="str">
        <f t="array" ref="A830">IF(ISERROR(INDEX(Lookup_PestUse!$A$1:$D$876,SMALL(IF(Lookup_PestUse!$B$1:$B$876='Input Data'!$C$12,ROW(Lookup_PestUse!$B$1:$B$876)),ROW(Lookup_PestUse!916:916)),1)),"",INDEX(Lookup_PestUse!$A$1:$B$876,SMALL(IF(Lookup_PestUse!$B$1:$B$876='Input Data'!$C$12,ROW(Lookup_PestUse!$B$1:$B$876)),ROW(Lookup_PestUse!916:916)),1))</f>
        <v/>
      </c>
    </row>
    <row r="831" spans="1:1" x14ac:dyDescent="0.2">
      <c r="A831" s="159" t="str">
        <f t="array" ref="A831">IF(ISERROR(INDEX(Lookup_PestUse!$A$1:$D$876,SMALL(IF(Lookup_PestUse!$B$1:$B$876='Input Data'!$C$12,ROW(Lookup_PestUse!$B$1:$B$876)),ROW(Lookup_PestUse!917:917)),1)),"",INDEX(Lookup_PestUse!$A$1:$B$876,SMALL(IF(Lookup_PestUse!$B$1:$B$876='Input Data'!$C$12,ROW(Lookup_PestUse!$B$1:$B$876)),ROW(Lookup_PestUse!917:917)),1))</f>
        <v/>
      </c>
    </row>
    <row r="832" spans="1:1" x14ac:dyDescent="0.2">
      <c r="A832" s="159" t="str">
        <f t="array" ref="A832">IF(ISERROR(INDEX(Lookup_PestUse!$A$1:$D$876,SMALL(IF(Lookup_PestUse!$B$1:$B$876='Input Data'!$C$12,ROW(Lookup_PestUse!$B$1:$B$876)),ROW(Lookup_PestUse!918:918)),1)),"",INDEX(Lookup_PestUse!$A$1:$B$876,SMALL(IF(Lookup_PestUse!$B$1:$B$876='Input Data'!$C$12,ROW(Lookup_PestUse!$B$1:$B$876)),ROW(Lookup_PestUse!918:918)),1))</f>
        <v/>
      </c>
    </row>
    <row r="833" spans="1:1" x14ac:dyDescent="0.2">
      <c r="A833" s="159" t="str">
        <f t="array" ref="A833">IF(ISERROR(INDEX(Lookup_PestUse!$A$1:$D$876,SMALL(IF(Lookup_PestUse!$B$1:$B$876='Input Data'!$C$12,ROW(Lookup_PestUse!$B$1:$B$876)),ROW(Lookup_PestUse!919:919)),1)),"",INDEX(Lookup_PestUse!$A$1:$B$876,SMALL(IF(Lookup_PestUse!$B$1:$B$876='Input Data'!$C$12,ROW(Lookup_PestUse!$B$1:$B$876)),ROW(Lookup_PestUse!919:919)),1))</f>
        <v/>
      </c>
    </row>
    <row r="834" spans="1:1" x14ac:dyDescent="0.2">
      <c r="A834" s="159" t="str">
        <f t="array" ref="A834">IF(ISERROR(INDEX(Lookup_PestUse!$A$1:$D$876,SMALL(IF(Lookup_PestUse!$B$1:$B$876='Input Data'!$C$12,ROW(Lookup_PestUse!$B$1:$B$876)),ROW(Lookup_PestUse!920:920)),1)),"",INDEX(Lookup_PestUse!$A$1:$B$876,SMALL(IF(Lookup_PestUse!$B$1:$B$876='Input Data'!$C$12,ROW(Lookup_PestUse!$B$1:$B$876)),ROW(Lookup_PestUse!920:920)),1))</f>
        <v/>
      </c>
    </row>
    <row r="835" spans="1:1" x14ac:dyDescent="0.2">
      <c r="A835" s="159" t="str">
        <f t="array" ref="A835">IF(ISERROR(INDEX(Lookup_PestUse!$A$1:$D$876,SMALL(IF(Lookup_PestUse!$B$1:$B$876='Input Data'!$C$12,ROW(Lookup_PestUse!$B$1:$B$876)),ROW(Lookup_PestUse!921:921)),1)),"",INDEX(Lookup_PestUse!$A$1:$B$876,SMALL(IF(Lookup_PestUse!$B$1:$B$876='Input Data'!$C$12,ROW(Lookup_PestUse!$B$1:$B$876)),ROW(Lookup_PestUse!921:921)),1))</f>
        <v/>
      </c>
    </row>
    <row r="836" spans="1:1" x14ac:dyDescent="0.2">
      <c r="A836" s="159" t="str">
        <f t="array" ref="A836">IF(ISERROR(INDEX(Lookup_PestUse!$A$1:$D$876,SMALL(IF(Lookup_PestUse!$B$1:$B$876='Input Data'!$C$12,ROW(Lookup_PestUse!$B$1:$B$876)),ROW(Lookup_PestUse!922:922)),1)),"",INDEX(Lookup_PestUse!$A$1:$B$876,SMALL(IF(Lookup_PestUse!$B$1:$B$876='Input Data'!$C$12,ROW(Lookup_PestUse!$B$1:$B$876)),ROW(Lookup_PestUse!922:922)),1))</f>
        <v/>
      </c>
    </row>
    <row r="837" spans="1:1" x14ac:dyDescent="0.2">
      <c r="A837" s="159" t="str">
        <f t="array" ref="A837">IF(ISERROR(INDEX(Lookup_PestUse!$A$1:$D$876,SMALL(IF(Lookup_PestUse!$B$1:$B$876='Input Data'!$C$12,ROW(Lookup_PestUse!$B$1:$B$876)),ROW(Lookup_PestUse!923:923)),1)),"",INDEX(Lookup_PestUse!$A$1:$B$876,SMALL(IF(Lookup_PestUse!$B$1:$B$876='Input Data'!$C$12,ROW(Lookup_PestUse!$B$1:$B$876)),ROW(Lookup_PestUse!923:923)),1))</f>
        <v/>
      </c>
    </row>
    <row r="838" spans="1:1" x14ac:dyDescent="0.2">
      <c r="A838" s="159" t="str">
        <f t="array" ref="A838">IF(ISERROR(INDEX(Lookup_PestUse!$A$1:$D$876,SMALL(IF(Lookup_PestUse!$B$1:$B$876='Input Data'!$C$12,ROW(Lookup_PestUse!$B$1:$B$876)),ROW(Lookup_PestUse!924:924)),1)),"",INDEX(Lookup_PestUse!$A$1:$B$876,SMALL(IF(Lookup_PestUse!$B$1:$B$876='Input Data'!$C$12,ROW(Lookup_PestUse!$B$1:$B$876)),ROW(Lookup_PestUse!924:924)),1))</f>
        <v/>
      </c>
    </row>
    <row r="839" spans="1:1" x14ac:dyDescent="0.2">
      <c r="A839" s="159" t="str">
        <f t="array" ref="A839">IF(ISERROR(INDEX(Lookup_PestUse!$A$1:$D$876,SMALL(IF(Lookup_PestUse!$B$1:$B$876='Input Data'!$C$12,ROW(Lookup_PestUse!$B$1:$B$876)),ROW(Lookup_PestUse!925:925)),1)),"",INDEX(Lookup_PestUse!$A$1:$B$876,SMALL(IF(Lookup_PestUse!$B$1:$B$876='Input Data'!$C$12,ROW(Lookup_PestUse!$B$1:$B$876)),ROW(Lookup_PestUse!925:925)),1))</f>
        <v/>
      </c>
    </row>
    <row r="840" spans="1:1" x14ac:dyDescent="0.2">
      <c r="A840" s="159" t="str">
        <f t="array" ref="A840">IF(ISERROR(INDEX(Lookup_PestUse!$A$1:$D$876,SMALL(IF(Lookup_PestUse!$B$1:$B$876='Input Data'!$C$12,ROW(Lookup_PestUse!$B$1:$B$876)),ROW(Lookup_PestUse!926:926)),1)),"",INDEX(Lookup_PestUse!$A$1:$B$876,SMALL(IF(Lookup_PestUse!$B$1:$B$876='Input Data'!$C$12,ROW(Lookup_PestUse!$B$1:$B$876)),ROW(Lookup_PestUse!926:926)),1))</f>
        <v/>
      </c>
    </row>
    <row r="841" spans="1:1" x14ac:dyDescent="0.2">
      <c r="A841" s="159" t="str">
        <f t="array" ref="A841">IF(ISERROR(INDEX(Lookup_PestUse!$A$1:$D$876,SMALL(IF(Lookup_PestUse!$B$1:$B$876='Input Data'!$C$12,ROW(Lookup_PestUse!$B$1:$B$876)),ROW(Lookup_PestUse!927:927)),1)),"",INDEX(Lookup_PestUse!$A$1:$B$876,SMALL(IF(Lookup_PestUse!$B$1:$B$876='Input Data'!$C$12,ROW(Lookup_PestUse!$B$1:$B$876)),ROW(Lookup_PestUse!927:927)),1))</f>
        <v/>
      </c>
    </row>
    <row r="842" spans="1:1" x14ac:dyDescent="0.2">
      <c r="A842" s="159" t="str">
        <f t="array" ref="A842">IF(ISERROR(INDEX(Lookup_PestUse!$A$1:$D$876,SMALL(IF(Lookup_PestUse!$B$1:$B$876='Input Data'!$C$12,ROW(Lookup_PestUse!$B$1:$B$876)),ROW(Lookup_PestUse!928:928)),1)),"",INDEX(Lookup_PestUse!$A$1:$B$876,SMALL(IF(Lookup_PestUse!$B$1:$B$876='Input Data'!$C$12,ROW(Lookup_PestUse!$B$1:$B$876)),ROW(Lookup_PestUse!928:928)),1))</f>
        <v/>
      </c>
    </row>
    <row r="843" spans="1:1" x14ac:dyDescent="0.2">
      <c r="A843" s="159" t="str">
        <f t="array" ref="A843">IF(ISERROR(INDEX(Lookup_PestUse!$A$1:$D$876,SMALL(IF(Lookup_PestUse!$B$1:$B$876='Input Data'!$C$12,ROW(Lookup_PestUse!$B$1:$B$876)),ROW(Lookup_PestUse!929:929)),1)),"",INDEX(Lookup_PestUse!$A$1:$B$876,SMALL(IF(Lookup_PestUse!$B$1:$B$876='Input Data'!$C$12,ROW(Lookup_PestUse!$B$1:$B$876)),ROW(Lookup_PestUse!929:929)),1))</f>
        <v/>
      </c>
    </row>
    <row r="844" spans="1:1" x14ac:dyDescent="0.2">
      <c r="A844" s="159" t="str">
        <f t="array" ref="A844">IF(ISERROR(INDEX(Lookup_PestUse!$A$1:$D$876,SMALL(IF(Lookup_PestUse!$B$1:$B$876='Input Data'!$C$12,ROW(Lookup_PestUse!$B$1:$B$876)),ROW(Lookup_PestUse!930:930)),1)),"",INDEX(Lookup_PestUse!$A$1:$B$876,SMALL(IF(Lookup_PestUse!$B$1:$B$876='Input Data'!$C$12,ROW(Lookup_PestUse!$B$1:$B$876)),ROW(Lookup_PestUse!930:930)),1))</f>
        <v/>
      </c>
    </row>
    <row r="845" spans="1:1" x14ac:dyDescent="0.2">
      <c r="A845" s="159" t="str">
        <f t="array" ref="A845">IF(ISERROR(INDEX(Lookup_PestUse!$A$1:$D$876,SMALL(IF(Lookup_PestUse!$B$1:$B$876='Input Data'!$C$12,ROW(Lookup_PestUse!$B$1:$B$876)),ROW(Lookup_PestUse!931:931)),1)),"",INDEX(Lookup_PestUse!$A$1:$B$876,SMALL(IF(Lookup_PestUse!$B$1:$B$876='Input Data'!$C$12,ROW(Lookup_PestUse!$B$1:$B$876)),ROW(Lookup_PestUse!931:931)),1))</f>
        <v/>
      </c>
    </row>
    <row r="846" spans="1:1" x14ac:dyDescent="0.2">
      <c r="A846" s="159" t="str">
        <f t="array" ref="A846">IF(ISERROR(INDEX(Lookup_PestUse!$A$1:$D$876,SMALL(IF(Lookup_PestUse!$B$1:$B$876='Input Data'!$C$12,ROW(Lookup_PestUse!$B$1:$B$876)),ROW(Lookup_PestUse!932:932)),1)),"",INDEX(Lookup_PestUse!$A$1:$B$876,SMALL(IF(Lookup_PestUse!$B$1:$B$876='Input Data'!$C$12,ROW(Lookup_PestUse!$B$1:$B$876)),ROW(Lookup_PestUse!932:932)),1))</f>
        <v/>
      </c>
    </row>
    <row r="847" spans="1:1" x14ac:dyDescent="0.2">
      <c r="A847" s="159" t="str">
        <f t="array" ref="A847">IF(ISERROR(INDEX(Lookup_PestUse!$A$1:$D$876,SMALL(IF(Lookup_PestUse!$B$1:$B$876='Input Data'!$C$12,ROW(Lookup_PestUse!$B$1:$B$876)),ROW(Lookup_PestUse!933:933)),1)),"",INDEX(Lookup_PestUse!$A$1:$B$876,SMALL(IF(Lookup_PestUse!$B$1:$B$876='Input Data'!$C$12,ROW(Lookup_PestUse!$B$1:$B$876)),ROW(Lookup_PestUse!933:933)),1))</f>
        <v/>
      </c>
    </row>
    <row r="848" spans="1:1" x14ac:dyDescent="0.2">
      <c r="A848" s="159" t="str">
        <f t="array" ref="A848">IF(ISERROR(INDEX(Lookup_PestUse!$A$1:$D$876,SMALL(IF(Lookup_PestUse!$B$1:$B$876='Input Data'!$C$12,ROW(Lookup_PestUse!$B$1:$B$876)),ROW(Lookup_PestUse!934:934)),1)),"",INDEX(Lookup_PestUse!$A$1:$B$876,SMALL(IF(Lookup_PestUse!$B$1:$B$876='Input Data'!$C$12,ROW(Lookup_PestUse!$B$1:$B$876)),ROW(Lookup_PestUse!934:934)),1))</f>
        <v/>
      </c>
    </row>
    <row r="849" spans="1:1" x14ac:dyDescent="0.2">
      <c r="A849" s="159" t="str">
        <f t="array" ref="A849">IF(ISERROR(INDEX(Lookup_PestUse!$A$1:$D$876,SMALL(IF(Lookup_PestUse!$B$1:$B$876='Input Data'!$C$12,ROW(Lookup_PestUse!$B$1:$B$876)),ROW(Lookup_PestUse!935:935)),1)),"",INDEX(Lookup_PestUse!$A$1:$B$876,SMALL(IF(Lookup_PestUse!$B$1:$B$876='Input Data'!$C$12,ROW(Lookup_PestUse!$B$1:$B$876)),ROW(Lookup_PestUse!935:935)),1))</f>
        <v/>
      </c>
    </row>
    <row r="850" spans="1:1" x14ac:dyDescent="0.2">
      <c r="A850" s="159" t="str">
        <f t="array" ref="A850">IF(ISERROR(INDEX(Lookup_PestUse!$A$1:$D$876,SMALL(IF(Lookup_PestUse!$B$1:$B$876='Input Data'!$C$12,ROW(Lookup_PestUse!$B$1:$B$876)),ROW(Lookup_PestUse!936:936)),1)),"",INDEX(Lookup_PestUse!$A$1:$B$876,SMALL(IF(Lookup_PestUse!$B$1:$B$876='Input Data'!$C$12,ROW(Lookup_PestUse!$B$1:$B$876)),ROW(Lookup_PestUse!936:936)),1))</f>
        <v/>
      </c>
    </row>
    <row r="851" spans="1:1" x14ac:dyDescent="0.2">
      <c r="A851" s="159" t="str">
        <f t="array" ref="A851">IF(ISERROR(INDEX(Lookup_PestUse!$A$1:$D$876,SMALL(IF(Lookup_PestUse!$B$1:$B$876='Input Data'!$C$12,ROW(Lookup_PestUse!$B$1:$B$876)),ROW(Lookup_PestUse!937:937)),1)),"",INDEX(Lookup_PestUse!$A$1:$B$876,SMALL(IF(Lookup_PestUse!$B$1:$B$876='Input Data'!$C$12,ROW(Lookup_PestUse!$B$1:$B$876)),ROW(Lookup_PestUse!937:937)),1))</f>
        <v/>
      </c>
    </row>
    <row r="852" spans="1:1" x14ac:dyDescent="0.2">
      <c r="A852" s="159" t="str">
        <f t="array" ref="A852">IF(ISERROR(INDEX(Lookup_PestUse!$A$1:$D$876,SMALL(IF(Lookup_PestUse!$B$1:$B$876='Input Data'!$C$12,ROW(Lookup_PestUse!$B$1:$B$876)),ROW(Lookup_PestUse!938:938)),1)),"",INDEX(Lookup_PestUse!$A$1:$B$876,SMALL(IF(Lookup_PestUse!$B$1:$B$876='Input Data'!$C$12,ROW(Lookup_PestUse!$B$1:$B$876)),ROW(Lookup_PestUse!938:938)),1))</f>
        <v/>
      </c>
    </row>
    <row r="853" spans="1:1" x14ac:dyDescent="0.2">
      <c r="A853" s="159" t="str">
        <f t="array" ref="A853">IF(ISERROR(INDEX(Lookup_PestUse!$A$1:$D$876,SMALL(IF(Lookup_PestUse!$B$1:$B$876='Input Data'!$C$12,ROW(Lookup_PestUse!$B$1:$B$876)),ROW(Lookup_PestUse!939:939)),1)),"",INDEX(Lookup_PestUse!$A$1:$B$876,SMALL(IF(Lookup_PestUse!$B$1:$B$876='Input Data'!$C$12,ROW(Lookup_PestUse!$B$1:$B$876)),ROW(Lookup_PestUse!939:939)),1))</f>
        <v/>
      </c>
    </row>
    <row r="854" spans="1:1" x14ac:dyDescent="0.2">
      <c r="A854" s="159" t="str">
        <f t="array" ref="A854">IF(ISERROR(INDEX(Lookup_PestUse!$A$1:$D$876,SMALL(IF(Lookup_PestUse!$B$1:$B$876='Input Data'!$C$12,ROW(Lookup_PestUse!$B$1:$B$876)),ROW(Lookup_PestUse!940:940)),1)),"",INDEX(Lookup_PestUse!$A$1:$B$876,SMALL(IF(Lookup_PestUse!$B$1:$B$876='Input Data'!$C$12,ROW(Lookup_PestUse!$B$1:$B$876)),ROW(Lookup_PestUse!940:940)),1))</f>
        <v/>
      </c>
    </row>
    <row r="855" spans="1:1" x14ac:dyDescent="0.2">
      <c r="A855" s="159" t="str">
        <f t="array" ref="A855">IF(ISERROR(INDEX(Lookup_PestUse!$A$1:$D$876,SMALL(IF(Lookup_PestUse!$B$1:$B$876='Input Data'!$C$12,ROW(Lookup_PestUse!$B$1:$B$876)),ROW(Lookup_PestUse!941:941)),1)),"",INDEX(Lookup_PestUse!$A$1:$B$876,SMALL(IF(Lookup_PestUse!$B$1:$B$876='Input Data'!$C$12,ROW(Lookup_PestUse!$B$1:$B$876)),ROW(Lookup_PestUse!941:941)),1))</f>
        <v/>
      </c>
    </row>
    <row r="856" spans="1:1" x14ac:dyDescent="0.2">
      <c r="A856" s="159" t="str">
        <f t="array" ref="A856">IF(ISERROR(INDEX(Lookup_PestUse!$A$1:$D$876,SMALL(IF(Lookup_PestUse!$B$1:$B$876='Input Data'!$C$12,ROW(Lookup_PestUse!$B$1:$B$876)),ROW(Lookup_PestUse!942:942)),1)),"",INDEX(Lookup_PestUse!$A$1:$B$876,SMALL(IF(Lookup_PestUse!$B$1:$B$876='Input Data'!$C$12,ROW(Lookup_PestUse!$B$1:$B$876)),ROW(Lookup_PestUse!942:942)),1))</f>
        <v/>
      </c>
    </row>
    <row r="857" spans="1:1" x14ac:dyDescent="0.2">
      <c r="A857" s="159" t="str">
        <f t="array" ref="A857">IF(ISERROR(INDEX(Lookup_PestUse!$A$1:$D$876,SMALL(IF(Lookup_PestUse!$B$1:$B$876='Input Data'!$C$12,ROW(Lookup_PestUse!$B$1:$B$876)),ROW(Lookup_PestUse!943:943)),1)),"",INDEX(Lookup_PestUse!$A$1:$B$876,SMALL(IF(Lookup_PestUse!$B$1:$B$876='Input Data'!$C$12,ROW(Lookup_PestUse!$B$1:$B$876)),ROW(Lookup_PestUse!943:943)),1))</f>
        <v/>
      </c>
    </row>
    <row r="858" spans="1:1" x14ac:dyDescent="0.2">
      <c r="A858" s="159" t="str">
        <f t="array" ref="A858">IF(ISERROR(INDEX(Lookup_PestUse!$A$1:$D$876,SMALL(IF(Lookup_PestUse!$B$1:$B$876='Input Data'!$C$12,ROW(Lookup_PestUse!$B$1:$B$876)),ROW(Lookup_PestUse!944:944)),1)),"",INDEX(Lookup_PestUse!$A$1:$B$876,SMALL(IF(Lookup_PestUse!$B$1:$B$876='Input Data'!$C$12,ROW(Lookup_PestUse!$B$1:$B$876)),ROW(Lookup_PestUse!944:944)),1))</f>
        <v/>
      </c>
    </row>
    <row r="859" spans="1:1" x14ac:dyDescent="0.2">
      <c r="A859" s="159" t="str">
        <f t="array" ref="A859">IF(ISERROR(INDEX(Lookup_PestUse!$A$1:$D$876,SMALL(IF(Lookup_PestUse!$B$1:$B$876='Input Data'!$C$12,ROW(Lookup_PestUse!$B$1:$B$876)),ROW(Lookup_PestUse!945:945)),1)),"",INDEX(Lookup_PestUse!$A$1:$B$876,SMALL(IF(Lookup_PestUse!$B$1:$B$876='Input Data'!$C$12,ROW(Lookup_PestUse!$B$1:$B$876)),ROW(Lookup_PestUse!945:945)),1))</f>
        <v/>
      </c>
    </row>
    <row r="860" spans="1:1" x14ac:dyDescent="0.2">
      <c r="A860" s="159" t="str">
        <f t="array" ref="A860">IF(ISERROR(INDEX(Lookup_PestUse!$A$1:$D$876,SMALL(IF(Lookup_PestUse!$B$1:$B$876='Input Data'!$C$12,ROW(Lookup_PestUse!$B$1:$B$876)),ROW(Lookup_PestUse!946:946)),1)),"",INDEX(Lookup_PestUse!$A$1:$B$876,SMALL(IF(Lookup_PestUse!$B$1:$B$876='Input Data'!$C$12,ROW(Lookup_PestUse!$B$1:$B$876)),ROW(Lookup_PestUse!946:946)),1))</f>
        <v/>
      </c>
    </row>
    <row r="861" spans="1:1" x14ac:dyDescent="0.2">
      <c r="A861" s="159" t="str">
        <f t="array" ref="A861">IF(ISERROR(INDEX(Lookup_PestUse!$A$1:$D$876,SMALL(IF(Lookup_PestUse!$B$1:$B$876='Input Data'!$C$12,ROW(Lookup_PestUse!$B$1:$B$876)),ROW(Lookup_PestUse!947:947)),1)),"",INDEX(Lookup_PestUse!$A$1:$B$876,SMALL(IF(Lookup_PestUse!$B$1:$B$876='Input Data'!$C$12,ROW(Lookup_PestUse!$B$1:$B$876)),ROW(Lookup_PestUse!947:947)),1))</f>
        <v/>
      </c>
    </row>
    <row r="862" spans="1:1" x14ac:dyDescent="0.2">
      <c r="A862" s="159" t="str">
        <f t="array" ref="A862">IF(ISERROR(INDEX(Lookup_PestUse!$A$1:$D$876,SMALL(IF(Lookup_PestUse!$B$1:$B$876='Input Data'!$C$12,ROW(Lookup_PestUse!$B$1:$B$876)),ROW(Lookup_PestUse!948:948)),1)),"",INDEX(Lookup_PestUse!$A$1:$B$876,SMALL(IF(Lookup_PestUse!$B$1:$B$876='Input Data'!$C$12,ROW(Lookup_PestUse!$B$1:$B$876)),ROW(Lookup_PestUse!948:948)),1))</f>
        <v/>
      </c>
    </row>
    <row r="863" spans="1:1" x14ac:dyDescent="0.2">
      <c r="A863" s="159" t="str">
        <f t="array" ref="A863">IF(ISERROR(INDEX(Lookup_PestUse!$A$1:$D$876,SMALL(IF(Lookup_PestUse!$B$1:$B$876='Input Data'!$C$12,ROW(Lookup_PestUse!$B$1:$B$876)),ROW(Lookup_PestUse!949:949)),1)),"",INDEX(Lookup_PestUse!$A$1:$B$876,SMALL(IF(Lookup_PestUse!$B$1:$B$876='Input Data'!$C$12,ROW(Lookup_PestUse!$B$1:$B$876)),ROW(Lookup_PestUse!949:949)),1))</f>
        <v/>
      </c>
    </row>
    <row r="864" spans="1:1" x14ac:dyDescent="0.2">
      <c r="A864" s="159" t="str">
        <f t="array" ref="A864">IF(ISERROR(INDEX(Lookup_PestUse!$A$1:$D$876,SMALL(IF(Lookup_PestUse!$B$1:$B$876='Input Data'!$C$12,ROW(Lookup_PestUse!$B$1:$B$876)),ROW(Lookup_PestUse!950:950)),1)),"",INDEX(Lookup_PestUse!$A$1:$B$876,SMALL(IF(Lookup_PestUse!$B$1:$B$876='Input Data'!$C$12,ROW(Lookup_PestUse!$B$1:$B$876)),ROW(Lookup_PestUse!950:950)),1))</f>
        <v/>
      </c>
    </row>
    <row r="865" spans="1:1" x14ac:dyDescent="0.2">
      <c r="A865" s="159" t="str">
        <f t="array" ref="A865">IF(ISERROR(INDEX(Lookup_PestUse!$A$1:$D$876,SMALL(IF(Lookup_PestUse!$B$1:$B$876='Input Data'!$C$12,ROW(Lookup_PestUse!$B$1:$B$876)),ROW(Lookup_PestUse!951:951)),1)),"",INDEX(Lookup_PestUse!$A$1:$B$876,SMALL(IF(Lookup_PestUse!$B$1:$B$876='Input Data'!$C$12,ROW(Lookup_PestUse!$B$1:$B$876)),ROW(Lookup_PestUse!951:951)),1))</f>
        <v/>
      </c>
    </row>
    <row r="866" spans="1:1" x14ac:dyDescent="0.2">
      <c r="A866" s="159" t="str">
        <f t="array" ref="A866">IF(ISERROR(INDEX(Lookup_PestUse!$A$1:$D$876,SMALL(IF(Lookup_PestUse!$B$1:$B$876='Input Data'!$C$12,ROW(Lookup_PestUse!$B$1:$B$876)),ROW(Lookup_PestUse!952:952)),1)),"",INDEX(Lookup_PestUse!$A$1:$B$876,SMALL(IF(Lookup_PestUse!$B$1:$B$876='Input Data'!$C$12,ROW(Lookup_PestUse!$B$1:$B$876)),ROW(Lookup_PestUse!952:952)),1))</f>
        <v/>
      </c>
    </row>
    <row r="867" spans="1:1" x14ac:dyDescent="0.2">
      <c r="A867" s="159" t="str">
        <f t="array" ref="A867">IF(ISERROR(INDEX(Lookup_PestUse!$A$1:$D$876,SMALL(IF(Lookup_PestUse!$B$1:$B$876='Input Data'!$C$12,ROW(Lookup_PestUse!$B$1:$B$876)),ROW(Lookup_PestUse!953:953)),1)),"",INDEX(Lookup_PestUse!$A$1:$B$876,SMALL(IF(Lookup_PestUse!$B$1:$B$876='Input Data'!$C$12,ROW(Lookup_PestUse!$B$1:$B$876)),ROW(Lookup_PestUse!953:953)),1))</f>
        <v/>
      </c>
    </row>
    <row r="868" spans="1:1" x14ac:dyDescent="0.2">
      <c r="A868" s="159" t="str">
        <f t="array" ref="A868">IF(ISERROR(INDEX(Lookup_PestUse!$A$1:$D$876,SMALL(IF(Lookup_PestUse!$B$1:$B$876='Input Data'!$C$12,ROW(Lookup_PestUse!$B$1:$B$876)),ROW(Lookup_PestUse!954:954)),1)),"",INDEX(Lookup_PestUse!$A$1:$B$876,SMALL(IF(Lookup_PestUse!$B$1:$B$876='Input Data'!$C$12,ROW(Lookup_PestUse!$B$1:$B$876)),ROW(Lookup_PestUse!954:954)),1))</f>
        <v/>
      </c>
    </row>
    <row r="869" spans="1:1" x14ac:dyDescent="0.2">
      <c r="A869" s="159" t="str">
        <f t="array" ref="A869">IF(ISERROR(INDEX(Lookup_PestUse!$A$1:$D$876,SMALL(IF(Lookup_PestUse!$B$1:$B$876='Input Data'!$C$12,ROW(Lookup_PestUse!$B$1:$B$876)),ROW(Lookup_PestUse!955:955)),1)),"",INDEX(Lookup_PestUse!$A$1:$B$876,SMALL(IF(Lookup_PestUse!$B$1:$B$876='Input Data'!$C$12,ROW(Lookup_PestUse!$B$1:$B$876)),ROW(Lookup_PestUse!955:955)),1))</f>
        <v/>
      </c>
    </row>
    <row r="870" spans="1:1" x14ac:dyDescent="0.2">
      <c r="A870" s="159" t="str">
        <f t="array" ref="A870">IF(ISERROR(INDEX(Lookup_PestUse!$A$1:$D$876,SMALL(IF(Lookup_PestUse!$B$1:$B$876='Input Data'!$C$12,ROW(Lookup_PestUse!$B$1:$B$876)),ROW(Lookup_PestUse!956:956)),1)),"",INDEX(Lookup_PestUse!$A$1:$B$876,SMALL(IF(Lookup_PestUse!$B$1:$B$876='Input Data'!$C$12,ROW(Lookup_PestUse!$B$1:$B$876)),ROW(Lookup_PestUse!956:956)),1))</f>
        <v/>
      </c>
    </row>
    <row r="871" spans="1:1" x14ac:dyDescent="0.2">
      <c r="A871" s="159" t="str">
        <f t="array" ref="A871">IF(ISERROR(INDEX(Lookup_PestUse!$A$1:$D$876,SMALL(IF(Lookup_PestUse!$B$1:$B$876='Input Data'!$C$12,ROW(Lookup_PestUse!$B$1:$B$876)),ROW(Lookup_PestUse!957:957)),1)),"",INDEX(Lookup_PestUse!$A$1:$B$876,SMALL(IF(Lookup_PestUse!$B$1:$B$876='Input Data'!$C$12,ROW(Lookup_PestUse!$B$1:$B$876)),ROW(Lookup_PestUse!957:957)),1))</f>
        <v/>
      </c>
    </row>
    <row r="872" spans="1:1" x14ac:dyDescent="0.2">
      <c r="A872" s="159" t="str">
        <f t="array" ref="A872">IF(ISERROR(INDEX(Lookup_PestUse!$A$1:$D$876,SMALL(IF(Lookup_PestUse!$B$1:$B$876='Input Data'!$C$12,ROW(Lookup_PestUse!$B$1:$B$876)),ROW(Lookup_PestUse!958:958)),1)),"",INDEX(Lookup_PestUse!$A$1:$B$876,SMALL(IF(Lookup_PestUse!$B$1:$B$876='Input Data'!$C$12,ROW(Lookup_PestUse!$B$1:$B$876)),ROW(Lookup_PestUse!958:958)),1))</f>
        <v/>
      </c>
    </row>
    <row r="873" spans="1:1" x14ac:dyDescent="0.2">
      <c r="A873" s="159" t="str">
        <f t="array" ref="A873">IF(ISERROR(INDEX(Lookup_PestUse!$A$1:$D$876,SMALL(IF(Lookup_PestUse!$B$1:$B$876='Input Data'!$C$12,ROW(Lookup_PestUse!$B$1:$B$876)),ROW(Lookup_PestUse!959:959)),1)),"",INDEX(Lookup_PestUse!$A$1:$B$876,SMALL(IF(Lookup_PestUse!$B$1:$B$876='Input Data'!$C$12,ROW(Lookup_PestUse!$B$1:$B$876)),ROW(Lookup_PestUse!959:959)),1))</f>
        <v/>
      </c>
    </row>
    <row r="874" spans="1:1" x14ac:dyDescent="0.2">
      <c r="A874" s="159" t="str">
        <f t="array" ref="A874">IF(ISERROR(INDEX(Lookup_PestUse!$A$1:$D$876,SMALL(IF(Lookup_PestUse!$B$1:$B$876='Input Data'!$C$12,ROW(Lookup_PestUse!$B$1:$B$876)),ROW(Lookup_PestUse!960:960)),1)),"",INDEX(Lookup_PestUse!$A$1:$B$876,SMALL(IF(Lookup_PestUse!$B$1:$B$876='Input Data'!$C$12,ROW(Lookup_PestUse!$B$1:$B$876)),ROW(Lookup_PestUse!960:960)),1))</f>
        <v/>
      </c>
    </row>
    <row r="875" spans="1:1" x14ac:dyDescent="0.2">
      <c r="A875" s="159" t="str">
        <f t="array" ref="A875">IF(ISERROR(INDEX(Lookup_PestUse!$A$1:$D$876,SMALL(IF(Lookup_PestUse!$B$1:$B$876='Input Data'!$C$12,ROW(Lookup_PestUse!$B$1:$B$876)),ROW(Lookup_PestUse!961:961)),1)),"",INDEX(Lookup_PestUse!$A$1:$B$876,SMALL(IF(Lookup_PestUse!$B$1:$B$876='Input Data'!$C$12,ROW(Lookup_PestUse!$B$1:$B$876)),ROW(Lookup_PestUse!961:961)),1))</f>
        <v/>
      </c>
    </row>
    <row r="876" spans="1:1" x14ac:dyDescent="0.2">
      <c r="A876" s="159" t="str">
        <f t="array" ref="A876">IF(ISERROR(INDEX(Lookup_PestUse!$A$1:$D$876,SMALL(IF(Lookup_PestUse!$B$1:$B$876='Input Data'!$C$12,ROW(Lookup_PestUse!$B$1:$B$876)),ROW(Lookup_PestUse!962:962)),1)),"",INDEX(Lookup_PestUse!$A$1:$B$876,SMALL(IF(Lookup_PestUse!$B$1:$B$876='Input Data'!$C$12,ROW(Lookup_PestUse!$B$1:$B$876)),ROW(Lookup_PestUse!962:962)),1))</f>
        <v/>
      </c>
    </row>
    <row r="877" spans="1:1" x14ac:dyDescent="0.2">
      <c r="A877" s="159" t="str">
        <f t="array" ref="A877">IF(ISERROR(INDEX(Lookup_PestUse!$A$1:$D$876,SMALL(IF(Lookup_PestUse!$B$1:$B$876='Input Data'!$C$12,ROW(Lookup_PestUse!$B$1:$B$876)),ROW(Lookup_PestUse!963:963)),1)),"",INDEX(Lookup_PestUse!$A$1:$B$876,SMALL(IF(Lookup_PestUse!$B$1:$B$876='Input Data'!$C$12,ROW(Lookup_PestUse!$B$1:$B$876)),ROW(Lookup_PestUse!963:963)),1))</f>
        <v/>
      </c>
    </row>
    <row r="878" spans="1:1" x14ac:dyDescent="0.2">
      <c r="A878" s="159" t="str">
        <f t="array" ref="A878">IF(ISERROR(INDEX(Lookup_PestUse!$A$1:$D$876,SMALL(IF(Lookup_PestUse!$B$1:$B$876='Input Data'!$C$12,ROW(Lookup_PestUse!$B$1:$B$876)),ROW(Lookup_PestUse!964:964)),1)),"",INDEX(Lookup_PestUse!$A$1:$B$876,SMALL(IF(Lookup_PestUse!$B$1:$B$876='Input Data'!$C$12,ROW(Lookup_PestUse!$B$1:$B$876)),ROW(Lookup_PestUse!964:964)),1))</f>
        <v/>
      </c>
    </row>
    <row r="879" spans="1:1" x14ac:dyDescent="0.2">
      <c r="A879" s="159" t="str">
        <f t="array" ref="A879">IF(ISERROR(INDEX(Lookup_PestUse!$A$1:$D$876,SMALL(IF(Lookup_PestUse!$B$1:$B$876='Input Data'!$C$12,ROW(Lookup_PestUse!$B$1:$B$876)),ROW(Lookup_PestUse!965:965)),1)),"",INDEX(Lookup_PestUse!$A$1:$B$876,SMALL(IF(Lookup_PestUse!$B$1:$B$876='Input Data'!$C$12,ROW(Lookup_PestUse!$B$1:$B$876)),ROW(Lookup_PestUse!965:965)),1))</f>
        <v/>
      </c>
    </row>
    <row r="880" spans="1:1" x14ac:dyDescent="0.2">
      <c r="A880" s="159" t="str">
        <f t="array" ref="A880">IF(ISERROR(INDEX(Lookup_PestUse!$A$1:$D$876,SMALL(IF(Lookup_PestUse!$B$1:$B$876='Input Data'!$C$12,ROW(Lookup_PestUse!$B$1:$B$876)),ROW(Lookup_PestUse!966:966)),1)),"",INDEX(Lookup_PestUse!$A$1:$B$876,SMALL(IF(Lookup_PestUse!$B$1:$B$876='Input Data'!$C$12,ROW(Lookup_PestUse!$B$1:$B$876)),ROW(Lookup_PestUse!966:966)),1))</f>
        <v/>
      </c>
    </row>
    <row r="881" spans="1:1" x14ac:dyDescent="0.2">
      <c r="A881" s="159" t="str">
        <f t="array" ref="A881">IF(ISERROR(INDEX(Lookup_PestUse!$A$1:$D$876,SMALL(IF(Lookup_PestUse!$B$1:$B$876='Input Data'!$C$12,ROW(Lookup_PestUse!$B$1:$B$876)),ROW(Lookup_PestUse!967:967)),1)),"",INDEX(Lookup_PestUse!$A$1:$B$876,SMALL(IF(Lookup_PestUse!$B$1:$B$876='Input Data'!$C$12,ROW(Lookup_PestUse!$B$1:$B$876)),ROW(Lookup_PestUse!967:967)),1))</f>
        <v/>
      </c>
    </row>
    <row r="882" spans="1:1" x14ac:dyDescent="0.2">
      <c r="A882" s="159" t="str">
        <f t="array" ref="A882">IF(ISERROR(INDEX(Lookup_PestUse!$A$1:$D$876,SMALL(IF(Lookup_PestUse!$B$1:$B$876='Input Data'!$C$12,ROW(Lookup_PestUse!$B$1:$B$876)),ROW(Lookup_PestUse!968:968)),1)),"",INDEX(Lookup_PestUse!$A$1:$B$876,SMALL(IF(Lookup_PestUse!$B$1:$B$876='Input Data'!$C$12,ROW(Lookup_PestUse!$B$1:$B$876)),ROW(Lookup_PestUse!968:968)),1))</f>
        <v/>
      </c>
    </row>
    <row r="883" spans="1:1" x14ac:dyDescent="0.2">
      <c r="A883" s="159" t="str">
        <f t="array" ref="A883">IF(ISERROR(INDEX(Lookup_PestUse!$A$1:$D$876,SMALL(IF(Lookup_PestUse!$B$1:$B$876='Input Data'!$C$12,ROW(Lookup_PestUse!$B$1:$B$876)),ROW(Lookup_PestUse!969:969)),1)),"",INDEX(Lookup_PestUse!$A$1:$B$876,SMALL(IF(Lookup_PestUse!$B$1:$B$876='Input Data'!$C$12,ROW(Lookup_PestUse!$B$1:$B$876)),ROW(Lookup_PestUse!969:969)),1))</f>
        <v/>
      </c>
    </row>
    <row r="884" spans="1:1" x14ac:dyDescent="0.2">
      <c r="A884" s="159" t="str">
        <f t="array" ref="A884">IF(ISERROR(INDEX(Lookup_PestUse!$A$1:$D$876,SMALL(IF(Lookup_PestUse!$B$1:$B$876='Input Data'!$C$12,ROW(Lookup_PestUse!$B$1:$B$876)),ROW(Lookup_PestUse!970:970)),1)),"",INDEX(Lookup_PestUse!$A$1:$B$876,SMALL(IF(Lookup_PestUse!$B$1:$B$876='Input Data'!$C$12,ROW(Lookup_PestUse!$B$1:$B$876)),ROW(Lookup_PestUse!970:970)),1))</f>
        <v/>
      </c>
    </row>
    <row r="885" spans="1:1" x14ac:dyDescent="0.2">
      <c r="A885" s="159" t="str">
        <f t="array" ref="A885">IF(ISERROR(INDEX(Lookup_PestUse!$A$1:$D$876,SMALL(IF(Lookup_PestUse!$B$1:$B$876='Input Data'!$C$12,ROW(Lookup_PestUse!$B$1:$B$876)),ROW(Lookup_PestUse!971:971)),1)),"",INDEX(Lookup_PestUse!$A$1:$B$876,SMALL(IF(Lookup_PestUse!$B$1:$B$876='Input Data'!$C$12,ROW(Lookup_PestUse!$B$1:$B$876)),ROW(Lookup_PestUse!971:971)),1))</f>
        <v/>
      </c>
    </row>
    <row r="886" spans="1:1" x14ac:dyDescent="0.2">
      <c r="A886" s="159" t="str">
        <f t="array" ref="A886">IF(ISERROR(INDEX(Lookup_PestUse!$A$1:$D$876,SMALL(IF(Lookup_PestUse!$B$1:$B$876='Input Data'!$C$12,ROW(Lookup_PestUse!$B$1:$B$876)),ROW(Lookup_PestUse!972:972)),1)),"",INDEX(Lookup_PestUse!$A$1:$B$876,SMALL(IF(Lookup_PestUse!$B$1:$B$876='Input Data'!$C$12,ROW(Lookup_PestUse!$B$1:$B$876)),ROW(Lookup_PestUse!972:972)),1))</f>
        <v/>
      </c>
    </row>
    <row r="887" spans="1:1" x14ac:dyDescent="0.2">
      <c r="A887" s="159" t="str">
        <f t="array" ref="A887">IF(ISERROR(INDEX(Lookup_PestUse!$A$1:$D$876,SMALL(IF(Lookup_PestUse!$B$1:$B$876='Input Data'!$C$12,ROW(Lookup_PestUse!$B$1:$B$876)),ROW(Lookup_PestUse!973:973)),1)),"",INDEX(Lookup_PestUse!$A$1:$B$876,SMALL(IF(Lookup_PestUse!$B$1:$B$876='Input Data'!$C$12,ROW(Lookup_PestUse!$B$1:$B$876)),ROW(Lookup_PestUse!973:973)),1))</f>
        <v/>
      </c>
    </row>
    <row r="888" spans="1:1" x14ac:dyDescent="0.2">
      <c r="A888" s="159" t="str">
        <f t="array" ref="A888">IF(ISERROR(INDEX(Lookup_PestUse!$A$1:$D$876,SMALL(IF(Lookup_PestUse!$B$1:$B$876='Input Data'!$C$12,ROW(Lookup_PestUse!$B$1:$B$876)),ROW(Lookup_PestUse!974:974)),1)),"",INDEX(Lookup_PestUse!$A$1:$B$876,SMALL(IF(Lookup_PestUse!$B$1:$B$876='Input Data'!$C$12,ROW(Lookup_PestUse!$B$1:$B$876)),ROW(Lookup_PestUse!974:974)),1))</f>
        <v/>
      </c>
    </row>
    <row r="889" spans="1:1" x14ac:dyDescent="0.2">
      <c r="A889" s="159" t="str">
        <f t="array" ref="A889">IF(ISERROR(INDEX(Lookup_PestUse!$A$1:$D$876,SMALL(IF(Lookup_PestUse!$B$1:$B$876='Input Data'!$C$12,ROW(Lookup_PestUse!$B$1:$B$876)),ROW(Lookup_PestUse!975:975)),1)),"",INDEX(Lookup_PestUse!$A$1:$B$876,SMALL(IF(Lookup_PestUse!$B$1:$B$876='Input Data'!$C$12,ROW(Lookup_PestUse!$B$1:$B$876)),ROW(Lookup_PestUse!975:975)),1))</f>
        <v/>
      </c>
    </row>
    <row r="890" spans="1:1" x14ac:dyDescent="0.2">
      <c r="A890" s="159" t="str">
        <f t="array" ref="A890">IF(ISERROR(INDEX(Lookup_PestUse!$A$1:$D$876,SMALL(IF(Lookup_PestUse!$B$1:$B$876='Input Data'!$C$12,ROW(Lookup_PestUse!$B$1:$B$876)),ROW(Lookup_PestUse!976:976)),1)),"",INDEX(Lookup_PestUse!$A$1:$B$876,SMALL(IF(Lookup_PestUse!$B$1:$B$876='Input Data'!$C$12,ROW(Lookup_PestUse!$B$1:$B$876)),ROW(Lookup_PestUse!976:976)),1))</f>
        <v/>
      </c>
    </row>
    <row r="891" spans="1:1" x14ac:dyDescent="0.2">
      <c r="A891" s="159" t="str">
        <f t="array" ref="A891">IF(ISERROR(INDEX(Lookup_PestUse!$A$1:$D$876,SMALL(IF(Lookup_PestUse!$B$1:$B$876='Input Data'!$C$12,ROW(Lookup_PestUse!$B$1:$B$876)),ROW(Lookup_PestUse!977:977)),1)),"",INDEX(Lookup_PestUse!$A$1:$B$876,SMALL(IF(Lookup_PestUse!$B$1:$B$876='Input Data'!$C$12,ROW(Lookup_PestUse!$B$1:$B$876)),ROW(Lookup_PestUse!977:977)),1))</f>
        <v/>
      </c>
    </row>
    <row r="892" spans="1:1" x14ac:dyDescent="0.2">
      <c r="A892" s="159" t="str">
        <f t="array" ref="A892">IF(ISERROR(INDEX(Lookup_PestUse!$A$1:$D$876,SMALL(IF(Lookup_PestUse!$B$1:$B$876='Input Data'!$C$12,ROW(Lookup_PestUse!$B$1:$B$876)),ROW(Lookup_PestUse!978:978)),1)),"",INDEX(Lookup_PestUse!$A$1:$B$876,SMALL(IF(Lookup_PestUse!$B$1:$B$876='Input Data'!$C$12,ROW(Lookup_PestUse!$B$1:$B$876)),ROW(Lookup_PestUse!978:978)),1))</f>
        <v/>
      </c>
    </row>
    <row r="893" spans="1:1" x14ac:dyDescent="0.2">
      <c r="A893" s="159" t="str">
        <f t="array" ref="A893">IF(ISERROR(INDEX(Lookup_PestUse!$A$1:$D$876,SMALL(IF(Lookup_PestUse!$B$1:$B$876='Input Data'!$C$12,ROW(Lookup_PestUse!$B$1:$B$876)),ROW(Lookup_PestUse!979:979)),1)),"",INDEX(Lookup_PestUse!$A$1:$B$876,SMALL(IF(Lookup_PestUse!$B$1:$B$876='Input Data'!$C$12,ROW(Lookup_PestUse!$B$1:$B$876)),ROW(Lookup_PestUse!979:979)),1))</f>
        <v/>
      </c>
    </row>
    <row r="894" spans="1:1" x14ac:dyDescent="0.2">
      <c r="A894" s="159" t="str">
        <f t="array" ref="A894">IF(ISERROR(INDEX(Lookup_PestUse!$A$1:$D$876,SMALL(IF(Lookup_PestUse!$B$1:$B$876='Input Data'!$C$12,ROW(Lookup_PestUse!$B$1:$B$876)),ROW(Lookup_PestUse!980:980)),1)),"",INDEX(Lookup_PestUse!$A$1:$B$876,SMALL(IF(Lookup_PestUse!$B$1:$B$876='Input Data'!$C$12,ROW(Lookup_PestUse!$B$1:$B$876)),ROW(Lookup_PestUse!980:980)),1))</f>
        <v/>
      </c>
    </row>
    <row r="895" spans="1:1" x14ac:dyDescent="0.2">
      <c r="A895" s="159" t="str">
        <f t="array" ref="A895">IF(ISERROR(INDEX(Lookup_PestUse!$A$1:$D$876,SMALL(IF(Lookup_PestUse!$B$1:$B$876='Input Data'!$C$12,ROW(Lookup_PestUse!$B$1:$B$876)),ROW(Lookup_PestUse!981:981)),1)),"",INDEX(Lookup_PestUse!$A$1:$B$876,SMALL(IF(Lookup_PestUse!$B$1:$B$876='Input Data'!$C$12,ROW(Lookup_PestUse!$B$1:$B$876)),ROW(Lookup_PestUse!981:981)),1))</f>
        <v/>
      </c>
    </row>
    <row r="896" spans="1:1" x14ac:dyDescent="0.2">
      <c r="A896" s="159" t="str">
        <f t="array" ref="A896">IF(ISERROR(INDEX(Lookup_PestUse!$A$1:$D$876,SMALL(IF(Lookup_PestUse!$B$1:$B$876='Input Data'!$C$12,ROW(Lookup_PestUse!$B$1:$B$876)),ROW(Lookup_PestUse!982:982)),1)),"",INDEX(Lookup_PestUse!$A$1:$B$876,SMALL(IF(Lookup_PestUse!$B$1:$B$876='Input Data'!$C$12,ROW(Lookup_PestUse!$B$1:$B$876)),ROW(Lookup_PestUse!982:982)),1))</f>
        <v/>
      </c>
    </row>
    <row r="897" spans="1:1" x14ac:dyDescent="0.2">
      <c r="A897" s="159" t="str">
        <f t="array" ref="A897">IF(ISERROR(INDEX(Lookup_PestUse!$A$1:$D$876,SMALL(IF(Lookup_PestUse!$B$1:$B$876='Input Data'!$C$12,ROW(Lookup_PestUse!$B$1:$B$876)),ROW(Lookup_PestUse!983:983)),1)),"",INDEX(Lookup_PestUse!$A$1:$B$876,SMALL(IF(Lookup_PestUse!$B$1:$B$876='Input Data'!$C$12,ROW(Lookup_PestUse!$B$1:$B$876)),ROW(Lookup_PestUse!983:983)),1))</f>
        <v/>
      </c>
    </row>
    <row r="898" spans="1:1" x14ac:dyDescent="0.2">
      <c r="A898" s="159" t="str">
        <f t="array" ref="A898">IF(ISERROR(INDEX(Lookup_PestUse!$A$1:$D$876,SMALL(IF(Lookup_PestUse!$B$1:$B$876='Input Data'!$C$12,ROW(Lookup_PestUse!$B$1:$B$876)),ROW(Lookup_PestUse!984:984)),1)),"",INDEX(Lookup_PestUse!$A$1:$B$876,SMALL(IF(Lookup_PestUse!$B$1:$B$876='Input Data'!$C$12,ROW(Lookup_PestUse!$B$1:$B$876)),ROW(Lookup_PestUse!984:984)),1))</f>
        <v/>
      </c>
    </row>
    <row r="899" spans="1:1" x14ac:dyDescent="0.2">
      <c r="A899" s="159" t="str">
        <f t="array" ref="A899">IF(ISERROR(INDEX(Lookup_PestUse!$A$1:$D$876,SMALL(IF(Lookup_PestUse!$B$1:$B$876='Input Data'!$C$12,ROW(Lookup_PestUse!$B$1:$B$876)),ROW(Lookup_PestUse!985:985)),1)),"",INDEX(Lookup_PestUse!$A$1:$B$876,SMALL(IF(Lookup_PestUse!$B$1:$B$876='Input Data'!$C$12,ROW(Lookup_PestUse!$B$1:$B$876)),ROW(Lookup_PestUse!985:985)),1))</f>
        <v/>
      </c>
    </row>
    <row r="900" spans="1:1" x14ac:dyDescent="0.2">
      <c r="A900" s="159" t="str">
        <f t="array" ref="A900">IF(ISERROR(INDEX(Lookup_PestUse!$A$1:$D$876,SMALL(IF(Lookup_PestUse!$B$1:$B$876='Input Data'!$C$12,ROW(Lookup_PestUse!$B$1:$B$876)),ROW(Lookup_PestUse!986:986)),1)),"",INDEX(Lookup_PestUse!$A$1:$B$876,SMALL(IF(Lookup_PestUse!$B$1:$B$876='Input Data'!$C$12,ROW(Lookup_PestUse!$B$1:$B$876)),ROW(Lookup_PestUse!986:986)),1))</f>
        <v/>
      </c>
    </row>
    <row r="901" spans="1:1" x14ac:dyDescent="0.2">
      <c r="A901" s="159" t="str">
        <f t="array" ref="A901">IF(ISERROR(INDEX(Lookup_PestUse!$A$1:$D$876,SMALL(IF(Lookup_PestUse!$B$1:$B$876='Input Data'!$C$12,ROW(Lookup_PestUse!$B$1:$B$876)),ROW(Lookup_PestUse!987:987)),1)),"",INDEX(Lookup_PestUse!$A$1:$B$876,SMALL(IF(Lookup_PestUse!$B$1:$B$876='Input Data'!$C$12,ROW(Lookup_PestUse!$B$1:$B$876)),ROW(Lookup_PestUse!987:987)),1))</f>
        <v/>
      </c>
    </row>
    <row r="902" spans="1:1" x14ac:dyDescent="0.2">
      <c r="A902" s="159" t="str">
        <f t="array" ref="A902">IF(ISERROR(INDEX(Lookup_PestUse!$A$1:$D$876,SMALL(IF(Lookup_PestUse!$B$1:$B$876='Input Data'!$C$12,ROW(Lookup_PestUse!$B$1:$B$876)),ROW(Lookup_PestUse!988:988)),1)),"",INDEX(Lookup_PestUse!$A$1:$B$876,SMALL(IF(Lookup_PestUse!$B$1:$B$876='Input Data'!$C$12,ROW(Lookup_PestUse!$B$1:$B$876)),ROW(Lookup_PestUse!988:988)),1))</f>
        <v/>
      </c>
    </row>
    <row r="903" spans="1:1" x14ac:dyDescent="0.2">
      <c r="A903" s="159" t="str">
        <f t="array" ref="A903">IF(ISERROR(INDEX(Lookup_PestUse!$A$1:$D$876,SMALL(IF(Lookup_PestUse!$B$1:$B$876='Input Data'!$C$12,ROW(Lookup_PestUse!$B$1:$B$876)),ROW(Lookup_PestUse!989:989)),1)),"",INDEX(Lookup_PestUse!$A$1:$B$876,SMALL(IF(Lookup_PestUse!$B$1:$B$876='Input Data'!$C$12,ROW(Lookup_PestUse!$B$1:$B$876)),ROW(Lookup_PestUse!989:989)),1))</f>
        <v/>
      </c>
    </row>
    <row r="904" spans="1:1" x14ac:dyDescent="0.2">
      <c r="A904" s="159" t="str">
        <f t="array" ref="A904">IF(ISERROR(INDEX(Lookup_PestUse!$A$1:$D$876,SMALL(IF(Lookup_PestUse!$B$1:$B$876='Input Data'!$C$12,ROW(Lookup_PestUse!$B$1:$B$876)),ROW(Lookup_PestUse!990:990)),1)),"",INDEX(Lookup_PestUse!$A$1:$B$876,SMALL(IF(Lookup_PestUse!$B$1:$B$876='Input Data'!$C$12,ROW(Lookup_PestUse!$B$1:$B$876)),ROW(Lookup_PestUse!990:990)),1))</f>
        <v/>
      </c>
    </row>
    <row r="905" spans="1:1" x14ac:dyDescent="0.2">
      <c r="A905" s="159" t="str">
        <f t="array" ref="A905">IF(ISERROR(INDEX(Lookup_PestUse!$A$1:$D$876,SMALL(IF(Lookup_PestUse!$B$1:$B$876='Input Data'!$C$12,ROW(Lookup_PestUse!$B$1:$B$876)),ROW(Lookup_PestUse!991:991)),1)),"",INDEX(Lookup_PestUse!$A$1:$B$876,SMALL(IF(Lookup_PestUse!$B$1:$B$876='Input Data'!$C$12,ROW(Lookup_PestUse!$B$1:$B$876)),ROW(Lookup_PestUse!991:991)),1))</f>
        <v/>
      </c>
    </row>
    <row r="906" spans="1:1" x14ac:dyDescent="0.2">
      <c r="A906" s="159" t="str">
        <f t="array" ref="A906">IF(ISERROR(INDEX(Lookup_PestUse!$A$1:$D$876,SMALL(IF(Lookup_PestUse!$B$1:$B$876='Input Data'!$C$12,ROW(Lookup_PestUse!$B$1:$B$876)),ROW(Lookup_PestUse!992:992)),1)),"",INDEX(Lookup_PestUse!$A$1:$B$876,SMALL(IF(Lookup_PestUse!$B$1:$B$876='Input Data'!$C$12,ROW(Lookup_PestUse!$B$1:$B$876)),ROW(Lookup_PestUse!992:992)),1))</f>
        <v/>
      </c>
    </row>
    <row r="907" spans="1:1" x14ac:dyDescent="0.2">
      <c r="A907" s="159" t="str">
        <f t="array" ref="A907">IF(ISERROR(INDEX(Lookup_PestUse!$A$1:$D$876,SMALL(IF(Lookup_PestUse!$B$1:$B$876='Input Data'!$C$12,ROW(Lookup_PestUse!$B$1:$B$876)),ROW(Lookup_PestUse!993:993)),1)),"",INDEX(Lookup_PestUse!$A$1:$B$876,SMALL(IF(Lookup_PestUse!$B$1:$B$876='Input Data'!$C$12,ROW(Lookup_PestUse!$B$1:$B$876)),ROW(Lookup_PestUse!993:993)),1))</f>
        <v/>
      </c>
    </row>
    <row r="908" spans="1:1" x14ac:dyDescent="0.2">
      <c r="A908" s="159" t="str">
        <f t="array" ref="A908">IF(ISERROR(INDEX(Lookup_PestUse!$A$1:$D$876,SMALL(IF(Lookup_PestUse!$B$1:$B$876='Input Data'!$C$12,ROW(Lookup_PestUse!$B$1:$B$876)),ROW(Lookup_PestUse!994:994)),1)),"",INDEX(Lookup_PestUse!$A$1:$B$876,SMALL(IF(Lookup_PestUse!$B$1:$B$876='Input Data'!$C$12,ROW(Lookup_PestUse!$B$1:$B$876)),ROW(Lookup_PestUse!994:994)),1))</f>
        <v/>
      </c>
    </row>
    <row r="909" spans="1:1" x14ac:dyDescent="0.2">
      <c r="A909" s="159" t="str">
        <f t="array" ref="A909">IF(ISERROR(INDEX(Lookup_PestUse!$A$1:$D$876,SMALL(IF(Lookup_PestUse!$B$1:$B$876='Input Data'!$C$12,ROW(Lookup_PestUse!$B$1:$B$876)),ROW(Lookup_PestUse!995:995)),1)),"",INDEX(Lookup_PestUse!$A$1:$B$876,SMALL(IF(Lookup_PestUse!$B$1:$B$876='Input Data'!$C$12,ROW(Lookup_PestUse!$B$1:$B$876)),ROW(Lookup_PestUse!995:995)),1))</f>
        <v/>
      </c>
    </row>
    <row r="910" spans="1:1" x14ac:dyDescent="0.2">
      <c r="A910" s="159" t="str">
        <f t="array" ref="A910">IF(ISERROR(INDEX(Lookup_PestUse!$A$1:$D$876,SMALL(IF(Lookup_PestUse!$B$1:$B$876='Input Data'!$C$12,ROW(Lookup_PestUse!$B$1:$B$876)),ROW(Lookup_PestUse!996:996)),1)),"",INDEX(Lookup_PestUse!$A$1:$B$876,SMALL(IF(Lookup_PestUse!$B$1:$B$876='Input Data'!$C$12,ROW(Lookup_PestUse!$B$1:$B$876)),ROW(Lookup_PestUse!996:996)),1))</f>
        <v/>
      </c>
    </row>
    <row r="911" spans="1:1" x14ac:dyDescent="0.2">
      <c r="A911" s="159" t="str">
        <f t="array" ref="A911">IF(ISERROR(INDEX(Lookup_PestUse!$A$1:$D$876,SMALL(IF(Lookup_PestUse!$B$1:$B$876='Input Data'!$C$12,ROW(Lookup_PestUse!$B$1:$B$876)),ROW(Lookup_PestUse!997:997)),1)),"",INDEX(Lookup_PestUse!$A$1:$B$876,SMALL(IF(Lookup_PestUse!$B$1:$B$876='Input Data'!$C$12,ROW(Lookup_PestUse!$B$1:$B$876)),ROW(Lookup_PestUse!997:997)),1))</f>
        <v/>
      </c>
    </row>
    <row r="912" spans="1:1" x14ac:dyDescent="0.2">
      <c r="A912" s="159" t="str">
        <f t="array" ref="A912">IF(ISERROR(INDEX(Lookup_PestUse!$A$1:$D$876,SMALL(IF(Lookup_PestUse!$B$1:$B$876='Input Data'!$C$12,ROW(Lookup_PestUse!$B$1:$B$876)),ROW(Lookup_PestUse!998:998)),1)),"",INDEX(Lookup_PestUse!$A$1:$B$876,SMALL(IF(Lookup_PestUse!$B$1:$B$876='Input Data'!$C$12,ROW(Lookup_PestUse!$B$1:$B$876)),ROW(Lookup_PestUse!998:998)),1))</f>
        <v/>
      </c>
    </row>
    <row r="913" spans="1:1" x14ac:dyDescent="0.2">
      <c r="A913" s="159" t="str">
        <f t="array" ref="A913">IF(ISERROR(INDEX(Lookup_PestUse!$A$1:$D$876,SMALL(IF(Lookup_PestUse!$B$1:$B$876='Input Data'!$C$12,ROW(Lookup_PestUse!$B$1:$B$876)),ROW(Lookup_PestUse!999:999)),1)),"",INDEX(Lookup_PestUse!$A$1:$B$876,SMALL(IF(Lookup_PestUse!$B$1:$B$876='Input Data'!$C$12,ROW(Lookup_PestUse!$B$1:$B$876)),ROW(Lookup_PestUse!999:999)),1))</f>
        <v/>
      </c>
    </row>
    <row r="914" spans="1:1" x14ac:dyDescent="0.2">
      <c r="A914" s="159" t="str">
        <f t="array" ref="A914">IF(ISERROR(INDEX(Lookup_PestUse!$A$1:$D$876,SMALL(IF(Lookup_PestUse!$B$1:$B$876='Input Data'!$C$12,ROW(Lookup_PestUse!$B$1:$B$876)),ROW(Lookup_PestUse!1000:1000)),1)),"",INDEX(Lookup_PestUse!$A$1:$B$876,SMALL(IF(Lookup_PestUse!$B$1:$B$876='Input Data'!$C$12,ROW(Lookup_PestUse!$B$1:$B$876)),ROW(Lookup_PestUse!1000:1000)),1))</f>
        <v/>
      </c>
    </row>
    <row r="915" spans="1:1" x14ac:dyDescent="0.2">
      <c r="A915" s="159" t="str">
        <f t="array" ref="A915">IF(ISERROR(INDEX(Lookup_PestUse!$A$1:$D$876,SMALL(IF(Lookup_PestUse!$B$1:$B$876='Input Data'!$C$12,ROW(Lookup_PestUse!$B$1:$B$876)),ROW(Lookup_PestUse!1001:1001)),1)),"",INDEX(Lookup_PestUse!$A$1:$B$876,SMALL(IF(Lookup_PestUse!$B$1:$B$876='Input Data'!$C$12,ROW(Lookup_PestUse!$B$1:$B$876)),ROW(Lookup_PestUse!1001:1001)),1))</f>
        <v/>
      </c>
    </row>
    <row r="916" spans="1:1" x14ac:dyDescent="0.2">
      <c r="A916" s="159" t="str">
        <f t="array" ref="A916">IF(ISERROR(INDEX(Lookup_PestUse!$A$1:$D$876,SMALL(IF(Lookup_PestUse!$B$1:$B$876='Input Data'!$C$12,ROW(Lookup_PestUse!$B$1:$B$876)),ROW(Lookup_PestUse!1002:1002)),1)),"",INDEX(Lookup_PestUse!$A$1:$B$876,SMALL(IF(Lookup_PestUse!$B$1:$B$876='Input Data'!$C$12,ROW(Lookup_PestUse!$B$1:$B$876)),ROW(Lookup_PestUse!1002:1002)),1))</f>
        <v/>
      </c>
    </row>
    <row r="917" spans="1:1" x14ac:dyDescent="0.2">
      <c r="A917" s="159" t="str">
        <f t="array" ref="A917">IF(ISERROR(INDEX(Lookup_PestUse!$A$1:$D$876,SMALL(IF(Lookup_PestUse!$B$1:$B$876='Input Data'!$C$12,ROW(Lookup_PestUse!$B$1:$B$876)),ROW(Lookup_PestUse!1003:1003)),1)),"",INDEX(Lookup_PestUse!$A$1:$B$876,SMALL(IF(Lookup_PestUse!$B$1:$B$876='Input Data'!$C$12,ROW(Lookup_PestUse!$B$1:$B$876)),ROW(Lookup_PestUse!1003:1003)),1))</f>
        <v/>
      </c>
    </row>
    <row r="918" spans="1:1" x14ac:dyDescent="0.2">
      <c r="A918" s="159" t="str">
        <f t="array" ref="A918">IF(ISERROR(INDEX(Lookup_PestUse!$A$1:$D$876,SMALL(IF(Lookup_PestUse!$B$1:$B$876='Input Data'!$C$12,ROW(Lookup_PestUse!$B$1:$B$876)),ROW(Lookup_PestUse!1004:1004)),1)),"",INDEX(Lookup_PestUse!$A$1:$B$876,SMALL(IF(Lookup_PestUse!$B$1:$B$876='Input Data'!$C$12,ROW(Lookup_PestUse!$B$1:$B$876)),ROW(Lookup_PestUse!1004:1004)),1))</f>
        <v/>
      </c>
    </row>
    <row r="919" spans="1:1" x14ac:dyDescent="0.2">
      <c r="A919" s="159" t="str">
        <f t="array" ref="A919">IF(ISERROR(INDEX(Lookup_PestUse!$A$1:$D$876,SMALL(IF(Lookup_PestUse!$B$1:$B$876='Input Data'!$C$12,ROW(Lookup_PestUse!$B$1:$B$876)),ROW(Lookup_PestUse!1005:1005)),1)),"",INDEX(Lookup_PestUse!$A$1:$B$876,SMALL(IF(Lookup_PestUse!$B$1:$B$876='Input Data'!$C$12,ROW(Lookup_PestUse!$B$1:$B$876)),ROW(Lookup_PestUse!1005:1005)),1))</f>
        <v/>
      </c>
    </row>
    <row r="920" spans="1:1" x14ac:dyDescent="0.2">
      <c r="A920" s="159" t="str">
        <f t="array" ref="A920">IF(ISERROR(INDEX(Lookup_PestUse!$A$1:$D$876,SMALL(IF(Lookup_PestUse!$B$1:$B$876='Input Data'!$C$12,ROW(Lookup_PestUse!$B$1:$B$876)),ROW(Lookup_PestUse!1006:1006)),1)),"",INDEX(Lookup_PestUse!$A$1:$B$876,SMALL(IF(Lookup_PestUse!$B$1:$B$876='Input Data'!$C$12,ROW(Lookup_PestUse!$B$1:$B$876)),ROW(Lookup_PestUse!1006:1006)),1))</f>
        <v/>
      </c>
    </row>
    <row r="921" spans="1:1" x14ac:dyDescent="0.2">
      <c r="A921" s="159" t="str">
        <f t="array" ref="A921">IF(ISERROR(INDEX(Lookup_PestUse!$A$1:$D$876,SMALL(IF(Lookup_PestUse!$B$1:$B$876='Input Data'!$C$12,ROW(Lookup_PestUse!$B$1:$B$876)),ROW(Lookup_PestUse!1007:1007)),1)),"",INDEX(Lookup_PestUse!$A$1:$B$876,SMALL(IF(Lookup_PestUse!$B$1:$B$876='Input Data'!$C$12,ROW(Lookup_PestUse!$B$1:$B$876)),ROW(Lookup_PestUse!1007:1007)),1))</f>
        <v/>
      </c>
    </row>
    <row r="922" spans="1:1" x14ac:dyDescent="0.2">
      <c r="A922" s="159" t="str">
        <f t="array" ref="A922">IF(ISERROR(INDEX(Lookup_PestUse!$A$1:$D$876,SMALL(IF(Lookup_PestUse!$B$1:$B$876='Input Data'!$C$12,ROW(Lookup_PestUse!$B$1:$B$876)),ROW(Lookup_PestUse!1008:1008)),1)),"",INDEX(Lookup_PestUse!$A$1:$B$876,SMALL(IF(Lookup_PestUse!$B$1:$B$876='Input Data'!$C$12,ROW(Lookup_PestUse!$B$1:$B$876)),ROW(Lookup_PestUse!1008:1008)),1))</f>
        <v/>
      </c>
    </row>
    <row r="923" spans="1:1" x14ac:dyDescent="0.2">
      <c r="A923" s="159" t="str">
        <f t="array" ref="A923">IF(ISERROR(INDEX(Lookup_PestUse!$A$1:$D$876,SMALL(IF(Lookup_PestUse!$B$1:$B$876='Input Data'!$C$12,ROW(Lookup_PestUse!$B$1:$B$876)),ROW(Lookup_PestUse!1009:1009)),1)),"",INDEX(Lookup_PestUse!$A$1:$B$876,SMALL(IF(Lookup_PestUse!$B$1:$B$876='Input Data'!$C$12,ROW(Lookup_PestUse!$B$1:$B$876)),ROW(Lookup_PestUse!1009:1009)),1))</f>
        <v/>
      </c>
    </row>
    <row r="924" spans="1:1" x14ac:dyDescent="0.2">
      <c r="A924" s="159" t="str">
        <f t="array" ref="A924">IF(ISERROR(INDEX(Lookup_PestUse!$A$1:$D$876,SMALL(IF(Lookup_PestUse!$B$1:$B$876='Input Data'!$C$12,ROW(Lookup_PestUse!$B$1:$B$876)),ROW(Lookup_PestUse!1010:1010)),1)),"",INDEX(Lookup_PestUse!$A$1:$B$876,SMALL(IF(Lookup_PestUse!$B$1:$B$876='Input Data'!$C$12,ROW(Lookup_PestUse!$B$1:$B$876)),ROW(Lookup_PestUse!1010:1010)),1))</f>
        <v/>
      </c>
    </row>
    <row r="925" spans="1:1" x14ac:dyDescent="0.2">
      <c r="A925" s="159" t="str">
        <f t="array" ref="A925">IF(ISERROR(INDEX(Lookup_PestUse!$A$1:$D$876,SMALL(IF(Lookup_PestUse!$B$1:$B$876='Input Data'!$C$12,ROW(Lookup_PestUse!$B$1:$B$876)),ROW(Lookup_PestUse!1011:1011)),1)),"",INDEX(Lookup_PestUse!$A$1:$B$876,SMALL(IF(Lookup_PestUse!$B$1:$B$876='Input Data'!$C$12,ROW(Lookup_PestUse!$B$1:$B$876)),ROW(Lookup_PestUse!1011:1011)),1))</f>
        <v/>
      </c>
    </row>
    <row r="926" spans="1:1" x14ac:dyDescent="0.2">
      <c r="A926" s="159" t="str">
        <f t="array" ref="A926">IF(ISERROR(INDEX(Lookup_PestUse!$A$1:$D$876,SMALL(IF(Lookup_PestUse!$B$1:$B$876='Input Data'!$C$12,ROW(Lookup_PestUse!$B$1:$B$876)),ROW(Lookup_PestUse!1012:1012)),1)),"",INDEX(Lookup_PestUse!$A$1:$B$876,SMALL(IF(Lookup_PestUse!$B$1:$B$876='Input Data'!$C$12,ROW(Lookup_PestUse!$B$1:$B$876)),ROW(Lookup_PestUse!1012:1012)),1))</f>
        <v/>
      </c>
    </row>
    <row r="927" spans="1:1" x14ac:dyDescent="0.2">
      <c r="A927" s="159" t="str">
        <f t="array" ref="A927">IF(ISERROR(INDEX(Lookup_PestUse!$A$1:$D$876,SMALL(IF(Lookup_PestUse!$B$1:$B$876='Input Data'!$C$12,ROW(Lookup_PestUse!$B$1:$B$876)),ROW(Lookup_PestUse!1013:1013)),1)),"",INDEX(Lookup_PestUse!$A$1:$B$876,SMALL(IF(Lookup_PestUse!$B$1:$B$876='Input Data'!$C$12,ROW(Lookup_PestUse!$B$1:$B$876)),ROW(Lookup_PestUse!1013:1013)),1))</f>
        <v/>
      </c>
    </row>
    <row r="928" spans="1:1" x14ac:dyDescent="0.2">
      <c r="A928" s="159" t="str">
        <f t="array" ref="A928">IF(ISERROR(INDEX(Lookup_PestUse!$A$1:$D$876,SMALL(IF(Lookup_PestUse!$B$1:$B$876='Input Data'!$C$12,ROW(Lookup_PestUse!$B$1:$B$876)),ROW(Lookup_PestUse!1014:1014)),1)),"",INDEX(Lookup_PestUse!$A$1:$B$876,SMALL(IF(Lookup_PestUse!$B$1:$B$876='Input Data'!$C$12,ROW(Lookup_PestUse!$B$1:$B$876)),ROW(Lookup_PestUse!1014:1014)),1))</f>
        <v/>
      </c>
    </row>
    <row r="929" spans="1:1" x14ac:dyDescent="0.2">
      <c r="A929" s="159" t="str">
        <f t="array" ref="A929">IF(ISERROR(INDEX(Lookup_PestUse!$A$1:$D$876,SMALL(IF(Lookup_PestUse!$B$1:$B$876='Input Data'!$C$12,ROW(Lookup_PestUse!$B$1:$B$876)),ROW(Lookup_PestUse!1015:1015)),1)),"",INDEX(Lookup_PestUse!$A$1:$B$876,SMALL(IF(Lookup_PestUse!$B$1:$B$876='Input Data'!$C$12,ROW(Lookup_PestUse!$B$1:$B$876)),ROW(Lookup_PestUse!1015:1015)),1))</f>
        <v/>
      </c>
    </row>
    <row r="930" spans="1:1" x14ac:dyDescent="0.2">
      <c r="A930" s="159" t="str">
        <f t="array" ref="A930">IF(ISERROR(INDEX(Lookup_PestUse!$A$1:$D$876,SMALL(IF(Lookup_PestUse!$B$1:$B$876='Input Data'!$C$12,ROW(Lookup_PestUse!$B$1:$B$876)),ROW(Lookup_PestUse!1016:1016)),1)),"",INDEX(Lookup_PestUse!$A$1:$B$876,SMALL(IF(Lookup_PestUse!$B$1:$B$876='Input Data'!$C$12,ROW(Lookup_PestUse!$B$1:$B$876)),ROW(Lookup_PestUse!1016:1016)),1))</f>
        <v/>
      </c>
    </row>
    <row r="931" spans="1:1" x14ac:dyDescent="0.2">
      <c r="A931" s="159" t="str">
        <f t="array" ref="A931">IF(ISERROR(INDEX(Lookup_PestUse!$A$1:$D$876,SMALL(IF(Lookup_PestUse!$B$1:$B$876='Input Data'!$C$12,ROW(Lookup_PestUse!$B$1:$B$876)),ROW(Lookup_PestUse!1017:1017)),1)),"",INDEX(Lookup_PestUse!$A$1:$B$876,SMALL(IF(Lookup_PestUse!$B$1:$B$876='Input Data'!$C$12,ROW(Lookup_PestUse!$B$1:$B$876)),ROW(Lookup_PestUse!1017:1017)),1))</f>
        <v/>
      </c>
    </row>
    <row r="932" spans="1:1" x14ac:dyDescent="0.2">
      <c r="A932" s="159" t="str">
        <f t="array" ref="A932">IF(ISERROR(INDEX(Lookup_PestUse!$A$1:$D$876,SMALL(IF(Lookup_PestUse!$B$1:$B$876='Input Data'!$C$12,ROW(Lookup_PestUse!$B$1:$B$876)),ROW(Lookup_PestUse!1018:1018)),1)),"",INDEX(Lookup_PestUse!$A$1:$B$876,SMALL(IF(Lookup_PestUse!$B$1:$B$876='Input Data'!$C$12,ROW(Lookup_PestUse!$B$1:$B$876)),ROW(Lookup_PestUse!1018:1018)),1))</f>
        <v/>
      </c>
    </row>
    <row r="933" spans="1:1" x14ac:dyDescent="0.2">
      <c r="A933" s="159" t="str">
        <f t="array" ref="A933">IF(ISERROR(INDEX(Lookup_PestUse!$A$1:$D$876,SMALL(IF(Lookup_PestUse!$B$1:$B$876='Input Data'!$C$12,ROW(Lookup_PestUse!$B$1:$B$876)),ROW(Lookup_PestUse!1019:1019)),1)),"",INDEX(Lookup_PestUse!$A$1:$B$876,SMALL(IF(Lookup_PestUse!$B$1:$B$876='Input Data'!$C$12,ROW(Lookup_PestUse!$B$1:$B$876)),ROW(Lookup_PestUse!1019:1019)),1))</f>
        <v/>
      </c>
    </row>
    <row r="934" spans="1:1" x14ac:dyDescent="0.2">
      <c r="A934" s="159" t="str">
        <f t="array" ref="A934">IF(ISERROR(INDEX(Lookup_PestUse!$A$1:$D$876,SMALL(IF(Lookup_PestUse!$B$1:$B$876='Input Data'!$C$12,ROW(Lookup_PestUse!$B$1:$B$876)),ROW(Lookup_PestUse!1020:1020)),1)),"",INDEX(Lookup_PestUse!$A$1:$B$876,SMALL(IF(Lookup_PestUse!$B$1:$B$876='Input Data'!$C$12,ROW(Lookup_PestUse!$B$1:$B$876)),ROW(Lookup_PestUse!1020:1020)),1))</f>
        <v/>
      </c>
    </row>
    <row r="935" spans="1:1" x14ac:dyDescent="0.2">
      <c r="A935" s="159" t="str">
        <f t="array" ref="A935">IF(ISERROR(INDEX(Lookup_PestUse!$A$1:$D$876,SMALL(IF(Lookup_PestUse!$B$1:$B$876='Input Data'!$C$12,ROW(Lookup_PestUse!$B$1:$B$876)),ROW(Lookup_PestUse!1021:1021)),1)),"",INDEX(Lookup_PestUse!$A$1:$B$876,SMALL(IF(Lookup_PestUse!$B$1:$B$876='Input Data'!$C$12,ROW(Lookup_PestUse!$B$1:$B$876)),ROW(Lookup_PestUse!1021:1021)),1))</f>
        <v/>
      </c>
    </row>
    <row r="936" spans="1:1" x14ac:dyDescent="0.2">
      <c r="A936" s="159" t="str">
        <f t="array" ref="A936">IF(ISERROR(INDEX(Lookup_PestUse!$A$1:$D$876,SMALL(IF(Lookup_PestUse!$B$1:$B$876='Input Data'!$C$12,ROW(Lookup_PestUse!$B$1:$B$876)),ROW(Lookup_PestUse!1022:1022)),1)),"",INDEX(Lookup_PestUse!$A$1:$B$876,SMALL(IF(Lookup_PestUse!$B$1:$B$876='Input Data'!$C$12,ROW(Lookup_PestUse!$B$1:$B$876)),ROW(Lookup_PestUse!1022:1022)),1))</f>
        <v/>
      </c>
    </row>
    <row r="937" spans="1:1" x14ac:dyDescent="0.2">
      <c r="A937" s="159" t="str">
        <f t="array" ref="A937">IF(ISERROR(INDEX(Lookup_PestUse!$A$1:$D$876,SMALL(IF(Lookup_PestUse!$B$1:$B$876='Input Data'!$C$12,ROW(Lookup_PestUse!$B$1:$B$876)),ROW(Lookup_PestUse!1023:1023)),1)),"",INDEX(Lookup_PestUse!$A$1:$B$876,SMALL(IF(Lookup_PestUse!$B$1:$B$876='Input Data'!$C$12,ROW(Lookup_PestUse!$B$1:$B$876)),ROW(Lookup_PestUse!1023:1023)),1))</f>
        <v/>
      </c>
    </row>
    <row r="938" spans="1:1" x14ac:dyDescent="0.2">
      <c r="A938" s="159" t="str">
        <f t="array" ref="A938">IF(ISERROR(INDEX(Lookup_PestUse!$A$1:$D$876,SMALL(IF(Lookup_PestUse!$B$1:$B$876='Input Data'!$C$12,ROW(Lookup_PestUse!$B$1:$B$876)),ROW(Lookup_PestUse!1024:1024)),1)),"",INDEX(Lookup_PestUse!$A$1:$B$876,SMALL(IF(Lookup_PestUse!$B$1:$B$876='Input Data'!$C$12,ROW(Lookup_PestUse!$B$1:$B$876)),ROW(Lookup_PestUse!1024:1024)),1))</f>
        <v/>
      </c>
    </row>
    <row r="939" spans="1:1" x14ac:dyDescent="0.2">
      <c r="A939" s="159" t="str">
        <f t="array" ref="A939">IF(ISERROR(INDEX(Lookup_PestUse!$A$1:$D$876,SMALL(IF(Lookup_PestUse!$B$1:$B$876='Input Data'!$C$12,ROW(Lookup_PestUse!$B$1:$B$876)),ROW(Lookup_PestUse!1025:1025)),1)),"",INDEX(Lookup_PestUse!$A$1:$B$876,SMALL(IF(Lookup_PestUse!$B$1:$B$876='Input Data'!$C$12,ROW(Lookup_PestUse!$B$1:$B$876)),ROW(Lookup_PestUse!1025:1025)),1))</f>
        <v/>
      </c>
    </row>
    <row r="940" spans="1:1" x14ac:dyDescent="0.2">
      <c r="A940" s="159" t="str">
        <f t="array" ref="A940">IF(ISERROR(INDEX(Lookup_PestUse!$A$1:$D$876,SMALL(IF(Lookup_PestUse!$B$1:$B$876='Input Data'!$C$12,ROW(Lookup_PestUse!$B$1:$B$876)),ROW(Lookup_PestUse!1026:1026)),1)),"",INDEX(Lookup_PestUse!$A$1:$B$876,SMALL(IF(Lookup_PestUse!$B$1:$B$876='Input Data'!$C$12,ROW(Lookup_PestUse!$B$1:$B$876)),ROW(Lookup_PestUse!1026:1026)),1))</f>
        <v/>
      </c>
    </row>
    <row r="941" spans="1:1" x14ac:dyDescent="0.2">
      <c r="A941" s="159" t="str">
        <f t="array" ref="A941">IF(ISERROR(INDEX(Lookup_PestUse!$A$1:$D$876,SMALL(IF(Lookup_PestUse!$B$1:$B$876='Input Data'!$C$12,ROW(Lookup_PestUse!$B$1:$B$876)),ROW(Lookup_PestUse!1027:1027)),1)),"",INDEX(Lookup_PestUse!$A$1:$B$876,SMALL(IF(Lookup_PestUse!$B$1:$B$876='Input Data'!$C$12,ROW(Lookup_PestUse!$B$1:$B$876)),ROW(Lookup_PestUse!1027:1027)),1))</f>
        <v/>
      </c>
    </row>
    <row r="942" spans="1:1" x14ac:dyDescent="0.2">
      <c r="A942" s="159" t="str">
        <f t="array" ref="A942">IF(ISERROR(INDEX(Lookup_PestUse!$A$1:$D$876,SMALL(IF(Lookup_PestUse!$B$1:$B$876='Input Data'!$C$12,ROW(Lookup_PestUse!$B$1:$B$876)),ROW(Lookup_PestUse!1028:1028)),1)),"",INDEX(Lookup_PestUse!$A$1:$B$876,SMALL(IF(Lookup_PestUse!$B$1:$B$876='Input Data'!$C$12,ROW(Lookup_PestUse!$B$1:$B$876)),ROW(Lookup_PestUse!1028:1028)),1))</f>
        <v/>
      </c>
    </row>
    <row r="943" spans="1:1" x14ac:dyDescent="0.2">
      <c r="A943" s="159" t="str">
        <f t="array" ref="A943">IF(ISERROR(INDEX(Lookup_PestUse!$A$1:$D$876,SMALL(IF(Lookup_PestUse!$B$1:$B$876='Input Data'!$C$12,ROW(Lookup_PestUse!$B$1:$B$876)),ROW(Lookup_PestUse!1029:1029)),1)),"",INDEX(Lookup_PestUse!$A$1:$B$876,SMALL(IF(Lookup_PestUse!$B$1:$B$876='Input Data'!$C$12,ROW(Lookup_PestUse!$B$1:$B$876)),ROW(Lookup_PestUse!1029:1029)),1))</f>
        <v/>
      </c>
    </row>
    <row r="944" spans="1:1" x14ac:dyDescent="0.2">
      <c r="A944" s="159" t="str">
        <f t="array" ref="A944">IF(ISERROR(INDEX(Lookup_PestUse!$A$1:$D$876,SMALL(IF(Lookup_PestUse!$B$1:$B$876='Input Data'!$C$12,ROW(Lookup_PestUse!$B$1:$B$876)),ROW(Lookup_PestUse!1030:1030)),1)),"",INDEX(Lookup_PestUse!$A$1:$B$876,SMALL(IF(Lookup_PestUse!$B$1:$B$876='Input Data'!$C$12,ROW(Lookup_PestUse!$B$1:$B$876)),ROW(Lookup_PestUse!1030:1030)),1))</f>
        <v/>
      </c>
    </row>
    <row r="945" spans="1:1" x14ac:dyDescent="0.2">
      <c r="A945" s="159" t="str">
        <f t="array" ref="A945">IF(ISERROR(INDEX(Lookup_PestUse!$A$1:$D$876,SMALL(IF(Lookup_PestUse!$B$1:$B$876='Input Data'!$C$12,ROW(Lookup_PestUse!$B$1:$B$876)),ROW(Lookup_PestUse!1031:1031)),1)),"",INDEX(Lookup_PestUse!$A$1:$B$876,SMALL(IF(Lookup_PestUse!$B$1:$B$876='Input Data'!$C$12,ROW(Lookup_PestUse!$B$1:$B$876)),ROW(Lookup_PestUse!1031:1031)),1))</f>
        <v/>
      </c>
    </row>
    <row r="946" spans="1:1" x14ac:dyDescent="0.2">
      <c r="A946" s="159" t="str">
        <f t="array" ref="A946">IF(ISERROR(INDEX(Lookup_PestUse!$A$1:$D$876,SMALL(IF(Lookup_PestUse!$B$1:$B$876='Input Data'!$C$12,ROW(Lookup_PestUse!$B$1:$B$876)),ROW(Lookup_PestUse!1032:1032)),1)),"",INDEX(Lookup_PestUse!$A$1:$B$876,SMALL(IF(Lookup_PestUse!$B$1:$B$876='Input Data'!$C$12,ROW(Lookup_PestUse!$B$1:$B$876)),ROW(Lookup_PestUse!1032:1032)),1))</f>
        <v/>
      </c>
    </row>
    <row r="947" spans="1:1" x14ac:dyDescent="0.2">
      <c r="A947" s="159" t="str">
        <f t="array" ref="A947">IF(ISERROR(INDEX(Lookup_PestUse!$A$1:$D$876,SMALL(IF(Lookup_PestUse!$B$1:$B$876='Input Data'!$C$12,ROW(Lookup_PestUse!$B$1:$B$876)),ROW(Lookup_PestUse!1033:1033)),1)),"",INDEX(Lookup_PestUse!$A$1:$B$876,SMALL(IF(Lookup_PestUse!$B$1:$B$876='Input Data'!$C$12,ROW(Lookup_PestUse!$B$1:$B$876)),ROW(Lookup_PestUse!1033:1033)),1))</f>
        <v/>
      </c>
    </row>
    <row r="948" spans="1:1" x14ac:dyDescent="0.2">
      <c r="A948" s="159" t="str">
        <f t="array" ref="A948">IF(ISERROR(INDEX(Lookup_PestUse!$A$1:$D$876,SMALL(IF(Lookup_PestUse!$B$1:$B$876='Input Data'!$C$12,ROW(Lookup_PestUse!$B$1:$B$876)),ROW(Lookup_PestUse!1034:1034)),1)),"",INDEX(Lookup_PestUse!$A$1:$B$876,SMALL(IF(Lookup_PestUse!$B$1:$B$876='Input Data'!$C$12,ROW(Lookup_PestUse!$B$1:$B$876)),ROW(Lookup_PestUse!1034:1034)),1))</f>
        <v/>
      </c>
    </row>
    <row r="949" spans="1:1" x14ac:dyDescent="0.2">
      <c r="A949" s="159" t="str">
        <f t="array" ref="A949">IF(ISERROR(INDEX(Lookup_PestUse!$A$1:$D$876,SMALL(IF(Lookup_PestUse!$B$1:$B$876='Input Data'!$C$12,ROW(Lookup_PestUse!$B$1:$B$876)),ROW(Lookup_PestUse!1035:1035)),1)),"",INDEX(Lookup_PestUse!$A$1:$B$876,SMALL(IF(Lookup_PestUse!$B$1:$B$876='Input Data'!$C$12,ROW(Lookup_PestUse!$B$1:$B$876)),ROW(Lookup_PestUse!1035:1035)),1))</f>
        <v/>
      </c>
    </row>
    <row r="950" spans="1:1" x14ac:dyDescent="0.2">
      <c r="A950" s="159" t="str">
        <f t="array" ref="A950">IF(ISERROR(INDEX(Lookup_PestUse!$A$1:$D$876,SMALL(IF(Lookup_PestUse!$B$1:$B$876='Input Data'!$C$12,ROW(Lookup_PestUse!$B$1:$B$876)),ROW(Lookup_PestUse!1036:1036)),1)),"",INDEX(Lookup_PestUse!$A$1:$B$876,SMALL(IF(Lookup_PestUse!$B$1:$B$876='Input Data'!$C$12,ROW(Lookup_PestUse!$B$1:$B$876)),ROW(Lookup_PestUse!1036:1036)),1))</f>
        <v/>
      </c>
    </row>
    <row r="951" spans="1:1" x14ac:dyDescent="0.2">
      <c r="A951" s="159" t="str">
        <f t="array" ref="A951">IF(ISERROR(INDEX(Lookup_PestUse!$A$1:$D$876,SMALL(IF(Lookup_PestUse!$B$1:$B$876='Input Data'!$C$12,ROW(Lookup_PestUse!$B$1:$B$876)),ROW(Lookup_PestUse!1037:1037)),1)),"",INDEX(Lookup_PestUse!$A$1:$B$876,SMALL(IF(Lookup_PestUse!$B$1:$B$876='Input Data'!$C$12,ROW(Lookup_PestUse!$B$1:$B$876)),ROW(Lookup_PestUse!1037:1037)),1))</f>
        <v/>
      </c>
    </row>
    <row r="952" spans="1:1" x14ac:dyDescent="0.2">
      <c r="A952" s="159" t="str">
        <f t="array" ref="A952">IF(ISERROR(INDEX(Lookup_PestUse!$A$1:$D$876,SMALL(IF(Lookup_PestUse!$B$1:$B$876='Input Data'!$C$12,ROW(Lookup_PestUse!$B$1:$B$876)),ROW(Lookup_PestUse!1038:1038)),1)),"",INDEX(Lookup_PestUse!$A$1:$B$876,SMALL(IF(Lookup_PestUse!$B$1:$B$876='Input Data'!$C$12,ROW(Lookup_PestUse!$B$1:$B$876)),ROW(Lookup_PestUse!1038:1038)),1))</f>
        <v/>
      </c>
    </row>
    <row r="953" spans="1:1" x14ac:dyDescent="0.2">
      <c r="A953" s="159" t="str">
        <f t="array" ref="A953">IF(ISERROR(INDEX(Lookup_PestUse!$A$1:$D$876,SMALL(IF(Lookup_PestUse!$B$1:$B$876='Input Data'!$C$12,ROW(Lookup_PestUse!$B$1:$B$876)),ROW(Lookup_PestUse!1039:1039)),1)),"",INDEX(Lookup_PestUse!$A$1:$B$876,SMALL(IF(Lookup_PestUse!$B$1:$B$876='Input Data'!$C$12,ROW(Lookup_PestUse!$B$1:$B$876)),ROW(Lookup_PestUse!1039:1039)),1))</f>
        <v/>
      </c>
    </row>
    <row r="954" spans="1:1" x14ac:dyDescent="0.2">
      <c r="A954" s="159" t="str">
        <f t="array" ref="A954">IF(ISERROR(INDEX(Lookup_PestUse!$A$1:$D$876,SMALL(IF(Lookup_PestUse!$B$1:$B$876='Input Data'!$C$12,ROW(Lookup_PestUse!$B$1:$B$876)),ROW(Lookup_PestUse!1040:1040)),1)),"",INDEX(Lookup_PestUse!$A$1:$B$876,SMALL(IF(Lookup_PestUse!$B$1:$B$876='Input Data'!$C$12,ROW(Lookup_PestUse!$B$1:$B$876)),ROW(Lookup_PestUse!1040:1040)),1))</f>
        <v/>
      </c>
    </row>
    <row r="955" spans="1:1" x14ac:dyDescent="0.2">
      <c r="A955" s="159" t="str">
        <f t="array" ref="A955">IF(ISERROR(INDEX(Lookup_PestUse!$A$1:$D$876,SMALL(IF(Lookup_PestUse!$B$1:$B$876='Input Data'!$C$12,ROW(Lookup_PestUse!$B$1:$B$876)),ROW(Lookup_PestUse!1041:1041)),1)),"",INDEX(Lookup_PestUse!$A$1:$B$876,SMALL(IF(Lookup_PestUse!$B$1:$B$876='Input Data'!$C$12,ROW(Lookup_PestUse!$B$1:$B$876)),ROW(Lookup_PestUse!1041:1041)),1))</f>
        <v/>
      </c>
    </row>
    <row r="956" spans="1:1" x14ac:dyDescent="0.2">
      <c r="A956" s="159" t="str">
        <f t="array" ref="A956">IF(ISERROR(INDEX(Lookup_PestUse!$A$1:$D$876,SMALL(IF(Lookup_PestUse!$B$1:$B$876='Input Data'!$C$12,ROW(Lookup_PestUse!$B$1:$B$876)),ROW(Lookup_PestUse!1042:1042)),1)),"",INDEX(Lookup_PestUse!$A$1:$B$876,SMALL(IF(Lookup_PestUse!$B$1:$B$876='Input Data'!$C$12,ROW(Lookup_PestUse!$B$1:$B$876)),ROW(Lookup_PestUse!1042:1042)),1))</f>
        <v/>
      </c>
    </row>
    <row r="957" spans="1:1" x14ac:dyDescent="0.2">
      <c r="A957" s="159" t="str">
        <f t="array" ref="A957">IF(ISERROR(INDEX(Lookup_PestUse!$A$1:$D$876,SMALL(IF(Lookup_PestUse!$B$1:$B$876='Input Data'!$C$12,ROW(Lookup_PestUse!$B$1:$B$876)),ROW(Lookup_PestUse!1043:1043)),1)),"",INDEX(Lookup_PestUse!$A$1:$B$876,SMALL(IF(Lookup_PestUse!$B$1:$B$876='Input Data'!$C$12,ROW(Lookup_PestUse!$B$1:$B$876)),ROW(Lookup_PestUse!1043:1043)),1))</f>
        <v/>
      </c>
    </row>
    <row r="958" spans="1:1" x14ac:dyDescent="0.2">
      <c r="A958" s="159" t="str">
        <f t="array" ref="A958">IF(ISERROR(INDEX(Lookup_PestUse!$A$1:$D$876,SMALL(IF(Lookup_PestUse!$B$1:$B$876='Input Data'!$C$12,ROW(Lookup_PestUse!$B$1:$B$876)),ROW(Lookup_PestUse!1044:1044)),1)),"",INDEX(Lookup_PestUse!$A$1:$B$876,SMALL(IF(Lookup_PestUse!$B$1:$B$876='Input Data'!$C$12,ROW(Lookup_PestUse!$B$1:$B$876)),ROW(Lookup_PestUse!1044:1044)),1))</f>
        <v/>
      </c>
    </row>
    <row r="959" spans="1:1" x14ac:dyDescent="0.2">
      <c r="A959" s="159" t="str">
        <f t="array" ref="A959">IF(ISERROR(INDEX(Lookup_PestUse!$A$1:$D$876,SMALL(IF(Lookup_PestUse!$B$1:$B$876='Input Data'!$C$12,ROW(Lookup_PestUse!$B$1:$B$876)),ROW(Lookup_PestUse!1045:1045)),1)),"",INDEX(Lookup_PestUse!$A$1:$B$876,SMALL(IF(Lookup_PestUse!$B$1:$B$876='Input Data'!$C$12,ROW(Lookup_PestUse!$B$1:$B$876)),ROW(Lookup_PestUse!1045:1045)),1))</f>
        <v/>
      </c>
    </row>
    <row r="960" spans="1:1" x14ac:dyDescent="0.2">
      <c r="A960" s="159" t="str">
        <f t="array" ref="A960">IF(ISERROR(INDEX(Lookup_PestUse!$A$1:$D$876,SMALL(IF(Lookup_PestUse!$B$1:$B$876='Input Data'!$C$12,ROW(Lookup_PestUse!$B$1:$B$876)),ROW(Lookup_PestUse!1046:1046)),1)),"",INDEX(Lookup_PestUse!$A$1:$B$876,SMALL(IF(Lookup_PestUse!$B$1:$B$876='Input Data'!$C$12,ROW(Lookup_PestUse!$B$1:$B$876)),ROW(Lookup_PestUse!1046:1046)),1))</f>
        <v/>
      </c>
    </row>
    <row r="961" spans="1:1" x14ac:dyDescent="0.2">
      <c r="A961" s="159" t="str">
        <f t="array" ref="A961">IF(ISERROR(INDEX(Lookup_PestUse!$A$1:$D$876,SMALL(IF(Lookup_PestUse!$B$1:$B$876='Input Data'!$C$12,ROW(Lookup_PestUse!$B$1:$B$876)),ROW(Lookup_PestUse!1047:1047)),1)),"",INDEX(Lookup_PestUse!$A$1:$B$876,SMALL(IF(Lookup_PestUse!$B$1:$B$876='Input Data'!$C$12,ROW(Lookup_PestUse!$B$1:$B$876)),ROW(Lookup_PestUse!1047:1047)),1))</f>
        <v/>
      </c>
    </row>
    <row r="962" spans="1:1" x14ac:dyDescent="0.2">
      <c r="A962" s="159" t="str">
        <f t="array" ref="A962">IF(ISERROR(INDEX(Lookup_PestUse!$A$1:$D$876,SMALL(IF(Lookup_PestUse!$B$1:$B$876='Input Data'!$C$12,ROW(Lookup_PestUse!$B$1:$B$876)),ROW(Lookup_PestUse!1048:1048)),1)),"",INDEX(Lookup_PestUse!$A$1:$B$876,SMALL(IF(Lookup_PestUse!$B$1:$B$876='Input Data'!$C$12,ROW(Lookup_PestUse!$B$1:$B$876)),ROW(Lookup_PestUse!1048:1048)),1))</f>
        <v/>
      </c>
    </row>
    <row r="963" spans="1:1" x14ac:dyDescent="0.2">
      <c r="A963" s="159" t="str">
        <f t="array" ref="A963">IF(ISERROR(INDEX(Lookup_PestUse!$A$1:$D$876,SMALL(IF(Lookup_PestUse!$B$1:$B$876='Input Data'!$C$12,ROW(Lookup_PestUse!$B$1:$B$876)),ROW(Lookup_PestUse!1049:1049)),1)),"",INDEX(Lookup_PestUse!$A$1:$B$876,SMALL(IF(Lookup_PestUse!$B$1:$B$876='Input Data'!$C$12,ROW(Lookup_PestUse!$B$1:$B$876)),ROW(Lookup_PestUse!1049:1049)),1))</f>
        <v/>
      </c>
    </row>
    <row r="964" spans="1:1" x14ac:dyDescent="0.2">
      <c r="A964" s="159" t="str">
        <f t="array" ref="A964">IF(ISERROR(INDEX(Lookup_PestUse!$A$1:$D$876,SMALL(IF(Lookup_PestUse!$B$1:$B$876='Input Data'!$C$12,ROW(Lookup_PestUse!$B$1:$B$876)),ROW(Lookup_PestUse!1050:1050)),1)),"",INDEX(Lookup_PestUse!$A$1:$B$876,SMALL(IF(Lookup_PestUse!$B$1:$B$876='Input Data'!$C$12,ROW(Lookup_PestUse!$B$1:$B$876)),ROW(Lookup_PestUse!1050:1050)),1))</f>
        <v/>
      </c>
    </row>
    <row r="965" spans="1:1" x14ac:dyDescent="0.2">
      <c r="A965" s="159" t="str">
        <f t="array" ref="A965">IF(ISERROR(INDEX(Lookup_PestUse!$A$1:$D$876,SMALL(IF(Lookup_PestUse!$B$1:$B$876='Input Data'!$C$12,ROW(Lookup_PestUse!$B$1:$B$876)),ROW(Lookup_PestUse!1051:1051)),1)),"",INDEX(Lookup_PestUse!$A$1:$B$876,SMALL(IF(Lookup_PestUse!$B$1:$B$876='Input Data'!$C$12,ROW(Lookup_PestUse!$B$1:$B$876)),ROW(Lookup_PestUse!1051:1051)),1))</f>
        <v/>
      </c>
    </row>
    <row r="966" spans="1:1" x14ac:dyDescent="0.2">
      <c r="A966" s="159" t="str">
        <f t="array" ref="A966">IF(ISERROR(INDEX(Lookup_PestUse!$A$1:$D$876,SMALL(IF(Lookup_PestUse!$B$1:$B$876='Input Data'!$C$12,ROW(Lookup_PestUse!$B$1:$B$876)),ROW(Lookup_PestUse!1052:1052)),1)),"",INDEX(Lookup_PestUse!$A$1:$B$876,SMALL(IF(Lookup_PestUse!$B$1:$B$876='Input Data'!$C$12,ROW(Lookup_PestUse!$B$1:$B$876)),ROW(Lookup_PestUse!1052:1052)),1))</f>
        <v/>
      </c>
    </row>
    <row r="967" spans="1:1" x14ac:dyDescent="0.2">
      <c r="A967" s="159" t="str">
        <f t="array" ref="A967">IF(ISERROR(INDEX(Lookup_PestUse!$A$1:$D$876,SMALL(IF(Lookup_PestUse!$B$1:$B$876='Input Data'!$C$12,ROW(Lookup_PestUse!$B$1:$B$876)),ROW(Lookup_PestUse!1053:1053)),1)),"",INDEX(Lookup_PestUse!$A$1:$B$876,SMALL(IF(Lookup_PestUse!$B$1:$B$876='Input Data'!$C$12,ROW(Lookup_PestUse!$B$1:$B$876)),ROW(Lookup_PestUse!1053:1053)),1))</f>
        <v/>
      </c>
    </row>
    <row r="968" spans="1:1" x14ac:dyDescent="0.2">
      <c r="A968" s="159" t="str">
        <f t="array" ref="A968">IF(ISERROR(INDEX(Lookup_PestUse!$A$1:$D$876,SMALL(IF(Lookup_PestUse!$B$1:$B$876='Input Data'!$C$12,ROW(Lookup_PestUse!$B$1:$B$876)),ROW(Lookup_PestUse!1054:1054)),1)),"",INDEX(Lookup_PestUse!$A$1:$B$876,SMALL(IF(Lookup_PestUse!$B$1:$B$876='Input Data'!$C$12,ROW(Lookup_PestUse!$B$1:$B$876)),ROW(Lookup_PestUse!1054:1054)),1))</f>
        <v/>
      </c>
    </row>
    <row r="969" spans="1:1" x14ac:dyDescent="0.2">
      <c r="A969" s="159" t="str">
        <f t="array" ref="A969">IF(ISERROR(INDEX(Lookup_PestUse!$A$1:$D$876,SMALL(IF(Lookup_PestUse!$B$1:$B$876='Input Data'!$C$12,ROW(Lookup_PestUse!$B$1:$B$876)),ROW(Lookup_PestUse!1055:1055)),1)),"",INDEX(Lookup_PestUse!$A$1:$B$876,SMALL(IF(Lookup_PestUse!$B$1:$B$876='Input Data'!$C$12,ROW(Lookup_PestUse!$B$1:$B$876)),ROW(Lookup_PestUse!1055:1055)),1))</f>
        <v/>
      </c>
    </row>
    <row r="970" spans="1:1" x14ac:dyDescent="0.2">
      <c r="A970" s="159" t="str">
        <f t="array" ref="A970">IF(ISERROR(INDEX(Lookup_PestUse!$A$1:$D$876,SMALL(IF(Lookup_PestUse!$B$1:$B$876='Input Data'!$C$12,ROW(Lookup_PestUse!$B$1:$B$876)),ROW(Lookup_PestUse!1056:1056)),1)),"",INDEX(Lookup_PestUse!$A$1:$B$876,SMALL(IF(Lookup_PestUse!$B$1:$B$876='Input Data'!$C$12,ROW(Lookup_PestUse!$B$1:$B$876)),ROW(Lookup_PestUse!1056:1056)),1))</f>
        <v/>
      </c>
    </row>
    <row r="971" spans="1:1" x14ac:dyDescent="0.2">
      <c r="A971" s="159" t="str">
        <f t="array" ref="A971">IF(ISERROR(INDEX(Lookup_PestUse!$A$1:$D$876,SMALL(IF(Lookup_PestUse!$B$1:$B$876='Input Data'!$C$12,ROW(Lookup_PestUse!$B$1:$B$876)),ROW(Lookup_PestUse!1057:1057)),1)),"",INDEX(Lookup_PestUse!$A$1:$B$876,SMALL(IF(Lookup_PestUse!$B$1:$B$876='Input Data'!$C$12,ROW(Lookup_PestUse!$B$1:$B$876)),ROW(Lookup_PestUse!1057:1057)),1))</f>
        <v/>
      </c>
    </row>
    <row r="972" spans="1:1" x14ac:dyDescent="0.2">
      <c r="A972" s="159" t="str">
        <f t="array" ref="A972">IF(ISERROR(INDEX(Lookup_PestUse!$A$1:$D$876,SMALL(IF(Lookup_PestUse!$B$1:$B$876='Input Data'!$C$12,ROW(Lookup_PestUse!$B$1:$B$876)),ROW(Lookup_PestUse!1058:1058)),1)),"",INDEX(Lookup_PestUse!$A$1:$B$876,SMALL(IF(Lookup_PestUse!$B$1:$B$876='Input Data'!$C$12,ROW(Lookup_PestUse!$B$1:$B$876)),ROW(Lookup_PestUse!1058:1058)),1))</f>
        <v/>
      </c>
    </row>
    <row r="973" spans="1:1" x14ac:dyDescent="0.2">
      <c r="A973" s="159" t="str">
        <f t="array" ref="A973">IF(ISERROR(INDEX(Lookup_PestUse!$A$1:$D$876,SMALL(IF(Lookup_PestUse!$B$1:$B$876='Input Data'!$C$12,ROW(Lookup_PestUse!$B$1:$B$876)),ROW(Lookup_PestUse!1059:1059)),1)),"",INDEX(Lookup_PestUse!$A$1:$B$876,SMALL(IF(Lookup_PestUse!$B$1:$B$876='Input Data'!$C$12,ROW(Lookup_PestUse!$B$1:$B$876)),ROW(Lookup_PestUse!1059:1059)),1))</f>
        <v/>
      </c>
    </row>
    <row r="974" spans="1:1" x14ac:dyDescent="0.2">
      <c r="A974" s="159" t="str">
        <f t="array" ref="A974">IF(ISERROR(INDEX(Lookup_PestUse!$A$1:$D$876,SMALL(IF(Lookup_PestUse!$B$1:$B$876='Input Data'!$C$12,ROW(Lookup_PestUse!$B$1:$B$876)),ROW(Lookup_PestUse!1060:1060)),1)),"",INDEX(Lookup_PestUse!$A$1:$B$876,SMALL(IF(Lookup_PestUse!$B$1:$B$876='Input Data'!$C$12,ROW(Lookup_PestUse!$B$1:$B$876)),ROW(Lookup_PestUse!1060:1060)),1))</f>
        <v/>
      </c>
    </row>
    <row r="975" spans="1:1" x14ac:dyDescent="0.2">
      <c r="A975" s="159" t="str">
        <f t="array" ref="A975">IF(ISERROR(INDEX(Lookup_PestUse!$A$1:$D$876,SMALL(IF(Lookup_PestUse!$B$1:$B$876='Input Data'!$C$12,ROW(Lookup_PestUse!$B$1:$B$876)),ROW(Lookup_PestUse!1061:1061)),1)),"",INDEX(Lookup_PestUse!$A$1:$B$876,SMALL(IF(Lookup_PestUse!$B$1:$B$876='Input Data'!$C$12,ROW(Lookup_PestUse!$B$1:$B$876)),ROW(Lookup_PestUse!1061:1061)),1))</f>
        <v/>
      </c>
    </row>
    <row r="976" spans="1:1" x14ac:dyDescent="0.2">
      <c r="A976" s="159" t="str">
        <f t="array" ref="A976">IF(ISERROR(INDEX(Lookup_PestUse!$A$1:$D$876,SMALL(IF(Lookup_PestUse!$B$1:$B$876='Input Data'!$C$12,ROW(Lookup_PestUse!$B$1:$B$876)),ROW(Lookup_PestUse!1062:1062)),1)),"",INDEX(Lookup_PestUse!$A$1:$B$876,SMALL(IF(Lookup_PestUse!$B$1:$B$876='Input Data'!$C$12,ROW(Lookup_PestUse!$B$1:$B$876)),ROW(Lookup_PestUse!1062:1062)),1))</f>
        <v/>
      </c>
    </row>
    <row r="977" spans="1:1" x14ac:dyDescent="0.2">
      <c r="A977" s="159" t="str">
        <f t="array" ref="A977">IF(ISERROR(INDEX(Lookup_PestUse!$A$1:$D$876,SMALL(IF(Lookup_PestUse!$B$1:$B$876='Input Data'!$C$12,ROW(Lookup_PestUse!$B$1:$B$876)),ROW(Lookup_PestUse!1063:1063)),1)),"",INDEX(Lookup_PestUse!$A$1:$B$876,SMALL(IF(Lookup_PestUse!$B$1:$B$876='Input Data'!$C$12,ROW(Lookup_PestUse!$B$1:$B$876)),ROW(Lookup_PestUse!1063:1063)),1))</f>
        <v/>
      </c>
    </row>
    <row r="978" spans="1:1" x14ac:dyDescent="0.2">
      <c r="A978" s="159" t="str">
        <f t="array" ref="A978">IF(ISERROR(INDEX(Lookup_PestUse!$A$1:$D$876,SMALL(IF(Lookup_PestUse!$B$1:$B$876='Input Data'!$C$12,ROW(Lookup_PestUse!$B$1:$B$876)),ROW(Lookup_PestUse!1064:1064)),1)),"",INDEX(Lookup_PestUse!$A$1:$B$876,SMALL(IF(Lookup_PestUse!$B$1:$B$876='Input Data'!$C$12,ROW(Lookup_PestUse!$B$1:$B$876)),ROW(Lookup_PestUse!1064:1064)),1))</f>
        <v/>
      </c>
    </row>
    <row r="979" spans="1:1" x14ac:dyDescent="0.2">
      <c r="A979" s="159" t="str">
        <f t="array" ref="A979">IF(ISERROR(INDEX(Lookup_PestUse!$A$1:$D$876,SMALL(IF(Lookup_PestUse!$B$1:$B$876='Input Data'!$C$12,ROW(Lookup_PestUse!$B$1:$B$876)),ROW(Lookup_PestUse!1065:1065)),1)),"",INDEX(Lookup_PestUse!$A$1:$B$876,SMALL(IF(Lookup_PestUse!$B$1:$B$876='Input Data'!$C$12,ROW(Lookup_PestUse!$B$1:$B$876)),ROW(Lookup_PestUse!1065:1065)),1))</f>
        <v/>
      </c>
    </row>
    <row r="980" spans="1:1" x14ac:dyDescent="0.2">
      <c r="A980" s="159" t="str">
        <f t="array" ref="A980">IF(ISERROR(INDEX(Lookup_PestUse!$A$1:$D$876,SMALL(IF(Lookup_PestUse!$B$1:$B$876='Input Data'!$C$12,ROW(Lookup_PestUse!$B$1:$B$876)),ROW(Lookup_PestUse!1066:1066)),1)),"",INDEX(Lookup_PestUse!$A$1:$B$876,SMALL(IF(Lookup_PestUse!$B$1:$B$876='Input Data'!$C$12,ROW(Lookup_PestUse!$B$1:$B$876)),ROW(Lookup_PestUse!1066:1066)),1))</f>
        <v/>
      </c>
    </row>
    <row r="981" spans="1:1" x14ac:dyDescent="0.2">
      <c r="A981" s="159" t="str">
        <f t="array" ref="A981">IF(ISERROR(INDEX(Lookup_PestUse!$A$1:$D$876,SMALL(IF(Lookup_PestUse!$B$1:$B$876='Input Data'!$C$12,ROW(Lookup_PestUse!$B$1:$B$876)),ROW(Lookup_PestUse!1067:1067)),1)),"",INDEX(Lookup_PestUse!$A$1:$B$876,SMALL(IF(Lookup_PestUse!$B$1:$B$876='Input Data'!$C$12,ROW(Lookup_PestUse!$B$1:$B$876)),ROW(Lookup_PestUse!1067:1067)),1))</f>
        <v/>
      </c>
    </row>
    <row r="982" spans="1:1" x14ac:dyDescent="0.2">
      <c r="A982" s="159" t="str">
        <f t="array" ref="A982">IF(ISERROR(INDEX(Lookup_PestUse!$A$1:$D$876,SMALL(IF(Lookup_PestUse!$B$1:$B$876='Input Data'!$C$12,ROW(Lookup_PestUse!$B$1:$B$876)),ROW(Lookup_PestUse!1068:1068)),1)),"",INDEX(Lookup_PestUse!$A$1:$B$876,SMALL(IF(Lookup_PestUse!$B$1:$B$876='Input Data'!$C$12,ROW(Lookup_PestUse!$B$1:$B$876)),ROW(Lookup_PestUse!1068:1068)),1))</f>
        <v/>
      </c>
    </row>
    <row r="983" spans="1:1" x14ac:dyDescent="0.2">
      <c r="A983" s="159" t="str">
        <f t="array" ref="A983">IF(ISERROR(INDEX(Lookup_PestUse!$A$1:$D$876,SMALL(IF(Lookup_PestUse!$B$1:$B$876='Input Data'!$C$12,ROW(Lookup_PestUse!$B$1:$B$876)),ROW(Lookup_PestUse!1069:1069)),1)),"",INDEX(Lookup_PestUse!$A$1:$B$876,SMALL(IF(Lookup_PestUse!$B$1:$B$876='Input Data'!$C$12,ROW(Lookup_PestUse!$B$1:$B$876)),ROW(Lookup_PestUse!1069:1069)),1))</f>
        <v/>
      </c>
    </row>
    <row r="984" spans="1:1" x14ac:dyDescent="0.2">
      <c r="A984" s="159" t="str">
        <f t="array" ref="A984">IF(ISERROR(INDEX(Lookup_PestUse!$A$1:$D$876,SMALL(IF(Lookup_PestUse!$B$1:$B$876='Input Data'!$C$12,ROW(Lookup_PestUse!$B$1:$B$876)),ROW(Lookup_PestUse!1070:1070)),1)),"",INDEX(Lookup_PestUse!$A$1:$B$876,SMALL(IF(Lookup_PestUse!$B$1:$B$876='Input Data'!$C$12,ROW(Lookup_PestUse!$B$1:$B$876)),ROW(Lookup_PestUse!1070:1070)),1))</f>
        <v/>
      </c>
    </row>
    <row r="985" spans="1:1" x14ac:dyDescent="0.2">
      <c r="A985" s="159" t="str">
        <f t="array" ref="A985">IF(ISERROR(INDEX(Lookup_PestUse!$A$1:$D$876,SMALL(IF(Lookup_PestUse!$B$1:$B$876='Input Data'!$C$12,ROW(Lookup_PestUse!$B$1:$B$876)),ROW(Lookup_PestUse!1071:1071)),1)),"",INDEX(Lookup_PestUse!$A$1:$B$876,SMALL(IF(Lookup_PestUse!$B$1:$B$876='Input Data'!$C$12,ROW(Lookup_PestUse!$B$1:$B$876)),ROW(Lookup_PestUse!1071:1071)),1))</f>
        <v/>
      </c>
    </row>
    <row r="986" spans="1:1" x14ac:dyDescent="0.2">
      <c r="A986" s="159" t="str">
        <f t="array" ref="A986">IF(ISERROR(INDEX(Lookup_PestUse!$A$1:$D$876,SMALL(IF(Lookup_PestUse!$B$1:$B$876='Input Data'!$C$12,ROW(Lookup_PestUse!$B$1:$B$876)),ROW(Lookup_PestUse!1072:1072)),1)),"",INDEX(Lookup_PestUse!$A$1:$B$876,SMALL(IF(Lookup_PestUse!$B$1:$B$876='Input Data'!$C$12,ROW(Lookup_PestUse!$B$1:$B$876)),ROW(Lookup_PestUse!1072:1072)),1))</f>
        <v/>
      </c>
    </row>
    <row r="987" spans="1:1" x14ac:dyDescent="0.2">
      <c r="A987" s="159" t="str">
        <f t="array" ref="A987">IF(ISERROR(INDEX(Lookup_PestUse!$A$1:$D$876,SMALL(IF(Lookup_PestUse!$B$1:$B$876='Input Data'!$C$12,ROW(Lookup_PestUse!$B$1:$B$876)),ROW(Lookup_PestUse!1073:1073)),1)),"",INDEX(Lookup_PestUse!$A$1:$B$876,SMALL(IF(Lookup_PestUse!$B$1:$B$876='Input Data'!$C$12,ROW(Lookup_PestUse!$B$1:$B$876)),ROW(Lookup_PestUse!1073:1073)),1))</f>
        <v/>
      </c>
    </row>
    <row r="988" spans="1:1" x14ac:dyDescent="0.2">
      <c r="A988" s="159" t="str">
        <f t="array" ref="A988">IF(ISERROR(INDEX(Lookup_PestUse!$A$1:$D$876,SMALL(IF(Lookup_PestUse!$B$1:$B$876='Input Data'!$C$12,ROW(Lookup_PestUse!$B$1:$B$876)),ROW(Lookup_PestUse!1074:1074)),1)),"",INDEX(Lookup_PestUse!$A$1:$B$876,SMALL(IF(Lookup_PestUse!$B$1:$B$876='Input Data'!$C$12,ROW(Lookup_PestUse!$B$1:$B$876)),ROW(Lookup_PestUse!1074:1074)),1))</f>
        <v/>
      </c>
    </row>
    <row r="989" spans="1:1" x14ac:dyDescent="0.2">
      <c r="A989" s="159" t="str">
        <f t="array" ref="A989">IF(ISERROR(INDEX(Lookup_PestUse!$A$1:$D$876,SMALL(IF(Lookup_PestUse!$B$1:$B$876='Input Data'!$C$12,ROW(Lookup_PestUse!$B$1:$B$876)),ROW(Lookup_PestUse!1075:1075)),1)),"",INDEX(Lookup_PestUse!$A$1:$B$876,SMALL(IF(Lookup_PestUse!$B$1:$B$876='Input Data'!$C$12,ROW(Lookup_PestUse!$B$1:$B$876)),ROW(Lookup_PestUse!1075:1075)),1))</f>
        <v/>
      </c>
    </row>
    <row r="990" spans="1:1" x14ac:dyDescent="0.2">
      <c r="A990" s="159" t="str">
        <f t="array" ref="A990">IF(ISERROR(INDEX(Lookup_PestUse!$A$1:$D$876,SMALL(IF(Lookup_PestUse!$B$1:$B$876='Input Data'!$C$12,ROW(Lookup_PestUse!$B$1:$B$876)),ROW(Lookup_PestUse!1076:1076)),1)),"",INDEX(Lookup_PestUse!$A$1:$B$876,SMALL(IF(Lookup_PestUse!$B$1:$B$876='Input Data'!$C$12,ROW(Lookup_PestUse!$B$1:$B$876)),ROW(Lookup_PestUse!1076:1076)),1))</f>
        <v/>
      </c>
    </row>
    <row r="991" spans="1:1" x14ac:dyDescent="0.2">
      <c r="A991" s="159" t="str">
        <f t="array" ref="A991">IF(ISERROR(INDEX(Lookup_PestUse!$A$1:$D$876,SMALL(IF(Lookup_PestUse!$B$1:$B$876='Input Data'!$C$12,ROW(Lookup_PestUse!$B$1:$B$876)),ROW(Lookup_PestUse!1077:1077)),1)),"",INDEX(Lookup_PestUse!$A$1:$B$876,SMALL(IF(Lookup_PestUse!$B$1:$B$876='Input Data'!$C$12,ROW(Lookup_PestUse!$B$1:$B$876)),ROW(Lookup_PestUse!1077:1077)),1))</f>
        <v/>
      </c>
    </row>
    <row r="992" spans="1:1" x14ac:dyDescent="0.2">
      <c r="A992" s="159" t="str">
        <f t="array" ref="A992">IF(ISERROR(INDEX(Lookup_PestUse!$A$1:$D$876,SMALL(IF(Lookup_PestUse!$B$1:$B$876='Input Data'!$C$12,ROW(Lookup_PestUse!$B$1:$B$876)),ROW(Lookup_PestUse!1078:1078)),1)),"",INDEX(Lookup_PestUse!$A$1:$B$876,SMALL(IF(Lookup_PestUse!$B$1:$B$876='Input Data'!$C$12,ROW(Lookup_PestUse!$B$1:$B$876)),ROW(Lookup_PestUse!1078:1078)),1))</f>
        <v/>
      </c>
    </row>
    <row r="993" spans="1:1" x14ac:dyDescent="0.2">
      <c r="A993" s="159" t="str">
        <f t="array" ref="A993">IF(ISERROR(INDEX(Lookup_PestUse!$A$1:$D$876,SMALL(IF(Lookup_PestUse!$B$1:$B$876='Input Data'!$C$12,ROW(Lookup_PestUse!$B$1:$B$876)),ROW(Lookup_PestUse!1079:1079)),1)),"",INDEX(Lookup_PestUse!$A$1:$B$876,SMALL(IF(Lookup_PestUse!$B$1:$B$876='Input Data'!$C$12,ROW(Lookup_PestUse!$B$1:$B$876)),ROW(Lookup_PestUse!1079:1079)),1))</f>
        <v/>
      </c>
    </row>
    <row r="994" spans="1:1" x14ac:dyDescent="0.2">
      <c r="A994" s="159" t="str">
        <f t="array" ref="A994">IF(ISERROR(INDEX(Lookup_PestUse!$A$1:$D$876,SMALL(IF(Lookup_PestUse!$B$1:$B$876='Input Data'!$C$12,ROW(Lookup_PestUse!$B$1:$B$876)),ROW(Lookup_PestUse!1080:1080)),1)),"",INDEX(Lookup_PestUse!$A$1:$B$876,SMALL(IF(Lookup_PestUse!$B$1:$B$876='Input Data'!$C$12,ROW(Lookup_PestUse!$B$1:$B$876)),ROW(Lookup_PestUse!1080:1080)),1))</f>
        <v/>
      </c>
    </row>
    <row r="995" spans="1:1" x14ac:dyDescent="0.2">
      <c r="A995" s="159" t="str">
        <f t="array" ref="A995">IF(ISERROR(INDEX(Lookup_PestUse!$A$1:$D$876,SMALL(IF(Lookup_PestUse!$B$1:$B$876='Input Data'!$C$12,ROW(Lookup_PestUse!$B$1:$B$876)),ROW(Lookup_PestUse!1081:1081)),1)),"",INDEX(Lookup_PestUse!$A$1:$B$876,SMALL(IF(Lookup_PestUse!$B$1:$B$876='Input Data'!$C$12,ROW(Lookup_PestUse!$B$1:$B$876)),ROW(Lookup_PestUse!1081:1081)),1))</f>
        <v/>
      </c>
    </row>
    <row r="996" spans="1:1" x14ac:dyDescent="0.2">
      <c r="A996" s="159" t="str">
        <f t="array" ref="A996">IF(ISERROR(INDEX(Lookup_PestUse!$A$1:$D$876,SMALL(IF(Lookup_PestUse!$B$1:$B$876='Input Data'!$C$12,ROW(Lookup_PestUse!$B$1:$B$876)),ROW(Lookup_PestUse!1082:1082)),1)),"",INDEX(Lookup_PestUse!$A$1:$B$876,SMALL(IF(Lookup_PestUse!$B$1:$B$876='Input Data'!$C$12,ROW(Lookup_PestUse!$B$1:$B$876)),ROW(Lookup_PestUse!1082:1082)),1))</f>
        <v/>
      </c>
    </row>
    <row r="997" spans="1:1" x14ac:dyDescent="0.2">
      <c r="A997" s="159" t="str">
        <f t="array" ref="A997">IF(ISERROR(INDEX(Lookup_PestUse!$A$1:$D$876,SMALL(IF(Lookup_PestUse!$B$1:$B$876='Input Data'!$C$12,ROW(Lookup_PestUse!$B$1:$B$876)),ROW(Lookup_PestUse!1083:1083)),1)),"",INDEX(Lookup_PestUse!$A$1:$B$876,SMALL(IF(Lookup_PestUse!$B$1:$B$876='Input Data'!$C$12,ROW(Lookup_PestUse!$B$1:$B$876)),ROW(Lookup_PestUse!1083:1083)),1))</f>
        <v/>
      </c>
    </row>
    <row r="998" spans="1:1" x14ac:dyDescent="0.2">
      <c r="A998" s="159" t="str">
        <f t="array" ref="A998">IF(ISERROR(INDEX(Lookup_PestUse!$A$1:$D$876,SMALL(IF(Lookup_PestUse!$B$1:$B$876='Input Data'!$C$12,ROW(Lookup_PestUse!$B$1:$B$876)),ROW(Lookup_PestUse!1084:1084)),1)),"",INDEX(Lookup_PestUse!$A$1:$B$876,SMALL(IF(Lookup_PestUse!$B$1:$B$876='Input Data'!$C$12,ROW(Lookup_PestUse!$B$1:$B$876)),ROW(Lookup_PestUse!1084:1084)),1))</f>
        <v/>
      </c>
    </row>
    <row r="999" spans="1:1" x14ac:dyDescent="0.2">
      <c r="A999" s="159" t="str">
        <f t="array" ref="A999">IF(ISERROR(INDEX(Lookup_PestUse!$A$1:$D$876,SMALL(IF(Lookup_PestUse!$B$1:$B$876='Input Data'!$C$12,ROW(Lookup_PestUse!$B$1:$B$876)),ROW(Lookup_PestUse!1085:1085)),1)),"",INDEX(Lookup_PestUse!$A$1:$B$876,SMALL(IF(Lookup_PestUse!$B$1:$B$876='Input Data'!$C$12,ROW(Lookup_PestUse!$B$1:$B$876)),ROW(Lookup_PestUse!1085:1085)),1))</f>
        <v/>
      </c>
    </row>
    <row r="1000" spans="1:1" x14ac:dyDescent="0.2">
      <c r="A1000" s="159" t="str">
        <f t="array" ref="A1000">IF(ISERROR(INDEX(Lookup_PestUse!$A$1:$D$876,SMALL(IF(Lookup_PestUse!$B$1:$B$876='Input Data'!$C$12,ROW(Lookup_PestUse!$B$1:$B$876)),ROW(Lookup_PestUse!1086:1086)),1)),"",INDEX(Lookup_PestUse!$A$1:$B$876,SMALL(IF(Lookup_PestUse!$B$1:$B$876='Input Data'!$C$12,ROW(Lookup_PestUse!$B$1:$B$876)),ROW(Lookup_PestUse!1086:1086)),1))</f>
        <v/>
      </c>
    </row>
    <row r="1001" spans="1:1" x14ac:dyDescent="0.2">
      <c r="A1001" s="159" t="str">
        <f t="array" ref="A1001">IF(ISERROR(INDEX(Lookup_PestUse!$A$1:$D$876,SMALL(IF(Lookup_PestUse!$B$1:$B$876='Input Data'!$C$12,ROW(Lookup_PestUse!$B$1:$B$876)),ROW(Lookup_PestUse!1087:1087)),1)),"",INDEX(Lookup_PestUse!$A$1:$B$876,SMALL(IF(Lookup_PestUse!$B$1:$B$876='Input Data'!$C$12,ROW(Lookup_PestUse!$B$1:$B$876)),ROW(Lookup_PestUse!1087:1087)),1))</f>
        <v/>
      </c>
    </row>
    <row r="1002" spans="1:1" x14ac:dyDescent="0.2">
      <c r="A1002" s="159" t="str">
        <f t="array" ref="A1002">IF(ISERROR(INDEX(Lookup_PestUse!$A$1:$D$876,SMALL(IF(Lookup_PestUse!$B$1:$B$876='Input Data'!$C$12,ROW(Lookup_PestUse!$B$1:$B$876)),ROW(Lookup_PestUse!1088:1088)),1)),"",INDEX(Lookup_PestUse!$A$1:$B$876,SMALL(IF(Lookup_PestUse!$B$1:$B$876='Input Data'!$C$12,ROW(Lookup_PestUse!$B$1:$B$876)),ROW(Lookup_PestUse!1088:1088)),1))</f>
        <v/>
      </c>
    </row>
    <row r="1003" spans="1:1" x14ac:dyDescent="0.2">
      <c r="A1003" s="159" t="str">
        <f t="array" ref="A1003">IF(ISERROR(INDEX(Lookup_PestUse!$A$1:$D$876,SMALL(IF(Lookup_PestUse!$B$1:$B$876='Input Data'!$C$12,ROW(Lookup_PestUse!$B$1:$B$876)),ROW(Lookup_PestUse!1089:1089)),1)),"",INDEX(Lookup_PestUse!$A$1:$B$876,SMALL(IF(Lookup_PestUse!$B$1:$B$876='Input Data'!$C$12,ROW(Lookup_PestUse!$B$1:$B$876)),ROW(Lookup_PestUse!1089:1089)),1))</f>
        <v/>
      </c>
    </row>
    <row r="1004" spans="1:1" x14ac:dyDescent="0.2">
      <c r="A1004" s="159" t="str">
        <f t="array" ref="A1004">IF(ISERROR(INDEX(Lookup_PestUse!$A$1:$D$876,SMALL(IF(Lookup_PestUse!$B$1:$B$876='Input Data'!$C$12,ROW(Lookup_PestUse!$B$1:$B$876)),ROW(Lookup_PestUse!1090:1090)),1)),"",INDEX(Lookup_PestUse!$A$1:$B$876,SMALL(IF(Lookup_PestUse!$B$1:$B$876='Input Data'!$C$12,ROW(Lookup_PestUse!$B$1:$B$876)),ROW(Lookup_PestUse!1090:1090)),1))</f>
        <v/>
      </c>
    </row>
    <row r="1005" spans="1:1" x14ac:dyDescent="0.2">
      <c r="A1005" s="159" t="str">
        <f t="array" ref="A1005">IF(ISERROR(INDEX(Lookup_PestUse!$A$1:$D$876,SMALL(IF(Lookup_PestUse!$B$1:$B$876='Input Data'!$C$12,ROW(Lookup_PestUse!$B$1:$B$876)),ROW(Lookup_PestUse!1091:1091)),1)),"",INDEX(Lookup_PestUse!$A$1:$B$876,SMALL(IF(Lookup_PestUse!$B$1:$B$876='Input Data'!$C$12,ROW(Lookup_PestUse!$B$1:$B$876)),ROW(Lookup_PestUse!1091:1091)),1))</f>
        <v/>
      </c>
    </row>
    <row r="1006" spans="1:1" x14ac:dyDescent="0.2">
      <c r="A1006" s="159" t="str">
        <f t="array" ref="A1006">IF(ISERROR(INDEX(Lookup_PestUse!$A$1:$D$876,SMALL(IF(Lookup_PestUse!$B$1:$B$876='Input Data'!$C$12,ROW(Lookup_PestUse!$B$1:$B$876)),ROW(Lookup_PestUse!1092:1092)),1)),"",INDEX(Lookup_PestUse!$A$1:$B$876,SMALL(IF(Lookup_PestUse!$B$1:$B$876='Input Data'!$C$12,ROW(Lookup_PestUse!$B$1:$B$876)),ROW(Lookup_PestUse!1092:1092)),1))</f>
        <v/>
      </c>
    </row>
    <row r="1007" spans="1:1" x14ac:dyDescent="0.2">
      <c r="A1007" s="159" t="str">
        <f t="array" ref="A1007">IF(ISERROR(INDEX(Lookup_PestUse!$A$1:$D$876,SMALL(IF(Lookup_PestUse!$B$1:$B$876='Input Data'!$C$12,ROW(Lookup_PestUse!$B$1:$B$876)),ROW(Lookup_PestUse!1093:1093)),1)),"",INDEX(Lookup_PestUse!$A$1:$B$876,SMALL(IF(Lookup_PestUse!$B$1:$B$876='Input Data'!$C$12,ROW(Lookup_PestUse!$B$1:$B$876)),ROW(Lookup_PestUse!1093:1093)),1))</f>
        <v/>
      </c>
    </row>
    <row r="1008" spans="1:1" x14ac:dyDescent="0.2">
      <c r="A1008" s="159" t="str">
        <f t="array" ref="A1008">IF(ISERROR(INDEX(Lookup_PestUse!$A$1:$D$876,SMALL(IF(Lookup_PestUse!$B$1:$B$876='Input Data'!$C$12,ROW(Lookup_PestUse!$B$1:$B$876)),ROW(Lookup_PestUse!1094:1094)),1)),"",INDEX(Lookup_PestUse!$A$1:$B$876,SMALL(IF(Lookup_PestUse!$B$1:$B$876='Input Data'!$C$12,ROW(Lookup_PestUse!$B$1:$B$876)),ROW(Lookup_PestUse!1094:1094)),1))</f>
        <v/>
      </c>
    </row>
    <row r="1009" spans="1:1" x14ac:dyDescent="0.2">
      <c r="A1009" s="159" t="str">
        <f t="array" ref="A1009">IF(ISERROR(INDEX(Lookup_PestUse!$A$1:$D$876,SMALL(IF(Lookup_PestUse!$B$1:$B$876='Input Data'!$C$12,ROW(Lookup_PestUse!$B$1:$B$876)),ROW(Lookup_PestUse!1095:1095)),1)),"",INDEX(Lookup_PestUse!$A$1:$B$876,SMALL(IF(Lookup_PestUse!$B$1:$B$876='Input Data'!$C$12,ROW(Lookup_PestUse!$B$1:$B$876)),ROW(Lookup_PestUse!1095:1095)),1))</f>
        <v/>
      </c>
    </row>
    <row r="1010" spans="1:1" x14ac:dyDescent="0.2">
      <c r="A1010" s="159" t="str">
        <f t="array" ref="A1010">IF(ISERROR(INDEX(Lookup_PestUse!$A$1:$D$876,SMALL(IF(Lookup_PestUse!$B$1:$B$876='Input Data'!$C$12,ROW(Lookup_PestUse!$B$1:$B$876)),ROW(Lookup_PestUse!1096:1096)),1)),"",INDEX(Lookup_PestUse!$A$1:$B$876,SMALL(IF(Lookup_PestUse!$B$1:$B$876='Input Data'!$C$12,ROW(Lookup_PestUse!$B$1:$B$876)),ROW(Lookup_PestUse!1096:1096)),1))</f>
        <v/>
      </c>
    </row>
    <row r="1011" spans="1:1" x14ac:dyDescent="0.2">
      <c r="A1011" s="159" t="str">
        <f t="array" ref="A1011">IF(ISERROR(INDEX(Lookup_PestUse!$A$1:$D$876,SMALL(IF(Lookup_PestUse!$B$1:$B$876='Input Data'!$C$12,ROW(Lookup_PestUse!$B$1:$B$876)),ROW(Lookup_PestUse!1097:1097)),1)),"",INDEX(Lookup_PestUse!$A$1:$B$876,SMALL(IF(Lookup_PestUse!$B$1:$B$876='Input Data'!$C$12,ROW(Lookup_PestUse!$B$1:$B$876)),ROW(Lookup_PestUse!1097:1097)),1))</f>
        <v/>
      </c>
    </row>
    <row r="1012" spans="1:1" x14ac:dyDescent="0.2">
      <c r="A1012" s="159" t="str">
        <f t="array" ref="A1012">IF(ISERROR(INDEX(Lookup_PestUse!$A$1:$D$876,SMALL(IF(Lookup_PestUse!$B$1:$B$876='Input Data'!$C$12,ROW(Lookup_PestUse!$B$1:$B$876)),ROW(Lookup_PestUse!1098:1098)),1)),"",INDEX(Lookup_PestUse!$A$1:$B$876,SMALL(IF(Lookup_PestUse!$B$1:$B$876='Input Data'!$C$12,ROW(Lookup_PestUse!$B$1:$B$876)),ROW(Lookup_PestUse!1098:1098)),1))</f>
        <v/>
      </c>
    </row>
    <row r="1013" spans="1:1" x14ac:dyDescent="0.2">
      <c r="A1013" s="159" t="str">
        <f t="array" ref="A1013">IF(ISERROR(INDEX(Lookup_PestUse!$A$1:$D$876,SMALL(IF(Lookup_PestUse!$B$1:$B$876='Input Data'!$C$12,ROW(Lookup_PestUse!$B$1:$B$876)),ROW(Lookup_PestUse!1099:1099)),1)),"",INDEX(Lookup_PestUse!$A$1:$B$876,SMALL(IF(Lookup_PestUse!$B$1:$B$876='Input Data'!$C$12,ROW(Lookup_PestUse!$B$1:$B$876)),ROW(Lookup_PestUse!1099:1099)),1))</f>
        <v/>
      </c>
    </row>
    <row r="1014" spans="1:1" x14ac:dyDescent="0.2">
      <c r="A1014" s="159" t="str">
        <f t="array" ref="A1014">IF(ISERROR(INDEX(Lookup_PestUse!$A$1:$D$876,SMALL(IF(Lookup_PestUse!$B$1:$B$876='Input Data'!$C$12,ROW(Lookup_PestUse!$B$1:$B$876)),ROW(Lookup_PestUse!1100:1100)),1)),"",INDEX(Lookup_PestUse!$A$1:$B$876,SMALL(IF(Lookup_PestUse!$B$1:$B$876='Input Data'!$C$12,ROW(Lookup_PestUse!$B$1:$B$876)),ROW(Lookup_PestUse!1100:1100)),1))</f>
        <v/>
      </c>
    </row>
    <row r="1015" spans="1:1" x14ac:dyDescent="0.2">
      <c r="A1015" s="159" t="str">
        <f t="array" ref="A1015">IF(ISERROR(INDEX(Lookup_PestUse!$A$1:$D$876,SMALL(IF(Lookup_PestUse!$B$1:$B$876='Input Data'!$C$12,ROW(Lookup_PestUse!$B$1:$B$876)),ROW(Lookup_PestUse!1101:1101)),1)),"",INDEX(Lookup_PestUse!$A$1:$B$876,SMALL(IF(Lookup_PestUse!$B$1:$B$876='Input Data'!$C$12,ROW(Lookup_PestUse!$B$1:$B$876)),ROW(Lookup_PestUse!1101:1101)),1))</f>
        <v/>
      </c>
    </row>
    <row r="1016" spans="1:1" x14ac:dyDescent="0.2">
      <c r="A1016" s="159" t="str">
        <f t="array" ref="A1016">IF(ISERROR(INDEX(Lookup_PestUse!$A$1:$D$876,SMALL(IF(Lookup_PestUse!$B$1:$B$876='Input Data'!$C$12,ROW(Lookup_PestUse!$B$1:$B$876)),ROW(Lookup_PestUse!1102:1102)),1)),"",INDEX(Lookup_PestUse!$A$1:$B$876,SMALL(IF(Lookup_PestUse!$B$1:$B$876='Input Data'!$C$12,ROW(Lookup_PestUse!$B$1:$B$876)),ROW(Lookup_PestUse!1102:1102)),1))</f>
        <v/>
      </c>
    </row>
    <row r="1017" spans="1:1" x14ac:dyDescent="0.2">
      <c r="A1017" s="159" t="str">
        <f t="array" ref="A1017">IF(ISERROR(INDEX(Lookup_PestUse!$A$1:$D$876,SMALL(IF(Lookup_PestUse!$B$1:$B$876='Input Data'!$C$12,ROW(Lookup_PestUse!$B$1:$B$876)),ROW(Lookup_PestUse!1103:1103)),1)),"",INDEX(Lookup_PestUse!$A$1:$B$876,SMALL(IF(Lookup_PestUse!$B$1:$B$876='Input Data'!$C$12,ROW(Lookup_PestUse!$B$1:$B$876)),ROW(Lookup_PestUse!1103:1103)),1))</f>
        <v/>
      </c>
    </row>
    <row r="1018" spans="1:1" x14ac:dyDescent="0.2">
      <c r="A1018" s="159" t="str">
        <f t="array" ref="A1018">IF(ISERROR(INDEX(Lookup_PestUse!$A$1:$D$876,SMALL(IF(Lookup_PestUse!$B$1:$B$876='Input Data'!$C$12,ROW(Lookup_PestUse!$B$1:$B$876)),ROW(Lookup_PestUse!1104:1104)),1)),"",INDEX(Lookup_PestUse!$A$1:$B$876,SMALL(IF(Lookup_PestUse!$B$1:$B$876='Input Data'!$C$12,ROW(Lookup_PestUse!$B$1:$B$876)),ROW(Lookup_PestUse!1104:1104)),1))</f>
        <v/>
      </c>
    </row>
    <row r="1019" spans="1:1" x14ac:dyDescent="0.2">
      <c r="A1019" s="159" t="str">
        <f t="array" ref="A1019">IF(ISERROR(INDEX(Lookup_PestUse!$A$1:$D$876,SMALL(IF(Lookup_PestUse!$B$1:$B$876='Input Data'!$C$12,ROW(Lookup_PestUse!$B$1:$B$876)),ROW(Lookup_PestUse!1105:1105)),1)),"",INDEX(Lookup_PestUse!$A$1:$B$876,SMALL(IF(Lookup_PestUse!$B$1:$B$876='Input Data'!$C$12,ROW(Lookup_PestUse!$B$1:$B$876)),ROW(Lookup_PestUse!1105:1105)),1))</f>
        <v/>
      </c>
    </row>
    <row r="1020" spans="1:1" x14ac:dyDescent="0.2">
      <c r="A1020" s="159" t="str">
        <f t="array" ref="A1020">IF(ISERROR(INDEX(Lookup_PestUse!$A$1:$D$876,SMALL(IF(Lookup_PestUse!$B$1:$B$876='Input Data'!$C$12,ROW(Lookup_PestUse!$B$1:$B$876)),ROW(Lookup_PestUse!1106:1106)),1)),"",INDEX(Lookup_PestUse!$A$1:$B$876,SMALL(IF(Lookup_PestUse!$B$1:$B$876='Input Data'!$C$12,ROW(Lookup_PestUse!$B$1:$B$876)),ROW(Lookup_PestUse!1106:1106)),1))</f>
        <v/>
      </c>
    </row>
    <row r="1021" spans="1:1" x14ac:dyDescent="0.2">
      <c r="A1021" s="159" t="str">
        <f t="array" ref="A1021">IF(ISERROR(INDEX(Lookup_PestUse!$A$1:$D$876,SMALL(IF(Lookup_PestUse!$B$1:$B$876='Input Data'!$C$12,ROW(Lookup_PestUse!$B$1:$B$876)),ROW(Lookup_PestUse!1107:1107)),1)),"",INDEX(Lookup_PestUse!$A$1:$B$876,SMALL(IF(Lookup_PestUse!$B$1:$B$876='Input Data'!$C$12,ROW(Lookup_PestUse!$B$1:$B$876)),ROW(Lookup_PestUse!1107:1107)),1))</f>
        <v/>
      </c>
    </row>
    <row r="1022" spans="1:1" x14ac:dyDescent="0.2">
      <c r="A1022" s="159" t="str">
        <f t="array" ref="A1022">IF(ISERROR(INDEX(Lookup_PestUse!$A$1:$D$876,SMALL(IF(Lookup_PestUse!$B$1:$B$876='Input Data'!$C$12,ROW(Lookup_PestUse!$B$1:$B$876)),ROW(Lookup_PestUse!1108:1108)),1)),"",INDEX(Lookup_PestUse!$A$1:$B$876,SMALL(IF(Lookup_PestUse!$B$1:$B$876='Input Data'!$C$12,ROW(Lookup_PestUse!$B$1:$B$876)),ROW(Lookup_PestUse!1108:1108)),1))</f>
        <v/>
      </c>
    </row>
    <row r="1023" spans="1:1" x14ac:dyDescent="0.2">
      <c r="A1023" s="159" t="str">
        <f t="array" ref="A1023">IF(ISERROR(INDEX(Lookup_PestUse!$A$1:$D$876,SMALL(IF(Lookup_PestUse!$B$1:$B$876='Input Data'!$C$12,ROW(Lookup_PestUse!$B$1:$B$876)),ROW(Lookup_PestUse!1109:1109)),1)),"",INDEX(Lookup_PestUse!$A$1:$B$876,SMALL(IF(Lookup_PestUse!$B$1:$B$876='Input Data'!$C$12,ROW(Lookup_PestUse!$B$1:$B$876)),ROW(Lookup_PestUse!1109:1109)),1))</f>
        <v/>
      </c>
    </row>
    <row r="1024" spans="1:1" x14ac:dyDescent="0.2">
      <c r="A1024" s="159" t="str">
        <f t="array" ref="A1024">IF(ISERROR(INDEX(Lookup_PestUse!$A$1:$D$876,SMALL(IF(Lookup_PestUse!$B$1:$B$876='Input Data'!$C$12,ROW(Lookup_PestUse!$B$1:$B$876)),ROW(Lookup_PestUse!1110:1110)),1)),"",INDEX(Lookup_PestUse!$A$1:$B$876,SMALL(IF(Lookup_PestUse!$B$1:$B$876='Input Data'!$C$12,ROW(Lookup_PestUse!$B$1:$B$876)),ROW(Lookup_PestUse!1110:1110)),1))</f>
        <v/>
      </c>
    </row>
    <row r="1025" spans="1:1" x14ac:dyDescent="0.2">
      <c r="A1025" s="159" t="str">
        <f t="array" ref="A1025">IF(ISERROR(INDEX(Lookup_PestUse!$A$1:$D$876,SMALL(IF(Lookup_PestUse!$B$1:$B$876='Input Data'!$C$12,ROW(Lookup_PestUse!$B$1:$B$876)),ROW(Lookup_PestUse!1111:1111)),1)),"",INDEX(Lookup_PestUse!$A$1:$B$876,SMALL(IF(Lookup_PestUse!$B$1:$B$876='Input Data'!$C$12,ROW(Lookup_PestUse!$B$1:$B$876)),ROW(Lookup_PestUse!1111:1111)),1))</f>
        <v/>
      </c>
    </row>
    <row r="1026" spans="1:1" x14ac:dyDescent="0.2">
      <c r="A1026" s="159" t="str">
        <f t="array" ref="A1026">IF(ISERROR(INDEX(Lookup_PestUse!$A$1:$D$876,SMALL(IF(Lookup_PestUse!$B$1:$B$876='Input Data'!$C$12,ROW(Lookup_PestUse!$B$1:$B$876)),ROW(Lookup_PestUse!1112:1112)),1)),"",INDEX(Lookup_PestUse!$A$1:$B$876,SMALL(IF(Lookup_PestUse!$B$1:$B$876='Input Data'!$C$12,ROW(Lookup_PestUse!$B$1:$B$876)),ROW(Lookup_PestUse!1112:1112)),1))</f>
        <v/>
      </c>
    </row>
    <row r="1027" spans="1:1" x14ac:dyDescent="0.2">
      <c r="A1027" s="159" t="str">
        <f t="array" ref="A1027">IF(ISERROR(INDEX(Lookup_PestUse!$A$1:$D$876,SMALL(IF(Lookup_PestUse!$B$1:$B$876='Input Data'!$C$12,ROW(Lookup_PestUse!$B$1:$B$876)),ROW(Lookup_PestUse!1113:1113)),1)),"",INDEX(Lookup_PestUse!$A$1:$B$876,SMALL(IF(Lookup_PestUse!$B$1:$B$876='Input Data'!$C$12,ROW(Lookup_PestUse!$B$1:$B$876)),ROW(Lookup_PestUse!1113:1113)),1))</f>
        <v/>
      </c>
    </row>
    <row r="1028" spans="1:1" x14ac:dyDescent="0.2">
      <c r="A1028" s="159" t="str">
        <f t="array" ref="A1028">IF(ISERROR(INDEX(Lookup_PestUse!$A$1:$D$876,SMALL(IF(Lookup_PestUse!$B$1:$B$876='Input Data'!$C$12,ROW(Lookup_PestUse!$B$1:$B$876)),ROW(Lookup_PestUse!1114:1114)),1)),"",INDEX(Lookup_PestUse!$A$1:$B$876,SMALL(IF(Lookup_PestUse!$B$1:$B$876='Input Data'!$C$12,ROW(Lookup_PestUse!$B$1:$B$876)),ROW(Lookup_PestUse!1114:1114)),1))</f>
        <v/>
      </c>
    </row>
    <row r="1029" spans="1:1" x14ac:dyDescent="0.2">
      <c r="A1029" s="159" t="str">
        <f t="array" ref="A1029">IF(ISERROR(INDEX(Lookup_PestUse!$A$1:$D$876,SMALL(IF(Lookup_PestUse!$B$1:$B$876='Input Data'!$C$12,ROW(Lookup_PestUse!$B$1:$B$876)),ROW(Lookup_PestUse!1115:1115)),1)),"",INDEX(Lookup_PestUse!$A$1:$B$876,SMALL(IF(Lookup_PestUse!$B$1:$B$876='Input Data'!$C$12,ROW(Lookup_PestUse!$B$1:$B$876)),ROW(Lookup_PestUse!1115:1115)),1))</f>
        <v/>
      </c>
    </row>
    <row r="1030" spans="1:1" x14ac:dyDescent="0.2">
      <c r="A1030" s="159" t="str">
        <f t="array" ref="A1030">IF(ISERROR(INDEX(Lookup_PestUse!$A$1:$D$876,SMALL(IF(Lookup_PestUse!$B$1:$B$876='Input Data'!$C$12,ROW(Lookup_PestUse!$B$1:$B$876)),ROW(Lookup_PestUse!1116:1116)),1)),"",INDEX(Lookup_PestUse!$A$1:$B$876,SMALL(IF(Lookup_PestUse!$B$1:$B$876='Input Data'!$C$12,ROW(Lookup_PestUse!$B$1:$B$876)),ROW(Lookup_PestUse!1116:1116)),1))</f>
        <v/>
      </c>
    </row>
    <row r="1031" spans="1:1" x14ac:dyDescent="0.2">
      <c r="A1031" s="159" t="str">
        <f t="array" ref="A1031">IF(ISERROR(INDEX(Lookup_PestUse!$A$1:$D$876,SMALL(IF(Lookup_PestUse!$B$1:$B$876='Input Data'!$C$12,ROW(Lookup_PestUse!$B$1:$B$876)),ROW(Lookup_PestUse!1117:1117)),1)),"",INDEX(Lookup_PestUse!$A$1:$B$876,SMALL(IF(Lookup_PestUse!$B$1:$B$876='Input Data'!$C$12,ROW(Lookup_PestUse!$B$1:$B$876)),ROW(Lookup_PestUse!1117:1117)),1))</f>
        <v/>
      </c>
    </row>
    <row r="1032" spans="1:1" x14ac:dyDescent="0.2">
      <c r="A1032" s="159" t="str">
        <f t="array" ref="A1032">IF(ISERROR(INDEX(Lookup_PestUse!$A$1:$D$876,SMALL(IF(Lookup_PestUse!$B$1:$B$876='Input Data'!$C$12,ROW(Lookup_PestUse!$B$1:$B$876)),ROW(Lookup_PestUse!1118:1118)),1)),"",INDEX(Lookup_PestUse!$A$1:$B$876,SMALL(IF(Lookup_PestUse!$B$1:$B$876='Input Data'!$C$12,ROW(Lookup_PestUse!$B$1:$B$876)),ROW(Lookup_PestUse!1118:1118)),1))</f>
        <v/>
      </c>
    </row>
    <row r="1033" spans="1:1" x14ac:dyDescent="0.2">
      <c r="A1033" s="159" t="str">
        <f t="array" ref="A1033">IF(ISERROR(INDEX(Lookup_PestUse!$A$1:$D$876,SMALL(IF(Lookup_PestUse!$B$1:$B$876='Input Data'!$C$12,ROW(Lookup_PestUse!$B$1:$B$876)),ROW(Lookup_PestUse!1119:1119)),1)),"",INDEX(Lookup_PestUse!$A$1:$B$876,SMALL(IF(Lookup_PestUse!$B$1:$B$876='Input Data'!$C$12,ROW(Lookup_PestUse!$B$1:$B$876)),ROW(Lookup_PestUse!1119:1119)),1))</f>
        <v/>
      </c>
    </row>
    <row r="1034" spans="1:1" x14ac:dyDescent="0.2">
      <c r="A1034" s="159" t="str">
        <f t="array" ref="A1034">IF(ISERROR(INDEX(Lookup_PestUse!$A$1:$D$876,SMALL(IF(Lookup_PestUse!$B$1:$B$876='Input Data'!$C$12,ROW(Lookup_PestUse!$B$1:$B$876)),ROW(Lookup_PestUse!1120:1120)),1)),"",INDEX(Lookup_PestUse!$A$1:$B$876,SMALL(IF(Lookup_PestUse!$B$1:$B$876='Input Data'!$C$12,ROW(Lookup_PestUse!$B$1:$B$876)),ROW(Lookup_PestUse!1120:1120)),1))</f>
        <v/>
      </c>
    </row>
    <row r="1035" spans="1:1" x14ac:dyDescent="0.2">
      <c r="A1035" s="159" t="str">
        <f t="array" ref="A1035">IF(ISERROR(INDEX(Lookup_PestUse!$A$1:$D$876,SMALL(IF(Lookup_PestUse!$B$1:$B$876='Input Data'!$C$12,ROW(Lookup_PestUse!$B$1:$B$876)),ROW(Lookup_PestUse!1121:1121)),1)),"",INDEX(Lookup_PestUse!$A$1:$B$876,SMALL(IF(Lookup_PestUse!$B$1:$B$876='Input Data'!$C$12,ROW(Lookup_PestUse!$B$1:$B$876)),ROW(Lookup_PestUse!1121:1121)),1))</f>
        <v/>
      </c>
    </row>
    <row r="1036" spans="1:1" x14ac:dyDescent="0.2">
      <c r="A1036" s="159" t="str">
        <f t="array" ref="A1036">IF(ISERROR(INDEX(Lookup_PestUse!$A$1:$D$876,SMALL(IF(Lookup_PestUse!$B$1:$B$876='Input Data'!$C$12,ROW(Lookup_PestUse!$B$1:$B$876)),ROW(Lookup_PestUse!1122:1122)),1)),"",INDEX(Lookup_PestUse!$A$1:$B$876,SMALL(IF(Lookup_PestUse!$B$1:$B$876='Input Data'!$C$12,ROW(Lookup_PestUse!$B$1:$B$876)),ROW(Lookup_PestUse!1122:1122)),1))</f>
        <v/>
      </c>
    </row>
    <row r="1037" spans="1:1" x14ac:dyDescent="0.2">
      <c r="A1037" s="159" t="str">
        <f t="array" ref="A1037">IF(ISERROR(INDEX(Lookup_PestUse!$A$1:$D$876,SMALL(IF(Lookup_PestUse!$B$1:$B$876='Input Data'!$C$12,ROW(Lookup_PestUse!$B$1:$B$876)),ROW(Lookup_PestUse!1123:1123)),1)),"",INDEX(Lookup_PestUse!$A$1:$B$876,SMALL(IF(Lookup_PestUse!$B$1:$B$876='Input Data'!$C$12,ROW(Lookup_PestUse!$B$1:$B$876)),ROW(Lookup_PestUse!1123:1123)),1))</f>
        <v/>
      </c>
    </row>
    <row r="1038" spans="1:1" x14ac:dyDescent="0.2">
      <c r="A1038" s="159" t="str">
        <f t="array" ref="A1038">IF(ISERROR(INDEX(Lookup_PestUse!$A$1:$D$876,SMALL(IF(Lookup_PestUse!$B$1:$B$876='Input Data'!$C$12,ROW(Lookup_PestUse!$B$1:$B$876)),ROW(Lookup_PestUse!1124:1124)),1)),"",INDEX(Lookup_PestUse!$A$1:$B$876,SMALL(IF(Lookup_PestUse!$B$1:$B$876='Input Data'!$C$12,ROW(Lookup_PestUse!$B$1:$B$876)),ROW(Lookup_PestUse!1124:1124)),1))</f>
        <v/>
      </c>
    </row>
    <row r="1039" spans="1:1" x14ac:dyDescent="0.2">
      <c r="A1039" s="159" t="str">
        <f t="array" ref="A1039">IF(ISERROR(INDEX(Lookup_PestUse!$A$1:$D$876,SMALL(IF(Lookup_PestUse!$B$1:$B$876='Input Data'!$C$12,ROW(Lookup_PestUse!$B$1:$B$876)),ROW(Lookup_PestUse!1125:1125)),1)),"",INDEX(Lookup_PestUse!$A$1:$B$876,SMALL(IF(Lookup_PestUse!$B$1:$B$876='Input Data'!$C$12,ROW(Lookup_PestUse!$B$1:$B$876)),ROW(Lookup_PestUse!1125:1125)),1))</f>
        <v/>
      </c>
    </row>
    <row r="1040" spans="1:1" x14ac:dyDescent="0.2">
      <c r="A1040" s="159" t="str">
        <f t="array" ref="A1040">IF(ISERROR(INDEX(Lookup_PestUse!$A$1:$D$876,SMALL(IF(Lookup_PestUse!$B$1:$B$876='Input Data'!$C$12,ROW(Lookup_PestUse!$B$1:$B$876)),ROW(Lookup_PestUse!1126:1126)),1)),"",INDEX(Lookup_PestUse!$A$1:$B$876,SMALL(IF(Lookup_PestUse!$B$1:$B$876='Input Data'!$C$12,ROW(Lookup_PestUse!$B$1:$B$876)),ROW(Lookup_PestUse!1126:1126)),1))</f>
        <v/>
      </c>
    </row>
    <row r="1041" spans="1:1" x14ac:dyDescent="0.2">
      <c r="A1041" s="159" t="str">
        <f t="array" ref="A1041">IF(ISERROR(INDEX(Lookup_PestUse!$A$1:$D$876,SMALL(IF(Lookup_PestUse!$B$1:$B$876='Input Data'!$C$12,ROW(Lookup_PestUse!$B$1:$B$876)),ROW(Lookup_PestUse!1127:1127)),1)),"",INDEX(Lookup_PestUse!$A$1:$B$876,SMALL(IF(Lookup_PestUse!$B$1:$B$876='Input Data'!$C$12,ROW(Lookup_PestUse!$B$1:$B$876)),ROW(Lookup_PestUse!1127:1127)),1))</f>
        <v/>
      </c>
    </row>
    <row r="1042" spans="1:1" x14ac:dyDescent="0.2">
      <c r="A1042" s="159" t="str">
        <f t="array" ref="A1042">IF(ISERROR(INDEX(Lookup_PestUse!$A$1:$D$876,SMALL(IF(Lookup_PestUse!$B$1:$B$876='Input Data'!$C$12,ROW(Lookup_PestUse!$B$1:$B$876)),ROW(Lookup_PestUse!1128:1128)),1)),"",INDEX(Lookup_PestUse!$A$1:$B$876,SMALL(IF(Lookup_PestUse!$B$1:$B$876='Input Data'!$C$12,ROW(Lookup_PestUse!$B$1:$B$876)),ROW(Lookup_PestUse!1128:1128)),1))</f>
        <v/>
      </c>
    </row>
    <row r="1043" spans="1:1" x14ac:dyDescent="0.2">
      <c r="A1043" s="159" t="str">
        <f t="array" ref="A1043">IF(ISERROR(INDEX(Lookup_PestUse!$A$1:$D$876,SMALL(IF(Lookup_PestUse!$B$1:$B$876='Input Data'!$C$12,ROW(Lookup_PestUse!$B$1:$B$876)),ROW(Lookup_PestUse!1129:1129)),1)),"",INDEX(Lookup_PestUse!$A$1:$B$876,SMALL(IF(Lookup_PestUse!$B$1:$B$876='Input Data'!$C$12,ROW(Lookup_PestUse!$B$1:$B$876)),ROW(Lookup_PestUse!1129:1129)),1))</f>
        <v/>
      </c>
    </row>
    <row r="1044" spans="1:1" x14ac:dyDescent="0.2">
      <c r="A1044" s="159" t="str">
        <f t="array" ref="A1044">IF(ISERROR(INDEX(Lookup_PestUse!$A$1:$D$876,SMALL(IF(Lookup_PestUse!$B$1:$B$876='Input Data'!$C$12,ROW(Lookup_PestUse!$B$1:$B$876)),ROW(Lookup_PestUse!1130:1130)),1)),"",INDEX(Lookup_PestUse!$A$1:$B$876,SMALL(IF(Lookup_PestUse!$B$1:$B$876='Input Data'!$C$12,ROW(Lookup_PestUse!$B$1:$B$876)),ROW(Lookup_PestUse!1130:1130)),1))</f>
        <v/>
      </c>
    </row>
    <row r="1045" spans="1:1" x14ac:dyDescent="0.2">
      <c r="A1045" s="159" t="str">
        <f t="array" ref="A1045">IF(ISERROR(INDEX(Lookup_PestUse!$A$1:$D$876,SMALL(IF(Lookup_PestUse!$B$1:$B$876='Input Data'!$C$12,ROW(Lookup_PestUse!$B$1:$B$876)),ROW(Lookup_PestUse!1131:1131)),1)),"",INDEX(Lookup_PestUse!$A$1:$B$876,SMALL(IF(Lookup_PestUse!$B$1:$B$876='Input Data'!$C$12,ROW(Lookup_PestUse!$B$1:$B$876)),ROW(Lookup_PestUse!1131:1131)),1))</f>
        <v/>
      </c>
    </row>
    <row r="1046" spans="1:1" x14ac:dyDescent="0.2">
      <c r="A1046" s="159" t="str">
        <f t="array" ref="A1046">IF(ISERROR(INDEX(Lookup_PestUse!$A$1:$D$876,SMALL(IF(Lookup_PestUse!$B$1:$B$876='Input Data'!$C$12,ROW(Lookup_PestUse!$B$1:$B$876)),ROW(Lookup_PestUse!1132:1132)),1)),"",INDEX(Lookup_PestUse!$A$1:$B$876,SMALL(IF(Lookup_PestUse!$B$1:$B$876='Input Data'!$C$12,ROW(Lookup_PestUse!$B$1:$B$876)),ROW(Lookup_PestUse!1132:1132)),1))</f>
        <v/>
      </c>
    </row>
    <row r="1047" spans="1:1" x14ac:dyDescent="0.2">
      <c r="A1047" s="159" t="str">
        <f t="array" ref="A1047">IF(ISERROR(INDEX(Lookup_PestUse!$A$1:$D$876,SMALL(IF(Lookup_PestUse!$B$1:$B$876='Input Data'!$C$12,ROW(Lookup_PestUse!$B$1:$B$876)),ROW(Lookup_PestUse!1133:1133)),1)),"",INDEX(Lookup_PestUse!$A$1:$B$876,SMALL(IF(Lookup_PestUse!$B$1:$B$876='Input Data'!$C$12,ROW(Lookup_PestUse!$B$1:$B$876)),ROW(Lookup_PestUse!1133:1133)),1))</f>
        <v/>
      </c>
    </row>
    <row r="1048" spans="1:1" x14ac:dyDescent="0.2">
      <c r="A1048" s="159" t="str">
        <f t="array" ref="A1048">IF(ISERROR(INDEX(Lookup_PestUse!$A$1:$D$876,SMALL(IF(Lookup_PestUse!$B$1:$B$876='Input Data'!$C$12,ROW(Lookup_PestUse!$B$1:$B$876)),ROW(Lookup_PestUse!1134:1134)),1)),"",INDEX(Lookup_PestUse!$A$1:$B$876,SMALL(IF(Lookup_PestUse!$B$1:$B$876='Input Data'!$C$12,ROW(Lookup_PestUse!$B$1:$B$876)),ROW(Lookup_PestUse!1134:1134)),1))</f>
        <v/>
      </c>
    </row>
    <row r="1049" spans="1:1" x14ac:dyDescent="0.2">
      <c r="A1049" s="159" t="str">
        <f t="array" ref="A1049">IF(ISERROR(INDEX(Lookup_PestUse!$A$1:$D$876,SMALL(IF(Lookup_PestUse!$B$1:$B$876='Input Data'!$C$12,ROW(Lookup_PestUse!$B$1:$B$876)),ROW(Lookup_PestUse!1135:1135)),1)),"",INDEX(Lookup_PestUse!$A$1:$B$876,SMALL(IF(Lookup_PestUse!$B$1:$B$876='Input Data'!$C$12,ROW(Lookup_PestUse!$B$1:$B$876)),ROW(Lookup_PestUse!1135:1135)),1))</f>
        <v/>
      </c>
    </row>
    <row r="1050" spans="1:1" x14ac:dyDescent="0.2">
      <c r="A1050" s="159" t="str">
        <f t="array" ref="A1050">IF(ISERROR(INDEX(Lookup_PestUse!$A$1:$D$876,SMALL(IF(Lookup_PestUse!$B$1:$B$876='Input Data'!$C$12,ROW(Lookup_PestUse!$B$1:$B$876)),ROW(Lookup_PestUse!1136:1136)),1)),"",INDEX(Lookup_PestUse!$A$1:$B$876,SMALL(IF(Lookup_PestUse!$B$1:$B$876='Input Data'!$C$12,ROW(Lookup_PestUse!$B$1:$B$876)),ROW(Lookup_PestUse!1136:1136)),1))</f>
        <v/>
      </c>
    </row>
    <row r="1051" spans="1:1" x14ac:dyDescent="0.2">
      <c r="A1051" s="159" t="str">
        <f t="array" ref="A1051">IF(ISERROR(INDEX(Lookup_PestUse!$A$1:$D$876,SMALL(IF(Lookup_PestUse!$B$1:$B$876='Input Data'!$C$12,ROW(Lookup_PestUse!$B$1:$B$876)),ROW(Lookup_PestUse!1137:1137)),1)),"",INDEX(Lookup_PestUse!$A$1:$B$876,SMALL(IF(Lookup_PestUse!$B$1:$B$876='Input Data'!$C$12,ROW(Lookup_PestUse!$B$1:$B$876)),ROW(Lookup_PestUse!1137:1137)),1))</f>
        <v/>
      </c>
    </row>
    <row r="1052" spans="1:1" x14ac:dyDescent="0.2">
      <c r="A1052" s="159" t="str">
        <f t="array" ref="A1052">IF(ISERROR(INDEX(Lookup_PestUse!$A$1:$D$876,SMALL(IF(Lookup_PestUse!$B$1:$B$876='Input Data'!$C$12,ROW(Lookup_PestUse!$B$1:$B$876)),ROW(Lookup_PestUse!1138:1138)),1)),"",INDEX(Lookup_PestUse!$A$1:$B$876,SMALL(IF(Lookup_PestUse!$B$1:$B$876='Input Data'!$C$12,ROW(Lookup_PestUse!$B$1:$B$876)),ROW(Lookup_PestUse!1138:1138)),1))</f>
        <v/>
      </c>
    </row>
    <row r="1053" spans="1:1" x14ac:dyDescent="0.2">
      <c r="A1053" s="159" t="str">
        <f t="array" ref="A1053">IF(ISERROR(INDEX(Lookup_PestUse!$A$1:$D$876,SMALL(IF(Lookup_PestUse!$B$1:$B$876='Input Data'!$C$12,ROW(Lookup_PestUse!$B$1:$B$876)),ROW(Lookup_PestUse!1139:1139)),1)),"",INDEX(Lookup_PestUse!$A$1:$B$876,SMALL(IF(Lookup_PestUse!$B$1:$B$876='Input Data'!$C$12,ROW(Lookup_PestUse!$B$1:$B$876)),ROW(Lookup_PestUse!1139:1139)),1))</f>
        <v/>
      </c>
    </row>
    <row r="1054" spans="1:1" x14ac:dyDescent="0.2">
      <c r="A1054" s="159" t="str">
        <f t="array" ref="A1054">IF(ISERROR(INDEX(Lookup_PestUse!$A$1:$D$876,SMALL(IF(Lookup_PestUse!$B$1:$B$876='Input Data'!$C$12,ROW(Lookup_PestUse!$B$1:$B$876)),ROW(Lookup_PestUse!1140:1140)),1)),"",INDEX(Lookup_PestUse!$A$1:$B$876,SMALL(IF(Lookup_PestUse!$B$1:$B$876='Input Data'!$C$12,ROW(Lookup_PestUse!$B$1:$B$876)),ROW(Lookup_PestUse!1140:1140)),1))</f>
        <v/>
      </c>
    </row>
    <row r="1055" spans="1:1" x14ac:dyDescent="0.2">
      <c r="A1055" s="159" t="str">
        <f t="array" ref="A1055">IF(ISERROR(INDEX(Lookup_PestUse!$A$1:$D$876,SMALL(IF(Lookup_PestUse!$B$1:$B$876='Input Data'!$C$12,ROW(Lookup_PestUse!$B$1:$B$876)),ROW(Lookup_PestUse!1141:1141)),1)),"",INDEX(Lookup_PestUse!$A$1:$B$876,SMALL(IF(Lookup_PestUse!$B$1:$B$876='Input Data'!$C$12,ROW(Lookup_PestUse!$B$1:$B$876)),ROW(Lookup_PestUse!1141:1141)),1))</f>
        <v/>
      </c>
    </row>
    <row r="1056" spans="1:1" x14ac:dyDescent="0.2">
      <c r="A1056" s="159" t="str">
        <f t="array" ref="A1056">IF(ISERROR(INDEX(Lookup_PestUse!$A$1:$D$876,SMALL(IF(Lookup_PestUse!$B$1:$B$876='Input Data'!$C$12,ROW(Lookup_PestUse!$B$1:$B$876)),ROW(Lookup_PestUse!1142:1142)),1)),"",INDEX(Lookup_PestUse!$A$1:$B$876,SMALL(IF(Lookup_PestUse!$B$1:$B$876='Input Data'!$C$12,ROW(Lookup_PestUse!$B$1:$B$876)),ROW(Lookup_PestUse!1142:1142)),1))</f>
        <v/>
      </c>
    </row>
    <row r="1057" spans="1:1" x14ac:dyDescent="0.2">
      <c r="A1057" s="159" t="str">
        <f t="array" ref="A1057">IF(ISERROR(INDEX(Lookup_PestUse!$A$1:$D$876,SMALL(IF(Lookup_PestUse!$B$1:$B$876='Input Data'!$C$12,ROW(Lookup_PestUse!$B$1:$B$876)),ROW(Lookup_PestUse!1143:1143)),1)),"",INDEX(Lookup_PestUse!$A$1:$B$876,SMALL(IF(Lookup_PestUse!$B$1:$B$876='Input Data'!$C$12,ROW(Lookup_PestUse!$B$1:$B$876)),ROW(Lookup_PestUse!1143:1143)),1))</f>
        <v/>
      </c>
    </row>
    <row r="1058" spans="1:1" x14ac:dyDescent="0.2">
      <c r="A1058" s="159" t="str">
        <f t="array" ref="A1058">IF(ISERROR(INDEX(Lookup_PestUse!$A$1:$D$876,SMALL(IF(Lookup_PestUse!$B$1:$B$876='Input Data'!$C$12,ROW(Lookup_PestUse!$B$1:$B$876)),ROW(Lookup_PestUse!1144:1144)),1)),"",INDEX(Lookup_PestUse!$A$1:$B$876,SMALL(IF(Lookup_PestUse!$B$1:$B$876='Input Data'!$C$12,ROW(Lookup_PestUse!$B$1:$B$876)),ROW(Lookup_PestUse!1144:1144)),1))</f>
        <v/>
      </c>
    </row>
    <row r="1059" spans="1:1" x14ac:dyDescent="0.2">
      <c r="A1059" s="159" t="str">
        <f t="array" ref="A1059">IF(ISERROR(INDEX(Lookup_PestUse!$A$1:$D$876,SMALL(IF(Lookup_PestUse!$B$1:$B$876='Input Data'!$C$12,ROW(Lookup_PestUse!$B$1:$B$876)),ROW(Lookup_PestUse!1145:1145)),1)),"",INDEX(Lookup_PestUse!$A$1:$B$876,SMALL(IF(Lookup_PestUse!$B$1:$B$876='Input Data'!$C$12,ROW(Lookup_PestUse!$B$1:$B$876)),ROW(Lookup_PestUse!1145:1145)),1))</f>
        <v/>
      </c>
    </row>
    <row r="1060" spans="1:1" x14ac:dyDescent="0.2">
      <c r="A1060" s="159" t="str">
        <f t="array" ref="A1060">IF(ISERROR(INDEX(Lookup_PestUse!$A$1:$D$876,SMALL(IF(Lookup_PestUse!$B$1:$B$876='Input Data'!$C$12,ROW(Lookup_PestUse!$B$1:$B$876)),ROW(Lookup_PestUse!1146:1146)),1)),"",INDEX(Lookup_PestUse!$A$1:$B$876,SMALL(IF(Lookup_PestUse!$B$1:$B$876='Input Data'!$C$12,ROW(Lookup_PestUse!$B$1:$B$876)),ROW(Lookup_PestUse!1146:1146)),1))</f>
        <v/>
      </c>
    </row>
    <row r="1061" spans="1:1" x14ac:dyDescent="0.2">
      <c r="A1061" s="159" t="str">
        <f t="array" ref="A1061">IF(ISERROR(INDEX(Lookup_PestUse!$A$1:$D$876,SMALL(IF(Lookup_PestUse!$B$1:$B$876='Input Data'!$C$12,ROW(Lookup_PestUse!$B$1:$B$876)),ROW(Lookup_PestUse!1147:1147)),1)),"",INDEX(Lookup_PestUse!$A$1:$B$876,SMALL(IF(Lookup_PestUse!$B$1:$B$876='Input Data'!$C$12,ROW(Lookup_PestUse!$B$1:$B$876)),ROW(Lookup_PestUse!1147:1147)),1))</f>
        <v/>
      </c>
    </row>
    <row r="1062" spans="1:1" x14ac:dyDescent="0.2">
      <c r="A1062" s="159" t="str">
        <f t="array" ref="A1062">IF(ISERROR(INDEX(Lookup_PestUse!$A$1:$D$876,SMALL(IF(Lookup_PestUse!$B$1:$B$876='Input Data'!$C$12,ROW(Lookup_PestUse!$B$1:$B$876)),ROW(Lookup_PestUse!1148:1148)),1)),"",INDEX(Lookup_PestUse!$A$1:$B$876,SMALL(IF(Lookup_PestUse!$B$1:$B$876='Input Data'!$C$12,ROW(Lookup_PestUse!$B$1:$B$876)),ROW(Lookup_PestUse!1148:1148)),1))</f>
        <v/>
      </c>
    </row>
    <row r="1063" spans="1:1" x14ac:dyDescent="0.2">
      <c r="A1063" s="159" t="str">
        <f t="array" ref="A1063">IF(ISERROR(INDEX(Lookup_PestUse!$A$1:$D$876,SMALL(IF(Lookup_PestUse!$B$1:$B$876='Input Data'!$C$12,ROW(Lookup_PestUse!$B$1:$B$876)),ROW(Lookup_PestUse!1149:1149)),1)),"",INDEX(Lookup_PestUse!$A$1:$B$876,SMALL(IF(Lookup_PestUse!$B$1:$B$876='Input Data'!$C$12,ROW(Lookup_PestUse!$B$1:$B$876)),ROW(Lookup_PestUse!1149:1149)),1))</f>
        <v/>
      </c>
    </row>
    <row r="1064" spans="1:1" x14ac:dyDescent="0.2">
      <c r="A1064" s="159" t="str">
        <f t="array" ref="A1064">IF(ISERROR(INDEX(Lookup_PestUse!$A$1:$D$876,SMALL(IF(Lookup_PestUse!$B$1:$B$876='Input Data'!$C$12,ROW(Lookup_PestUse!$B$1:$B$876)),ROW(Lookup_PestUse!1150:1150)),1)),"",INDEX(Lookup_PestUse!$A$1:$B$876,SMALL(IF(Lookup_PestUse!$B$1:$B$876='Input Data'!$C$12,ROW(Lookup_PestUse!$B$1:$B$876)),ROW(Lookup_PestUse!1150:1150)),1))</f>
        <v/>
      </c>
    </row>
    <row r="1065" spans="1:1" x14ac:dyDescent="0.2">
      <c r="A1065" s="159" t="str">
        <f t="array" ref="A1065">IF(ISERROR(INDEX(Lookup_PestUse!$A$1:$D$876,SMALL(IF(Lookup_PestUse!$B$1:$B$876='Input Data'!$C$12,ROW(Lookup_PestUse!$B$1:$B$876)),ROW(Lookup_PestUse!1151:1151)),1)),"",INDEX(Lookup_PestUse!$A$1:$B$876,SMALL(IF(Lookup_PestUse!$B$1:$B$876='Input Data'!$C$12,ROW(Lookup_PestUse!$B$1:$B$876)),ROW(Lookup_PestUse!1151:1151)),1))</f>
        <v/>
      </c>
    </row>
    <row r="1066" spans="1:1" x14ac:dyDescent="0.2">
      <c r="A1066" s="159" t="str">
        <f t="array" ref="A1066">IF(ISERROR(INDEX(Lookup_PestUse!$A$1:$D$876,SMALL(IF(Lookup_PestUse!$B$1:$B$876='Input Data'!$C$12,ROW(Lookup_PestUse!$B$1:$B$876)),ROW(Lookup_PestUse!1152:1152)),1)),"",INDEX(Lookup_PestUse!$A$1:$B$876,SMALL(IF(Lookup_PestUse!$B$1:$B$876='Input Data'!$C$12,ROW(Lookup_PestUse!$B$1:$B$876)),ROW(Lookup_PestUse!1152:1152)),1))</f>
        <v/>
      </c>
    </row>
    <row r="1067" spans="1:1" x14ac:dyDescent="0.2">
      <c r="A1067" s="159" t="str">
        <f t="array" ref="A1067">IF(ISERROR(INDEX(Lookup_PestUse!$A$1:$D$876,SMALL(IF(Lookup_PestUse!$B$1:$B$876='Input Data'!$C$12,ROW(Lookup_PestUse!$B$1:$B$876)),ROW(Lookup_PestUse!1153:1153)),1)),"",INDEX(Lookup_PestUse!$A$1:$B$876,SMALL(IF(Lookup_PestUse!$B$1:$B$876='Input Data'!$C$12,ROW(Lookup_PestUse!$B$1:$B$876)),ROW(Lookup_PestUse!1153:1153)),1))</f>
        <v/>
      </c>
    </row>
    <row r="1068" spans="1:1" x14ac:dyDescent="0.2">
      <c r="A1068" s="159" t="str">
        <f t="array" ref="A1068">IF(ISERROR(INDEX(Lookup_PestUse!$A$1:$D$876,SMALL(IF(Lookup_PestUse!$B$1:$B$876='Input Data'!$C$12,ROW(Lookup_PestUse!$B$1:$B$876)),ROW(Lookup_PestUse!1154:1154)),1)),"",INDEX(Lookup_PestUse!$A$1:$B$876,SMALL(IF(Lookup_PestUse!$B$1:$B$876='Input Data'!$C$12,ROW(Lookup_PestUse!$B$1:$B$876)),ROW(Lookup_PestUse!1154:1154)),1))</f>
        <v/>
      </c>
    </row>
    <row r="1069" spans="1:1" x14ac:dyDescent="0.2">
      <c r="A1069" s="159" t="str">
        <f t="array" ref="A1069">IF(ISERROR(INDEX(Lookup_PestUse!$A$1:$D$876,SMALL(IF(Lookup_PestUse!$B$1:$B$876='Input Data'!$C$12,ROW(Lookup_PestUse!$B$1:$B$876)),ROW(Lookup_PestUse!1155:1155)),1)),"",INDEX(Lookup_PestUse!$A$1:$B$876,SMALL(IF(Lookup_PestUse!$B$1:$B$876='Input Data'!$C$12,ROW(Lookup_PestUse!$B$1:$B$876)),ROW(Lookup_PestUse!1155:1155)),1))</f>
        <v/>
      </c>
    </row>
    <row r="1070" spans="1:1" x14ac:dyDescent="0.2">
      <c r="A1070" s="159" t="str">
        <f t="array" ref="A1070">IF(ISERROR(INDEX(Lookup_PestUse!$A$1:$D$876,SMALL(IF(Lookup_PestUse!$B$1:$B$876='Input Data'!$C$12,ROW(Lookup_PestUse!$B$1:$B$876)),ROW(Lookup_PestUse!1156:1156)),1)),"",INDEX(Lookup_PestUse!$A$1:$B$876,SMALL(IF(Lookup_PestUse!$B$1:$B$876='Input Data'!$C$12,ROW(Lookup_PestUse!$B$1:$B$876)),ROW(Lookup_PestUse!1156:1156)),1))</f>
        <v/>
      </c>
    </row>
    <row r="1071" spans="1:1" x14ac:dyDescent="0.2">
      <c r="A1071" s="159" t="str">
        <f t="array" ref="A1071">IF(ISERROR(INDEX(Lookup_PestUse!$A$1:$D$876,SMALL(IF(Lookup_PestUse!$B$1:$B$876='Input Data'!$C$12,ROW(Lookup_PestUse!$B$1:$B$876)),ROW(Lookup_PestUse!1157:1157)),1)),"",INDEX(Lookup_PestUse!$A$1:$B$876,SMALL(IF(Lookup_PestUse!$B$1:$B$876='Input Data'!$C$12,ROW(Lookup_PestUse!$B$1:$B$876)),ROW(Lookup_PestUse!1157:1157)),1))</f>
        <v/>
      </c>
    </row>
    <row r="1072" spans="1:1" x14ac:dyDescent="0.2">
      <c r="A1072" s="159" t="str">
        <f t="array" ref="A1072">IF(ISERROR(INDEX(Lookup_PestUse!$A$1:$D$876,SMALL(IF(Lookup_PestUse!$B$1:$B$876='Input Data'!$C$12,ROW(Lookup_PestUse!$B$1:$B$876)),ROW(Lookup_PestUse!1158:1158)),1)),"",INDEX(Lookup_PestUse!$A$1:$B$876,SMALL(IF(Lookup_PestUse!$B$1:$B$876='Input Data'!$C$12,ROW(Lookup_PestUse!$B$1:$B$876)),ROW(Lookup_PestUse!1158:1158)),1))</f>
        <v/>
      </c>
    </row>
    <row r="1073" spans="1:1" x14ac:dyDescent="0.2">
      <c r="A1073" s="159" t="str">
        <f t="array" ref="A1073">IF(ISERROR(INDEX(Lookup_PestUse!$A$1:$D$876,SMALL(IF(Lookup_PestUse!$B$1:$B$876='Input Data'!$C$12,ROW(Lookup_PestUse!$B$1:$B$876)),ROW(Lookup_PestUse!1159:1159)),1)),"",INDEX(Lookup_PestUse!$A$1:$B$876,SMALL(IF(Lookup_PestUse!$B$1:$B$876='Input Data'!$C$12,ROW(Lookup_PestUse!$B$1:$B$876)),ROW(Lookup_PestUse!1159:1159)),1))</f>
        <v/>
      </c>
    </row>
    <row r="1074" spans="1:1" x14ac:dyDescent="0.2">
      <c r="A1074" s="159" t="str">
        <f t="array" ref="A1074">IF(ISERROR(INDEX(Lookup_PestUse!$A$1:$D$876,SMALL(IF(Lookup_PestUse!$B$1:$B$876='Input Data'!$C$12,ROW(Lookup_PestUse!$B$1:$B$876)),ROW(Lookup_PestUse!1160:1160)),1)),"",INDEX(Lookup_PestUse!$A$1:$B$876,SMALL(IF(Lookup_PestUse!$B$1:$B$876='Input Data'!$C$12,ROW(Lookup_PestUse!$B$1:$B$876)),ROW(Lookup_PestUse!1160:1160)),1))</f>
        <v/>
      </c>
    </row>
    <row r="1075" spans="1:1" x14ac:dyDescent="0.2">
      <c r="A1075" s="159" t="str">
        <f t="array" ref="A1075">IF(ISERROR(INDEX(Lookup_PestUse!$A$1:$D$876,SMALL(IF(Lookup_PestUse!$B$1:$B$876='Input Data'!$C$12,ROW(Lookup_PestUse!$B$1:$B$876)),ROW(Lookup_PestUse!1161:1161)),1)),"",INDEX(Lookup_PestUse!$A$1:$B$876,SMALL(IF(Lookup_PestUse!$B$1:$B$876='Input Data'!$C$12,ROW(Lookup_PestUse!$B$1:$B$876)),ROW(Lookup_PestUse!1161:1161)),1))</f>
        <v/>
      </c>
    </row>
    <row r="1076" spans="1:1" x14ac:dyDescent="0.2">
      <c r="A1076" s="159" t="str">
        <f t="array" ref="A1076">IF(ISERROR(INDEX(Lookup_PestUse!$A$1:$D$876,SMALL(IF(Lookup_PestUse!$B$1:$B$876='Input Data'!$C$12,ROW(Lookup_PestUse!$B$1:$B$876)),ROW(Lookup_PestUse!1162:1162)),1)),"",INDEX(Lookup_PestUse!$A$1:$B$876,SMALL(IF(Lookup_PestUse!$B$1:$B$876='Input Data'!$C$12,ROW(Lookup_PestUse!$B$1:$B$876)),ROW(Lookup_PestUse!1162:1162)),1))</f>
        <v/>
      </c>
    </row>
    <row r="1077" spans="1:1" x14ac:dyDescent="0.2">
      <c r="A1077" s="159" t="str">
        <f t="array" ref="A1077">IF(ISERROR(INDEX(Lookup_PestUse!$A$1:$D$876,SMALL(IF(Lookup_PestUse!$B$1:$B$876='Input Data'!$C$12,ROW(Lookup_PestUse!$B$1:$B$876)),ROW(Lookup_PestUse!1163:1163)),1)),"",INDEX(Lookup_PestUse!$A$1:$B$876,SMALL(IF(Lookup_PestUse!$B$1:$B$876='Input Data'!$C$12,ROW(Lookup_PestUse!$B$1:$B$876)),ROW(Lookup_PestUse!1163:1163)),1))</f>
        <v/>
      </c>
    </row>
    <row r="1078" spans="1:1" x14ac:dyDescent="0.2">
      <c r="A1078" s="159" t="str">
        <f t="array" ref="A1078">IF(ISERROR(INDEX(Lookup_PestUse!$A$1:$D$876,SMALL(IF(Lookup_PestUse!$B$1:$B$876='Input Data'!$C$12,ROW(Lookup_PestUse!$B$1:$B$876)),ROW(Lookup_PestUse!1164:1164)),1)),"",INDEX(Lookup_PestUse!$A$1:$B$876,SMALL(IF(Lookup_PestUse!$B$1:$B$876='Input Data'!$C$12,ROW(Lookup_PestUse!$B$1:$B$876)),ROW(Lookup_PestUse!1164:1164)),1))</f>
        <v/>
      </c>
    </row>
    <row r="1079" spans="1:1" x14ac:dyDescent="0.2">
      <c r="A1079" s="159" t="str">
        <f t="array" ref="A1079">IF(ISERROR(INDEX(Lookup_PestUse!$A$1:$D$876,SMALL(IF(Lookup_PestUse!$B$1:$B$876='Input Data'!$C$12,ROW(Lookup_PestUse!$B$1:$B$876)),ROW(Lookup_PestUse!1165:1165)),1)),"",INDEX(Lookup_PestUse!$A$1:$B$876,SMALL(IF(Lookup_PestUse!$B$1:$B$876='Input Data'!$C$12,ROW(Lookup_PestUse!$B$1:$B$876)),ROW(Lookup_PestUse!1165:1165)),1))</f>
        <v/>
      </c>
    </row>
    <row r="1080" spans="1:1" x14ac:dyDescent="0.2">
      <c r="A1080" s="159" t="str">
        <f t="array" ref="A1080">IF(ISERROR(INDEX(Lookup_PestUse!$A$1:$D$876,SMALL(IF(Lookup_PestUse!$B$1:$B$876='Input Data'!$C$12,ROW(Lookup_PestUse!$B$1:$B$876)),ROW(Lookup_PestUse!1166:1166)),1)),"",INDEX(Lookup_PestUse!$A$1:$B$876,SMALL(IF(Lookup_PestUse!$B$1:$B$876='Input Data'!$C$12,ROW(Lookup_PestUse!$B$1:$B$876)),ROW(Lookup_PestUse!1166:1166)),1))</f>
        <v/>
      </c>
    </row>
    <row r="1081" spans="1:1" x14ac:dyDescent="0.2">
      <c r="A1081" s="159" t="str">
        <f t="array" ref="A1081">IF(ISERROR(INDEX(Lookup_PestUse!$A$1:$D$876,SMALL(IF(Lookup_PestUse!$B$1:$B$876='Input Data'!$C$12,ROW(Lookup_PestUse!$B$1:$B$876)),ROW(Lookup_PestUse!1167:1167)),1)),"",INDEX(Lookup_PestUse!$A$1:$B$876,SMALL(IF(Lookup_PestUse!$B$1:$B$876='Input Data'!$C$12,ROW(Lookup_PestUse!$B$1:$B$876)),ROW(Lookup_PestUse!1167:1167)),1))</f>
        <v/>
      </c>
    </row>
    <row r="1082" spans="1:1" x14ac:dyDescent="0.2">
      <c r="A1082" s="159" t="str">
        <f t="array" ref="A1082">IF(ISERROR(INDEX(Lookup_PestUse!$A$1:$D$876,SMALL(IF(Lookup_PestUse!$B$1:$B$876='Input Data'!$C$12,ROW(Lookup_PestUse!$B$1:$B$876)),ROW(Lookup_PestUse!1168:1168)),1)),"",INDEX(Lookup_PestUse!$A$1:$B$876,SMALL(IF(Lookup_PestUse!$B$1:$B$876='Input Data'!$C$12,ROW(Lookup_PestUse!$B$1:$B$876)),ROW(Lookup_PestUse!1168:1168)),1))</f>
        <v/>
      </c>
    </row>
    <row r="1083" spans="1:1" x14ac:dyDescent="0.2">
      <c r="A1083" s="159" t="str">
        <f t="array" ref="A1083">IF(ISERROR(INDEX(Lookup_PestUse!$A$1:$D$876,SMALL(IF(Lookup_PestUse!$B$1:$B$876='Input Data'!$C$12,ROW(Lookup_PestUse!$B$1:$B$876)),ROW(Lookup_PestUse!1169:1169)),1)),"",INDEX(Lookup_PestUse!$A$1:$B$876,SMALL(IF(Lookup_PestUse!$B$1:$B$876='Input Data'!$C$12,ROW(Lookup_PestUse!$B$1:$B$876)),ROW(Lookup_PestUse!1169:1169)),1))</f>
        <v/>
      </c>
    </row>
    <row r="1084" spans="1:1" x14ac:dyDescent="0.2">
      <c r="A1084" s="159" t="str">
        <f t="array" ref="A1084">IF(ISERROR(INDEX(Lookup_PestUse!$A$1:$D$876,SMALL(IF(Lookup_PestUse!$B$1:$B$876='Input Data'!$C$12,ROW(Lookup_PestUse!$B$1:$B$876)),ROW(Lookup_PestUse!1170:1170)),1)),"",INDEX(Lookup_PestUse!$A$1:$B$876,SMALL(IF(Lookup_PestUse!$B$1:$B$876='Input Data'!$C$12,ROW(Lookup_PestUse!$B$1:$B$876)),ROW(Lookup_PestUse!1170:1170)),1))</f>
        <v/>
      </c>
    </row>
    <row r="1085" spans="1:1" x14ac:dyDescent="0.2">
      <c r="A1085" s="159" t="str">
        <f t="array" ref="A1085">IF(ISERROR(INDEX(Lookup_PestUse!$A$1:$D$876,SMALL(IF(Lookup_PestUse!$B$1:$B$876='Input Data'!$C$12,ROW(Lookup_PestUse!$B$1:$B$876)),ROW(Lookup_PestUse!1171:1171)),1)),"",INDEX(Lookup_PestUse!$A$1:$B$876,SMALL(IF(Lookup_PestUse!$B$1:$B$876='Input Data'!$C$12,ROW(Lookup_PestUse!$B$1:$B$876)),ROW(Lookup_PestUse!1171:1171)),1))</f>
        <v/>
      </c>
    </row>
    <row r="1086" spans="1:1" x14ac:dyDescent="0.2">
      <c r="A1086" s="159" t="str">
        <f t="array" ref="A1086">IF(ISERROR(INDEX(Lookup_PestUse!$A$1:$D$876,SMALL(IF(Lookup_PestUse!$B$1:$B$876='Input Data'!$C$12,ROW(Lookup_PestUse!$B$1:$B$876)),ROW(Lookup_PestUse!1172:1172)),1)),"",INDEX(Lookup_PestUse!$A$1:$B$876,SMALL(IF(Lookup_PestUse!$B$1:$B$876='Input Data'!$C$12,ROW(Lookup_PestUse!$B$1:$B$876)),ROW(Lookup_PestUse!1172:1172)),1))</f>
        <v/>
      </c>
    </row>
    <row r="1087" spans="1:1" x14ac:dyDescent="0.2">
      <c r="A1087" s="159" t="str">
        <f t="array" ref="A1087">IF(ISERROR(INDEX(Lookup_PestUse!$A$1:$D$876,SMALL(IF(Lookup_PestUse!$B$1:$B$876='Input Data'!$C$12,ROW(Lookup_PestUse!$B$1:$B$876)),ROW(Lookup_PestUse!1173:1173)),1)),"",INDEX(Lookup_PestUse!$A$1:$B$876,SMALL(IF(Lookup_PestUse!$B$1:$B$876='Input Data'!$C$12,ROW(Lookup_PestUse!$B$1:$B$876)),ROW(Lookup_PestUse!1173:1173)),1))</f>
        <v/>
      </c>
    </row>
    <row r="1088" spans="1:1" x14ac:dyDescent="0.2">
      <c r="A1088" s="159" t="str">
        <f t="array" ref="A1088">IF(ISERROR(INDEX(Lookup_PestUse!$A$1:$D$876,SMALL(IF(Lookup_PestUse!$B$1:$B$876='Input Data'!$C$12,ROW(Lookup_PestUse!$B$1:$B$876)),ROW(Lookup_PestUse!1174:1174)),1)),"",INDEX(Lookup_PestUse!$A$1:$B$876,SMALL(IF(Lookup_PestUse!$B$1:$B$876='Input Data'!$C$12,ROW(Lookup_PestUse!$B$1:$B$876)),ROW(Lookup_PestUse!1174:1174)),1))</f>
        <v/>
      </c>
    </row>
    <row r="1089" spans="1:1" x14ac:dyDescent="0.2">
      <c r="A1089" s="159" t="str">
        <f t="array" ref="A1089">IF(ISERROR(INDEX(Lookup_PestUse!$A$1:$D$876,SMALL(IF(Lookup_PestUse!$B$1:$B$876='Input Data'!$C$12,ROW(Lookup_PestUse!$B$1:$B$876)),ROW(Lookup_PestUse!1175:1175)),1)),"",INDEX(Lookup_PestUse!$A$1:$B$876,SMALL(IF(Lookup_PestUse!$B$1:$B$876='Input Data'!$C$12,ROW(Lookup_PestUse!$B$1:$B$876)),ROW(Lookup_PestUse!1175:1175)),1))</f>
        <v/>
      </c>
    </row>
    <row r="1090" spans="1:1" x14ac:dyDescent="0.2">
      <c r="A1090" s="159" t="str">
        <f t="array" ref="A1090">IF(ISERROR(INDEX(Lookup_PestUse!$A$1:$D$876,SMALL(IF(Lookup_PestUse!$B$1:$B$876='Input Data'!$C$12,ROW(Lookup_PestUse!$B$1:$B$876)),ROW(Lookup_PestUse!1176:1176)),1)),"",INDEX(Lookup_PestUse!$A$1:$B$876,SMALL(IF(Lookup_PestUse!$B$1:$B$876='Input Data'!$C$12,ROW(Lookup_PestUse!$B$1:$B$876)),ROW(Lookup_PestUse!1176:1176)),1))</f>
        <v/>
      </c>
    </row>
    <row r="1091" spans="1:1" x14ac:dyDescent="0.2">
      <c r="A1091" s="159" t="str">
        <f t="array" ref="A1091">IF(ISERROR(INDEX(Lookup_PestUse!$A$1:$D$876,SMALL(IF(Lookup_PestUse!$B$1:$B$876='Input Data'!$C$12,ROW(Lookup_PestUse!$B$1:$B$876)),ROW(Lookup_PestUse!1177:1177)),1)),"",INDEX(Lookup_PestUse!$A$1:$B$876,SMALL(IF(Lookup_PestUse!$B$1:$B$876='Input Data'!$C$12,ROW(Lookup_PestUse!$B$1:$B$876)),ROW(Lookup_PestUse!1177:1177)),1))</f>
        <v/>
      </c>
    </row>
    <row r="1092" spans="1:1" x14ac:dyDescent="0.2">
      <c r="A1092" s="159" t="str">
        <f t="array" ref="A1092">IF(ISERROR(INDEX(Lookup_PestUse!$A$1:$D$876,SMALL(IF(Lookup_PestUse!$B$1:$B$876='Input Data'!$C$12,ROW(Lookup_PestUse!$B$1:$B$876)),ROW(Lookup_PestUse!1178:1178)),1)),"",INDEX(Lookup_PestUse!$A$1:$B$876,SMALL(IF(Lookup_PestUse!$B$1:$B$876='Input Data'!$C$12,ROW(Lookup_PestUse!$B$1:$B$876)),ROW(Lookup_PestUse!1178:1178)),1))</f>
        <v/>
      </c>
    </row>
    <row r="1093" spans="1:1" x14ac:dyDescent="0.2">
      <c r="A1093" s="159" t="str">
        <f t="array" ref="A1093">IF(ISERROR(INDEX(Lookup_PestUse!$A$1:$D$876,SMALL(IF(Lookup_PestUse!$B$1:$B$876='Input Data'!$C$12,ROW(Lookup_PestUse!$B$1:$B$876)),ROW(Lookup_PestUse!1179:1179)),1)),"",INDEX(Lookup_PestUse!$A$1:$B$876,SMALL(IF(Lookup_PestUse!$B$1:$B$876='Input Data'!$C$12,ROW(Lookup_PestUse!$B$1:$B$876)),ROW(Lookup_PestUse!1179:1179)),1))</f>
        <v/>
      </c>
    </row>
    <row r="1094" spans="1:1" x14ac:dyDescent="0.2">
      <c r="A1094" s="159" t="str">
        <f t="array" ref="A1094">IF(ISERROR(INDEX(Lookup_PestUse!$A$1:$D$876,SMALL(IF(Lookup_PestUse!$B$1:$B$876='Input Data'!$C$12,ROW(Lookup_PestUse!$B$1:$B$876)),ROW(Lookup_PestUse!1180:1180)),1)),"",INDEX(Lookup_PestUse!$A$1:$B$876,SMALL(IF(Lookup_PestUse!$B$1:$B$876='Input Data'!$C$12,ROW(Lookup_PestUse!$B$1:$B$876)),ROW(Lookup_PestUse!1180:1180)),1))</f>
        <v/>
      </c>
    </row>
    <row r="1095" spans="1:1" x14ac:dyDescent="0.2">
      <c r="A1095" s="159" t="str">
        <f t="array" ref="A1095">IF(ISERROR(INDEX(Lookup_PestUse!$A$1:$D$876,SMALL(IF(Lookup_PestUse!$B$1:$B$876='Input Data'!$C$12,ROW(Lookup_PestUse!$B$1:$B$876)),ROW(Lookup_PestUse!1181:1181)),1)),"",INDEX(Lookup_PestUse!$A$1:$B$876,SMALL(IF(Lookup_PestUse!$B$1:$B$876='Input Data'!$C$12,ROW(Lookup_PestUse!$B$1:$B$876)),ROW(Lookup_PestUse!1181:1181)),1))</f>
        <v/>
      </c>
    </row>
    <row r="1096" spans="1:1" x14ac:dyDescent="0.2">
      <c r="A1096" s="159" t="str">
        <f t="array" ref="A1096">IF(ISERROR(INDEX(Lookup_PestUse!$A$1:$D$876,SMALL(IF(Lookup_PestUse!$B$1:$B$876='Input Data'!$C$12,ROW(Lookup_PestUse!$B$1:$B$876)),ROW(Lookup_PestUse!1182:1182)),1)),"",INDEX(Lookup_PestUse!$A$1:$B$876,SMALL(IF(Lookup_PestUse!$B$1:$B$876='Input Data'!$C$12,ROW(Lookup_PestUse!$B$1:$B$876)),ROW(Lookup_PestUse!1182:1182)),1))</f>
        <v/>
      </c>
    </row>
    <row r="1097" spans="1:1" x14ac:dyDescent="0.2">
      <c r="A1097" s="159" t="str">
        <f t="array" ref="A1097">IF(ISERROR(INDEX(Lookup_PestUse!$A$1:$D$876,SMALL(IF(Lookup_PestUse!$B$1:$B$876='Input Data'!$C$12,ROW(Lookup_PestUse!$B$1:$B$876)),ROW(Lookup_PestUse!1183:1183)),1)),"",INDEX(Lookup_PestUse!$A$1:$B$876,SMALL(IF(Lookup_PestUse!$B$1:$B$876='Input Data'!$C$12,ROW(Lookup_PestUse!$B$1:$B$876)),ROW(Lookup_PestUse!1183:1183)),1))</f>
        <v/>
      </c>
    </row>
    <row r="1098" spans="1:1" x14ac:dyDescent="0.2">
      <c r="A1098" s="159" t="str">
        <f t="array" ref="A1098">IF(ISERROR(INDEX(Lookup_PestUse!$A$1:$D$876,SMALL(IF(Lookup_PestUse!$B$1:$B$876='Input Data'!$C$12,ROW(Lookup_PestUse!$B$1:$B$876)),ROW(Lookup_PestUse!1184:1184)),1)),"",INDEX(Lookup_PestUse!$A$1:$B$876,SMALL(IF(Lookup_PestUse!$B$1:$B$876='Input Data'!$C$12,ROW(Lookup_PestUse!$B$1:$B$876)),ROW(Lookup_PestUse!1184:1184)),1))</f>
        <v/>
      </c>
    </row>
    <row r="1099" spans="1:1" x14ac:dyDescent="0.2">
      <c r="A1099" s="159" t="str">
        <f t="array" ref="A1099">IF(ISERROR(INDEX(Lookup_PestUse!$A$1:$D$876,SMALL(IF(Lookup_PestUse!$B$1:$B$876='Input Data'!$C$12,ROW(Lookup_PestUse!$B$1:$B$876)),ROW(Lookup_PestUse!1185:1185)),1)),"",INDEX(Lookup_PestUse!$A$1:$B$876,SMALL(IF(Lookup_PestUse!$B$1:$B$876='Input Data'!$C$12,ROW(Lookup_PestUse!$B$1:$B$876)),ROW(Lookup_PestUse!1185:1185)),1))</f>
        <v/>
      </c>
    </row>
    <row r="1100" spans="1:1" x14ac:dyDescent="0.2">
      <c r="A1100" s="159" t="str">
        <f t="array" ref="A1100">IF(ISERROR(INDEX(Lookup_PestUse!$A$1:$D$876,SMALL(IF(Lookup_PestUse!$B$1:$B$876='Input Data'!$C$12,ROW(Lookup_PestUse!$B$1:$B$876)),ROW(Lookup_PestUse!1186:1186)),1)),"",INDEX(Lookup_PestUse!$A$1:$B$876,SMALL(IF(Lookup_PestUse!$B$1:$B$876='Input Data'!$C$12,ROW(Lookup_PestUse!$B$1:$B$876)),ROW(Lookup_PestUse!1186:1186)),1))</f>
        <v/>
      </c>
    </row>
    <row r="1101" spans="1:1" x14ac:dyDescent="0.2">
      <c r="A1101" s="159" t="str">
        <f t="array" ref="A1101">IF(ISERROR(INDEX(Lookup_PestUse!$A$1:$D$876,SMALL(IF(Lookup_PestUse!$B$1:$B$876='Input Data'!$C$12,ROW(Lookup_PestUse!$B$1:$B$876)),ROW(Lookup_PestUse!1187:1187)),1)),"",INDEX(Lookup_PestUse!$A$1:$B$876,SMALL(IF(Lookup_PestUse!$B$1:$B$876='Input Data'!$C$12,ROW(Lookup_PestUse!$B$1:$B$876)),ROW(Lookup_PestUse!1187:1187)),1))</f>
        <v/>
      </c>
    </row>
    <row r="1102" spans="1:1" x14ac:dyDescent="0.2">
      <c r="A1102" s="159" t="str">
        <f t="array" ref="A1102">IF(ISERROR(INDEX(Lookup_PestUse!$A$1:$D$876,SMALL(IF(Lookup_PestUse!$B$1:$B$876='Input Data'!$C$12,ROW(Lookup_PestUse!$B$1:$B$876)),ROW(Lookup_PestUse!1188:1188)),1)),"",INDEX(Lookup_PestUse!$A$1:$B$876,SMALL(IF(Lookup_PestUse!$B$1:$B$876='Input Data'!$C$12,ROW(Lookup_PestUse!$B$1:$B$876)),ROW(Lookup_PestUse!1188:1188)),1))</f>
        <v/>
      </c>
    </row>
    <row r="1103" spans="1:1" x14ac:dyDescent="0.2">
      <c r="A1103" s="159" t="str">
        <f t="array" ref="A1103">IF(ISERROR(INDEX(Lookup_PestUse!$A$1:$D$876,SMALL(IF(Lookup_PestUse!$B$1:$B$876='Input Data'!$C$12,ROW(Lookup_PestUse!$B$1:$B$876)),ROW(Lookup_PestUse!1189:1189)),1)),"",INDEX(Lookup_PestUse!$A$1:$B$876,SMALL(IF(Lookup_PestUse!$B$1:$B$876='Input Data'!$C$12,ROW(Lookup_PestUse!$B$1:$B$876)),ROW(Lookup_PestUse!1189:1189)),1))</f>
        <v/>
      </c>
    </row>
    <row r="1104" spans="1:1" x14ac:dyDescent="0.2">
      <c r="A1104" s="159" t="str">
        <f t="array" ref="A1104">IF(ISERROR(INDEX(Lookup_PestUse!$A$1:$D$876,SMALL(IF(Lookup_PestUse!$B$1:$B$876='Input Data'!$C$12,ROW(Lookup_PestUse!$B$1:$B$876)),ROW(Lookup_PestUse!1190:1190)),1)),"",INDEX(Lookup_PestUse!$A$1:$B$876,SMALL(IF(Lookup_PestUse!$B$1:$B$876='Input Data'!$C$12,ROW(Lookup_PestUse!$B$1:$B$876)),ROW(Lookup_PestUse!1190:1190)),1))</f>
        <v/>
      </c>
    </row>
    <row r="1105" spans="1:1" x14ac:dyDescent="0.2">
      <c r="A1105" s="159" t="str">
        <f t="array" ref="A1105">IF(ISERROR(INDEX(Lookup_PestUse!$A$1:$D$876,SMALL(IF(Lookup_PestUse!$B$1:$B$876='Input Data'!$C$12,ROW(Lookup_PestUse!$B$1:$B$876)),ROW(Lookup_PestUse!1191:1191)),1)),"",INDEX(Lookup_PestUse!$A$1:$B$876,SMALL(IF(Lookup_PestUse!$B$1:$B$876='Input Data'!$C$12,ROW(Lookup_PestUse!$B$1:$B$876)),ROW(Lookup_PestUse!1191:1191)),1))</f>
        <v/>
      </c>
    </row>
    <row r="1106" spans="1:1" x14ac:dyDescent="0.2">
      <c r="A1106" s="159" t="str">
        <f t="array" ref="A1106">IF(ISERROR(INDEX(Lookup_PestUse!$A$1:$D$876,SMALL(IF(Lookup_PestUse!$B$1:$B$876='Input Data'!$C$12,ROW(Lookup_PestUse!$B$1:$B$876)),ROW(Lookup_PestUse!1192:1192)),1)),"",INDEX(Lookup_PestUse!$A$1:$B$876,SMALL(IF(Lookup_PestUse!$B$1:$B$876='Input Data'!$C$12,ROW(Lookup_PestUse!$B$1:$B$876)),ROW(Lookup_PestUse!1192:1192)),1))</f>
        <v/>
      </c>
    </row>
    <row r="1107" spans="1:1" x14ac:dyDescent="0.2">
      <c r="A1107" s="159" t="str">
        <f t="array" ref="A1107">IF(ISERROR(INDEX(Lookup_PestUse!$A$1:$D$876,SMALL(IF(Lookup_PestUse!$B$1:$B$876='Input Data'!$C$12,ROW(Lookup_PestUse!$B$1:$B$876)),ROW(Lookup_PestUse!1193:1193)),1)),"",INDEX(Lookup_PestUse!$A$1:$B$876,SMALL(IF(Lookup_PestUse!$B$1:$B$876='Input Data'!$C$12,ROW(Lookup_PestUse!$B$1:$B$876)),ROW(Lookup_PestUse!1193:1193)),1))</f>
        <v/>
      </c>
    </row>
    <row r="1108" spans="1:1" x14ac:dyDescent="0.2">
      <c r="A1108" s="159" t="str">
        <f t="array" ref="A1108">IF(ISERROR(INDEX(Lookup_PestUse!$A$1:$D$876,SMALL(IF(Lookup_PestUse!$B$1:$B$876='Input Data'!$C$12,ROW(Lookup_PestUse!$B$1:$B$876)),ROW(Lookup_PestUse!1194:1194)),1)),"",INDEX(Lookup_PestUse!$A$1:$B$876,SMALL(IF(Lookup_PestUse!$B$1:$B$876='Input Data'!$C$12,ROW(Lookup_PestUse!$B$1:$B$876)),ROW(Lookup_PestUse!1194:1194)),1))</f>
        <v/>
      </c>
    </row>
    <row r="1109" spans="1:1" x14ac:dyDescent="0.2">
      <c r="A1109" s="159" t="str">
        <f t="array" ref="A1109">IF(ISERROR(INDEX(Lookup_PestUse!$A$1:$D$876,SMALL(IF(Lookup_PestUse!$B$1:$B$876='Input Data'!$C$12,ROW(Lookup_PestUse!$B$1:$B$876)),ROW(Lookup_PestUse!1195:1195)),1)),"",INDEX(Lookup_PestUse!$A$1:$B$876,SMALL(IF(Lookup_PestUse!$B$1:$B$876='Input Data'!$C$12,ROW(Lookup_PestUse!$B$1:$B$876)),ROW(Lookup_PestUse!1195:1195)),1))</f>
        <v/>
      </c>
    </row>
    <row r="1110" spans="1:1" x14ac:dyDescent="0.2">
      <c r="A1110" s="159" t="str">
        <f t="array" ref="A1110">IF(ISERROR(INDEX(Lookup_PestUse!$A$1:$D$876,SMALL(IF(Lookup_PestUse!$B$1:$B$876='Input Data'!$C$12,ROW(Lookup_PestUse!$B$1:$B$876)),ROW(Lookup_PestUse!1196:1196)),1)),"",INDEX(Lookup_PestUse!$A$1:$B$876,SMALL(IF(Lookup_PestUse!$B$1:$B$876='Input Data'!$C$12,ROW(Lookup_PestUse!$B$1:$B$876)),ROW(Lookup_PestUse!1196:1196)),1))</f>
        <v/>
      </c>
    </row>
    <row r="1111" spans="1:1" x14ac:dyDescent="0.2">
      <c r="A1111" s="159" t="str">
        <f t="array" ref="A1111">IF(ISERROR(INDEX(Lookup_PestUse!$A$1:$D$876,SMALL(IF(Lookup_PestUse!$B$1:$B$876='Input Data'!$C$12,ROW(Lookup_PestUse!$B$1:$B$876)),ROW(Lookup_PestUse!1197:1197)),1)),"",INDEX(Lookup_PestUse!$A$1:$B$876,SMALL(IF(Lookup_PestUse!$B$1:$B$876='Input Data'!$C$12,ROW(Lookup_PestUse!$B$1:$B$876)),ROW(Lookup_PestUse!1197:1197)),1))</f>
        <v/>
      </c>
    </row>
    <row r="1112" spans="1:1" x14ac:dyDescent="0.2">
      <c r="A1112" s="159" t="str">
        <f t="array" ref="A1112">IF(ISERROR(INDEX(Lookup_PestUse!$A$1:$D$876,SMALL(IF(Lookup_PestUse!$B$1:$B$876='Input Data'!$C$12,ROW(Lookup_PestUse!$B$1:$B$876)),ROW(Lookup_PestUse!1198:1198)),1)),"",INDEX(Lookup_PestUse!$A$1:$B$876,SMALL(IF(Lookup_PestUse!$B$1:$B$876='Input Data'!$C$12,ROW(Lookup_PestUse!$B$1:$B$876)),ROW(Lookup_PestUse!1198:1198)),1))</f>
        <v/>
      </c>
    </row>
    <row r="1113" spans="1:1" x14ac:dyDescent="0.2">
      <c r="A1113" s="159" t="str">
        <f t="array" ref="A1113">IF(ISERROR(INDEX(Lookup_PestUse!$A$1:$D$876,SMALL(IF(Lookup_PestUse!$B$1:$B$876='Input Data'!$C$12,ROW(Lookup_PestUse!$B$1:$B$876)),ROW(Lookup_PestUse!1199:1199)),1)),"",INDEX(Lookup_PestUse!$A$1:$B$876,SMALL(IF(Lookup_PestUse!$B$1:$B$876='Input Data'!$C$12,ROW(Lookup_PestUse!$B$1:$B$876)),ROW(Lookup_PestUse!1199:1199)),1))</f>
        <v/>
      </c>
    </row>
    <row r="1114" spans="1:1" x14ac:dyDescent="0.2">
      <c r="A1114" s="159" t="str">
        <f t="array" ref="A1114">IF(ISERROR(INDEX(Lookup_PestUse!$A$1:$D$876,SMALL(IF(Lookup_PestUse!$B$1:$B$876='Input Data'!$C$12,ROW(Lookup_PestUse!$B$1:$B$876)),ROW(Lookup_PestUse!1200:1200)),1)),"",INDEX(Lookup_PestUse!$A$1:$B$876,SMALL(IF(Lookup_PestUse!$B$1:$B$876='Input Data'!$C$12,ROW(Lookup_PestUse!$B$1:$B$876)),ROW(Lookup_PestUse!1200:1200)),1))</f>
        <v/>
      </c>
    </row>
    <row r="1115" spans="1:1" x14ac:dyDescent="0.2">
      <c r="A1115" s="159" t="str">
        <f t="array" ref="A1115">IF(ISERROR(INDEX(Lookup_PestUse!$A$1:$D$876,SMALL(IF(Lookup_PestUse!$B$1:$B$876='Input Data'!$C$12,ROW(Lookup_PestUse!$B$1:$B$876)),ROW(Lookup_PestUse!1201:1201)),1)),"",INDEX(Lookup_PestUse!$A$1:$B$876,SMALL(IF(Lookup_PestUse!$B$1:$B$876='Input Data'!$C$12,ROW(Lookup_PestUse!$B$1:$B$876)),ROW(Lookup_PestUse!1201:1201)),1))</f>
        <v/>
      </c>
    </row>
    <row r="1116" spans="1:1" x14ac:dyDescent="0.2">
      <c r="A1116" s="159" t="str">
        <f t="array" ref="A1116">IF(ISERROR(INDEX(Lookup_PestUse!$A$1:$D$876,SMALL(IF(Lookup_PestUse!$B$1:$B$876='Input Data'!$C$12,ROW(Lookup_PestUse!$B$1:$B$876)),ROW(Lookup_PestUse!1202:1202)),1)),"",INDEX(Lookup_PestUse!$A$1:$B$876,SMALL(IF(Lookup_PestUse!$B$1:$B$876='Input Data'!$C$12,ROW(Lookup_PestUse!$B$1:$B$876)),ROW(Lookup_PestUse!1202:1202)),1))</f>
        <v/>
      </c>
    </row>
    <row r="1117" spans="1:1" x14ac:dyDescent="0.2">
      <c r="A1117" s="159" t="str">
        <f t="array" ref="A1117">IF(ISERROR(INDEX(Lookup_PestUse!$A$1:$D$876,SMALL(IF(Lookup_PestUse!$B$1:$B$876='Input Data'!$C$12,ROW(Lookup_PestUse!$B$1:$B$876)),ROW(Lookup_PestUse!1203:1203)),1)),"",INDEX(Lookup_PestUse!$A$1:$B$876,SMALL(IF(Lookup_PestUse!$B$1:$B$876='Input Data'!$C$12,ROW(Lookup_PestUse!$B$1:$B$876)),ROW(Lookup_PestUse!1203:1203)),1))</f>
        <v/>
      </c>
    </row>
    <row r="1118" spans="1:1" x14ac:dyDescent="0.2">
      <c r="A1118" s="159" t="str">
        <f t="array" ref="A1118">IF(ISERROR(INDEX(Lookup_PestUse!$A$1:$D$876,SMALL(IF(Lookup_PestUse!$B$1:$B$876='Input Data'!$C$12,ROW(Lookup_PestUse!$B$1:$B$876)),ROW(Lookup_PestUse!1204:1204)),1)),"",INDEX(Lookup_PestUse!$A$1:$B$876,SMALL(IF(Lookup_PestUse!$B$1:$B$876='Input Data'!$C$12,ROW(Lookup_PestUse!$B$1:$B$876)),ROW(Lookup_PestUse!1204:1204)),1))</f>
        <v/>
      </c>
    </row>
    <row r="1119" spans="1:1" x14ac:dyDescent="0.2">
      <c r="A1119" s="159" t="str">
        <f t="array" ref="A1119">IF(ISERROR(INDEX(Lookup_PestUse!$A$1:$D$876,SMALL(IF(Lookup_PestUse!$B$1:$B$876='Input Data'!$C$12,ROW(Lookup_PestUse!$B$1:$B$876)),ROW(Lookup_PestUse!1205:1205)),1)),"",INDEX(Lookup_PestUse!$A$1:$B$876,SMALL(IF(Lookup_PestUse!$B$1:$B$876='Input Data'!$C$12,ROW(Lookup_PestUse!$B$1:$B$876)),ROW(Lookup_PestUse!1205:1205)),1))</f>
        <v/>
      </c>
    </row>
    <row r="1120" spans="1:1" x14ac:dyDescent="0.2">
      <c r="A1120" s="159" t="str">
        <f t="array" ref="A1120">IF(ISERROR(INDEX(Lookup_PestUse!$A$1:$D$876,SMALL(IF(Lookup_PestUse!$B$1:$B$876='Input Data'!$C$12,ROW(Lookup_PestUse!$B$1:$B$876)),ROW(Lookup_PestUse!1206:1206)),1)),"",INDEX(Lookup_PestUse!$A$1:$B$876,SMALL(IF(Lookup_PestUse!$B$1:$B$876='Input Data'!$C$12,ROW(Lookup_PestUse!$B$1:$B$876)),ROW(Lookup_PestUse!1206:1206)),1))</f>
        <v/>
      </c>
    </row>
    <row r="1121" spans="1:1" x14ac:dyDescent="0.2">
      <c r="A1121" s="159" t="str">
        <f t="array" ref="A1121">IF(ISERROR(INDEX(Lookup_PestUse!$A$1:$D$876,SMALL(IF(Lookup_PestUse!$B$1:$B$876='Input Data'!$C$12,ROW(Lookup_PestUse!$B$1:$B$876)),ROW(Lookup_PestUse!1207:1207)),1)),"",INDEX(Lookup_PestUse!$A$1:$B$876,SMALL(IF(Lookup_PestUse!$B$1:$B$876='Input Data'!$C$12,ROW(Lookup_PestUse!$B$1:$B$876)),ROW(Lookup_PestUse!1207:1207)),1))</f>
        <v/>
      </c>
    </row>
    <row r="1122" spans="1:1" x14ac:dyDescent="0.2">
      <c r="A1122" s="159" t="str">
        <f t="array" ref="A1122">IF(ISERROR(INDEX(Lookup_PestUse!$A$1:$D$876,SMALL(IF(Lookup_PestUse!$B$1:$B$876='Input Data'!$C$12,ROW(Lookup_PestUse!$B$1:$B$876)),ROW(Lookup_PestUse!1208:1208)),1)),"",INDEX(Lookup_PestUse!$A$1:$B$876,SMALL(IF(Lookup_PestUse!$B$1:$B$876='Input Data'!$C$12,ROW(Lookup_PestUse!$B$1:$B$876)),ROW(Lookup_PestUse!1208:1208)),1))</f>
        <v/>
      </c>
    </row>
    <row r="1123" spans="1:1" x14ac:dyDescent="0.2">
      <c r="A1123" s="159" t="str">
        <f t="array" ref="A1123">IF(ISERROR(INDEX(Lookup_PestUse!$A$1:$D$876,SMALL(IF(Lookup_PestUse!$B$1:$B$876='Input Data'!$C$12,ROW(Lookup_PestUse!$B$1:$B$876)),ROW(Lookup_PestUse!1209:1209)),1)),"",INDEX(Lookup_PestUse!$A$1:$B$876,SMALL(IF(Lookup_PestUse!$B$1:$B$876='Input Data'!$C$12,ROW(Lookup_PestUse!$B$1:$B$876)),ROW(Lookup_PestUse!1209:1209)),1))</f>
        <v/>
      </c>
    </row>
    <row r="1124" spans="1:1" x14ac:dyDescent="0.2">
      <c r="A1124" s="159" t="str">
        <f t="array" ref="A1124">IF(ISERROR(INDEX(Lookup_PestUse!$A$1:$D$876,SMALL(IF(Lookup_PestUse!$B$1:$B$876='Input Data'!$C$12,ROW(Lookup_PestUse!$B$1:$B$876)),ROW(Lookup_PestUse!1210:1210)),1)),"",INDEX(Lookup_PestUse!$A$1:$B$876,SMALL(IF(Lookup_PestUse!$B$1:$B$876='Input Data'!$C$12,ROW(Lookup_PestUse!$B$1:$B$876)),ROW(Lookup_PestUse!1210:1210)),1))</f>
        <v/>
      </c>
    </row>
    <row r="1125" spans="1:1" x14ac:dyDescent="0.2">
      <c r="A1125" s="159" t="str">
        <f t="array" ref="A1125">IF(ISERROR(INDEX(Lookup_PestUse!$A$1:$D$876,SMALL(IF(Lookup_PestUse!$B$1:$B$876='Input Data'!$C$12,ROW(Lookup_PestUse!$B$1:$B$876)),ROW(Lookup_PestUse!1211:1211)),1)),"",INDEX(Lookup_PestUse!$A$1:$B$876,SMALL(IF(Lookup_PestUse!$B$1:$B$876='Input Data'!$C$12,ROW(Lookup_PestUse!$B$1:$B$876)),ROW(Lookup_PestUse!1211:1211)),1))</f>
        <v/>
      </c>
    </row>
    <row r="1126" spans="1:1" x14ac:dyDescent="0.2">
      <c r="A1126" s="159" t="str">
        <f t="array" ref="A1126">IF(ISERROR(INDEX(Lookup_PestUse!$A$1:$D$876,SMALL(IF(Lookup_PestUse!$B$1:$B$876='Input Data'!$C$12,ROW(Lookup_PestUse!$B$1:$B$876)),ROW(Lookup_PestUse!1212:1212)),1)),"",INDEX(Lookup_PestUse!$A$1:$B$876,SMALL(IF(Lookup_PestUse!$B$1:$B$876='Input Data'!$C$12,ROW(Lookup_PestUse!$B$1:$B$876)),ROW(Lookup_PestUse!1212:1212)),1))</f>
        <v/>
      </c>
    </row>
    <row r="1127" spans="1:1" x14ac:dyDescent="0.2">
      <c r="A1127" s="159" t="str">
        <f t="array" ref="A1127">IF(ISERROR(INDEX(Lookup_PestUse!$A$1:$D$876,SMALL(IF(Lookup_PestUse!$B$1:$B$876='Input Data'!$C$12,ROW(Lookup_PestUse!$B$1:$B$876)),ROW(Lookup_PestUse!1213:1213)),1)),"",INDEX(Lookup_PestUse!$A$1:$B$876,SMALL(IF(Lookup_PestUse!$B$1:$B$876='Input Data'!$C$12,ROW(Lookup_PestUse!$B$1:$B$876)),ROW(Lookup_PestUse!1213:1213)),1))</f>
        <v/>
      </c>
    </row>
    <row r="1128" spans="1:1" x14ac:dyDescent="0.2">
      <c r="A1128" s="159" t="str">
        <f t="array" ref="A1128">IF(ISERROR(INDEX(Lookup_PestUse!$A$1:$D$876,SMALL(IF(Lookup_PestUse!$B$1:$B$876='Input Data'!$C$12,ROW(Lookup_PestUse!$B$1:$B$876)),ROW(Lookup_PestUse!1214:1214)),1)),"",INDEX(Lookup_PestUse!$A$1:$B$876,SMALL(IF(Lookup_PestUse!$B$1:$B$876='Input Data'!$C$12,ROW(Lookup_PestUse!$B$1:$B$876)),ROW(Lookup_PestUse!1214:1214)),1))</f>
        <v/>
      </c>
    </row>
    <row r="1129" spans="1:1" x14ac:dyDescent="0.2">
      <c r="A1129" s="159" t="str">
        <f t="array" ref="A1129">IF(ISERROR(INDEX(Lookup_PestUse!$A$1:$D$876,SMALL(IF(Lookup_PestUse!$B$1:$B$876='Input Data'!$C$12,ROW(Lookup_PestUse!$B$1:$B$876)),ROW(Lookup_PestUse!1215:1215)),1)),"",INDEX(Lookup_PestUse!$A$1:$B$876,SMALL(IF(Lookup_PestUse!$B$1:$B$876='Input Data'!$C$12,ROW(Lookup_PestUse!$B$1:$B$876)),ROW(Lookup_PestUse!1215:1215)),1))</f>
        <v/>
      </c>
    </row>
    <row r="1130" spans="1:1" x14ac:dyDescent="0.2">
      <c r="A1130" s="159" t="str">
        <f t="array" ref="A1130">IF(ISERROR(INDEX(Lookup_PestUse!$A$1:$D$876,SMALL(IF(Lookup_PestUse!$B$1:$B$876='Input Data'!$C$12,ROW(Lookup_PestUse!$B$1:$B$876)),ROW(Lookup_PestUse!1216:1216)),1)),"",INDEX(Lookup_PestUse!$A$1:$B$876,SMALL(IF(Lookup_PestUse!$B$1:$B$876='Input Data'!$C$12,ROW(Lookup_PestUse!$B$1:$B$876)),ROW(Lookup_PestUse!1216:1216)),1))</f>
        <v/>
      </c>
    </row>
    <row r="1131" spans="1:1" x14ac:dyDescent="0.2">
      <c r="A1131" s="159" t="str">
        <f t="array" ref="A1131">IF(ISERROR(INDEX(Lookup_PestUse!$A$1:$D$876,SMALL(IF(Lookup_PestUse!$B$1:$B$876='Input Data'!$C$12,ROW(Lookup_PestUse!$B$1:$B$876)),ROW(Lookup_PestUse!1217:1217)),1)),"",INDEX(Lookup_PestUse!$A$1:$B$876,SMALL(IF(Lookup_PestUse!$B$1:$B$876='Input Data'!$C$12,ROW(Lookup_PestUse!$B$1:$B$876)),ROW(Lookup_PestUse!1217:1217)),1))</f>
        <v/>
      </c>
    </row>
    <row r="1132" spans="1:1" x14ac:dyDescent="0.2">
      <c r="A1132" s="159" t="str">
        <f t="array" ref="A1132">IF(ISERROR(INDEX(Lookup_PestUse!$A$1:$D$876,SMALL(IF(Lookup_PestUse!$B$1:$B$876='Input Data'!$C$12,ROW(Lookup_PestUse!$B$1:$B$876)),ROW(Lookup_PestUse!1218:1218)),1)),"",INDEX(Lookup_PestUse!$A$1:$B$876,SMALL(IF(Lookup_PestUse!$B$1:$B$876='Input Data'!$C$12,ROW(Lookup_PestUse!$B$1:$B$876)),ROW(Lookup_PestUse!1218:1218)),1))</f>
        <v/>
      </c>
    </row>
    <row r="1133" spans="1:1" x14ac:dyDescent="0.2">
      <c r="A1133" s="159" t="str">
        <f t="array" ref="A1133">IF(ISERROR(INDEX(Lookup_PestUse!$A$1:$D$876,SMALL(IF(Lookup_PestUse!$B$1:$B$876='Input Data'!$C$12,ROW(Lookup_PestUse!$B$1:$B$876)),ROW(Lookup_PestUse!1219:1219)),1)),"",INDEX(Lookup_PestUse!$A$1:$B$876,SMALL(IF(Lookup_PestUse!$B$1:$B$876='Input Data'!$C$12,ROW(Lookup_PestUse!$B$1:$B$876)),ROW(Lookup_PestUse!1219:1219)),1))</f>
        <v/>
      </c>
    </row>
    <row r="1134" spans="1:1" x14ac:dyDescent="0.2">
      <c r="A1134" s="159" t="str">
        <f t="array" ref="A1134">IF(ISERROR(INDEX(Lookup_PestUse!$A$1:$D$876,SMALL(IF(Lookup_PestUse!$B$1:$B$876='Input Data'!$C$12,ROW(Lookup_PestUse!$B$1:$B$876)),ROW(Lookup_PestUse!1220:1220)),1)),"",INDEX(Lookup_PestUse!$A$1:$B$876,SMALL(IF(Lookup_PestUse!$B$1:$B$876='Input Data'!$C$12,ROW(Lookup_PestUse!$B$1:$B$876)),ROW(Lookup_PestUse!1220:1220)),1))</f>
        <v/>
      </c>
    </row>
    <row r="1135" spans="1:1" x14ac:dyDescent="0.2">
      <c r="A1135" s="159" t="str">
        <f t="array" ref="A1135">IF(ISERROR(INDEX(Lookup_PestUse!$A$1:$D$876,SMALL(IF(Lookup_PestUse!$B$1:$B$876='Input Data'!$C$12,ROW(Lookup_PestUse!$B$1:$B$876)),ROW(Lookup_PestUse!1221:1221)),1)),"",INDEX(Lookup_PestUse!$A$1:$B$876,SMALL(IF(Lookup_PestUse!$B$1:$B$876='Input Data'!$C$12,ROW(Lookup_PestUse!$B$1:$B$876)),ROW(Lookup_PestUse!1221:1221)),1))</f>
        <v/>
      </c>
    </row>
    <row r="1136" spans="1:1" x14ac:dyDescent="0.2">
      <c r="A1136" s="159" t="str">
        <f t="array" ref="A1136">IF(ISERROR(INDEX(Lookup_PestUse!$A$1:$D$876,SMALL(IF(Lookup_PestUse!$B$1:$B$876='Input Data'!$C$12,ROW(Lookup_PestUse!$B$1:$B$876)),ROW(Lookup_PestUse!1222:1222)),1)),"",INDEX(Lookup_PestUse!$A$1:$B$876,SMALL(IF(Lookup_PestUse!$B$1:$B$876='Input Data'!$C$12,ROW(Lookup_PestUse!$B$1:$B$876)),ROW(Lookup_PestUse!1222:1222)),1))</f>
        <v/>
      </c>
    </row>
    <row r="1137" spans="1:1" x14ac:dyDescent="0.2">
      <c r="A1137" s="159" t="str">
        <f t="array" ref="A1137">IF(ISERROR(INDEX(Lookup_PestUse!$A$1:$D$876,SMALL(IF(Lookup_PestUse!$B$1:$B$876='Input Data'!$C$12,ROW(Lookup_PestUse!$B$1:$B$876)),ROW(Lookup_PestUse!1223:1223)),1)),"",INDEX(Lookup_PestUse!$A$1:$B$876,SMALL(IF(Lookup_PestUse!$B$1:$B$876='Input Data'!$C$12,ROW(Lookup_PestUse!$B$1:$B$876)),ROW(Lookup_PestUse!1223:1223)),1))</f>
        <v/>
      </c>
    </row>
    <row r="1138" spans="1:1" x14ac:dyDescent="0.2">
      <c r="A1138" s="159" t="str">
        <f t="array" ref="A1138">IF(ISERROR(INDEX(Lookup_PestUse!$A$1:$D$876,SMALL(IF(Lookup_PestUse!$B$1:$B$876='Input Data'!$C$12,ROW(Lookup_PestUse!$B$1:$B$876)),ROW(Lookup_PestUse!1224:1224)),1)),"",INDEX(Lookup_PestUse!$A$1:$B$876,SMALL(IF(Lookup_PestUse!$B$1:$B$876='Input Data'!$C$12,ROW(Lookup_PestUse!$B$1:$B$876)),ROW(Lookup_PestUse!1224:1224)),1))</f>
        <v/>
      </c>
    </row>
    <row r="1139" spans="1:1" x14ac:dyDescent="0.2">
      <c r="A1139" s="159" t="str">
        <f t="array" ref="A1139">IF(ISERROR(INDEX(Lookup_PestUse!$A$1:$D$876,SMALL(IF(Lookup_PestUse!$B$1:$B$876='Input Data'!$C$12,ROW(Lookup_PestUse!$B$1:$B$876)),ROW(Lookup_PestUse!1225:1225)),1)),"",INDEX(Lookup_PestUse!$A$1:$B$876,SMALL(IF(Lookup_PestUse!$B$1:$B$876='Input Data'!$C$12,ROW(Lookup_PestUse!$B$1:$B$876)),ROW(Lookup_PestUse!1225:1225)),1))</f>
        <v/>
      </c>
    </row>
    <row r="1140" spans="1:1" x14ac:dyDescent="0.2">
      <c r="A1140" s="159" t="str">
        <f t="array" ref="A1140">IF(ISERROR(INDEX(Lookup_PestUse!$A$1:$D$876,SMALL(IF(Lookup_PestUse!$B$1:$B$876='Input Data'!$C$12,ROW(Lookup_PestUse!$B$1:$B$876)),ROW(Lookup_PestUse!1226:1226)),1)),"",INDEX(Lookup_PestUse!$A$1:$B$876,SMALL(IF(Lookup_PestUse!$B$1:$B$876='Input Data'!$C$12,ROW(Lookup_PestUse!$B$1:$B$876)),ROW(Lookup_PestUse!1226:1226)),1))</f>
        <v/>
      </c>
    </row>
    <row r="1141" spans="1:1" x14ac:dyDescent="0.2">
      <c r="A1141" s="159" t="str">
        <f t="array" ref="A1141">IF(ISERROR(INDEX(Lookup_PestUse!$A$1:$D$876,SMALL(IF(Lookup_PestUse!$B$1:$B$876='Input Data'!$C$12,ROW(Lookup_PestUse!$B$1:$B$876)),ROW(Lookup_PestUse!1227:1227)),1)),"",INDEX(Lookup_PestUse!$A$1:$B$876,SMALL(IF(Lookup_PestUse!$B$1:$B$876='Input Data'!$C$12,ROW(Lookup_PestUse!$B$1:$B$876)),ROW(Lookup_PestUse!1227:1227)),1))</f>
        <v/>
      </c>
    </row>
    <row r="1142" spans="1:1" x14ac:dyDescent="0.2">
      <c r="A1142" s="159" t="str">
        <f t="array" ref="A1142">IF(ISERROR(INDEX(Lookup_PestUse!$A$1:$D$876,SMALL(IF(Lookup_PestUse!$B$1:$B$876='Input Data'!$C$12,ROW(Lookup_PestUse!$B$1:$B$876)),ROW(Lookup_PestUse!1228:1228)),1)),"",INDEX(Lookup_PestUse!$A$1:$B$876,SMALL(IF(Lookup_PestUse!$B$1:$B$876='Input Data'!$C$12,ROW(Lookup_PestUse!$B$1:$B$876)),ROW(Lookup_PestUse!1228:1228)),1))</f>
        <v/>
      </c>
    </row>
    <row r="1143" spans="1:1" x14ac:dyDescent="0.2">
      <c r="A1143" s="159" t="str">
        <f t="array" ref="A1143">IF(ISERROR(INDEX(Lookup_PestUse!$A$1:$D$876,SMALL(IF(Lookup_PestUse!$B$1:$B$876='Input Data'!$C$12,ROW(Lookup_PestUse!$B$1:$B$876)),ROW(Lookup_PestUse!1229:1229)),1)),"",INDEX(Lookup_PestUse!$A$1:$B$876,SMALL(IF(Lookup_PestUse!$B$1:$B$876='Input Data'!$C$12,ROW(Lookup_PestUse!$B$1:$B$876)),ROW(Lookup_PestUse!1229:1229)),1))</f>
        <v/>
      </c>
    </row>
    <row r="1144" spans="1:1" x14ac:dyDescent="0.2">
      <c r="A1144" s="159" t="str">
        <f t="array" ref="A1144">IF(ISERROR(INDEX(Lookup_PestUse!$A$1:$D$876,SMALL(IF(Lookup_PestUse!$B$1:$B$876='Input Data'!$C$12,ROW(Lookup_PestUse!$B$1:$B$876)),ROW(Lookup_PestUse!1230:1230)),1)),"",INDEX(Lookup_PestUse!$A$1:$B$876,SMALL(IF(Lookup_PestUse!$B$1:$B$876='Input Data'!$C$12,ROW(Lookup_PestUse!$B$1:$B$876)),ROW(Lookup_PestUse!1230:1230)),1))</f>
        <v/>
      </c>
    </row>
    <row r="1145" spans="1:1" x14ac:dyDescent="0.2">
      <c r="A1145" s="159" t="str">
        <f t="array" ref="A1145">IF(ISERROR(INDEX(Lookup_PestUse!$A$1:$D$876,SMALL(IF(Lookup_PestUse!$B$1:$B$876='Input Data'!$C$12,ROW(Lookup_PestUse!$B$1:$B$876)),ROW(Lookup_PestUse!1231:1231)),1)),"",INDEX(Lookup_PestUse!$A$1:$B$876,SMALL(IF(Lookup_PestUse!$B$1:$B$876='Input Data'!$C$12,ROW(Lookup_PestUse!$B$1:$B$876)),ROW(Lookup_PestUse!1231:1231)),1))</f>
        <v/>
      </c>
    </row>
    <row r="1146" spans="1:1" x14ac:dyDescent="0.2">
      <c r="A1146" s="159" t="str">
        <f t="array" ref="A1146">IF(ISERROR(INDEX(Lookup_PestUse!$A$1:$D$876,SMALL(IF(Lookup_PestUse!$B$1:$B$876='Input Data'!$C$12,ROW(Lookup_PestUse!$B$1:$B$876)),ROW(Lookup_PestUse!1232:1232)),1)),"",INDEX(Lookup_PestUse!$A$1:$B$876,SMALL(IF(Lookup_PestUse!$B$1:$B$876='Input Data'!$C$12,ROW(Lookup_PestUse!$B$1:$B$876)),ROW(Lookup_PestUse!1232:1232)),1))</f>
        <v/>
      </c>
    </row>
    <row r="1147" spans="1:1" x14ac:dyDescent="0.2">
      <c r="A1147" s="159" t="str">
        <f t="array" ref="A1147">IF(ISERROR(INDEX(Lookup_PestUse!$A$1:$D$876,SMALL(IF(Lookup_PestUse!$B$1:$B$876='Input Data'!$C$12,ROW(Lookup_PestUse!$B$1:$B$876)),ROW(Lookup_PestUse!1233:1233)),1)),"",INDEX(Lookup_PestUse!$A$1:$B$876,SMALL(IF(Lookup_PestUse!$B$1:$B$876='Input Data'!$C$12,ROW(Lookup_PestUse!$B$1:$B$876)),ROW(Lookup_PestUse!1233:1233)),1))</f>
        <v/>
      </c>
    </row>
    <row r="1148" spans="1:1" x14ac:dyDescent="0.2">
      <c r="A1148" s="159" t="str">
        <f t="array" ref="A1148">IF(ISERROR(INDEX(Lookup_PestUse!$A$1:$D$876,SMALL(IF(Lookup_PestUse!$B$1:$B$876='Input Data'!$C$12,ROW(Lookup_PestUse!$B$1:$B$876)),ROW(Lookup_PestUse!1234:1234)),1)),"",INDEX(Lookup_PestUse!$A$1:$B$876,SMALL(IF(Lookup_PestUse!$B$1:$B$876='Input Data'!$C$12,ROW(Lookup_PestUse!$B$1:$B$876)),ROW(Lookup_PestUse!1234:1234)),1))</f>
        <v/>
      </c>
    </row>
    <row r="1149" spans="1:1" x14ac:dyDescent="0.2">
      <c r="A1149" s="159" t="str">
        <f t="array" ref="A1149">IF(ISERROR(INDEX(Lookup_PestUse!$A$1:$D$876,SMALL(IF(Lookup_PestUse!$B$1:$B$876='Input Data'!$C$12,ROW(Lookup_PestUse!$B$1:$B$876)),ROW(Lookup_PestUse!1235:1235)),1)),"",INDEX(Lookup_PestUse!$A$1:$B$876,SMALL(IF(Lookup_PestUse!$B$1:$B$876='Input Data'!$C$12,ROW(Lookup_PestUse!$B$1:$B$876)),ROW(Lookup_PestUse!1235:1235)),1))</f>
        <v/>
      </c>
    </row>
    <row r="1150" spans="1:1" x14ac:dyDescent="0.2">
      <c r="A1150" s="159" t="str">
        <f t="array" ref="A1150">IF(ISERROR(INDEX(Lookup_PestUse!$A$1:$D$876,SMALL(IF(Lookup_PestUse!$B$1:$B$876='Input Data'!$C$12,ROW(Lookup_PestUse!$B$1:$B$876)),ROW(Lookup_PestUse!1236:1236)),1)),"",INDEX(Lookup_PestUse!$A$1:$B$876,SMALL(IF(Lookup_PestUse!$B$1:$B$876='Input Data'!$C$12,ROW(Lookup_PestUse!$B$1:$B$876)),ROW(Lookup_PestUse!1236:1236)),1))</f>
        <v/>
      </c>
    </row>
    <row r="1151" spans="1:1" x14ac:dyDescent="0.2">
      <c r="A1151" s="159" t="str">
        <f t="array" ref="A1151">IF(ISERROR(INDEX(Lookup_PestUse!$A$1:$D$876,SMALL(IF(Lookup_PestUse!$B$1:$B$876='Input Data'!$C$12,ROW(Lookup_PestUse!$B$1:$B$876)),ROW(Lookup_PestUse!1237:1237)),1)),"",INDEX(Lookup_PestUse!$A$1:$B$876,SMALL(IF(Lookup_PestUse!$B$1:$B$876='Input Data'!$C$12,ROW(Lookup_PestUse!$B$1:$B$876)),ROW(Lookup_PestUse!1237:1237)),1))</f>
        <v/>
      </c>
    </row>
    <row r="1152" spans="1:1" x14ac:dyDescent="0.2">
      <c r="A1152" s="159" t="str">
        <f t="array" ref="A1152">IF(ISERROR(INDEX(Lookup_PestUse!$A$1:$D$876,SMALL(IF(Lookup_PestUse!$B$1:$B$876='Input Data'!$C$12,ROW(Lookup_PestUse!$B$1:$B$876)),ROW(Lookup_PestUse!1238:1238)),1)),"",INDEX(Lookup_PestUse!$A$1:$B$876,SMALL(IF(Lookup_PestUse!$B$1:$B$876='Input Data'!$C$12,ROW(Lookup_PestUse!$B$1:$B$876)),ROW(Lookup_PestUse!1238:1238)),1))</f>
        <v/>
      </c>
    </row>
    <row r="1153" spans="1:1" x14ac:dyDescent="0.2">
      <c r="A1153" s="159" t="str">
        <f t="array" ref="A1153">IF(ISERROR(INDEX(Lookup_PestUse!$A$1:$D$876,SMALL(IF(Lookup_PestUse!$B$1:$B$876='Input Data'!$C$12,ROW(Lookup_PestUse!$B$1:$B$876)),ROW(Lookup_PestUse!1239:1239)),1)),"",INDEX(Lookup_PestUse!$A$1:$B$876,SMALL(IF(Lookup_PestUse!$B$1:$B$876='Input Data'!$C$12,ROW(Lookup_PestUse!$B$1:$B$876)),ROW(Lookup_PestUse!1239:1239)),1))</f>
        <v/>
      </c>
    </row>
    <row r="1154" spans="1:1" x14ac:dyDescent="0.2">
      <c r="A1154" s="159" t="str">
        <f t="array" ref="A1154">IF(ISERROR(INDEX(Lookup_PestUse!$A$1:$D$876,SMALL(IF(Lookup_PestUse!$B$1:$B$876='Input Data'!$C$12,ROW(Lookup_PestUse!$B$1:$B$876)),ROW(Lookup_PestUse!1240:1240)),1)),"",INDEX(Lookup_PestUse!$A$1:$B$876,SMALL(IF(Lookup_PestUse!$B$1:$B$876='Input Data'!$C$12,ROW(Lookup_PestUse!$B$1:$B$876)),ROW(Lookup_PestUse!1240:1240)),1))</f>
        <v/>
      </c>
    </row>
    <row r="1155" spans="1:1" x14ac:dyDescent="0.2">
      <c r="A1155" s="159" t="str">
        <f t="array" ref="A1155">IF(ISERROR(INDEX(Lookup_PestUse!$A$1:$D$876,SMALL(IF(Lookup_PestUse!$B$1:$B$876='Input Data'!$C$12,ROW(Lookup_PestUse!$B$1:$B$876)),ROW(Lookup_PestUse!1241:1241)),1)),"",INDEX(Lookup_PestUse!$A$1:$B$876,SMALL(IF(Lookup_PestUse!$B$1:$B$876='Input Data'!$C$12,ROW(Lookup_PestUse!$B$1:$B$876)),ROW(Lookup_PestUse!1241:1241)),1))</f>
        <v/>
      </c>
    </row>
    <row r="1156" spans="1:1" x14ac:dyDescent="0.2">
      <c r="A1156" s="159" t="str">
        <f t="array" ref="A1156">IF(ISERROR(INDEX(Lookup_PestUse!$A$1:$D$876,SMALL(IF(Lookup_PestUse!$B$1:$B$876='Input Data'!$C$12,ROW(Lookup_PestUse!$B$1:$B$876)),ROW(Lookup_PestUse!1242:1242)),1)),"",INDEX(Lookup_PestUse!$A$1:$B$876,SMALL(IF(Lookup_PestUse!$B$1:$B$876='Input Data'!$C$12,ROW(Lookup_PestUse!$B$1:$B$876)),ROW(Lookup_PestUse!1242:1242)),1))</f>
        <v/>
      </c>
    </row>
    <row r="1157" spans="1:1" x14ac:dyDescent="0.2">
      <c r="A1157" s="159" t="str">
        <f t="array" ref="A1157">IF(ISERROR(INDEX(Lookup_PestUse!$A$1:$D$876,SMALL(IF(Lookup_PestUse!$B$1:$B$876='Input Data'!$C$12,ROW(Lookup_PestUse!$B$1:$B$876)),ROW(Lookup_PestUse!1243:1243)),1)),"",INDEX(Lookup_PestUse!$A$1:$B$876,SMALL(IF(Lookup_PestUse!$B$1:$B$876='Input Data'!$C$12,ROW(Lookup_PestUse!$B$1:$B$876)),ROW(Lookup_PestUse!1243:1243)),1))</f>
        <v/>
      </c>
    </row>
    <row r="1158" spans="1:1" x14ac:dyDescent="0.2">
      <c r="A1158" s="159" t="str">
        <f t="array" ref="A1158">IF(ISERROR(INDEX(Lookup_PestUse!$A$1:$D$876,SMALL(IF(Lookup_PestUse!$B$1:$B$876='Input Data'!$C$12,ROW(Lookup_PestUse!$B$1:$B$876)),ROW(Lookup_PestUse!1244:1244)),1)),"",INDEX(Lookup_PestUse!$A$1:$B$876,SMALL(IF(Lookup_PestUse!$B$1:$B$876='Input Data'!$C$12,ROW(Lookup_PestUse!$B$1:$B$876)),ROW(Lookup_PestUse!1244:1244)),1))</f>
        <v/>
      </c>
    </row>
    <row r="1159" spans="1:1" x14ac:dyDescent="0.2">
      <c r="A1159" s="159" t="str">
        <f t="array" ref="A1159">IF(ISERROR(INDEX(Lookup_PestUse!$A$1:$D$876,SMALL(IF(Lookup_PestUse!$B$1:$B$876='Input Data'!$C$12,ROW(Lookup_PestUse!$B$1:$B$876)),ROW(Lookup_PestUse!1245:1245)),1)),"",INDEX(Lookup_PestUse!$A$1:$B$876,SMALL(IF(Lookup_PestUse!$B$1:$B$876='Input Data'!$C$12,ROW(Lookup_PestUse!$B$1:$B$876)),ROW(Lookup_PestUse!1245:1245)),1))</f>
        <v/>
      </c>
    </row>
    <row r="1160" spans="1:1" x14ac:dyDescent="0.2">
      <c r="A1160" s="159" t="str">
        <f t="array" ref="A1160">IF(ISERROR(INDEX(Lookup_PestUse!$A$1:$D$876,SMALL(IF(Lookup_PestUse!$B$1:$B$876='Input Data'!$C$12,ROW(Lookup_PestUse!$B$1:$B$876)),ROW(Lookup_PestUse!1246:1246)),1)),"",INDEX(Lookup_PestUse!$A$1:$B$876,SMALL(IF(Lookup_PestUse!$B$1:$B$876='Input Data'!$C$12,ROW(Lookup_PestUse!$B$1:$B$876)),ROW(Lookup_PestUse!1246:1246)),1))</f>
        <v/>
      </c>
    </row>
    <row r="1161" spans="1:1" x14ac:dyDescent="0.2">
      <c r="A1161" s="159" t="str">
        <f t="array" ref="A1161">IF(ISERROR(INDEX(Lookup_PestUse!$A$1:$D$876,SMALL(IF(Lookup_PestUse!$B$1:$B$876='Input Data'!$C$12,ROW(Lookup_PestUse!$B$1:$B$876)),ROW(Lookup_PestUse!1247:1247)),1)),"",INDEX(Lookup_PestUse!$A$1:$B$876,SMALL(IF(Lookup_PestUse!$B$1:$B$876='Input Data'!$C$12,ROW(Lookup_PestUse!$B$1:$B$876)),ROW(Lookup_PestUse!1247:1247)),1))</f>
        <v/>
      </c>
    </row>
    <row r="1162" spans="1:1" x14ac:dyDescent="0.2">
      <c r="A1162" s="159" t="str">
        <f t="array" ref="A1162">IF(ISERROR(INDEX(Lookup_PestUse!$A$1:$D$876,SMALL(IF(Lookup_PestUse!$B$1:$B$876='Input Data'!$C$12,ROW(Lookup_PestUse!$B$1:$B$876)),ROW(Lookup_PestUse!1248:1248)),1)),"",INDEX(Lookup_PestUse!$A$1:$B$876,SMALL(IF(Lookup_PestUse!$B$1:$B$876='Input Data'!$C$12,ROW(Lookup_PestUse!$B$1:$B$876)),ROW(Lookup_PestUse!1248:1248)),1))</f>
        <v/>
      </c>
    </row>
    <row r="1163" spans="1:1" x14ac:dyDescent="0.2">
      <c r="A1163" s="159" t="str">
        <f t="array" ref="A1163">IF(ISERROR(INDEX(Lookup_PestUse!$A$1:$D$876,SMALL(IF(Lookup_PestUse!$B$1:$B$876='Input Data'!$C$12,ROW(Lookup_PestUse!$B$1:$B$876)),ROW(Lookup_PestUse!1249:1249)),1)),"",INDEX(Lookup_PestUse!$A$1:$B$876,SMALL(IF(Lookup_PestUse!$B$1:$B$876='Input Data'!$C$12,ROW(Lookup_PestUse!$B$1:$B$876)),ROW(Lookup_PestUse!1249:1249)),1))</f>
        <v/>
      </c>
    </row>
    <row r="1164" spans="1:1" x14ac:dyDescent="0.2">
      <c r="A1164" s="159" t="str">
        <f t="array" ref="A1164">IF(ISERROR(INDEX(Lookup_PestUse!$A$1:$D$876,SMALL(IF(Lookup_PestUse!$B$1:$B$876='Input Data'!$C$12,ROW(Lookup_PestUse!$B$1:$B$876)),ROW(Lookup_PestUse!1250:1250)),1)),"",INDEX(Lookup_PestUse!$A$1:$B$876,SMALL(IF(Lookup_PestUse!$B$1:$B$876='Input Data'!$C$12,ROW(Lookup_PestUse!$B$1:$B$876)),ROW(Lookup_PestUse!1250:1250)),1))</f>
        <v/>
      </c>
    </row>
    <row r="1165" spans="1:1" x14ac:dyDescent="0.2">
      <c r="A1165" s="159" t="str">
        <f t="array" ref="A1165">IF(ISERROR(INDEX(Lookup_PestUse!$A$1:$D$876,SMALL(IF(Lookup_PestUse!$B$1:$B$876='Input Data'!$C$12,ROW(Lookup_PestUse!$B$1:$B$876)),ROW(Lookup_PestUse!1251:1251)),1)),"",INDEX(Lookup_PestUse!$A$1:$B$876,SMALL(IF(Lookup_PestUse!$B$1:$B$876='Input Data'!$C$12,ROW(Lookup_PestUse!$B$1:$B$876)),ROW(Lookup_PestUse!1251:1251)),1))</f>
        <v/>
      </c>
    </row>
    <row r="1166" spans="1:1" x14ac:dyDescent="0.2">
      <c r="A1166" s="159" t="str">
        <f t="array" ref="A1166">IF(ISERROR(INDEX(Lookup_PestUse!$A$1:$D$876,SMALL(IF(Lookup_PestUse!$B$1:$B$876='Input Data'!$C$12,ROW(Lookup_PestUse!$B$1:$B$876)),ROW(Lookup_PestUse!1252:1252)),1)),"",INDEX(Lookup_PestUse!$A$1:$B$876,SMALL(IF(Lookup_PestUse!$B$1:$B$876='Input Data'!$C$12,ROW(Lookup_PestUse!$B$1:$B$876)),ROW(Lookup_PestUse!1252:1252)),1))</f>
        <v/>
      </c>
    </row>
    <row r="1167" spans="1:1" x14ac:dyDescent="0.2">
      <c r="A1167" s="159" t="str">
        <f t="array" ref="A1167">IF(ISERROR(INDEX(Lookup_PestUse!$A$1:$D$876,SMALL(IF(Lookup_PestUse!$B$1:$B$876='Input Data'!$C$12,ROW(Lookup_PestUse!$B$1:$B$876)),ROW(Lookup_PestUse!1253:1253)),1)),"",INDEX(Lookup_PestUse!$A$1:$B$876,SMALL(IF(Lookup_PestUse!$B$1:$B$876='Input Data'!$C$12,ROW(Lookup_PestUse!$B$1:$B$876)),ROW(Lookup_PestUse!1253:1253)),1))</f>
        <v/>
      </c>
    </row>
    <row r="1168" spans="1:1" x14ac:dyDescent="0.2">
      <c r="A1168" s="159" t="str">
        <f t="array" ref="A1168">IF(ISERROR(INDEX(Lookup_PestUse!$A$1:$D$876,SMALL(IF(Lookup_PestUse!$B$1:$B$876='Input Data'!$C$12,ROW(Lookup_PestUse!$B$1:$B$876)),ROW(Lookup_PestUse!1254:1254)),1)),"",INDEX(Lookup_PestUse!$A$1:$B$876,SMALL(IF(Lookup_PestUse!$B$1:$B$876='Input Data'!$C$12,ROW(Lookup_PestUse!$B$1:$B$876)),ROW(Lookup_PestUse!1254:1254)),1))</f>
        <v/>
      </c>
    </row>
    <row r="1169" spans="1:1" x14ac:dyDescent="0.2">
      <c r="A1169" s="159" t="str">
        <f t="array" ref="A1169">IF(ISERROR(INDEX(Lookup_PestUse!$A$1:$D$876,SMALL(IF(Lookup_PestUse!$B$1:$B$876='Input Data'!$C$12,ROW(Lookup_PestUse!$B$1:$B$876)),ROW(Lookup_PestUse!1255:1255)),1)),"",INDEX(Lookup_PestUse!$A$1:$B$876,SMALL(IF(Lookup_PestUse!$B$1:$B$876='Input Data'!$C$12,ROW(Lookup_PestUse!$B$1:$B$876)),ROW(Lookup_PestUse!1255:1255)),1))</f>
        <v/>
      </c>
    </row>
    <row r="1170" spans="1:1" x14ac:dyDescent="0.2">
      <c r="A1170" s="159" t="str">
        <f t="array" ref="A1170">IF(ISERROR(INDEX(Lookup_PestUse!$A$1:$D$876,SMALL(IF(Lookup_PestUse!$B$1:$B$876='Input Data'!$C$12,ROW(Lookup_PestUse!$B$1:$B$876)),ROW(Lookup_PestUse!1256:1256)),1)),"",INDEX(Lookup_PestUse!$A$1:$B$876,SMALL(IF(Lookup_PestUse!$B$1:$B$876='Input Data'!$C$12,ROW(Lookup_PestUse!$B$1:$B$876)),ROW(Lookup_PestUse!1256:1256)),1))</f>
        <v/>
      </c>
    </row>
    <row r="1171" spans="1:1" x14ac:dyDescent="0.2">
      <c r="A1171" s="159" t="str">
        <f t="array" ref="A1171">IF(ISERROR(INDEX(Lookup_PestUse!$A$1:$D$876,SMALL(IF(Lookup_PestUse!$B$1:$B$876='Input Data'!$C$12,ROW(Lookup_PestUse!$B$1:$B$876)),ROW(Lookup_PestUse!1257:1257)),1)),"",INDEX(Lookup_PestUse!$A$1:$B$876,SMALL(IF(Lookup_PestUse!$B$1:$B$876='Input Data'!$C$12,ROW(Lookup_PestUse!$B$1:$B$876)),ROW(Lookup_PestUse!1257:1257)),1))</f>
        <v/>
      </c>
    </row>
    <row r="1172" spans="1:1" x14ac:dyDescent="0.2">
      <c r="A1172" s="159" t="str">
        <f t="array" ref="A1172">IF(ISERROR(INDEX(Lookup_PestUse!$A$1:$D$876,SMALL(IF(Lookup_PestUse!$B$1:$B$876='Input Data'!$C$12,ROW(Lookup_PestUse!$B$1:$B$876)),ROW(Lookup_PestUse!1258:1258)),1)),"",INDEX(Lookup_PestUse!$A$1:$B$876,SMALL(IF(Lookup_PestUse!$B$1:$B$876='Input Data'!$C$12,ROW(Lookup_PestUse!$B$1:$B$876)),ROW(Lookup_PestUse!1258:1258)),1))</f>
        <v/>
      </c>
    </row>
    <row r="1173" spans="1:1" x14ac:dyDescent="0.2">
      <c r="A1173" s="159" t="str">
        <f t="array" ref="A1173">IF(ISERROR(INDEX(Lookup_PestUse!$A$1:$D$876,SMALL(IF(Lookup_PestUse!$B$1:$B$876='Input Data'!$C$12,ROW(Lookup_PestUse!$B$1:$B$876)),ROW(Lookup_PestUse!1259:1259)),1)),"",INDEX(Lookup_PestUse!$A$1:$B$876,SMALL(IF(Lookup_PestUse!$B$1:$B$876='Input Data'!$C$12,ROW(Lookup_PestUse!$B$1:$B$876)),ROW(Lookup_PestUse!1259:1259)),1))</f>
        <v/>
      </c>
    </row>
    <row r="1174" spans="1:1" x14ac:dyDescent="0.2">
      <c r="A1174" s="159" t="str">
        <f t="array" ref="A1174">IF(ISERROR(INDEX(Lookup_PestUse!$A$1:$D$876,SMALL(IF(Lookup_PestUse!$B$1:$B$876='Input Data'!$C$12,ROW(Lookup_PestUse!$B$1:$B$876)),ROW(Lookup_PestUse!1260:1260)),1)),"",INDEX(Lookup_PestUse!$A$1:$B$876,SMALL(IF(Lookup_PestUse!$B$1:$B$876='Input Data'!$C$12,ROW(Lookup_PestUse!$B$1:$B$876)),ROW(Lookup_PestUse!1260:1260)),1))</f>
        <v/>
      </c>
    </row>
    <row r="1175" spans="1:1" x14ac:dyDescent="0.2">
      <c r="A1175" s="159" t="str">
        <f t="array" ref="A1175">IF(ISERROR(INDEX(Lookup_PestUse!$A$1:$D$876,SMALL(IF(Lookup_PestUse!$B$1:$B$876='Input Data'!$C$12,ROW(Lookup_PestUse!$B$1:$B$876)),ROW(Lookup_PestUse!1261:1261)),1)),"",INDEX(Lookup_PestUse!$A$1:$B$876,SMALL(IF(Lookup_PestUse!$B$1:$B$876='Input Data'!$C$12,ROW(Lookup_PestUse!$B$1:$B$876)),ROW(Lookup_PestUse!1261:1261)),1))</f>
        <v/>
      </c>
    </row>
    <row r="1176" spans="1:1" x14ac:dyDescent="0.2">
      <c r="A1176" s="159" t="str">
        <f t="array" ref="A1176">IF(ISERROR(INDEX(Lookup_PestUse!$A$1:$D$876,SMALL(IF(Lookup_PestUse!$B$1:$B$876='Input Data'!$C$12,ROW(Lookup_PestUse!$B$1:$B$876)),ROW(Lookup_PestUse!1262:1262)),1)),"",INDEX(Lookup_PestUse!$A$1:$B$876,SMALL(IF(Lookup_PestUse!$B$1:$B$876='Input Data'!$C$12,ROW(Lookup_PestUse!$B$1:$B$876)),ROW(Lookup_PestUse!1262:1262)),1))</f>
        <v/>
      </c>
    </row>
    <row r="1177" spans="1:1" x14ac:dyDescent="0.2">
      <c r="A1177" s="159" t="str">
        <f t="array" ref="A1177">IF(ISERROR(INDEX(Lookup_PestUse!$A$1:$D$876,SMALL(IF(Lookup_PestUse!$B$1:$B$876='Input Data'!$C$12,ROW(Lookup_PestUse!$B$1:$B$876)),ROW(Lookup_PestUse!1263:1263)),1)),"",INDEX(Lookup_PestUse!$A$1:$B$876,SMALL(IF(Lookup_PestUse!$B$1:$B$876='Input Data'!$C$12,ROW(Lookup_PestUse!$B$1:$B$876)),ROW(Lookup_PestUse!1263:1263)),1))</f>
        <v/>
      </c>
    </row>
    <row r="1178" spans="1:1" x14ac:dyDescent="0.2">
      <c r="A1178" s="159" t="str">
        <f t="array" ref="A1178">IF(ISERROR(INDEX(Lookup_PestUse!$A$1:$D$876,SMALL(IF(Lookup_PestUse!$B$1:$B$876='Input Data'!$C$12,ROW(Lookup_PestUse!$B$1:$B$876)),ROW(Lookup_PestUse!1264:1264)),1)),"",INDEX(Lookup_PestUse!$A$1:$B$876,SMALL(IF(Lookup_PestUse!$B$1:$B$876='Input Data'!$C$12,ROW(Lookup_PestUse!$B$1:$B$876)),ROW(Lookup_PestUse!1264:1264)),1))</f>
        <v/>
      </c>
    </row>
    <row r="1179" spans="1:1" x14ac:dyDescent="0.2">
      <c r="A1179" s="159" t="str">
        <f t="array" ref="A1179">IF(ISERROR(INDEX(Lookup_PestUse!$A$1:$D$876,SMALL(IF(Lookup_PestUse!$B$1:$B$876='Input Data'!$C$12,ROW(Lookup_PestUse!$B$1:$B$876)),ROW(Lookup_PestUse!1265:1265)),1)),"",INDEX(Lookup_PestUse!$A$1:$B$876,SMALL(IF(Lookup_PestUse!$B$1:$B$876='Input Data'!$C$12,ROW(Lookup_PestUse!$B$1:$B$876)),ROW(Lookup_PestUse!1265:1265)),1))</f>
        <v/>
      </c>
    </row>
    <row r="1180" spans="1:1" x14ac:dyDescent="0.2">
      <c r="A1180" s="159" t="str">
        <f t="array" ref="A1180">IF(ISERROR(INDEX(Lookup_PestUse!$A$1:$D$876,SMALL(IF(Lookup_PestUse!$B$1:$B$876='Input Data'!$C$12,ROW(Lookup_PestUse!$B$1:$B$876)),ROW(Lookup_PestUse!1266:1266)),1)),"",INDEX(Lookup_PestUse!$A$1:$B$876,SMALL(IF(Lookup_PestUse!$B$1:$B$876='Input Data'!$C$12,ROW(Lookup_PestUse!$B$1:$B$876)),ROW(Lookup_PestUse!1266:1266)),1))</f>
        <v/>
      </c>
    </row>
    <row r="1181" spans="1:1" x14ac:dyDescent="0.2">
      <c r="A1181" s="159" t="str">
        <f t="array" ref="A1181">IF(ISERROR(INDEX(Lookup_PestUse!$A$1:$D$876,SMALL(IF(Lookup_PestUse!$B$1:$B$876='Input Data'!$C$12,ROW(Lookup_PestUse!$B$1:$B$876)),ROW(Lookup_PestUse!1267:1267)),1)),"",INDEX(Lookup_PestUse!$A$1:$B$876,SMALL(IF(Lookup_PestUse!$B$1:$B$876='Input Data'!$C$12,ROW(Lookup_PestUse!$B$1:$B$876)),ROW(Lookup_PestUse!1267:1267)),1))</f>
        <v/>
      </c>
    </row>
    <row r="1182" spans="1:1" x14ac:dyDescent="0.2">
      <c r="A1182" s="159" t="str">
        <f t="array" ref="A1182">IF(ISERROR(INDEX(Lookup_PestUse!$A$1:$D$876,SMALL(IF(Lookup_PestUse!$B$1:$B$876='Input Data'!$C$12,ROW(Lookup_PestUse!$B$1:$B$876)),ROW(Lookup_PestUse!1268:1268)),1)),"",INDEX(Lookup_PestUse!$A$1:$B$876,SMALL(IF(Lookup_PestUse!$B$1:$B$876='Input Data'!$C$12,ROW(Lookup_PestUse!$B$1:$B$876)),ROW(Lookup_PestUse!1268:1268)),1))</f>
        <v/>
      </c>
    </row>
    <row r="1183" spans="1:1" x14ac:dyDescent="0.2">
      <c r="A1183" s="159" t="str">
        <f t="array" ref="A1183">IF(ISERROR(INDEX(Lookup_PestUse!$A$1:$D$876,SMALL(IF(Lookup_PestUse!$B$1:$B$876='Input Data'!$C$12,ROW(Lookup_PestUse!$B$1:$B$876)),ROW(Lookup_PestUse!1269:1269)),1)),"",INDEX(Lookup_PestUse!$A$1:$B$876,SMALL(IF(Lookup_PestUse!$B$1:$B$876='Input Data'!$C$12,ROW(Lookup_PestUse!$B$1:$B$876)),ROW(Lookup_PestUse!1269:1269)),1))</f>
        <v/>
      </c>
    </row>
    <row r="1184" spans="1:1" x14ac:dyDescent="0.2">
      <c r="A1184" s="159" t="str">
        <f t="array" ref="A1184">IF(ISERROR(INDEX(Lookup_PestUse!$A$1:$D$876,SMALL(IF(Lookup_PestUse!$B$1:$B$876='Input Data'!$C$12,ROW(Lookup_PestUse!$B$1:$B$876)),ROW(Lookup_PestUse!1270:1270)),1)),"",INDEX(Lookup_PestUse!$A$1:$B$876,SMALL(IF(Lookup_PestUse!$B$1:$B$876='Input Data'!$C$12,ROW(Lookup_PestUse!$B$1:$B$876)),ROW(Lookup_PestUse!1270:1270)),1))</f>
        <v/>
      </c>
    </row>
    <row r="1185" spans="1:1" x14ac:dyDescent="0.2">
      <c r="A1185" s="159" t="str">
        <f t="array" ref="A1185">IF(ISERROR(INDEX(Lookup_PestUse!$A$1:$D$876,SMALL(IF(Lookup_PestUse!$B$1:$B$876='Input Data'!$C$12,ROW(Lookup_PestUse!$B$1:$B$876)),ROW(Lookup_PestUse!1271:1271)),1)),"",INDEX(Lookup_PestUse!$A$1:$B$876,SMALL(IF(Lookup_PestUse!$B$1:$B$876='Input Data'!$C$12,ROW(Lookup_PestUse!$B$1:$B$876)),ROW(Lookup_PestUse!1271:1271)),1))</f>
        <v/>
      </c>
    </row>
    <row r="1186" spans="1:1" x14ac:dyDescent="0.2">
      <c r="A1186" s="159" t="str">
        <f t="array" ref="A1186">IF(ISERROR(INDEX(Lookup_PestUse!$A$1:$D$876,SMALL(IF(Lookup_PestUse!$B$1:$B$876='Input Data'!$C$12,ROW(Lookup_PestUse!$B$1:$B$876)),ROW(Lookup_PestUse!1272:1272)),1)),"",INDEX(Lookup_PestUse!$A$1:$B$876,SMALL(IF(Lookup_PestUse!$B$1:$B$876='Input Data'!$C$12,ROW(Lookup_PestUse!$B$1:$B$876)),ROW(Lookup_PestUse!1272:1272)),1))</f>
        <v/>
      </c>
    </row>
    <row r="1187" spans="1:1" x14ac:dyDescent="0.2">
      <c r="A1187" s="159" t="str">
        <f t="array" ref="A1187">IF(ISERROR(INDEX(Lookup_PestUse!$A$1:$D$876,SMALL(IF(Lookup_PestUse!$B$1:$B$876='Input Data'!$C$12,ROW(Lookup_PestUse!$B$1:$B$876)),ROW(Lookup_PestUse!1273:1273)),1)),"",INDEX(Lookup_PestUse!$A$1:$B$876,SMALL(IF(Lookup_PestUse!$B$1:$B$876='Input Data'!$C$12,ROW(Lookup_PestUse!$B$1:$B$876)),ROW(Lookup_PestUse!1273:1273)),1))</f>
        <v/>
      </c>
    </row>
    <row r="1188" spans="1:1" x14ac:dyDescent="0.2">
      <c r="A1188" s="159" t="str">
        <f t="array" ref="A1188">IF(ISERROR(INDEX(Lookup_PestUse!$A$1:$D$876,SMALL(IF(Lookup_PestUse!$B$1:$B$876='Input Data'!$C$12,ROW(Lookup_PestUse!$B$1:$B$876)),ROW(Lookup_PestUse!1274:1274)),1)),"",INDEX(Lookup_PestUse!$A$1:$B$876,SMALL(IF(Lookup_PestUse!$B$1:$B$876='Input Data'!$C$12,ROW(Lookup_PestUse!$B$1:$B$876)),ROW(Lookup_PestUse!1274:1274)),1))</f>
        <v/>
      </c>
    </row>
    <row r="1189" spans="1:1" x14ac:dyDescent="0.2">
      <c r="A1189" s="159" t="str">
        <f t="array" ref="A1189">IF(ISERROR(INDEX(Lookup_PestUse!$A$1:$D$876,SMALL(IF(Lookup_PestUse!$B$1:$B$876='Input Data'!$C$12,ROW(Lookup_PestUse!$B$1:$B$876)),ROW(Lookup_PestUse!1275:1275)),1)),"",INDEX(Lookup_PestUse!$A$1:$B$876,SMALL(IF(Lookup_PestUse!$B$1:$B$876='Input Data'!$C$12,ROW(Lookup_PestUse!$B$1:$B$876)),ROW(Lookup_PestUse!1275:1275)),1))</f>
        <v/>
      </c>
    </row>
    <row r="1190" spans="1:1" x14ac:dyDescent="0.2">
      <c r="A1190" s="159" t="str">
        <f t="array" ref="A1190">IF(ISERROR(INDEX(Lookup_PestUse!$A$1:$D$876,SMALL(IF(Lookup_PestUse!$B$1:$B$876='Input Data'!$C$12,ROW(Lookup_PestUse!$B$1:$B$876)),ROW(Lookup_PestUse!1276:1276)),1)),"",INDEX(Lookup_PestUse!$A$1:$B$876,SMALL(IF(Lookup_PestUse!$B$1:$B$876='Input Data'!$C$12,ROW(Lookup_PestUse!$B$1:$B$876)),ROW(Lookup_PestUse!1276:1276)),1))</f>
        <v/>
      </c>
    </row>
    <row r="1191" spans="1:1" x14ac:dyDescent="0.2">
      <c r="A1191" s="159" t="str">
        <f t="array" ref="A1191">IF(ISERROR(INDEX(Lookup_PestUse!$A$1:$D$876,SMALL(IF(Lookup_PestUse!$B$1:$B$876='Input Data'!$C$12,ROW(Lookup_PestUse!$B$1:$B$876)),ROW(Lookup_PestUse!1277:1277)),1)),"",INDEX(Lookup_PestUse!$A$1:$B$876,SMALL(IF(Lookup_PestUse!$B$1:$B$876='Input Data'!$C$12,ROW(Lookup_PestUse!$B$1:$B$876)),ROW(Lookup_PestUse!1277:1277)),1))</f>
        <v/>
      </c>
    </row>
    <row r="1192" spans="1:1" x14ac:dyDescent="0.2">
      <c r="A1192" s="159" t="str">
        <f t="array" ref="A1192">IF(ISERROR(INDEX(Lookup_PestUse!$A$1:$D$876,SMALL(IF(Lookup_PestUse!$B$1:$B$876='Input Data'!$C$12,ROW(Lookup_PestUse!$B$1:$B$876)),ROW(Lookup_PestUse!1278:1278)),1)),"",INDEX(Lookup_PestUse!$A$1:$B$876,SMALL(IF(Lookup_PestUse!$B$1:$B$876='Input Data'!$C$12,ROW(Lookup_PestUse!$B$1:$B$876)),ROW(Lookup_PestUse!1278:1278)),1))</f>
        <v/>
      </c>
    </row>
    <row r="1193" spans="1:1" x14ac:dyDescent="0.2">
      <c r="A1193" s="159" t="str">
        <f t="array" ref="A1193">IF(ISERROR(INDEX(Lookup_PestUse!$A$1:$D$876,SMALL(IF(Lookup_PestUse!$B$1:$B$876='Input Data'!$C$12,ROW(Lookup_PestUse!$B$1:$B$876)),ROW(Lookup_PestUse!1279:1279)),1)),"",INDEX(Lookup_PestUse!$A$1:$B$876,SMALL(IF(Lookup_PestUse!$B$1:$B$876='Input Data'!$C$12,ROW(Lookup_PestUse!$B$1:$B$876)),ROW(Lookup_PestUse!1279:1279)),1))</f>
        <v/>
      </c>
    </row>
    <row r="1194" spans="1:1" x14ac:dyDescent="0.2">
      <c r="A1194" s="159" t="str">
        <f t="array" ref="A1194">IF(ISERROR(INDEX(Lookup_PestUse!$A$1:$D$876,SMALL(IF(Lookup_PestUse!$B$1:$B$876='Input Data'!$C$12,ROW(Lookup_PestUse!$B$1:$B$876)),ROW(Lookup_PestUse!1280:1280)),1)),"",INDEX(Lookup_PestUse!$A$1:$B$876,SMALL(IF(Lookup_PestUse!$B$1:$B$876='Input Data'!$C$12,ROW(Lookup_PestUse!$B$1:$B$876)),ROW(Lookup_PestUse!1280:1280)),1))</f>
        <v/>
      </c>
    </row>
    <row r="1195" spans="1:1" x14ac:dyDescent="0.2">
      <c r="A1195" s="159" t="str">
        <f t="array" ref="A1195">IF(ISERROR(INDEX(Lookup_PestUse!$A$1:$D$876,SMALL(IF(Lookup_PestUse!$B$1:$B$876='Input Data'!$C$12,ROW(Lookup_PestUse!$B$1:$B$876)),ROW(Lookup_PestUse!1281:1281)),1)),"",INDEX(Lookup_PestUse!$A$1:$B$876,SMALL(IF(Lookup_PestUse!$B$1:$B$876='Input Data'!$C$12,ROW(Lookup_PestUse!$B$1:$B$876)),ROW(Lookup_PestUse!1281:1281)),1))</f>
        <v/>
      </c>
    </row>
    <row r="1196" spans="1:1" x14ac:dyDescent="0.2">
      <c r="A1196" s="159" t="str">
        <f t="array" ref="A1196">IF(ISERROR(INDEX(Lookup_PestUse!$A$1:$D$876,SMALL(IF(Lookup_PestUse!$B$1:$B$876='Input Data'!$C$12,ROW(Lookup_PestUse!$B$1:$B$876)),ROW(Lookup_PestUse!1282:1282)),1)),"",INDEX(Lookup_PestUse!$A$1:$B$876,SMALL(IF(Lookup_PestUse!$B$1:$B$876='Input Data'!$C$12,ROW(Lookup_PestUse!$B$1:$B$876)),ROW(Lookup_PestUse!1282:1282)),1))</f>
        <v/>
      </c>
    </row>
    <row r="1197" spans="1:1" x14ac:dyDescent="0.2">
      <c r="A1197" s="159" t="str">
        <f t="array" ref="A1197">IF(ISERROR(INDEX(Lookup_PestUse!$A$1:$D$876,SMALL(IF(Lookup_PestUse!$B$1:$B$876='Input Data'!$C$12,ROW(Lookup_PestUse!$B$1:$B$876)),ROW(Lookup_PestUse!1283:1283)),1)),"",INDEX(Lookup_PestUse!$A$1:$B$876,SMALL(IF(Lookup_PestUse!$B$1:$B$876='Input Data'!$C$12,ROW(Lookup_PestUse!$B$1:$B$876)),ROW(Lookup_PestUse!1283:1283)),1))</f>
        <v/>
      </c>
    </row>
    <row r="1198" spans="1:1" x14ac:dyDescent="0.2">
      <c r="A1198" s="159" t="str">
        <f t="array" ref="A1198">IF(ISERROR(INDEX(Lookup_PestUse!$A$1:$D$876,SMALL(IF(Lookup_PestUse!$B$1:$B$876='Input Data'!$C$12,ROW(Lookup_PestUse!$B$1:$B$876)),ROW(Lookup_PestUse!1284:1284)),1)),"",INDEX(Lookup_PestUse!$A$1:$B$876,SMALL(IF(Lookup_PestUse!$B$1:$B$876='Input Data'!$C$12,ROW(Lookup_PestUse!$B$1:$B$876)),ROW(Lookup_PestUse!1284:1284)),1))</f>
        <v/>
      </c>
    </row>
    <row r="1199" spans="1:1" x14ac:dyDescent="0.2">
      <c r="A1199" s="159" t="str">
        <f t="array" ref="A1199">IF(ISERROR(INDEX(Lookup_PestUse!$A$1:$D$876,SMALL(IF(Lookup_PestUse!$B$1:$B$876='Input Data'!$C$12,ROW(Lookup_PestUse!$B$1:$B$876)),ROW(Lookup_PestUse!1285:1285)),1)),"",INDEX(Lookup_PestUse!$A$1:$B$876,SMALL(IF(Lookup_PestUse!$B$1:$B$876='Input Data'!$C$12,ROW(Lookup_PestUse!$B$1:$B$876)),ROW(Lookup_PestUse!1285:1285)),1))</f>
        <v/>
      </c>
    </row>
    <row r="1200" spans="1:1" x14ac:dyDescent="0.2">
      <c r="A1200" s="159" t="str">
        <f t="array" ref="A1200">IF(ISERROR(INDEX(Lookup_PestUse!$A$1:$D$876,SMALL(IF(Lookup_PestUse!$B$1:$B$876='Input Data'!$C$12,ROW(Lookup_PestUse!$B$1:$B$876)),ROW(Lookup_PestUse!1286:1286)),1)),"",INDEX(Lookup_PestUse!$A$1:$B$876,SMALL(IF(Lookup_PestUse!$B$1:$B$876='Input Data'!$C$12,ROW(Lookup_PestUse!$B$1:$B$876)),ROW(Lookup_PestUse!1286:1286)),1))</f>
        <v/>
      </c>
    </row>
    <row r="1201" spans="1:1" x14ac:dyDescent="0.2">
      <c r="A1201" s="159" t="str">
        <f t="array" ref="A1201">IF(ISERROR(INDEX(Lookup_PestUse!$A$1:$D$876,SMALL(IF(Lookup_PestUse!$B$1:$B$876='Input Data'!$C$12,ROW(Lookup_PestUse!$B$1:$B$876)),ROW(Lookup_PestUse!1287:1287)),1)),"",INDEX(Lookup_PestUse!$A$1:$B$876,SMALL(IF(Lookup_PestUse!$B$1:$B$876='Input Data'!$C$12,ROW(Lookup_PestUse!$B$1:$B$876)),ROW(Lookup_PestUse!1287:1287)),1))</f>
        <v/>
      </c>
    </row>
    <row r="1202" spans="1:1" x14ac:dyDescent="0.2">
      <c r="A1202" s="159" t="str">
        <f t="array" ref="A1202">IF(ISERROR(INDEX(Lookup_PestUse!$A$1:$D$876,SMALL(IF(Lookup_PestUse!$B$1:$B$876='Input Data'!$C$12,ROW(Lookup_PestUse!$B$1:$B$876)),ROW(Lookup_PestUse!1288:1288)),1)),"",INDEX(Lookup_PestUse!$A$1:$B$876,SMALL(IF(Lookup_PestUse!$B$1:$B$876='Input Data'!$C$12,ROW(Lookup_PestUse!$B$1:$B$876)),ROW(Lookup_PestUse!1288:1288)),1))</f>
        <v/>
      </c>
    </row>
    <row r="1203" spans="1:1" x14ac:dyDescent="0.2">
      <c r="A1203" s="159" t="str">
        <f t="array" ref="A1203">IF(ISERROR(INDEX(Lookup_PestUse!$A$1:$D$876,SMALL(IF(Lookup_PestUse!$B$1:$B$876='Input Data'!$C$12,ROW(Lookup_PestUse!$B$1:$B$876)),ROW(Lookup_PestUse!1289:1289)),1)),"",INDEX(Lookup_PestUse!$A$1:$B$876,SMALL(IF(Lookup_PestUse!$B$1:$B$876='Input Data'!$C$12,ROW(Lookup_PestUse!$B$1:$B$876)),ROW(Lookup_PestUse!1289:1289)),1))</f>
        <v/>
      </c>
    </row>
    <row r="1204" spans="1:1" x14ac:dyDescent="0.2">
      <c r="A1204" s="159" t="str">
        <f t="array" ref="A1204">IF(ISERROR(INDEX(Lookup_PestUse!$A$1:$D$876,SMALL(IF(Lookup_PestUse!$B$1:$B$876='Input Data'!$C$12,ROW(Lookup_PestUse!$B$1:$B$876)),ROW(Lookup_PestUse!1290:1290)),1)),"",INDEX(Lookup_PestUse!$A$1:$B$876,SMALL(IF(Lookup_PestUse!$B$1:$B$876='Input Data'!$C$12,ROW(Lookup_PestUse!$B$1:$B$876)),ROW(Lookup_PestUse!1290:1290)),1))</f>
        <v/>
      </c>
    </row>
    <row r="1205" spans="1:1" x14ac:dyDescent="0.2">
      <c r="A1205" s="159" t="str">
        <f t="array" ref="A1205">IF(ISERROR(INDEX(Lookup_PestUse!$A$1:$D$876,SMALL(IF(Lookup_PestUse!$B$1:$B$876='Input Data'!$C$12,ROW(Lookup_PestUse!$B$1:$B$876)),ROW(Lookup_PestUse!1291:1291)),1)),"",INDEX(Lookup_PestUse!$A$1:$B$876,SMALL(IF(Lookup_PestUse!$B$1:$B$876='Input Data'!$C$12,ROW(Lookup_PestUse!$B$1:$B$876)),ROW(Lookup_PestUse!1291:1291)),1))</f>
        <v/>
      </c>
    </row>
    <row r="1206" spans="1:1" x14ac:dyDescent="0.2">
      <c r="A1206" s="159" t="str">
        <f t="array" ref="A1206">IF(ISERROR(INDEX(Lookup_PestUse!$A$1:$D$876,SMALL(IF(Lookup_PestUse!$B$1:$B$876='Input Data'!$C$12,ROW(Lookup_PestUse!$B$1:$B$876)),ROW(Lookup_PestUse!1292:1292)),1)),"",INDEX(Lookup_PestUse!$A$1:$B$876,SMALL(IF(Lookup_PestUse!$B$1:$B$876='Input Data'!$C$12,ROW(Lookup_PestUse!$B$1:$B$876)),ROW(Lookup_PestUse!1292:1292)),1))</f>
        <v/>
      </c>
    </row>
    <row r="1207" spans="1:1" x14ac:dyDescent="0.2">
      <c r="A1207" s="159" t="str">
        <f t="array" ref="A1207">IF(ISERROR(INDEX(Lookup_PestUse!$A$1:$D$876,SMALL(IF(Lookup_PestUse!$B$1:$B$876='Input Data'!$C$12,ROW(Lookup_PestUse!$B$1:$B$876)),ROW(Lookup_PestUse!1293:1293)),1)),"",INDEX(Lookup_PestUse!$A$1:$B$876,SMALL(IF(Lookup_PestUse!$B$1:$B$876='Input Data'!$C$12,ROW(Lookup_PestUse!$B$1:$B$876)),ROW(Lookup_PestUse!1293:1293)),1))</f>
        <v/>
      </c>
    </row>
    <row r="1208" spans="1:1" x14ac:dyDescent="0.2">
      <c r="A1208" s="159" t="str">
        <f t="array" ref="A1208">IF(ISERROR(INDEX(Lookup_PestUse!$A$1:$D$876,SMALL(IF(Lookup_PestUse!$B$1:$B$876='Input Data'!$C$12,ROW(Lookup_PestUse!$B$1:$B$876)),ROW(Lookup_PestUse!1294:1294)),1)),"",INDEX(Lookup_PestUse!$A$1:$B$876,SMALL(IF(Lookup_PestUse!$B$1:$B$876='Input Data'!$C$12,ROW(Lookup_PestUse!$B$1:$B$876)),ROW(Lookup_PestUse!1294:1294)),1))</f>
        <v/>
      </c>
    </row>
    <row r="1209" spans="1:1" x14ac:dyDescent="0.2">
      <c r="A1209" s="159" t="str">
        <f t="array" ref="A1209">IF(ISERROR(INDEX(Lookup_PestUse!$A$1:$D$876,SMALL(IF(Lookup_PestUse!$B$1:$B$876='Input Data'!$C$12,ROW(Lookup_PestUse!$B$1:$B$876)),ROW(Lookup_PestUse!1295:1295)),1)),"",INDEX(Lookup_PestUse!$A$1:$B$876,SMALL(IF(Lookup_PestUse!$B$1:$B$876='Input Data'!$C$12,ROW(Lookup_PestUse!$B$1:$B$876)),ROW(Lookup_PestUse!1295:1295)),1))</f>
        <v/>
      </c>
    </row>
    <row r="1210" spans="1:1" x14ac:dyDescent="0.2">
      <c r="A1210" s="159" t="str">
        <f t="array" ref="A1210">IF(ISERROR(INDEX(Lookup_PestUse!$A$1:$D$876,SMALL(IF(Lookup_PestUse!$B$1:$B$876='Input Data'!$C$12,ROW(Lookup_PestUse!$B$1:$B$876)),ROW(Lookup_PestUse!1296:1296)),1)),"",INDEX(Lookup_PestUse!$A$1:$B$876,SMALL(IF(Lookup_PestUse!$B$1:$B$876='Input Data'!$C$12,ROW(Lookup_PestUse!$B$1:$B$876)),ROW(Lookup_PestUse!1296:1296)),1))</f>
        <v/>
      </c>
    </row>
    <row r="1211" spans="1:1" x14ac:dyDescent="0.2">
      <c r="A1211" s="159" t="str">
        <f t="array" ref="A1211">IF(ISERROR(INDEX(Lookup_PestUse!$A$1:$D$876,SMALL(IF(Lookup_PestUse!$B$1:$B$876='Input Data'!$C$12,ROW(Lookup_PestUse!$B$1:$B$876)),ROW(Lookup_PestUse!1297:1297)),1)),"",INDEX(Lookup_PestUse!$A$1:$B$876,SMALL(IF(Lookup_PestUse!$B$1:$B$876='Input Data'!$C$12,ROW(Lookup_PestUse!$B$1:$B$876)),ROW(Lookup_PestUse!1297:1297)),1))</f>
        <v/>
      </c>
    </row>
    <row r="1212" spans="1:1" x14ac:dyDescent="0.2">
      <c r="A1212" s="159" t="str">
        <f t="array" ref="A1212">IF(ISERROR(INDEX(Lookup_PestUse!$A$1:$D$876,SMALL(IF(Lookup_PestUse!$B$1:$B$876='Input Data'!$C$12,ROW(Lookup_PestUse!$B$1:$B$876)),ROW(Lookup_PestUse!1298:1298)),1)),"",INDEX(Lookup_PestUse!$A$1:$B$876,SMALL(IF(Lookup_PestUse!$B$1:$B$876='Input Data'!$C$12,ROW(Lookup_PestUse!$B$1:$B$876)),ROW(Lookup_PestUse!1298:1298)),1))</f>
        <v/>
      </c>
    </row>
    <row r="1213" spans="1:1" x14ac:dyDescent="0.2">
      <c r="A1213" s="159" t="str">
        <f t="array" ref="A1213">IF(ISERROR(INDEX(Lookup_PestUse!$A$1:$D$876,SMALL(IF(Lookup_PestUse!$B$1:$B$876='Input Data'!$C$12,ROW(Lookup_PestUse!$B$1:$B$876)),ROW(Lookup_PestUse!1299:1299)),1)),"",INDEX(Lookup_PestUse!$A$1:$B$876,SMALL(IF(Lookup_PestUse!$B$1:$B$876='Input Data'!$C$12,ROW(Lookup_PestUse!$B$1:$B$876)),ROW(Lookup_PestUse!1299:1299)),1))</f>
        <v/>
      </c>
    </row>
    <row r="1214" spans="1:1" x14ac:dyDescent="0.2">
      <c r="A1214" s="159" t="str">
        <f t="array" ref="A1214">IF(ISERROR(INDEX(Lookup_PestUse!$A$1:$D$876,SMALL(IF(Lookup_PestUse!$B$1:$B$876='Input Data'!$C$12,ROW(Lookup_PestUse!$B$1:$B$876)),ROW(Lookup_PestUse!1300:1300)),1)),"",INDEX(Lookup_PestUse!$A$1:$B$876,SMALL(IF(Lookup_PestUse!$B$1:$B$876='Input Data'!$C$12,ROW(Lookup_PestUse!$B$1:$B$876)),ROW(Lookup_PestUse!1300:1300)),1))</f>
        <v/>
      </c>
    </row>
    <row r="1215" spans="1:1" x14ac:dyDescent="0.2">
      <c r="A1215" s="159" t="str">
        <f t="array" ref="A1215">IF(ISERROR(INDEX(Lookup_PestUse!$A$1:$D$876,SMALL(IF(Lookup_PestUse!$B$1:$B$876='Input Data'!$C$12,ROW(Lookup_PestUse!$B$1:$B$876)),ROW(Lookup_PestUse!1301:1301)),1)),"",INDEX(Lookup_PestUse!$A$1:$B$876,SMALL(IF(Lookup_PestUse!$B$1:$B$876='Input Data'!$C$12,ROW(Lookup_PestUse!$B$1:$B$876)),ROW(Lookup_PestUse!1301:1301)),1))</f>
        <v/>
      </c>
    </row>
    <row r="1216" spans="1:1" x14ac:dyDescent="0.2">
      <c r="A1216" s="159" t="str">
        <f t="array" ref="A1216">IF(ISERROR(INDEX(Lookup_PestUse!$A$1:$D$876,SMALL(IF(Lookup_PestUse!$B$1:$B$876='Input Data'!$C$12,ROW(Lookup_PestUse!$B$1:$B$876)),ROW(Lookup_PestUse!1302:1302)),1)),"",INDEX(Lookup_PestUse!$A$1:$B$876,SMALL(IF(Lookup_PestUse!$B$1:$B$876='Input Data'!$C$12,ROW(Lookup_PestUse!$B$1:$B$876)),ROW(Lookup_PestUse!1302:1302)),1))</f>
        <v/>
      </c>
    </row>
    <row r="1217" spans="1:1" x14ac:dyDescent="0.2">
      <c r="A1217" s="159" t="str">
        <f t="array" ref="A1217">IF(ISERROR(INDEX(Lookup_PestUse!$A$1:$D$876,SMALL(IF(Lookup_PestUse!$B$1:$B$876='Input Data'!$C$12,ROW(Lookup_PestUse!$B$1:$B$876)),ROW(Lookup_PestUse!1303:1303)),1)),"",INDEX(Lookup_PestUse!$A$1:$B$876,SMALL(IF(Lookup_PestUse!$B$1:$B$876='Input Data'!$C$12,ROW(Lookup_PestUse!$B$1:$B$876)),ROW(Lookup_PestUse!1303:1303)),1))</f>
        <v/>
      </c>
    </row>
    <row r="1218" spans="1:1" x14ac:dyDescent="0.2">
      <c r="A1218" s="159" t="str">
        <f t="array" ref="A1218">IF(ISERROR(INDEX(Lookup_PestUse!$A$1:$D$876,SMALL(IF(Lookup_PestUse!$B$1:$B$876='Input Data'!$C$12,ROW(Lookup_PestUse!$B$1:$B$876)),ROW(Lookup_PestUse!1304:1304)),1)),"",INDEX(Lookup_PestUse!$A$1:$B$876,SMALL(IF(Lookup_PestUse!$B$1:$B$876='Input Data'!$C$12,ROW(Lookup_PestUse!$B$1:$B$876)),ROW(Lookup_PestUse!1304:1304)),1))</f>
        <v/>
      </c>
    </row>
    <row r="1219" spans="1:1" x14ac:dyDescent="0.2">
      <c r="A1219" s="159" t="str">
        <f t="array" ref="A1219">IF(ISERROR(INDEX(Lookup_PestUse!$A$1:$D$876,SMALL(IF(Lookup_PestUse!$B$1:$B$876='Input Data'!$C$12,ROW(Lookup_PestUse!$B$1:$B$876)),ROW(Lookup_PestUse!1305:1305)),1)),"",INDEX(Lookup_PestUse!$A$1:$B$876,SMALL(IF(Lookup_PestUse!$B$1:$B$876='Input Data'!$C$12,ROW(Lookup_PestUse!$B$1:$B$876)),ROW(Lookup_PestUse!1305:1305)),1))</f>
        <v/>
      </c>
    </row>
    <row r="1220" spans="1:1" x14ac:dyDescent="0.2">
      <c r="A1220" s="159" t="str">
        <f t="array" ref="A1220">IF(ISERROR(INDEX(Lookup_PestUse!$A$1:$D$876,SMALL(IF(Lookup_PestUse!$B$1:$B$876='Input Data'!$C$12,ROW(Lookup_PestUse!$B$1:$B$876)),ROW(Lookup_PestUse!1306:1306)),1)),"",INDEX(Lookup_PestUse!$A$1:$B$876,SMALL(IF(Lookup_PestUse!$B$1:$B$876='Input Data'!$C$12,ROW(Lookup_PestUse!$B$1:$B$876)),ROW(Lookup_PestUse!1306:1306)),1))</f>
        <v/>
      </c>
    </row>
    <row r="1221" spans="1:1" x14ac:dyDescent="0.2">
      <c r="A1221" s="159" t="str">
        <f t="array" ref="A1221">IF(ISERROR(INDEX(Lookup_PestUse!$A$1:$D$876,SMALL(IF(Lookup_PestUse!$B$1:$B$876='Input Data'!$C$12,ROW(Lookup_PestUse!$B$1:$B$876)),ROW(Lookup_PestUse!1307:1307)),1)),"",INDEX(Lookup_PestUse!$A$1:$B$876,SMALL(IF(Lookup_PestUse!$B$1:$B$876='Input Data'!$C$12,ROW(Lookup_PestUse!$B$1:$B$876)),ROW(Lookup_PestUse!1307:1307)),1))</f>
        <v/>
      </c>
    </row>
    <row r="1222" spans="1:1" x14ac:dyDescent="0.2">
      <c r="A1222" s="159" t="str">
        <f t="array" ref="A1222">IF(ISERROR(INDEX(Lookup_PestUse!$A$1:$D$876,SMALL(IF(Lookup_PestUse!$B$1:$B$876='Input Data'!$C$12,ROW(Lookup_PestUse!$B$1:$B$876)),ROW(Lookup_PestUse!1308:1308)),1)),"",INDEX(Lookup_PestUse!$A$1:$B$876,SMALL(IF(Lookup_PestUse!$B$1:$B$876='Input Data'!$C$12,ROW(Lookup_PestUse!$B$1:$B$876)),ROW(Lookup_PestUse!1308:1308)),1))</f>
        <v/>
      </c>
    </row>
    <row r="1223" spans="1:1" x14ac:dyDescent="0.2">
      <c r="A1223" s="159" t="str">
        <f t="array" ref="A1223">IF(ISERROR(INDEX(Lookup_PestUse!$A$1:$D$876,SMALL(IF(Lookup_PestUse!$B$1:$B$876='Input Data'!$C$12,ROW(Lookup_PestUse!$B$1:$B$876)),ROW(Lookup_PestUse!1309:1309)),1)),"",INDEX(Lookup_PestUse!$A$1:$B$876,SMALL(IF(Lookup_PestUse!$B$1:$B$876='Input Data'!$C$12,ROW(Lookup_PestUse!$B$1:$B$876)),ROW(Lookup_PestUse!1309:1309)),1))</f>
        <v/>
      </c>
    </row>
    <row r="1224" spans="1:1" x14ac:dyDescent="0.2">
      <c r="A1224" s="159" t="str">
        <f t="array" ref="A1224">IF(ISERROR(INDEX(Lookup_PestUse!$A$1:$D$876,SMALL(IF(Lookup_PestUse!$B$1:$B$876='Input Data'!$C$12,ROW(Lookup_PestUse!$B$1:$B$876)),ROW(Lookup_PestUse!1310:1310)),1)),"",INDEX(Lookup_PestUse!$A$1:$B$876,SMALL(IF(Lookup_PestUse!$B$1:$B$876='Input Data'!$C$12,ROW(Lookup_PestUse!$B$1:$B$876)),ROW(Lookup_PestUse!1310:1310)),1))</f>
        <v/>
      </c>
    </row>
    <row r="1225" spans="1:1" x14ac:dyDescent="0.2">
      <c r="A1225" s="159" t="str">
        <f t="array" ref="A1225">IF(ISERROR(INDEX(Lookup_PestUse!$A$1:$D$876,SMALL(IF(Lookup_PestUse!$B$1:$B$876='Input Data'!$C$12,ROW(Lookup_PestUse!$B$1:$B$876)),ROW(Lookup_PestUse!1311:1311)),1)),"",INDEX(Lookup_PestUse!$A$1:$B$876,SMALL(IF(Lookup_PestUse!$B$1:$B$876='Input Data'!$C$12,ROW(Lookup_PestUse!$B$1:$B$876)),ROW(Lookup_PestUse!1311:1311)),1))</f>
        <v/>
      </c>
    </row>
    <row r="1226" spans="1:1" x14ac:dyDescent="0.2">
      <c r="A1226" s="159" t="str">
        <f t="array" ref="A1226">IF(ISERROR(INDEX(Lookup_PestUse!$A$1:$D$876,SMALL(IF(Lookup_PestUse!$B$1:$B$876='Input Data'!$C$12,ROW(Lookup_PestUse!$B$1:$B$876)),ROW(Lookup_PestUse!1312:1312)),1)),"",INDEX(Lookup_PestUse!$A$1:$B$876,SMALL(IF(Lookup_PestUse!$B$1:$B$876='Input Data'!$C$12,ROW(Lookup_PestUse!$B$1:$B$876)),ROW(Lookup_PestUse!1312:1312)),1))</f>
        <v/>
      </c>
    </row>
    <row r="1227" spans="1:1" x14ac:dyDescent="0.2">
      <c r="A1227" s="159" t="str">
        <f t="array" ref="A1227">IF(ISERROR(INDEX(Lookup_PestUse!$A$1:$D$876,SMALL(IF(Lookup_PestUse!$B$1:$B$876='Input Data'!$C$12,ROW(Lookup_PestUse!$B$1:$B$876)),ROW(Lookup_PestUse!1313:1313)),1)),"",INDEX(Lookup_PestUse!$A$1:$B$876,SMALL(IF(Lookup_PestUse!$B$1:$B$876='Input Data'!$C$12,ROW(Lookup_PestUse!$B$1:$B$876)),ROW(Lookup_PestUse!1313:1313)),1))</f>
        <v/>
      </c>
    </row>
    <row r="1228" spans="1:1" x14ac:dyDescent="0.2">
      <c r="A1228" s="159" t="str">
        <f t="array" ref="A1228">IF(ISERROR(INDEX(Lookup_PestUse!$A$1:$D$876,SMALL(IF(Lookup_PestUse!$B$1:$B$876='Input Data'!$C$12,ROW(Lookup_PestUse!$B$1:$B$876)),ROW(Lookup_PestUse!1314:1314)),1)),"",INDEX(Lookup_PestUse!$A$1:$B$876,SMALL(IF(Lookup_PestUse!$B$1:$B$876='Input Data'!$C$12,ROW(Lookup_PestUse!$B$1:$B$876)),ROW(Lookup_PestUse!1314:1314)),1))</f>
        <v/>
      </c>
    </row>
    <row r="1229" spans="1:1" x14ac:dyDescent="0.2">
      <c r="A1229" s="159" t="str">
        <f t="array" ref="A1229">IF(ISERROR(INDEX(Lookup_PestUse!$A$1:$D$876,SMALL(IF(Lookup_PestUse!$B$1:$B$876='Input Data'!$C$12,ROW(Lookup_PestUse!$B$1:$B$876)),ROW(Lookup_PestUse!1315:1315)),1)),"",INDEX(Lookup_PestUse!$A$1:$B$876,SMALL(IF(Lookup_PestUse!$B$1:$B$876='Input Data'!$C$12,ROW(Lookup_PestUse!$B$1:$B$876)),ROW(Lookup_PestUse!1315:1315)),1))</f>
        <v/>
      </c>
    </row>
    <row r="1230" spans="1:1" x14ac:dyDescent="0.2">
      <c r="A1230" s="159" t="str">
        <f t="array" ref="A1230">IF(ISERROR(INDEX(Lookup_PestUse!$A$1:$D$876,SMALL(IF(Lookup_PestUse!$B$1:$B$876='Input Data'!$C$12,ROW(Lookup_PestUse!$B$1:$B$876)),ROW(Lookup_PestUse!1316:1316)),1)),"",INDEX(Lookup_PestUse!$A$1:$B$876,SMALL(IF(Lookup_PestUse!$B$1:$B$876='Input Data'!$C$12,ROW(Lookup_PestUse!$B$1:$B$876)),ROW(Lookup_PestUse!1316:1316)),1))</f>
        <v/>
      </c>
    </row>
    <row r="1231" spans="1:1" x14ac:dyDescent="0.2">
      <c r="A1231" s="159" t="str">
        <f t="array" ref="A1231">IF(ISERROR(INDEX(Lookup_PestUse!$A$1:$D$876,SMALL(IF(Lookup_PestUse!$B$1:$B$876='Input Data'!$C$12,ROW(Lookup_PestUse!$B$1:$B$876)),ROW(Lookup_PestUse!1317:1317)),1)),"",INDEX(Lookup_PestUse!$A$1:$B$876,SMALL(IF(Lookup_PestUse!$B$1:$B$876='Input Data'!$C$12,ROW(Lookup_PestUse!$B$1:$B$876)),ROW(Lookup_PestUse!1317:1317)),1))</f>
        <v/>
      </c>
    </row>
    <row r="1232" spans="1:1" x14ac:dyDescent="0.2">
      <c r="A1232" s="159" t="str">
        <f t="array" ref="A1232">IF(ISERROR(INDEX(Lookup_PestUse!$A$1:$D$876,SMALL(IF(Lookup_PestUse!$B$1:$B$876='Input Data'!$C$12,ROW(Lookup_PestUse!$B$1:$B$876)),ROW(Lookup_PestUse!1318:1318)),1)),"",INDEX(Lookup_PestUse!$A$1:$B$876,SMALL(IF(Lookup_PestUse!$B$1:$B$876='Input Data'!$C$12,ROW(Lookup_PestUse!$B$1:$B$876)),ROW(Lookup_PestUse!1318:1318)),1))</f>
        <v/>
      </c>
    </row>
    <row r="1233" spans="1:1" x14ac:dyDescent="0.2">
      <c r="A1233" s="159" t="str">
        <f t="array" ref="A1233">IF(ISERROR(INDEX(Lookup_PestUse!$A$1:$D$876,SMALL(IF(Lookup_PestUse!$B$1:$B$876='Input Data'!$C$12,ROW(Lookup_PestUse!$B$1:$B$876)),ROW(Lookup_PestUse!1319:1319)),1)),"",INDEX(Lookup_PestUse!$A$1:$B$876,SMALL(IF(Lookup_PestUse!$B$1:$B$876='Input Data'!$C$12,ROW(Lookup_PestUse!$B$1:$B$876)),ROW(Lookup_PestUse!1319:1319)),1))</f>
        <v/>
      </c>
    </row>
    <row r="1234" spans="1:1" x14ac:dyDescent="0.2">
      <c r="A1234" s="159" t="str">
        <f t="array" ref="A1234">IF(ISERROR(INDEX(Lookup_PestUse!$A$1:$D$876,SMALL(IF(Lookup_PestUse!$B$1:$B$876='Input Data'!$C$12,ROW(Lookup_PestUse!$B$1:$B$876)),ROW(Lookup_PestUse!1320:1320)),1)),"",INDEX(Lookup_PestUse!$A$1:$B$876,SMALL(IF(Lookup_PestUse!$B$1:$B$876='Input Data'!$C$12,ROW(Lookup_PestUse!$B$1:$B$876)),ROW(Lookup_PestUse!1320:1320)),1))</f>
        <v/>
      </c>
    </row>
    <row r="1235" spans="1:1" x14ac:dyDescent="0.2">
      <c r="A1235" s="159" t="str">
        <f t="array" ref="A1235">IF(ISERROR(INDEX(Lookup_PestUse!$A$1:$D$876,SMALL(IF(Lookup_PestUse!$B$1:$B$876='Input Data'!$C$12,ROW(Lookup_PestUse!$B$1:$B$876)),ROW(Lookup_PestUse!1321:1321)),1)),"",INDEX(Lookup_PestUse!$A$1:$B$876,SMALL(IF(Lookup_PestUse!$B$1:$B$876='Input Data'!$C$12,ROW(Lookup_PestUse!$B$1:$B$876)),ROW(Lookup_PestUse!1321:1321)),1))</f>
        <v/>
      </c>
    </row>
    <row r="1236" spans="1:1" x14ac:dyDescent="0.2">
      <c r="A1236" s="159" t="str">
        <f t="array" ref="A1236">IF(ISERROR(INDEX(Lookup_PestUse!$A$1:$D$876,SMALL(IF(Lookup_PestUse!$B$1:$B$876='Input Data'!$C$12,ROW(Lookup_PestUse!$B$1:$B$876)),ROW(Lookup_PestUse!1322:1322)),1)),"",INDEX(Lookup_PestUse!$A$1:$B$876,SMALL(IF(Lookup_PestUse!$B$1:$B$876='Input Data'!$C$12,ROW(Lookup_PestUse!$B$1:$B$876)),ROW(Lookup_PestUse!1322:1322)),1))</f>
        <v/>
      </c>
    </row>
    <row r="1237" spans="1:1" x14ac:dyDescent="0.2">
      <c r="A1237" s="159" t="str">
        <f t="array" ref="A1237">IF(ISERROR(INDEX(Lookup_PestUse!$A$1:$D$876,SMALL(IF(Lookup_PestUse!$B$1:$B$876='Input Data'!$C$12,ROW(Lookup_PestUse!$B$1:$B$876)),ROW(Lookup_PestUse!1323:1323)),1)),"",INDEX(Lookup_PestUse!$A$1:$B$876,SMALL(IF(Lookup_PestUse!$B$1:$B$876='Input Data'!$C$12,ROW(Lookup_PestUse!$B$1:$B$876)),ROW(Lookup_PestUse!1323:1323)),1))</f>
        <v/>
      </c>
    </row>
    <row r="1238" spans="1:1" x14ac:dyDescent="0.2">
      <c r="A1238" s="159" t="str">
        <f t="array" ref="A1238">IF(ISERROR(INDEX(Lookup_PestUse!$A$1:$D$876,SMALL(IF(Lookup_PestUse!$B$1:$B$876='Input Data'!$C$12,ROW(Lookup_PestUse!$B$1:$B$876)),ROW(Lookup_PestUse!1324:1324)),1)),"",INDEX(Lookup_PestUse!$A$1:$B$876,SMALL(IF(Lookup_PestUse!$B$1:$B$876='Input Data'!$C$12,ROW(Lookup_PestUse!$B$1:$B$876)),ROW(Lookup_PestUse!1324:1324)),1))</f>
        <v/>
      </c>
    </row>
    <row r="1239" spans="1:1" x14ac:dyDescent="0.2">
      <c r="A1239" s="159" t="str">
        <f t="array" ref="A1239">IF(ISERROR(INDEX(Lookup_PestUse!$A$1:$D$876,SMALL(IF(Lookup_PestUse!$B$1:$B$876='Input Data'!$C$12,ROW(Lookup_PestUse!$B$1:$B$876)),ROW(Lookup_PestUse!1325:1325)),1)),"",INDEX(Lookup_PestUse!$A$1:$B$876,SMALL(IF(Lookup_PestUse!$B$1:$B$876='Input Data'!$C$12,ROW(Lookup_PestUse!$B$1:$B$876)),ROW(Lookup_PestUse!1325:1325)),1))</f>
        <v/>
      </c>
    </row>
    <row r="1240" spans="1:1" x14ac:dyDescent="0.2">
      <c r="A1240" s="159" t="str">
        <f t="array" ref="A1240">IF(ISERROR(INDEX(Lookup_PestUse!$A$1:$D$876,SMALL(IF(Lookup_PestUse!$B$1:$B$876='Input Data'!$C$12,ROW(Lookup_PestUse!$B$1:$B$876)),ROW(Lookup_PestUse!1326:1326)),1)),"",INDEX(Lookup_PestUse!$A$1:$B$876,SMALL(IF(Lookup_PestUse!$B$1:$B$876='Input Data'!$C$12,ROW(Lookup_PestUse!$B$1:$B$876)),ROW(Lookup_PestUse!1326:1326)),1))</f>
        <v/>
      </c>
    </row>
    <row r="1241" spans="1:1" x14ac:dyDescent="0.2">
      <c r="A1241" s="159" t="str">
        <f t="array" ref="A1241">IF(ISERROR(INDEX(Lookup_PestUse!$A$1:$D$876,SMALL(IF(Lookup_PestUse!$B$1:$B$876='Input Data'!$C$12,ROW(Lookup_PestUse!$B$1:$B$876)),ROW(Lookup_PestUse!1327:1327)),1)),"",INDEX(Lookup_PestUse!$A$1:$B$876,SMALL(IF(Lookup_PestUse!$B$1:$B$876='Input Data'!$C$12,ROW(Lookup_PestUse!$B$1:$B$876)),ROW(Lookup_PestUse!1327:1327)),1))</f>
        <v/>
      </c>
    </row>
    <row r="1242" spans="1:1" x14ac:dyDescent="0.2">
      <c r="A1242" s="159" t="str">
        <f t="array" ref="A1242">IF(ISERROR(INDEX(Lookup_PestUse!$A$1:$D$876,SMALL(IF(Lookup_PestUse!$B$1:$B$876='Input Data'!$C$12,ROW(Lookup_PestUse!$B$1:$B$876)),ROW(Lookup_PestUse!1328:1328)),1)),"",INDEX(Lookup_PestUse!$A$1:$B$876,SMALL(IF(Lookup_PestUse!$B$1:$B$876='Input Data'!$C$12,ROW(Lookup_PestUse!$B$1:$B$876)),ROW(Lookup_PestUse!1328:1328)),1))</f>
        <v/>
      </c>
    </row>
    <row r="1243" spans="1:1" x14ac:dyDescent="0.2">
      <c r="A1243" s="159" t="str">
        <f t="array" ref="A1243">IF(ISERROR(INDEX(Lookup_PestUse!$A$1:$D$876,SMALL(IF(Lookup_PestUse!$B$1:$B$876='Input Data'!$C$12,ROW(Lookup_PestUse!$B$1:$B$876)),ROW(Lookup_PestUse!1329:1329)),1)),"",INDEX(Lookup_PestUse!$A$1:$B$876,SMALL(IF(Lookup_PestUse!$B$1:$B$876='Input Data'!$C$12,ROW(Lookup_PestUse!$B$1:$B$876)),ROW(Lookup_PestUse!1329:1329)),1))</f>
        <v/>
      </c>
    </row>
    <row r="1244" spans="1:1" x14ac:dyDescent="0.2">
      <c r="A1244" s="159" t="str">
        <f t="array" ref="A1244">IF(ISERROR(INDEX(Lookup_PestUse!$A$1:$D$876,SMALL(IF(Lookup_PestUse!$B$1:$B$876='Input Data'!$C$12,ROW(Lookup_PestUse!$B$1:$B$876)),ROW(Lookup_PestUse!1330:1330)),1)),"",INDEX(Lookup_PestUse!$A$1:$B$876,SMALL(IF(Lookup_PestUse!$B$1:$B$876='Input Data'!$C$12,ROW(Lookup_PestUse!$B$1:$B$876)),ROW(Lookup_PestUse!1330:1330)),1))</f>
        <v/>
      </c>
    </row>
    <row r="1245" spans="1:1" x14ac:dyDescent="0.2">
      <c r="A1245" s="159" t="str">
        <f t="array" ref="A1245">IF(ISERROR(INDEX(Lookup_PestUse!$A$1:$D$876,SMALL(IF(Lookup_PestUse!$B$1:$B$876='Input Data'!$C$12,ROW(Lookup_PestUse!$B$1:$B$876)),ROW(Lookup_PestUse!1331:1331)),1)),"",INDEX(Lookup_PestUse!$A$1:$B$876,SMALL(IF(Lookup_PestUse!$B$1:$B$876='Input Data'!$C$12,ROW(Lookup_PestUse!$B$1:$B$876)),ROW(Lookup_PestUse!1331:1331)),1))</f>
        <v/>
      </c>
    </row>
    <row r="1246" spans="1:1" x14ac:dyDescent="0.2">
      <c r="A1246" s="159" t="str">
        <f t="array" ref="A1246">IF(ISERROR(INDEX(Lookup_PestUse!$A$1:$D$876,SMALL(IF(Lookup_PestUse!$B$1:$B$876='Input Data'!$C$12,ROW(Lookup_PestUse!$B$1:$B$876)),ROW(Lookup_PestUse!1332:1332)),1)),"",INDEX(Lookup_PestUse!$A$1:$B$876,SMALL(IF(Lookup_PestUse!$B$1:$B$876='Input Data'!$C$12,ROW(Lookup_PestUse!$B$1:$B$876)),ROW(Lookup_PestUse!1332:1332)),1))</f>
        <v/>
      </c>
    </row>
    <row r="1247" spans="1:1" x14ac:dyDescent="0.2">
      <c r="A1247" s="159" t="str">
        <f t="array" ref="A1247">IF(ISERROR(INDEX(Lookup_PestUse!$A$1:$D$876,SMALL(IF(Lookup_PestUse!$B$1:$B$876='Input Data'!$C$12,ROW(Lookup_PestUse!$B$1:$B$876)),ROW(Lookup_PestUse!1333:1333)),1)),"",INDEX(Lookup_PestUse!$A$1:$B$876,SMALL(IF(Lookup_PestUse!$B$1:$B$876='Input Data'!$C$12,ROW(Lookup_PestUse!$B$1:$B$876)),ROW(Lookup_PestUse!1333:1333)),1))</f>
        <v/>
      </c>
    </row>
    <row r="1248" spans="1:1" x14ac:dyDescent="0.2">
      <c r="A1248" s="159" t="str">
        <f t="array" ref="A1248">IF(ISERROR(INDEX(Lookup_PestUse!$A$1:$D$876,SMALL(IF(Lookup_PestUse!$B$1:$B$876='Input Data'!$C$12,ROW(Lookup_PestUse!$B$1:$B$876)),ROW(Lookup_PestUse!1334:1334)),1)),"",INDEX(Lookup_PestUse!$A$1:$B$876,SMALL(IF(Lookup_PestUse!$B$1:$B$876='Input Data'!$C$12,ROW(Lookup_PestUse!$B$1:$B$876)),ROW(Lookup_PestUse!1334:1334)),1))</f>
        <v/>
      </c>
    </row>
    <row r="1249" spans="1:1" x14ac:dyDescent="0.2">
      <c r="A1249" s="159" t="str">
        <f t="array" ref="A1249">IF(ISERROR(INDEX(Lookup_PestUse!$A$1:$D$876,SMALL(IF(Lookup_PestUse!$B$1:$B$876='Input Data'!$C$12,ROW(Lookup_PestUse!$B$1:$B$876)),ROW(Lookup_PestUse!1335:1335)),1)),"",INDEX(Lookup_PestUse!$A$1:$B$876,SMALL(IF(Lookup_PestUse!$B$1:$B$876='Input Data'!$C$12,ROW(Lookup_PestUse!$B$1:$B$876)),ROW(Lookup_PestUse!1335:1335)),1))</f>
        <v/>
      </c>
    </row>
    <row r="1250" spans="1:1" x14ac:dyDescent="0.2">
      <c r="A1250" s="159" t="str">
        <f t="array" ref="A1250">IF(ISERROR(INDEX(Lookup_PestUse!$A$1:$D$876,SMALL(IF(Lookup_PestUse!$B$1:$B$876='Input Data'!$C$12,ROW(Lookup_PestUse!$B$1:$B$876)),ROW(Lookup_PestUse!1336:1336)),1)),"",INDEX(Lookup_PestUse!$A$1:$B$876,SMALL(IF(Lookup_PestUse!$B$1:$B$876='Input Data'!$C$12,ROW(Lookup_PestUse!$B$1:$B$876)),ROW(Lookup_PestUse!1336:1336)),1))</f>
        <v/>
      </c>
    </row>
    <row r="1251" spans="1:1" x14ac:dyDescent="0.2">
      <c r="A1251" s="159" t="str">
        <f t="array" ref="A1251">IF(ISERROR(INDEX(Lookup_PestUse!$A$1:$D$876,SMALL(IF(Lookup_PestUse!$B$1:$B$876='Input Data'!$C$12,ROW(Lookup_PestUse!$B$1:$B$876)),ROW(Lookup_PestUse!1337:1337)),1)),"",INDEX(Lookup_PestUse!$A$1:$B$876,SMALL(IF(Lookup_PestUse!$B$1:$B$876='Input Data'!$C$12,ROW(Lookup_PestUse!$B$1:$B$876)),ROW(Lookup_PestUse!1337:1337)),1))</f>
        <v/>
      </c>
    </row>
    <row r="1252" spans="1:1" x14ac:dyDescent="0.2">
      <c r="A1252" s="159" t="str">
        <f t="array" ref="A1252">IF(ISERROR(INDEX(Lookup_PestUse!$A$1:$D$876,SMALL(IF(Lookup_PestUse!$B$1:$B$876='Input Data'!$C$12,ROW(Lookup_PestUse!$B$1:$B$876)),ROW(Lookup_PestUse!1338:1338)),1)),"",INDEX(Lookup_PestUse!$A$1:$B$876,SMALL(IF(Lookup_PestUse!$B$1:$B$876='Input Data'!$C$12,ROW(Lookup_PestUse!$B$1:$B$876)),ROW(Lookup_PestUse!1338:1338)),1))</f>
        <v/>
      </c>
    </row>
    <row r="1253" spans="1:1" x14ac:dyDescent="0.2">
      <c r="A1253" s="159" t="str">
        <f t="array" ref="A1253">IF(ISERROR(INDEX(Lookup_PestUse!$A$1:$D$876,SMALL(IF(Lookup_PestUse!$B$1:$B$876='Input Data'!$C$12,ROW(Lookup_PestUse!$B$1:$B$876)),ROW(Lookup_PestUse!1339:1339)),1)),"",INDEX(Lookup_PestUse!$A$1:$B$876,SMALL(IF(Lookup_PestUse!$B$1:$B$876='Input Data'!$C$12,ROW(Lookup_PestUse!$B$1:$B$876)),ROW(Lookup_PestUse!1339:1339)),1))</f>
        <v/>
      </c>
    </row>
    <row r="1254" spans="1:1" x14ac:dyDescent="0.2">
      <c r="A1254" s="159" t="str">
        <f t="array" ref="A1254">IF(ISERROR(INDEX(Lookup_PestUse!$A$1:$D$876,SMALL(IF(Lookup_PestUse!$B$1:$B$876='Input Data'!$C$12,ROW(Lookup_PestUse!$B$1:$B$876)),ROW(Lookup_PestUse!1340:1340)),1)),"",INDEX(Lookup_PestUse!$A$1:$B$876,SMALL(IF(Lookup_PestUse!$B$1:$B$876='Input Data'!$C$12,ROW(Lookup_PestUse!$B$1:$B$876)),ROW(Lookup_PestUse!1340:1340)),1))</f>
        <v/>
      </c>
    </row>
    <row r="1255" spans="1:1" x14ac:dyDescent="0.2">
      <c r="A1255" s="159" t="str">
        <f t="array" ref="A1255">IF(ISERROR(INDEX(Lookup_PestUse!$A$1:$D$876,SMALL(IF(Lookup_PestUse!$B$1:$B$876='Input Data'!$C$12,ROW(Lookup_PestUse!$B$1:$B$876)),ROW(Lookup_PestUse!1341:1341)),1)),"",INDEX(Lookup_PestUse!$A$1:$B$876,SMALL(IF(Lookup_PestUse!$B$1:$B$876='Input Data'!$C$12,ROW(Lookup_PestUse!$B$1:$B$876)),ROW(Lookup_PestUse!1341:1341)),1))</f>
        <v/>
      </c>
    </row>
    <row r="1256" spans="1:1" x14ac:dyDescent="0.2">
      <c r="A1256" s="159" t="str">
        <f t="array" ref="A1256">IF(ISERROR(INDEX(Lookup_PestUse!$A$1:$D$876,SMALL(IF(Lookup_PestUse!$B$1:$B$876='Input Data'!$C$12,ROW(Lookup_PestUse!$B$1:$B$876)),ROW(Lookup_PestUse!1342:1342)),1)),"",INDEX(Lookup_PestUse!$A$1:$B$876,SMALL(IF(Lookup_PestUse!$B$1:$B$876='Input Data'!$C$12,ROW(Lookup_PestUse!$B$1:$B$876)),ROW(Lookup_PestUse!1342:1342)),1))</f>
        <v/>
      </c>
    </row>
    <row r="1257" spans="1:1" x14ac:dyDescent="0.2">
      <c r="A1257" s="159" t="str">
        <f t="array" ref="A1257">IF(ISERROR(INDEX(Lookup_PestUse!$A$1:$D$876,SMALL(IF(Lookup_PestUse!$B$1:$B$876='Input Data'!$C$12,ROW(Lookup_PestUse!$B$1:$B$876)),ROW(Lookup_PestUse!1343:1343)),1)),"",INDEX(Lookup_PestUse!$A$1:$B$876,SMALL(IF(Lookup_PestUse!$B$1:$B$876='Input Data'!$C$12,ROW(Lookup_PestUse!$B$1:$B$876)),ROW(Lookup_PestUse!1343:1343)),1))</f>
        <v/>
      </c>
    </row>
    <row r="1258" spans="1:1" x14ac:dyDescent="0.2">
      <c r="A1258" s="159" t="str">
        <f t="array" ref="A1258">IF(ISERROR(INDEX(Lookup_PestUse!$A$1:$D$876,SMALL(IF(Lookup_PestUse!$B$1:$B$876='Input Data'!$C$12,ROW(Lookup_PestUse!$B$1:$B$876)),ROW(Lookup_PestUse!1344:1344)),1)),"",INDEX(Lookup_PestUse!$A$1:$B$876,SMALL(IF(Lookup_PestUse!$B$1:$B$876='Input Data'!$C$12,ROW(Lookup_PestUse!$B$1:$B$876)),ROW(Lookup_PestUse!1344:1344)),1))</f>
        <v/>
      </c>
    </row>
    <row r="1259" spans="1:1" x14ac:dyDescent="0.2">
      <c r="A1259" s="159" t="str">
        <f t="array" ref="A1259">IF(ISERROR(INDEX(Lookup_PestUse!$A$1:$D$876,SMALL(IF(Lookup_PestUse!$B$1:$B$876='Input Data'!$C$12,ROW(Lookup_PestUse!$B$1:$B$876)),ROW(Lookup_PestUse!1345:1345)),1)),"",INDEX(Lookup_PestUse!$A$1:$B$876,SMALL(IF(Lookup_PestUse!$B$1:$B$876='Input Data'!$C$12,ROW(Lookup_PestUse!$B$1:$B$876)),ROW(Lookup_PestUse!1345:1345)),1))</f>
        <v/>
      </c>
    </row>
    <row r="1260" spans="1:1" x14ac:dyDescent="0.2">
      <c r="A1260" s="159" t="str">
        <f t="array" ref="A1260">IF(ISERROR(INDEX(Lookup_PestUse!$A$1:$D$876,SMALL(IF(Lookup_PestUse!$B$1:$B$876='Input Data'!$C$12,ROW(Lookup_PestUse!$B$1:$B$876)),ROW(Lookup_PestUse!1346:1346)),1)),"",INDEX(Lookup_PestUse!$A$1:$B$876,SMALL(IF(Lookup_PestUse!$B$1:$B$876='Input Data'!$C$12,ROW(Lookup_PestUse!$B$1:$B$876)),ROW(Lookup_PestUse!1346:1346)),1))</f>
        <v/>
      </c>
    </row>
    <row r="1261" spans="1:1" x14ac:dyDescent="0.2">
      <c r="A1261" s="159" t="str">
        <f t="array" ref="A1261">IF(ISERROR(INDEX(Lookup_PestUse!$A$1:$D$876,SMALL(IF(Lookup_PestUse!$B$1:$B$876='Input Data'!$C$12,ROW(Lookup_PestUse!$B$1:$B$876)),ROW(Lookup_PestUse!1347:1347)),1)),"",INDEX(Lookup_PestUse!$A$1:$B$876,SMALL(IF(Lookup_PestUse!$B$1:$B$876='Input Data'!$C$12,ROW(Lookup_PestUse!$B$1:$B$876)),ROW(Lookup_PestUse!1347:1347)),1))</f>
        <v/>
      </c>
    </row>
    <row r="1262" spans="1:1" x14ac:dyDescent="0.2">
      <c r="A1262" s="159" t="str">
        <f t="array" ref="A1262">IF(ISERROR(INDEX(Lookup_PestUse!$A$1:$D$876,SMALL(IF(Lookup_PestUse!$B$1:$B$876='Input Data'!$C$12,ROW(Lookup_PestUse!$B$1:$B$876)),ROW(Lookup_PestUse!1348:1348)),1)),"",INDEX(Lookup_PestUse!$A$1:$B$876,SMALL(IF(Lookup_PestUse!$B$1:$B$876='Input Data'!$C$12,ROW(Lookup_PestUse!$B$1:$B$876)),ROW(Lookup_PestUse!1348:1348)),1))</f>
        <v/>
      </c>
    </row>
    <row r="1263" spans="1:1" x14ac:dyDescent="0.2">
      <c r="A1263" s="159" t="str">
        <f t="array" ref="A1263">IF(ISERROR(INDEX(Lookup_PestUse!$A$1:$D$876,SMALL(IF(Lookup_PestUse!$B$1:$B$876='Input Data'!$C$12,ROW(Lookup_PestUse!$B$1:$B$876)),ROW(Lookup_PestUse!1349:1349)),1)),"",INDEX(Lookup_PestUse!$A$1:$B$876,SMALL(IF(Lookup_PestUse!$B$1:$B$876='Input Data'!$C$12,ROW(Lookup_PestUse!$B$1:$B$876)),ROW(Lookup_PestUse!1349:1349)),1))</f>
        <v/>
      </c>
    </row>
    <row r="1264" spans="1:1" x14ac:dyDescent="0.2">
      <c r="A1264" s="159" t="str">
        <f t="array" ref="A1264">IF(ISERROR(INDEX(Lookup_PestUse!$A$1:$D$876,SMALL(IF(Lookup_PestUse!$B$1:$B$876='Input Data'!$C$12,ROW(Lookup_PestUse!$B$1:$B$876)),ROW(Lookup_PestUse!1350:1350)),1)),"",INDEX(Lookup_PestUse!$A$1:$B$876,SMALL(IF(Lookup_PestUse!$B$1:$B$876='Input Data'!$C$12,ROW(Lookup_PestUse!$B$1:$B$876)),ROW(Lookup_PestUse!1350:1350)),1))</f>
        <v/>
      </c>
    </row>
    <row r="1265" spans="1:1" x14ac:dyDescent="0.2">
      <c r="A1265" s="159" t="str">
        <f t="array" ref="A1265">IF(ISERROR(INDEX(Lookup_PestUse!$A$1:$D$876,SMALL(IF(Lookup_PestUse!$B$1:$B$876='Input Data'!$C$12,ROW(Lookup_PestUse!$B$1:$B$876)),ROW(Lookup_PestUse!1351:1351)),1)),"",INDEX(Lookup_PestUse!$A$1:$B$876,SMALL(IF(Lookup_PestUse!$B$1:$B$876='Input Data'!$C$12,ROW(Lookup_PestUse!$B$1:$B$876)),ROW(Lookup_PestUse!1351:1351)),1))</f>
        <v/>
      </c>
    </row>
    <row r="1266" spans="1:1" x14ac:dyDescent="0.2">
      <c r="A1266" s="159" t="str">
        <f t="array" ref="A1266">IF(ISERROR(INDEX(Lookup_PestUse!$A$1:$D$876,SMALL(IF(Lookup_PestUse!$B$1:$B$876='Input Data'!$C$12,ROW(Lookup_PestUse!$B$1:$B$876)),ROW(Lookup_PestUse!1352:1352)),1)),"",INDEX(Lookup_PestUse!$A$1:$B$876,SMALL(IF(Lookup_PestUse!$B$1:$B$876='Input Data'!$C$12,ROW(Lookup_PestUse!$B$1:$B$876)),ROW(Lookup_PestUse!1352:1352)),1))</f>
        <v/>
      </c>
    </row>
    <row r="1267" spans="1:1" x14ac:dyDescent="0.2">
      <c r="A1267" s="159" t="str">
        <f t="array" ref="A1267">IF(ISERROR(INDEX(Lookup_PestUse!$A$1:$D$876,SMALL(IF(Lookup_PestUse!$B$1:$B$876='Input Data'!$C$12,ROW(Lookup_PestUse!$B$1:$B$876)),ROW(Lookup_PestUse!1353:1353)),1)),"",INDEX(Lookup_PestUse!$A$1:$B$876,SMALL(IF(Lookup_PestUse!$B$1:$B$876='Input Data'!$C$12,ROW(Lookup_PestUse!$B$1:$B$876)),ROW(Lookup_PestUse!1353:1353)),1))</f>
        <v/>
      </c>
    </row>
    <row r="1268" spans="1:1" x14ac:dyDescent="0.2">
      <c r="A1268" s="159" t="str">
        <f t="array" ref="A1268">IF(ISERROR(INDEX(Lookup_PestUse!$A$1:$D$876,SMALL(IF(Lookup_PestUse!$B$1:$B$876='Input Data'!$C$12,ROW(Lookup_PestUse!$B$1:$B$876)),ROW(Lookup_PestUse!1354:1354)),1)),"",INDEX(Lookup_PestUse!$A$1:$B$876,SMALL(IF(Lookup_PestUse!$B$1:$B$876='Input Data'!$C$12,ROW(Lookup_PestUse!$B$1:$B$876)),ROW(Lookup_PestUse!1354:1354)),1))</f>
        <v/>
      </c>
    </row>
    <row r="1269" spans="1:1" x14ac:dyDescent="0.2">
      <c r="A1269" s="159" t="str">
        <f t="array" ref="A1269">IF(ISERROR(INDEX(Lookup_PestUse!$A$1:$D$876,SMALL(IF(Lookup_PestUse!$B$1:$B$876='Input Data'!$C$12,ROW(Lookup_PestUse!$B$1:$B$876)),ROW(Lookup_PestUse!1355:1355)),1)),"",INDEX(Lookup_PestUse!$A$1:$B$876,SMALL(IF(Lookup_PestUse!$B$1:$B$876='Input Data'!$C$12,ROW(Lookup_PestUse!$B$1:$B$876)),ROW(Lookup_PestUse!1355:1355)),1))</f>
        <v/>
      </c>
    </row>
    <row r="1270" spans="1:1" x14ac:dyDescent="0.2">
      <c r="A1270" s="159" t="str">
        <f t="array" ref="A1270">IF(ISERROR(INDEX(Lookup_PestUse!$A$1:$D$876,SMALL(IF(Lookup_PestUse!$B$1:$B$876='Input Data'!$C$12,ROW(Lookup_PestUse!$B$1:$B$876)),ROW(Lookup_PestUse!1356:1356)),1)),"",INDEX(Lookup_PestUse!$A$1:$B$876,SMALL(IF(Lookup_PestUse!$B$1:$B$876='Input Data'!$C$12,ROW(Lookup_PestUse!$B$1:$B$876)),ROW(Lookup_PestUse!1356:1356)),1))</f>
        <v/>
      </c>
    </row>
    <row r="1271" spans="1:1" x14ac:dyDescent="0.2">
      <c r="A1271" s="159" t="str">
        <f t="array" ref="A1271">IF(ISERROR(INDEX(Lookup_PestUse!$A$1:$D$876,SMALL(IF(Lookup_PestUse!$B$1:$B$876='Input Data'!$C$12,ROW(Lookup_PestUse!$B$1:$B$876)),ROW(Lookup_PestUse!1357:1357)),1)),"",INDEX(Lookup_PestUse!$A$1:$B$876,SMALL(IF(Lookup_PestUse!$B$1:$B$876='Input Data'!$C$12,ROW(Lookup_PestUse!$B$1:$B$876)),ROW(Lookup_PestUse!1357:1357)),1))</f>
        <v/>
      </c>
    </row>
    <row r="1272" spans="1:1" x14ac:dyDescent="0.2">
      <c r="A1272" s="159" t="str">
        <f t="array" ref="A1272">IF(ISERROR(INDEX(Lookup_PestUse!$A$1:$D$876,SMALL(IF(Lookup_PestUse!$B$1:$B$876='Input Data'!$C$12,ROW(Lookup_PestUse!$B$1:$B$876)),ROW(Lookup_PestUse!1358:1358)),1)),"",INDEX(Lookup_PestUse!$A$1:$B$876,SMALL(IF(Lookup_PestUse!$B$1:$B$876='Input Data'!$C$12,ROW(Lookup_PestUse!$B$1:$B$876)),ROW(Lookup_PestUse!1358:1358)),1))</f>
        <v/>
      </c>
    </row>
    <row r="1273" spans="1:1" x14ac:dyDescent="0.2">
      <c r="A1273" s="159" t="str">
        <f t="array" ref="A1273">IF(ISERROR(INDEX(Lookup_PestUse!$A$1:$D$876,SMALL(IF(Lookup_PestUse!$B$1:$B$876='Input Data'!$C$12,ROW(Lookup_PestUse!$B$1:$B$876)),ROW(Lookup_PestUse!1359:1359)),1)),"",INDEX(Lookup_PestUse!$A$1:$B$876,SMALL(IF(Lookup_PestUse!$B$1:$B$876='Input Data'!$C$12,ROW(Lookup_PestUse!$B$1:$B$876)),ROW(Lookup_PestUse!1359:1359)),1))</f>
        <v/>
      </c>
    </row>
    <row r="1274" spans="1:1" x14ac:dyDescent="0.2">
      <c r="A1274" s="159" t="str">
        <f t="array" ref="A1274">IF(ISERROR(INDEX(Lookup_PestUse!$A$1:$D$876,SMALL(IF(Lookup_PestUse!$B$1:$B$876='Input Data'!$C$12,ROW(Lookup_PestUse!$B$1:$B$876)),ROW(Lookup_PestUse!1360:1360)),1)),"",INDEX(Lookup_PestUse!$A$1:$B$876,SMALL(IF(Lookup_PestUse!$B$1:$B$876='Input Data'!$C$12,ROW(Lookup_PestUse!$B$1:$B$876)),ROW(Lookup_PestUse!1360:1360)),1))</f>
        <v/>
      </c>
    </row>
    <row r="1275" spans="1:1" x14ac:dyDescent="0.2">
      <c r="A1275" s="159" t="str">
        <f t="array" ref="A1275">IF(ISERROR(INDEX(Lookup_PestUse!$A$1:$D$876,SMALL(IF(Lookup_PestUse!$B$1:$B$876='Input Data'!$C$12,ROW(Lookup_PestUse!$B$1:$B$876)),ROW(Lookup_PestUse!1361:1361)),1)),"",INDEX(Lookup_PestUse!$A$1:$B$876,SMALL(IF(Lookup_PestUse!$B$1:$B$876='Input Data'!$C$12,ROW(Lookup_PestUse!$B$1:$B$876)),ROW(Lookup_PestUse!1361:1361)),1))</f>
        <v/>
      </c>
    </row>
    <row r="1276" spans="1:1" x14ac:dyDescent="0.2">
      <c r="A1276" s="159" t="str">
        <f t="array" ref="A1276">IF(ISERROR(INDEX(Lookup_PestUse!$A$1:$D$876,SMALL(IF(Lookup_PestUse!$B$1:$B$876='Input Data'!$C$12,ROW(Lookup_PestUse!$B$1:$B$876)),ROW(Lookup_PestUse!1362:1362)),1)),"",INDEX(Lookup_PestUse!$A$1:$B$876,SMALL(IF(Lookup_PestUse!$B$1:$B$876='Input Data'!$C$12,ROW(Lookup_PestUse!$B$1:$B$876)),ROW(Lookup_PestUse!1362:1362)),1))</f>
        <v/>
      </c>
    </row>
    <row r="1277" spans="1:1" x14ac:dyDescent="0.2">
      <c r="A1277" s="159" t="str">
        <f t="array" ref="A1277">IF(ISERROR(INDEX(Lookup_PestUse!$A$1:$D$876,SMALL(IF(Lookup_PestUse!$B$1:$B$876='Input Data'!$C$12,ROW(Lookup_PestUse!$B$1:$B$876)),ROW(Lookup_PestUse!1363:1363)),1)),"",INDEX(Lookup_PestUse!$A$1:$B$876,SMALL(IF(Lookup_PestUse!$B$1:$B$876='Input Data'!$C$12,ROW(Lookup_PestUse!$B$1:$B$876)),ROW(Lookup_PestUse!1363:1363)),1))</f>
        <v/>
      </c>
    </row>
    <row r="1278" spans="1:1" x14ac:dyDescent="0.2">
      <c r="A1278" s="159" t="str">
        <f t="array" ref="A1278">IF(ISERROR(INDEX(Lookup_PestUse!$A$1:$D$876,SMALL(IF(Lookup_PestUse!$B$1:$B$876='Input Data'!$C$12,ROW(Lookup_PestUse!$B$1:$B$876)),ROW(Lookup_PestUse!1364:1364)),1)),"",INDEX(Lookup_PestUse!$A$1:$B$876,SMALL(IF(Lookup_PestUse!$B$1:$B$876='Input Data'!$C$12,ROW(Lookup_PestUse!$B$1:$B$876)),ROW(Lookup_PestUse!1364:1364)),1))</f>
        <v/>
      </c>
    </row>
    <row r="1279" spans="1:1" x14ac:dyDescent="0.2">
      <c r="A1279" s="159" t="str">
        <f t="array" ref="A1279">IF(ISERROR(INDEX(Lookup_PestUse!$A$1:$D$876,SMALL(IF(Lookup_PestUse!$B$1:$B$876='Input Data'!$C$12,ROW(Lookup_PestUse!$B$1:$B$876)),ROW(Lookup_PestUse!1365:1365)),1)),"",INDEX(Lookup_PestUse!$A$1:$B$876,SMALL(IF(Lookup_PestUse!$B$1:$B$876='Input Data'!$C$12,ROW(Lookup_PestUse!$B$1:$B$876)),ROW(Lookup_PestUse!1365:1365)),1))</f>
        <v/>
      </c>
    </row>
    <row r="1280" spans="1:1" x14ac:dyDescent="0.2">
      <c r="A1280" s="159" t="str">
        <f t="array" ref="A1280">IF(ISERROR(INDEX(Lookup_PestUse!$A$1:$D$876,SMALL(IF(Lookup_PestUse!$B$1:$B$876='Input Data'!$C$12,ROW(Lookup_PestUse!$B$1:$B$876)),ROW(Lookup_PestUse!1366:1366)),1)),"",INDEX(Lookup_PestUse!$A$1:$B$876,SMALL(IF(Lookup_PestUse!$B$1:$B$876='Input Data'!$C$12,ROW(Lookup_PestUse!$B$1:$B$876)),ROW(Lookup_PestUse!1366:1366)),1))</f>
        <v/>
      </c>
    </row>
    <row r="1281" spans="1:1" x14ac:dyDescent="0.2">
      <c r="A1281" s="159" t="str">
        <f t="array" ref="A1281">IF(ISERROR(INDEX(Lookup_PestUse!$A$1:$D$876,SMALL(IF(Lookup_PestUse!$B$1:$B$876='Input Data'!$C$12,ROW(Lookup_PestUse!$B$1:$B$876)),ROW(Lookup_PestUse!1367:1367)),1)),"",INDEX(Lookup_PestUse!$A$1:$B$876,SMALL(IF(Lookup_PestUse!$B$1:$B$876='Input Data'!$C$12,ROW(Lookup_PestUse!$B$1:$B$876)),ROW(Lookup_PestUse!1367:1367)),1))</f>
        <v/>
      </c>
    </row>
    <row r="1282" spans="1:1" x14ac:dyDescent="0.2">
      <c r="A1282" s="159" t="str">
        <f t="array" ref="A1282">IF(ISERROR(INDEX(Lookup_PestUse!$A$1:$D$876,SMALL(IF(Lookup_PestUse!$B$1:$B$876='Input Data'!$C$12,ROW(Lookup_PestUse!$B$1:$B$876)),ROW(Lookup_PestUse!1368:1368)),1)),"",INDEX(Lookup_PestUse!$A$1:$B$876,SMALL(IF(Lookup_PestUse!$B$1:$B$876='Input Data'!$C$12,ROW(Lookup_PestUse!$B$1:$B$876)),ROW(Lookup_PestUse!1368:1368)),1))</f>
        <v/>
      </c>
    </row>
    <row r="1283" spans="1:1" x14ac:dyDescent="0.2">
      <c r="A1283" s="159" t="str">
        <f t="array" ref="A1283">IF(ISERROR(INDEX(Lookup_PestUse!$A$1:$D$876,SMALL(IF(Lookup_PestUse!$B$1:$B$876='Input Data'!$C$12,ROW(Lookup_PestUse!$B$1:$B$876)),ROW(Lookup_PestUse!1369:1369)),1)),"",INDEX(Lookup_PestUse!$A$1:$B$876,SMALL(IF(Lookup_PestUse!$B$1:$B$876='Input Data'!$C$12,ROW(Lookup_PestUse!$B$1:$B$876)),ROW(Lookup_PestUse!1369:1369)),1))</f>
        <v/>
      </c>
    </row>
    <row r="1284" spans="1:1" x14ac:dyDescent="0.2">
      <c r="A1284" s="159" t="str">
        <f t="array" ref="A1284">IF(ISERROR(INDEX(Lookup_PestUse!$A$1:$D$876,SMALL(IF(Lookup_PestUse!$B$1:$B$876='Input Data'!$C$12,ROW(Lookup_PestUse!$B$1:$B$876)),ROW(Lookup_PestUse!1370:1370)),1)),"",INDEX(Lookup_PestUse!$A$1:$B$876,SMALL(IF(Lookup_PestUse!$B$1:$B$876='Input Data'!$C$12,ROW(Lookup_PestUse!$B$1:$B$876)),ROW(Lookup_PestUse!1370:1370)),1))</f>
        <v/>
      </c>
    </row>
    <row r="1285" spans="1:1" x14ac:dyDescent="0.2">
      <c r="A1285" s="159" t="str">
        <f t="array" ref="A1285">IF(ISERROR(INDEX(Lookup_PestUse!$A$1:$D$876,SMALL(IF(Lookup_PestUse!$B$1:$B$876='Input Data'!$C$12,ROW(Lookup_PestUse!$B$1:$B$876)),ROW(Lookup_PestUse!1371:1371)),1)),"",INDEX(Lookup_PestUse!$A$1:$B$876,SMALL(IF(Lookup_PestUse!$B$1:$B$876='Input Data'!$C$12,ROW(Lookup_PestUse!$B$1:$B$876)),ROW(Lookup_PestUse!1371:1371)),1))</f>
        <v/>
      </c>
    </row>
    <row r="1286" spans="1:1" x14ac:dyDescent="0.2">
      <c r="A1286" s="159" t="str">
        <f t="array" ref="A1286">IF(ISERROR(INDEX(Lookup_PestUse!$A$1:$D$876,SMALL(IF(Lookup_PestUse!$B$1:$B$876='Input Data'!$C$12,ROW(Lookup_PestUse!$B$1:$B$876)),ROW(Lookup_PestUse!1372:1372)),1)),"",INDEX(Lookup_PestUse!$A$1:$B$876,SMALL(IF(Lookup_PestUse!$B$1:$B$876='Input Data'!$C$12,ROW(Lookup_PestUse!$B$1:$B$876)),ROW(Lookup_PestUse!1372:1372)),1))</f>
        <v/>
      </c>
    </row>
    <row r="1287" spans="1:1" x14ac:dyDescent="0.2">
      <c r="A1287" s="159" t="str">
        <f t="array" ref="A1287">IF(ISERROR(INDEX(Lookup_PestUse!$A$1:$D$876,SMALL(IF(Lookup_PestUse!$B$1:$B$876='Input Data'!$C$12,ROW(Lookup_PestUse!$B$1:$B$876)),ROW(Lookup_PestUse!1373:1373)),1)),"",INDEX(Lookup_PestUse!$A$1:$B$876,SMALL(IF(Lookup_PestUse!$B$1:$B$876='Input Data'!$C$12,ROW(Lookup_PestUse!$B$1:$B$876)),ROW(Lookup_PestUse!1373:1373)),1))</f>
        <v/>
      </c>
    </row>
    <row r="1288" spans="1:1" x14ac:dyDescent="0.2">
      <c r="A1288" s="159" t="str">
        <f t="array" ref="A1288">IF(ISERROR(INDEX(Lookup_PestUse!$A$1:$D$876,SMALL(IF(Lookup_PestUse!$B$1:$B$876='Input Data'!$C$12,ROW(Lookup_PestUse!$B$1:$B$876)),ROW(Lookup_PestUse!1374:1374)),1)),"",INDEX(Lookup_PestUse!$A$1:$B$876,SMALL(IF(Lookup_PestUse!$B$1:$B$876='Input Data'!$C$12,ROW(Lookup_PestUse!$B$1:$B$876)),ROW(Lookup_PestUse!1374:1374)),1))</f>
        <v/>
      </c>
    </row>
    <row r="1289" spans="1:1" x14ac:dyDescent="0.2">
      <c r="A1289" s="159" t="str">
        <f t="array" ref="A1289">IF(ISERROR(INDEX(Lookup_PestUse!$A$1:$D$876,SMALL(IF(Lookup_PestUse!$B$1:$B$876='Input Data'!$C$12,ROW(Lookup_PestUse!$B$1:$B$876)),ROW(Lookup_PestUse!1375:1375)),1)),"",INDEX(Lookup_PestUse!$A$1:$B$876,SMALL(IF(Lookup_PestUse!$B$1:$B$876='Input Data'!$C$12,ROW(Lookup_PestUse!$B$1:$B$876)),ROW(Lookup_PestUse!1375:1375)),1))</f>
        <v/>
      </c>
    </row>
    <row r="1290" spans="1:1" x14ac:dyDescent="0.2">
      <c r="A1290" s="159" t="str">
        <f t="array" ref="A1290">IF(ISERROR(INDEX(Lookup_PestUse!$A$1:$D$876,SMALL(IF(Lookup_PestUse!$B$1:$B$876='Input Data'!$C$12,ROW(Lookup_PestUse!$B$1:$B$876)),ROW(Lookup_PestUse!1376:1376)),1)),"",INDEX(Lookup_PestUse!$A$1:$B$876,SMALL(IF(Lookup_PestUse!$B$1:$B$876='Input Data'!$C$12,ROW(Lookup_PestUse!$B$1:$B$876)),ROW(Lookup_PestUse!1376:1376)),1))</f>
        <v/>
      </c>
    </row>
    <row r="1291" spans="1:1" x14ac:dyDescent="0.2">
      <c r="A1291" s="159" t="str">
        <f t="array" ref="A1291">IF(ISERROR(INDEX(Lookup_PestUse!$A$1:$D$876,SMALL(IF(Lookup_PestUse!$B$1:$B$876='Input Data'!$C$12,ROW(Lookup_PestUse!$B$1:$B$876)),ROW(Lookup_PestUse!1377:1377)),1)),"",INDEX(Lookup_PestUse!$A$1:$B$876,SMALL(IF(Lookup_PestUse!$B$1:$B$876='Input Data'!$C$12,ROW(Lookup_PestUse!$B$1:$B$876)),ROW(Lookup_PestUse!1377:1377)),1))</f>
        <v/>
      </c>
    </row>
    <row r="1292" spans="1:1" x14ac:dyDescent="0.2">
      <c r="A1292" s="159" t="str">
        <f t="array" ref="A1292">IF(ISERROR(INDEX(Lookup_PestUse!$A$1:$D$876,SMALL(IF(Lookup_PestUse!$B$1:$B$876='Input Data'!$C$12,ROW(Lookup_PestUse!$B$1:$B$876)),ROW(Lookup_PestUse!1378:1378)),1)),"",INDEX(Lookup_PestUse!$A$1:$B$876,SMALL(IF(Lookup_PestUse!$B$1:$B$876='Input Data'!$C$12,ROW(Lookup_PestUse!$B$1:$B$876)),ROW(Lookup_PestUse!1378:1378)),1))</f>
        <v/>
      </c>
    </row>
    <row r="1293" spans="1:1" x14ac:dyDescent="0.2">
      <c r="A1293" s="159" t="str">
        <f t="array" ref="A1293">IF(ISERROR(INDEX(Lookup_PestUse!$A$1:$D$876,SMALL(IF(Lookup_PestUse!$B$1:$B$876='Input Data'!$C$12,ROW(Lookup_PestUse!$B$1:$B$876)),ROW(Lookup_PestUse!1379:1379)),1)),"",INDEX(Lookup_PestUse!$A$1:$B$876,SMALL(IF(Lookup_PestUse!$B$1:$B$876='Input Data'!$C$12,ROW(Lookup_PestUse!$B$1:$B$876)),ROW(Lookup_PestUse!1379:1379)),1))</f>
        <v/>
      </c>
    </row>
    <row r="1294" spans="1:1" x14ac:dyDescent="0.2">
      <c r="A1294" s="159" t="str">
        <f t="array" ref="A1294">IF(ISERROR(INDEX(Lookup_PestUse!$A$1:$D$876,SMALL(IF(Lookup_PestUse!$B$1:$B$876='Input Data'!$C$12,ROW(Lookup_PestUse!$B$1:$B$876)),ROW(Lookup_PestUse!1380:1380)),1)),"",INDEX(Lookup_PestUse!$A$1:$B$876,SMALL(IF(Lookup_PestUse!$B$1:$B$876='Input Data'!$C$12,ROW(Lookup_PestUse!$B$1:$B$876)),ROW(Lookup_PestUse!1380:1380)),1))</f>
        <v/>
      </c>
    </row>
    <row r="1295" spans="1:1" x14ac:dyDescent="0.2">
      <c r="A1295" s="159" t="str">
        <f t="array" ref="A1295">IF(ISERROR(INDEX(Lookup_PestUse!$A$1:$D$876,SMALL(IF(Lookup_PestUse!$B$1:$B$876='Input Data'!$C$12,ROW(Lookup_PestUse!$B$1:$B$876)),ROW(Lookup_PestUse!1381:1381)),1)),"",INDEX(Lookup_PestUse!$A$1:$B$876,SMALL(IF(Lookup_PestUse!$B$1:$B$876='Input Data'!$C$12,ROW(Lookup_PestUse!$B$1:$B$876)),ROW(Lookup_PestUse!1381:1381)),1))</f>
        <v/>
      </c>
    </row>
    <row r="1296" spans="1:1" x14ac:dyDescent="0.2">
      <c r="A1296" s="159" t="str">
        <f t="array" ref="A1296">IF(ISERROR(INDEX(Lookup_PestUse!$A$1:$D$876,SMALL(IF(Lookup_PestUse!$B$1:$B$876='Input Data'!$C$12,ROW(Lookup_PestUse!$B$1:$B$876)),ROW(Lookup_PestUse!1382:1382)),1)),"",INDEX(Lookup_PestUse!$A$1:$B$876,SMALL(IF(Lookup_PestUse!$B$1:$B$876='Input Data'!$C$12,ROW(Lookup_PestUse!$B$1:$B$876)),ROW(Lookup_PestUse!1382:1382)),1))</f>
        <v/>
      </c>
    </row>
    <row r="1297" spans="1:1" x14ac:dyDescent="0.2">
      <c r="A1297" s="159" t="str">
        <f t="array" ref="A1297">IF(ISERROR(INDEX(Lookup_PestUse!$A$1:$D$876,SMALL(IF(Lookup_PestUse!$B$1:$B$876='Input Data'!$C$12,ROW(Lookup_PestUse!$B$1:$B$876)),ROW(Lookup_PestUse!1383:1383)),1)),"",INDEX(Lookup_PestUse!$A$1:$B$876,SMALL(IF(Lookup_PestUse!$B$1:$B$876='Input Data'!$C$12,ROW(Lookup_PestUse!$B$1:$B$876)),ROW(Lookup_PestUse!1383:1383)),1))</f>
        <v/>
      </c>
    </row>
    <row r="1298" spans="1:1" x14ac:dyDescent="0.2">
      <c r="A1298" s="159" t="str">
        <f t="array" ref="A1298">IF(ISERROR(INDEX(Lookup_PestUse!$A$1:$D$876,SMALL(IF(Lookup_PestUse!$B$1:$B$876='Input Data'!$C$12,ROW(Lookup_PestUse!$B$1:$B$876)),ROW(Lookup_PestUse!1384:1384)),1)),"",INDEX(Lookup_PestUse!$A$1:$B$876,SMALL(IF(Lookup_PestUse!$B$1:$B$876='Input Data'!$C$12,ROW(Lookup_PestUse!$B$1:$B$876)),ROW(Lookup_PestUse!1384:1384)),1))</f>
        <v/>
      </c>
    </row>
    <row r="1299" spans="1:1" x14ac:dyDescent="0.2">
      <c r="A1299" s="159" t="str">
        <f t="array" ref="A1299">IF(ISERROR(INDEX(Lookup_PestUse!$A$1:$D$876,SMALL(IF(Lookup_PestUse!$B$1:$B$876='Input Data'!$C$12,ROW(Lookup_PestUse!$B$1:$B$876)),ROW(Lookup_PestUse!1385:1385)),1)),"",INDEX(Lookup_PestUse!$A$1:$B$876,SMALL(IF(Lookup_PestUse!$B$1:$B$876='Input Data'!$C$12,ROW(Lookup_PestUse!$B$1:$B$876)),ROW(Lookup_PestUse!1385:1385)),1))</f>
        <v/>
      </c>
    </row>
    <row r="1300" spans="1:1" x14ac:dyDescent="0.2">
      <c r="A1300" s="159" t="str">
        <f t="array" ref="A1300">IF(ISERROR(INDEX(Lookup_PestUse!$A$1:$D$876,SMALL(IF(Lookup_PestUse!$B$1:$B$876='Input Data'!$C$12,ROW(Lookup_PestUse!$B$1:$B$876)),ROW(Lookup_PestUse!1386:1386)),1)),"",INDEX(Lookup_PestUse!$A$1:$B$876,SMALL(IF(Lookup_PestUse!$B$1:$B$876='Input Data'!$C$12,ROW(Lookup_PestUse!$B$1:$B$876)),ROW(Lookup_PestUse!1386:1386)),1))</f>
        <v/>
      </c>
    </row>
    <row r="1301" spans="1:1" x14ac:dyDescent="0.2">
      <c r="A1301" s="159" t="str">
        <f t="array" ref="A1301">IF(ISERROR(INDEX(Lookup_PestUse!$A$1:$D$876,SMALL(IF(Lookup_PestUse!$B$1:$B$876='Input Data'!$C$12,ROW(Lookup_PestUse!$B$1:$B$876)),ROW(Lookup_PestUse!1387:1387)),1)),"",INDEX(Lookup_PestUse!$A$1:$B$876,SMALL(IF(Lookup_PestUse!$B$1:$B$876='Input Data'!$C$12,ROW(Lookup_PestUse!$B$1:$B$876)),ROW(Lookup_PestUse!1387:1387)),1))</f>
        <v/>
      </c>
    </row>
    <row r="1302" spans="1:1" x14ac:dyDescent="0.2">
      <c r="A1302" s="159" t="str">
        <f t="array" ref="A1302">IF(ISERROR(INDEX(Lookup_PestUse!$A$1:$D$876,SMALL(IF(Lookup_PestUse!$B$1:$B$876='Input Data'!$C$12,ROW(Lookup_PestUse!$B$1:$B$876)),ROW(Lookup_PestUse!1388:1388)),1)),"",INDEX(Lookup_PestUse!$A$1:$B$876,SMALL(IF(Lookup_PestUse!$B$1:$B$876='Input Data'!$C$12,ROW(Lookup_PestUse!$B$1:$B$876)),ROW(Lookup_PestUse!1388:1388)),1))</f>
        <v/>
      </c>
    </row>
    <row r="1303" spans="1:1" x14ac:dyDescent="0.2">
      <c r="A1303" s="159" t="str">
        <f t="array" ref="A1303">IF(ISERROR(INDEX(Lookup_PestUse!$A$1:$D$876,SMALL(IF(Lookup_PestUse!$B$1:$B$876='Input Data'!$C$12,ROW(Lookup_PestUse!$B$1:$B$876)),ROW(Lookup_PestUse!1389:1389)),1)),"",INDEX(Lookup_PestUse!$A$1:$B$876,SMALL(IF(Lookup_PestUse!$B$1:$B$876='Input Data'!$C$12,ROW(Lookup_PestUse!$B$1:$B$876)),ROW(Lookup_PestUse!1389:1389)),1))</f>
        <v/>
      </c>
    </row>
    <row r="1304" spans="1:1" x14ac:dyDescent="0.2">
      <c r="A1304" s="159" t="str">
        <f t="array" ref="A1304">IF(ISERROR(INDEX(Lookup_PestUse!$A$1:$D$876,SMALL(IF(Lookup_PestUse!$B$1:$B$876='Input Data'!$C$12,ROW(Lookup_PestUse!$B$1:$B$876)),ROW(Lookup_PestUse!1390:1390)),1)),"",INDEX(Lookup_PestUse!$A$1:$B$876,SMALL(IF(Lookup_PestUse!$B$1:$B$876='Input Data'!$C$12,ROW(Lookup_PestUse!$B$1:$B$876)),ROW(Lookup_PestUse!1390:1390)),1))</f>
        <v/>
      </c>
    </row>
    <row r="1305" spans="1:1" x14ac:dyDescent="0.2">
      <c r="A1305" s="159" t="str">
        <f t="array" ref="A1305">IF(ISERROR(INDEX(Lookup_PestUse!$A$1:$D$876,SMALL(IF(Lookup_PestUse!$B$1:$B$876='Input Data'!$C$12,ROW(Lookup_PestUse!$B$1:$B$876)),ROW(Lookup_PestUse!1391:1391)),1)),"",INDEX(Lookup_PestUse!$A$1:$B$876,SMALL(IF(Lookup_PestUse!$B$1:$B$876='Input Data'!$C$12,ROW(Lookup_PestUse!$B$1:$B$876)),ROW(Lookup_PestUse!1391:1391)),1))</f>
        <v/>
      </c>
    </row>
    <row r="1306" spans="1:1" x14ac:dyDescent="0.2">
      <c r="A1306" s="159" t="str">
        <f t="array" ref="A1306">IF(ISERROR(INDEX(Lookup_PestUse!$A$1:$D$876,SMALL(IF(Lookup_PestUse!$B$1:$B$876='Input Data'!$C$12,ROW(Lookup_PestUse!$B$1:$B$876)),ROW(Lookup_PestUse!1392:1392)),1)),"",INDEX(Lookup_PestUse!$A$1:$B$876,SMALL(IF(Lookup_PestUse!$B$1:$B$876='Input Data'!$C$12,ROW(Lookup_PestUse!$B$1:$B$876)),ROW(Lookup_PestUse!1392:1392)),1))</f>
        <v/>
      </c>
    </row>
    <row r="1307" spans="1:1" x14ac:dyDescent="0.2">
      <c r="A1307" s="159" t="str">
        <f t="array" ref="A1307">IF(ISERROR(INDEX(Lookup_PestUse!$A$1:$D$876,SMALL(IF(Lookup_PestUse!$B$1:$B$876='Input Data'!$C$12,ROW(Lookup_PestUse!$B$1:$B$876)),ROW(Lookup_PestUse!1393:1393)),1)),"",INDEX(Lookup_PestUse!$A$1:$B$876,SMALL(IF(Lookup_PestUse!$B$1:$B$876='Input Data'!$C$12,ROW(Lookup_PestUse!$B$1:$B$876)),ROW(Lookup_PestUse!1393:1393)),1))</f>
        <v/>
      </c>
    </row>
    <row r="1308" spans="1:1" x14ac:dyDescent="0.2">
      <c r="A1308" s="159" t="str">
        <f t="array" ref="A1308">IF(ISERROR(INDEX(Lookup_PestUse!$A$1:$D$876,SMALL(IF(Lookup_PestUse!$B$1:$B$876='Input Data'!$C$12,ROW(Lookup_PestUse!$B$1:$B$876)),ROW(Lookup_PestUse!1394:1394)),1)),"",INDEX(Lookup_PestUse!$A$1:$B$876,SMALL(IF(Lookup_PestUse!$B$1:$B$876='Input Data'!$C$12,ROW(Lookup_PestUse!$B$1:$B$876)),ROW(Lookup_PestUse!1394:1394)),1))</f>
        <v/>
      </c>
    </row>
    <row r="1309" spans="1:1" x14ac:dyDescent="0.2">
      <c r="A1309" s="159" t="str">
        <f t="array" ref="A1309">IF(ISERROR(INDEX(Lookup_PestUse!$A$1:$D$876,SMALL(IF(Lookup_PestUse!$B$1:$B$876='Input Data'!$C$12,ROW(Lookup_PestUse!$B$1:$B$876)),ROW(Lookup_PestUse!1395:1395)),1)),"",INDEX(Lookup_PestUse!$A$1:$B$876,SMALL(IF(Lookup_PestUse!$B$1:$B$876='Input Data'!$C$12,ROW(Lookup_PestUse!$B$1:$B$876)),ROW(Lookup_PestUse!1395:1395)),1))</f>
        <v/>
      </c>
    </row>
    <row r="1310" spans="1:1" x14ac:dyDescent="0.2">
      <c r="A1310" s="159" t="str">
        <f t="array" ref="A1310">IF(ISERROR(INDEX(Lookup_PestUse!$A$1:$D$876,SMALL(IF(Lookup_PestUse!$B$1:$B$876='Input Data'!$C$12,ROW(Lookup_PestUse!$B$1:$B$876)),ROW(Lookup_PestUse!1396:1396)),1)),"",INDEX(Lookup_PestUse!$A$1:$B$876,SMALL(IF(Lookup_PestUse!$B$1:$B$876='Input Data'!$C$12,ROW(Lookup_PestUse!$B$1:$B$876)),ROW(Lookup_PestUse!1396:1396)),1))</f>
        <v/>
      </c>
    </row>
    <row r="1311" spans="1:1" x14ac:dyDescent="0.2">
      <c r="A1311" s="159" t="str">
        <f t="array" ref="A1311">IF(ISERROR(INDEX(Lookup_PestUse!$A$1:$D$876,SMALL(IF(Lookup_PestUse!$B$1:$B$876='Input Data'!$C$12,ROW(Lookup_PestUse!$B$1:$B$876)),ROW(Lookup_PestUse!1397:1397)),1)),"",INDEX(Lookup_PestUse!$A$1:$B$876,SMALL(IF(Lookup_PestUse!$B$1:$B$876='Input Data'!$C$12,ROW(Lookup_PestUse!$B$1:$B$876)),ROW(Lookup_PestUse!1397:1397)),1))</f>
        <v/>
      </c>
    </row>
    <row r="1312" spans="1:1" x14ac:dyDescent="0.2">
      <c r="A1312" s="159" t="str">
        <f t="array" ref="A1312">IF(ISERROR(INDEX(Lookup_PestUse!$A$1:$D$876,SMALL(IF(Lookup_PestUse!$B$1:$B$876='Input Data'!$C$12,ROW(Lookup_PestUse!$B$1:$B$876)),ROW(Lookup_PestUse!1398:1398)),1)),"",INDEX(Lookup_PestUse!$A$1:$B$876,SMALL(IF(Lookup_PestUse!$B$1:$B$876='Input Data'!$C$12,ROW(Lookup_PestUse!$B$1:$B$876)),ROW(Lookup_PestUse!1398:1398)),1))</f>
        <v/>
      </c>
    </row>
    <row r="1313" spans="1:1" x14ac:dyDescent="0.2">
      <c r="A1313" s="159" t="str">
        <f t="array" ref="A1313">IF(ISERROR(INDEX(Lookup_PestUse!$A$1:$D$876,SMALL(IF(Lookup_PestUse!$B$1:$B$876='Input Data'!$C$12,ROW(Lookup_PestUse!$B$1:$B$876)),ROW(Lookup_PestUse!1399:1399)),1)),"",INDEX(Lookup_PestUse!$A$1:$B$876,SMALL(IF(Lookup_PestUse!$B$1:$B$876='Input Data'!$C$12,ROW(Lookup_PestUse!$B$1:$B$876)),ROW(Lookup_PestUse!1399:1399)),1))</f>
        <v/>
      </c>
    </row>
    <row r="1314" spans="1:1" x14ac:dyDescent="0.2">
      <c r="A1314" s="159" t="str">
        <f t="array" ref="A1314">IF(ISERROR(INDEX(Lookup_PestUse!$A$1:$D$876,SMALL(IF(Lookup_PestUse!$B$1:$B$876='Input Data'!$C$12,ROW(Lookup_PestUse!$B$1:$B$876)),ROW(Lookup_PestUse!1400:1400)),1)),"",INDEX(Lookup_PestUse!$A$1:$B$876,SMALL(IF(Lookup_PestUse!$B$1:$B$876='Input Data'!$C$12,ROW(Lookup_PestUse!$B$1:$B$876)),ROW(Lookup_PestUse!1400:1400)),1))</f>
        <v/>
      </c>
    </row>
    <row r="1315" spans="1:1" x14ac:dyDescent="0.2">
      <c r="A1315" s="159" t="str">
        <f t="array" ref="A1315">IF(ISERROR(INDEX(Lookup_PestUse!$A$1:$D$876,SMALL(IF(Lookup_PestUse!$B$1:$B$876='Input Data'!$C$12,ROW(Lookup_PestUse!$B$1:$B$876)),ROW(Lookup_PestUse!1401:1401)),1)),"",INDEX(Lookup_PestUse!$A$1:$B$876,SMALL(IF(Lookup_PestUse!$B$1:$B$876='Input Data'!$C$12,ROW(Lookup_PestUse!$B$1:$B$876)),ROW(Lookup_PestUse!1401:1401)),1))</f>
        <v/>
      </c>
    </row>
    <row r="1316" spans="1:1" x14ac:dyDescent="0.2">
      <c r="A1316" s="159" t="str">
        <f t="array" ref="A1316">IF(ISERROR(INDEX(Lookup_PestUse!$A$1:$D$876,SMALL(IF(Lookup_PestUse!$B$1:$B$876='Input Data'!$C$12,ROW(Lookup_PestUse!$B$1:$B$876)),ROW(Lookup_PestUse!1402:1402)),1)),"",INDEX(Lookup_PestUse!$A$1:$B$876,SMALL(IF(Lookup_PestUse!$B$1:$B$876='Input Data'!$C$12,ROW(Lookup_PestUse!$B$1:$B$876)),ROW(Lookup_PestUse!1402:1402)),1))</f>
        <v/>
      </c>
    </row>
    <row r="1317" spans="1:1" x14ac:dyDescent="0.2">
      <c r="A1317" s="159" t="str">
        <f t="array" ref="A1317">IF(ISERROR(INDEX(Lookup_PestUse!$A$1:$D$876,SMALL(IF(Lookup_PestUse!$B$1:$B$876='Input Data'!$C$12,ROW(Lookup_PestUse!$B$1:$B$876)),ROW(Lookup_PestUse!1403:1403)),1)),"",INDEX(Lookup_PestUse!$A$1:$B$876,SMALL(IF(Lookup_PestUse!$B$1:$B$876='Input Data'!$C$12,ROW(Lookup_PestUse!$B$1:$B$876)),ROW(Lookup_PestUse!1403:1403)),1))</f>
        <v/>
      </c>
    </row>
    <row r="1318" spans="1:1" x14ac:dyDescent="0.2">
      <c r="A1318" s="159" t="str">
        <f t="array" ref="A1318">IF(ISERROR(INDEX(Lookup_PestUse!$A$1:$D$876,SMALL(IF(Lookup_PestUse!$B$1:$B$876='Input Data'!$C$12,ROW(Lookup_PestUse!$B$1:$B$876)),ROW(Lookup_PestUse!1404:1404)),1)),"",INDEX(Lookup_PestUse!$A$1:$B$876,SMALL(IF(Lookup_PestUse!$B$1:$B$876='Input Data'!$C$12,ROW(Lookup_PestUse!$B$1:$B$876)),ROW(Lookup_PestUse!1404:1404)),1))</f>
        <v/>
      </c>
    </row>
    <row r="1319" spans="1:1" x14ac:dyDescent="0.2">
      <c r="A1319" s="159" t="str">
        <f t="array" ref="A1319">IF(ISERROR(INDEX(Lookup_PestUse!$A$1:$D$876,SMALL(IF(Lookup_PestUse!$B$1:$B$876='Input Data'!$C$12,ROW(Lookup_PestUse!$B$1:$B$876)),ROW(Lookup_PestUse!1405:1405)),1)),"",INDEX(Lookup_PestUse!$A$1:$B$876,SMALL(IF(Lookup_PestUse!$B$1:$B$876='Input Data'!$C$12,ROW(Lookup_PestUse!$B$1:$B$876)),ROW(Lookup_PestUse!1405:1405)),1))</f>
        <v/>
      </c>
    </row>
    <row r="1320" spans="1:1" x14ac:dyDescent="0.2">
      <c r="A1320" s="159" t="str">
        <f t="array" ref="A1320">IF(ISERROR(INDEX(Lookup_PestUse!$A$1:$D$876,SMALL(IF(Lookup_PestUse!$B$1:$B$876='Input Data'!$C$12,ROW(Lookup_PestUse!$B$1:$B$876)),ROW(Lookup_PestUse!1406:1406)),1)),"",INDEX(Lookup_PestUse!$A$1:$B$876,SMALL(IF(Lookup_PestUse!$B$1:$B$876='Input Data'!$C$12,ROW(Lookup_PestUse!$B$1:$B$876)),ROW(Lookup_PestUse!1406:1406)),1))</f>
        <v/>
      </c>
    </row>
    <row r="1321" spans="1:1" x14ac:dyDescent="0.2">
      <c r="A1321" s="159" t="str">
        <f t="array" ref="A1321">IF(ISERROR(INDEX(Lookup_PestUse!$A$1:$D$876,SMALL(IF(Lookup_PestUse!$B$1:$B$876='Input Data'!$C$12,ROW(Lookup_PestUse!$B$1:$B$876)),ROW(Lookup_PestUse!1407:1407)),1)),"",INDEX(Lookup_PestUse!$A$1:$B$876,SMALL(IF(Lookup_PestUse!$B$1:$B$876='Input Data'!$C$12,ROW(Lookup_PestUse!$B$1:$B$876)),ROW(Lookup_PestUse!1407:1407)),1))</f>
        <v/>
      </c>
    </row>
    <row r="1322" spans="1:1" x14ac:dyDescent="0.2">
      <c r="A1322" s="159" t="str">
        <f t="array" ref="A1322">IF(ISERROR(INDEX(Lookup_PestUse!$A$1:$D$876,SMALL(IF(Lookup_PestUse!$B$1:$B$876='Input Data'!$C$12,ROW(Lookup_PestUse!$B$1:$B$876)),ROW(Lookup_PestUse!1408:1408)),1)),"",INDEX(Lookup_PestUse!$A$1:$B$876,SMALL(IF(Lookup_PestUse!$B$1:$B$876='Input Data'!$C$12,ROW(Lookup_PestUse!$B$1:$B$876)),ROW(Lookup_PestUse!1408:1408)),1))</f>
        <v/>
      </c>
    </row>
    <row r="1323" spans="1:1" x14ac:dyDescent="0.2">
      <c r="A1323" s="159" t="str">
        <f t="array" ref="A1323">IF(ISERROR(INDEX(Lookup_PestUse!$A$1:$D$876,SMALL(IF(Lookup_PestUse!$B$1:$B$876='Input Data'!$C$12,ROW(Lookup_PestUse!$B$1:$B$876)),ROW(Lookup_PestUse!1409:1409)),1)),"",INDEX(Lookup_PestUse!$A$1:$B$876,SMALL(IF(Lookup_PestUse!$B$1:$B$876='Input Data'!$C$12,ROW(Lookup_PestUse!$B$1:$B$876)),ROW(Lookup_PestUse!1409:1409)),1))</f>
        <v/>
      </c>
    </row>
    <row r="1324" spans="1:1" x14ac:dyDescent="0.2">
      <c r="A1324" s="159" t="str">
        <f t="array" ref="A1324">IF(ISERROR(INDEX(Lookup_PestUse!$A$1:$D$876,SMALL(IF(Lookup_PestUse!$B$1:$B$876='Input Data'!$C$12,ROW(Lookup_PestUse!$B$1:$B$876)),ROW(Lookup_PestUse!1410:1410)),1)),"",INDEX(Lookup_PestUse!$A$1:$B$876,SMALL(IF(Lookup_PestUse!$B$1:$B$876='Input Data'!$C$12,ROW(Lookup_PestUse!$B$1:$B$876)),ROW(Lookup_PestUse!1410:1410)),1))</f>
        <v/>
      </c>
    </row>
    <row r="1325" spans="1:1" x14ac:dyDescent="0.2">
      <c r="A1325" s="159" t="str">
        <f t="array" ref="A1325">IF(ISERROR(INDEX(Lookup_PestUse!$A$1:$D$876,SMALL(IF(Lookup_PestUse!$B$1:$B$876='Input Data'!$C$12,ROW(Lookup_PestUse!$B$1:$B$876)),ROW(Lookup_PestUse!1411:1411)),1)),"",INDEX(Lookup_PestUse!$A$1:$B$876,SMALL(IF(Lookup_PestUse!$B$1:$B$876='Input Data'!$C$12,ROW(Lookup_PestUse!$B$1:$B$876)),ROW(Lookup_PestUse!1411:1411)),1))</f>
        <v/>
      </c>
    </row>
    <row r="1326" spans="1:1" x14ac:dyDescent="0.2">
      <c r="A1326" s="159" t="str">
        <f t="array" ref="A1326">IF(ISERROR(INDEX(Lookup_PestUse!$A$1:$D$876,SMALL(IF(Lookup_PestUse!$B$1:$B$876='Input Data'!$C$12,ROW(Lookup_PestUse!$B$1:$B$876)),ROW(Lookup_PestUse!1412:1412)),1)),"",INDEX(Lookup_PestUse!$A$1:$B$876,SMALL(IF(Lookup_PestUse!$B$1:$B$876='Input Data'!$C$12,ROW(Lookup_PestUse!$B$1:$B$876)),ROW(Lookup_PestUse!1412:1412)),1))</f>
        <v/>
      </c>
    </row>
    <row r="1327" spans="1:1" x14ac:dyDescent="0.2">
      <c r="A1327" s="159" t="str">
        <f t="array" ref="A1327">IF(ISERROR(INDEX(Lookup_PestUse!$A$1:$D$876,SMALL(IF(Lookup_PestUse!$B$1:$B$876='Input Data'!$C$12,ROW(Lookup_PestUse!$B$1:$B$876)),ROW(Lookup_PestUse!1413:1413)),1)),"",INDEX(Lookup_PestUse!$A$1:$B$876,SMALL(IF(Lookup_PestUse!$B$1:$B$876='Input Data'!$C$12,ROW(Lookup_PestUse!$B$1:$B$876)),ROW(Lookup_PestUse!1413:1413)),1))</f>
        <v/>
      </c>
    </row>
    <row r="1328" spans="1:1" x14ac:dyDescent="0.2">
      <c r="A1328" s="159" t="str">
        <f t="array" ref="A1328">IF(ISERROR(INDEX(Lookup_PestUse!$A$1:$D$876,SMALL(IF(Lookup_PestUse!$B$1:$B$876='Input Data'!$C$12,ROW(Lookup_PestUse!$B$1:$B$876)),ROW(Lookup_PestUse!1414:1414)),1)),"",INDEX(Lookup_PestUse!$A$1:$B$876,SMALL(IF(Lookup_PestUse!$B$1:$B$876='Input Data'!$C$12,ROW(Lookup_PestUse!$B$1:$B$876)),ROW(Lookup_PestUse!1414:1414)),1))</f>
        <v/>
      </c>
    </row>
    <row r="1329" spans="1:1" x14ac:dyDescent="0.2">
      <c r="A1329" s="159" t="str">
        <f t="array" ref="A1329">IF(ISERROR(INDEX(Lookup_PestUse!$A$1:$D$876,SMALL(IF(Lookup_PestUse!$B$1:$B$876='Input Data'!$C$12,ROW(Lookup_PestUse!$B$1:$B$876)),ROW(Lookup_PestUse!1415:1415)),1)),"",INDEX(Lookup_PestUse!$A$1:$B$876,SMALL(IF(Lookup_PestUse!$B$1:$B$876='Input Data'!$C$12,ROW(Lookup_PestUse!$B$1:$B$876)),ROW(Lookup_PestUse!1415:1415)),1))</f>
        <v/>
      </c>
    </row>
    <row r="1330" spans="1:1" x14ac:dyDescent="0.2">
      <c r="A1330" s="159" t="str">
        <f t="array" ref="A1330">IF(ISERROR(INDEX(Lookup_PestUse!$A$1:$D$876,SMALL(IF(Lookup_PestUse!$B$1:$B$876='Input Data'!$C$12,ROW(Lookup_PestUse!$B$1:$B$876)),ROW(Lookup_PestUse!1416:1416)),1)),"",INDEX(Lookup_PestUse!$A$1:$B$876,SMALL(IF(Lookup_PestUse!$B$1:$B$876='Input Data'!$C$12,ROW(Lookup_PestUse!$B$1:$B$876)),ROW(Lookup_PestUse!1416:1416)),1))</f>
        <v/>
      </c>
    </row>
    <row r="1331" spans="1:1" x14ac:dyDescent="0.2">
      <c r="A1331" s="159" t="str">
        <f t="array" ref="A1331">IF(ISERROR(INDEX(Lookup_PestUse!$A$1:$D$876,SMALL(IF(Lookup_PestUse!$B$1:$B$876='Input Data'!$C$12,ROW(Lookup_PestUse!$B$1:$B$876)),ROW(Lookup_PestUse!1417:1417)),1)),"",INDEX(Lookup_PestUse!$A$1:$B$876,SMALL(IF(Lookup_PestUse!$B$1:$B$876='Input Data'!$C$12,ROW(Lookup_PestUse!$B$1:$B$876)),ROW(Lookup_PestUse!1417:1417)),1))</f>
        <v/>
      </c>
    </row>
    <row r="1332" spans="1:1" x14ac:dyDescent="0.2">
      <c r="A1332" s="159" t="str">
        <f t="array" ref="A1332">IF(ISERROR(INDEX(Lookup_PestUse!$A$1:$D$876,SMALL(IF(Lookup_PestUse!$B$1:$B$876='Input Data'!$C$12,ROW(Lookup_PestUse!$B$1:$B$876)),ROW(Lookup_PestUse!1418:1418)),1)),"",INDEX(Lookup_PestUse!$A$1:$B$876,SMALL(IF(Lookup_PestUse!$B$1:$B$876='Input Data'!$C$12,ROW(Lookup_PestUse!$B$1:$B$876)),ROW(Lookup_PestUse!1418:1418)),1))</f>
        <v/>
      </c>
    </row>
    <row r="1333" spans="1:1" x14ac:dyDescent="0.2">
      <c r="A1333" s="159" t="str">
        <f t="array" ref="A1333">IF(ISERROR(INDEX(Lookup_PestUse!$A$1:$D$876,SMALL(IF(Lookup_PestUse!$B$1:$B$876='Input Data'!$C$12,ROW(Lookup_PestUse!$B$1:$B$876)),ROW(Lookup_PestUse!1419:1419)),1)),"",INDEX(Lookup_PestUse!$A$1:$B$876,SMALL(IF(Lookup_PestUse!$B$1:$B$876='Input Data'!$C$12,ROW(Lookup_PestUse!$B$1:$B$876)),ROW(Lookup_PestUse!1419:1419)),1))</f>
        <v/>
      </c>
    </row>
    <row r="1334" spans="1:1" x14ac:dyDescent="0.2">
      <c r="A1334" s="159" t="str">
        <f t="array" ref="A1334">IF(ISERROR(INDEX(Lookup_PestUse!$A$1:$D$876,SMALL(IF(Lookup_PestUse!$B$1:$B$876='Input Data'!$C$12,ROW(Lookup_PestUse!$B$1:$B$876)),ROW(Lookup_PestUse!1420:1420)),1)),"",INDEX(Lookup_PestUse!$A$1:$B$876,SMALL(IF(Lookup_PestUse!$B$1:$B$876='Input Data'!$C$12,ROW(Lookup_PestUse!$B$1:$B$876)),ROW(Lookup_PestUse!1420:1420)),1))</f>
        <v/>
      </c>
    </row>
    <row r="1335" spans="1:1" x14ac:dyDescent="0.2">
      <c r="A1335" s="159" t="str">
        <f t="array" ref="A1335">IF(ISERROR(INDEX(Lookup_PestUse!$A$1:$D$876,SMALL(IF(Lookup_PestUse!$B$1:$B$876='Input Data'!$C$12,ROW(Lookup_PestUse!$B$1:$B$876)),ROW(Lookup_PestUse!1421:1421)),1)),"",INDEX(Lookup_PestUse!$A$1:$B$876,SMALL(IF(Lookup_PestUse!$B$1:$B$876='Input Data'!$C$12,ROW(Lookup_PestUse!$B$1:$B$876)),ROW(Lookup_PestUse!1421:1421)),1))</f>
        <v/>
      </c>
    </row>
    <row r="1336" spans="1:1" x14ac:dyDescent="0.2">
      <c r="A1336" s="159" t="str">
        <f t="array" ref="A1336">IF(ISERROR(INDEX(Lookup_PestUse!$A$1:$D$876,SMALL(IF(Lookup_PestUse!$B$1:$B$876='Input Data'!$C$12,ROW(Lookup_PestUse!$B$1:$B$876)),ROW(Lookup_PestUse!1422:1422)),1)),"",INDEX(Lookup_PestUse!$A$1:$B$876,SMALL(IF(Lookup_PestUse!$B$1:$B$876='Input Data'!$C$12,ROW(Lookup_PestUse!$B$1:$B$876)),ROW(Lookup_PestUse!1422:1422)),1))</f>
        <v/>
      </c>
    </row>
    <row r="1337" spans="1:1" x14ac:dyDescent="0.2">
      <c r="A1337" s="159" t="str">
        <f t="array" ref="A1337">IF(ISERROR(INDEX(Lookup_PestUse!$A$1:$D$876,SMALL(IF(Lookup_PestUse!$B$1:$B$876='Input Data'!$C$12,ROW(Lookup_PestUse!$B$1:$B$876)),ROW(Lookup_PestUse!1423:1423)),1)),"",INDEX(Lookup_PestUse!$A$1:$B$876,SMALL(IF(Lookup_PestUse!$B$1:$B$876='Input Data'!$C$12,ROW(Lookup_PestUse!$B$1:$B$876)),ROW(Lookup_PestUse!1423:1423)),1))</f>
        <v/>
      </c>
    </row>
    <row r="1338" spans="1:1" x14ac:dyDescent="0.2">
      <c r="A1338" s="159" t="str">
        <f t="array" ref="A1338">IF(ISERROR(INDEX(Lookup_PestUse!$A$1:$D$876,SMALL(IF(Lookup_PestUse!$B$1:$B$876='Input Data'!$C$12,ROW(Lookup_PestUse!$B$1:$B$876)),ROW(Lookup_PestUse!1424:1424)),1)),"",INDEX(Lookup_PestUse!$A$1:$B$876,SMALL(IF(Lookup_PestUse!$B$1:$B$876='Input Data'!$C$12,ROW(Lookup_PestUse!$B$1:$B$876)),ROW(Lookup_PestUse!1424:1424)),1))</f>
        <v/>
      </c>
    </row>
    <row r="1339" spans="1:1" x14ac:dyDescent="0.2">
      <c r="A1339" s="159" t="str">
        <f t="array" ref="A1339">IF(ISERROR(INDEX(Lookup_PestUse!$A$1:$D$876,SMALL(IF(Lookup_PestUse!$B$1:$B$876='Input Data'!$C$12,ROW(Lookup_PestUse!$B$1:$B$876)),ROW(Lookup_PestUse!1425:1425)),1)),"",INDEX(Lookup_PestUse!$A$1:$B$876,SMALL(IF(Lookup_PestUse!$B$1:$B$876='Input Data'!$C$12,ROW(Lookup_PestUse!$B$1:$B$876)),ROW(Lookup_PestUse!1425:1425)),1))</f>
        <v/>
      </c>
    </row>
    <row r="1340" spans="1:1" x14ac:dyDescent="0.2">
      <c r="A1340" s="159" t="str">
        <f t="array" ref="A1340">IF(ISERROR(INDEX(Lookup_PestUse!$A$1:$D$876,SMALL(IF(Lookup_PestUse!$B$1:$B$876='Input Data'!$C$12,ROW(Lookup_PestUse!$B$1:$B$876)),ROW(Lookup_PestUse!1426:1426)),1)),"",INDEX(Lookup_PestUse!$A$1:$B$876,SMALL(IF(Lookup_PestUse!$B$1:$B$876='Input Data'!$C$12,ROW(Lookup_PestUse!$B$1:$B$876)),ROW(Lookup_PestUse!1426:1426)),1))</f>
        <v/>
      </c>
    </row>
    <row r="1341" spans="1:1" x14ac:dyDescent="0.2">
      <c r="A1341" s="159" t="str">
        <f t="array" ref="A1341">IF(ISERROR(INDEX(Lookup_PestUse!$A$1:$D$876,SMALL(IF(Lookup_PestUse!$B$1:$B$876='Input Data'!$C$12,ROW(Lookup_PestUse!$B$1:$B$876)),ROW(Lookup_PestUse!1427:1427)),1)),"",INDEX(Lookup_PestUse!$A$1:$B$876,SMALL(IF(Lookup_PestUse!$B$1:$B$876='Input Data'!$C$12,ROW(Lookup_PestUse!$B$1:$B$876)),ROW(Lookup_PestUse!1427:1427)),1))</f>
        <v/>
      </c>
    </row>
    <row r="1342" spans="1:1" x14ac:dyDescent="0.2">
      <c r="A1342" s="159" t="str">
        <f t="array" ref="A1342">IF(ISERROR(INDEX(Lookup_PestUse!$A$1:$D$876,SMALL(IF(Lookup_PestUse!$B$1:$B$876='Input Data'!$C$12,ROW(Lookup_PestUse!$B$1:$B$876)),ROW(Lookup_PestUse!1428:1428)),1)),"",INDEX(Lookup_PestUse!$A$1:$B$876,SMALL(IF(Lookup_PestUse!$B$1:$B$876='Input Data'!$C$12,ROW(Lookup_PestUse!$B$1:$B$876)),ROW(Lookup_PestUse!1428:1428)),1))</f>
        <v/>
      </c>
    </row>
    <row r="1343" spans="1:1" x14ac:dyDescent="0.2">
      <c r="A1343" s="159" t="str">
        <f t="array" ref="A1343">IF(ISERROR(INDEX(Lookup_PestUse!$A$1:$D$876,SMALL(IF(Lookup_PestUse!$B$1:$B$876='Input Data'!$C$12,ROW(Lookup_PestUse!$B$1:$B$876)),ROW(Lookup_PestUse!1429:1429)),1)),"",INDEX(Lookup_PestUse!$A$1:$B$876,SMALL(IF(Lookup_PestUse!$B$1:$B$876='Input Data'!$C$12,ROW(Lookup_PestUse!$B$1:$B$876)),ROW(Lookup_PestUse!1429:1429)),1))</f>
        <v/>
      </c>
    </row>
    <row r="1344" spans="1:1" x14ac:dyDescent="0.2">
      <c r="A1344" s="159" t="str">
        <f t="array" ref="A1344">IF(ISERROR(INDEX(Lookup_PestUse!$A$1:$D$876,SMALL(IF(Lookup_PestUse!$B$1:$B$876='Input Data'!$C$12,ROW(Lookup_PestUse!$B$1:$B$876)),ROW(Lookup_PestUse!1430:1430)),1)),"",INDEX(Lookup_PestUse!$A$1:$B$876,SMALL(IF(Lookup_PestUse!$B$1:$B$876='Input Data'!$C$12,ROW(Lookup_PestUse!$B$1:$B$876)),ROW(Lookup_PestUse!1430:1430)),1))</f>
        <v/>
      </c>
    </row>
    <row r="1345" spans="1:1" x14ac:dyDescent="0.2">
      <c r="A1345" s="159" t="str">
        <f t="array" ref="A1345">IF(ISERROR(INDEX(Lookup_PestUse!$A$1:$D$876,SMALL(IF(Lookup_PestUse!$B$1:$B$876='Input Data'!$C$12,ROW(Lookup_PestUse!$B$1:$B$876)),ROW(Lookup_PestUse!1431:1431)),1)),"",INDEX(Lookup_PestUse!$A$1:$B$876,SMALL(IF(Lookup_PestUse!$B$1:$B$876='Input Data'!$C$12,ROW(Lookup_PestUse!$B$1:$B$876)),ROW(Lookup_PestUse!1431:1431)),1))</f>
        <v/>
      </c>
    </row>
    <row r="1346" spans="1:1" x14ac:dyDescent="0.2">
      <c r="A1346" s="159" t="str">
        <f t="array" ref="A1346">IF(ISERROR(INDEX(Lookup_PestUse!$A$1:$D$876,SMALL(IF(Lookup_PestUse!$B$1:$B$876='Input Data'!$C$12,ROW(Lookup_PestUse!$B$1:$B$876)),ROW(Lookup_PestUse!1432:1432)),1)),"",INDEX(Lookup_PestUse!$A$1:$B$876,SMALL(IF(Lookup_PestUse!$B$1:$B$876='Input Data'!$C$12,ROW(Lookup_PestUse!$B$1:$B$876)),ROW(Lookup_PestUse!1432:1432)),1))</f>
        <v/>
      </c>
    </row>
    <row r="1347" spans="1:1" x14ac:dyDescent="0.2">
      <c r="A1347" s="159" t="str">
        <f t="array" ref="A1347">IF(ISERROR(INDEX(Lookup_PestUse!$A$1:$D$876,SMALL(IF(Lookup_PestUse!$B$1:$B$876='Input Data'!$C$12,ROW(Lookup_PestUse!$B$1:$B$876)),ROW(Lookup_PestUse!1433:1433)),1)),"",INDEX(Lookup_PestUse!$A$1:$B$876,SMALL(IF(Lookup_PestUse!$B$1:$B$876='Input Data'!$C$12,ROW(Lookup_PestUse!$B$1:$B$876)),ROW(Lookup_PestUse!1433:1433)),1))</f>
        <v/>
      </c>
    </row>
    <row r="1348" spans="1:1" x14ac:dyDescent="0.2">
      <c r="A1348" s="159" t="str">
        <f t="array" ref="A1348">IF(ISERROR(INDEX(Lookup_PestUse!$A$1:$D$876,SMALL(IF(Lookup_PestUse!$B$1:$B$876='Input Data'!$C$12,ROW(Lookup_PestUse!$B$1:$B$876)),ROW(Lookup_PestUse!1434:1434)),1)),"",INDEX(Lookup_PestUse!$A$1:$B$876,SMALL(IF(Lookup_PestUse!$B$1:$B$876='Input Data'!$C$12,ROW(Lookup_PestUse!$B$1:$B$876)),ROW(Lookup_PestUse!1434:1434)),1))</f>
        <v/>
      </c>
    </row>
    <row r="1349" spans="1:1" x14ac:dyDescent="0.2">
      <c r="A1349" s="159" t="str">
        <f t="array" ref="A1349">IF(ISERROR(INDEX(Lookup_PestUse!$A$1:$D$876,SMALL(IF(Lookup_PestUse!$B$1:$B$876='Input Data'!$C$12,ROW(Lookup_PestUse!$B$1:$B$876)),ROW(Lookup_PestUse!1435:1435)),1)),"",INDEX(Lookup_PestUse!$A$1:$B$876,SMALL(IF(Lookup_PestUse!$B$1:$B$876='Input Data'!$C$12,ROW(Lookup_PestUse!$B$1:$B$876)),ROW(Lookup_PestUse!1435:1435)),1))</f>
        <v/>
      </c>
    </row>
    <row r="1350" spans="1:1" x14ac:dyDescent="0.2">
      <c r="A1350" s="159" t="str">
        <f t="array" ref="A1350">IF(ISERROR(INDEX(Lookup_PestUse!$A$1:$D$876,SMALL(IF(Lookup_PestUse!$B$1:$B$876='Input Data'!$C$12,ROW(Lookup_PestUse!$B$1:$B$876)),ROW(Lookup_PestUse!1436:1436)),1)),"",INDEX(Lookup_PestUse!$A$1:$B$876,SMALL(IF(Lookup_PestUse!$B$1:$B$876='Input Data'!$C$12,ROW(Lookup_PestUse!$B$1:$B$876)),ROW(Lookup_PestUse!1436:1436)),1))</f>
        <v/>
      </c>
    </row>
    <row r="1351" spans="1:1" x14ac:dyDescent="0.2">
      <c r="A1351" s="159" t="str">
        <f t="array" ref="A1351">IF(ISERROR(INDEX(Lookup_PestUse!$A$1:$D$876,SMALL(IF(Lookup_PestUse!$B$1:$B$876='Input Data'!$C$12,ROW(Lookup_PestUse!$B$1:$B$876)),ROW(Lookup_PestUse!1437:1437)),1)),"",INDEX(Lookup_PestUse!$A$1:$B$876,SMALL(IF(Lookup_PestUse!$B$1:$B$876='Input Data'!$C$12,ROW(Lookup_PestUse!$B$1:$B$876)),ROW(Lookup_PestUse!1437:1437)),1))</f>
        <v/>
      </c>
    </row>
    <row r="1352" spans="1:1" x14ac:dyDescent="0.2">
      <c r="A1352" s="159" t="str">
        <f t="array" ref="A1352">IF(ISERROR(INDEX(Lookup_PestUse!$A$1:$D$876,SMALL(IF(Lookup_PestUse!$B$1:$B$876='Input Data'!$C$12,ROW(Lookup_PestUse!$B$1:$B$876)),ROW(Lookup_PestUse!1438:1438)),1)),"",INDEX(Lookup_PestUse!$A$1:$B$876,SMALL(IF(Lookup_PestUse!$B$1:$B$876='Input Data'!$C$12,ROW(Lookup_PestUse!$B$1:$B$876)),ROW(Lookup_PestUse!1438:1438)),1))</f>
        <v/>
      </c>
    </row>
    <row r="1353" spans="1:1" x14ac:dyDescent="0.2">
      <c r="A1353" s="159" t="str">
        <f t="array" ref="A1353">IF(ISERROR(INDEX(Lookup_PestUse!$A$1:$D$876,SMALL(IF(Lookup_PestUse!$B$1:$B$876='Input Data'!$C$12,ROW(Lookup_PestUse!$B$1:$B$876)),ROW(Lookup_PestUse!1439:1439)),1)),"",INDEX(Lookup_PestUse!$A$1:$B$876,SMALL(IF(Lookup_PestUse!$B$1:$B$876='Input Data'!$C$12,ROW(Lookup_PestUse!$B$1:$B$876)),ROW(Lookup_PestUse!1439:1439)),1))</f>
        <v/>
      </c>
    </row>
    <row r="1354" spans="1:1" x14ac:dyDescent="0.2">
      <c r="A1354" s="159" t="str">
        <f t="array" ref="A1354">IF(ISERROR(INDEX(Lookup_PestUse!$A$1:$D$876,SMALL(IF(Lookup_PestUse!$B$1:$B$876='Input Data'!$C$12,ROW(Lookup_PestUse!$B$1:$B$876)),ROW(Lookup_PestUse!1440:1440)),1)),"",INDEX(Lookup_PestUse!$A$1:$B$876,SMALL(IF(Lookup_PestUse!$B$1:$B$876='Input Data'!$C$12,ROW(Lookup_PestUse!$B$1:$B$876)),ROW(Lookup_PestUse!1440:1440)),1))</f>
        <v/>
      </c>
    </row>
    <row r="1355" spans="1:1" x14ac:dyDescent="0.2">
      <c r="A1355" s="159" t="str">
        <f t="array" ref="A1355">IF(ISERROR(INDEX(Lookup_PestUse!$A$1:$D$876,SMALL(IF(Lookup_PestUse!$B$1:$B$876='Input Data'!$C$12,ROW(Lookup_PestUse!$B$1:$B$876)),ROW(Lookup_PestUse!1441:1441)),1)),"",INDEX(Lookup_PestUse!$A$1:$B$876,SMALL(IF(Lookup_PestUse!$B$1:$B$876='Input Data'!$C$12,ROW(Lookup_PestUse!$B$1:$B$876)),ROW(Lookup_PestUse!1441:1441)),1))</f>
        <v/>
      </c>
    </row>
    <row r="1356" spans="1:1" x14ac:dyDescent="0.2">
      <c r="A1356" s="159" t="str">
        <f t="array" ref="A1356">IF(ISERROR(INDEX(Lookup_PestUse!$A$1:$D$876,SMALL(IF(Lookup_PestUse!$B$1:$B$876='Input Data'!$C$12,ROW(Lookup_PestUse!$B$1:$B$876)),ROW(Lookup_PestUse!1442:1442)),1)),"",INDEX(Lookup_PestUse!$A$1:$B$876,SMALL(IF(Lookup_PestUse!$B$1:$B$876='Input Data'!$C$12,ROW(Lookup_PestUse!$B$1:$B$876)),ROW(Lookup_PestUse!1442:1442)),1))</f>
        <v/>
      </c>
    </row>
    <row r="1357" spans="1:1" x14ac:dyDescent="0.2">
      <c r="A1357" s="159" t="str">
        <f t="array" ref="A1357">IF(ISERROR(INDEX(Lookup_PestUse!$A$1:$D$876,SMALL(IF(Lookup_PestUse!$B$1:$B$876='Input Data'!$C$12,ROW(Lookup_PestUse!$B$1:$B$876)),ROW(Lookup_PestUse!1443:1443)),1)),"",INDEX(Lookup_PestUse!$A$1:$B$876,SMALL(IF(Lookup_PestUse!$B$1:$B$876='Input Data'!$C$12,ROW(Lookup_PestUse!$B$1:$B$876)),ROW(Lookup_PestUse!1443:1443)),1))</f>
        <v/>
      </c>
    </row>
    <row r="1358" spans="1:1" x14ac:dyDescent="0.2">
      <c r="A1358" s="159" t="str">
        <f t="array" ref="A1358">IF(ISERROR(INDEX(Lookup_PestUse!$A$1:$D$876,SMALL(IF(Lookup_PestUse!$B$1:$B$876='Input Data'!$C$12,ROW(Lookup_PestUse!$B$1:$B$876)),ROW(Lookup_PestUse!1444:1444)),1)),"",INDEX(Lookup_PestUse!$A$1:$B$876,SMALL(IF(Lookup_PestUse!$B$1:$B$876='Input Data'!$C$12,ROW(Lookup_PestUse!$B$1:$B$876)),ROW(Lookup_PestUse!1444:1444)),1))</f>
        <v/>
      </c>
    </row>
    <row r="1359" spans="1:1" x14ac:dyDescent="0.2">
      <c r="A1359" s="159" t="str">
        <f t="array" ref="A1359">IF(ISERROR(INDEX(Lookup_PestUse!$A$1:$D$876,SMALL(IF(Lookup_PestUse!$B$1:$B$876='Input Data'!$C$12,ROW(Lookup_PestUse!$B$1:$B$876)),ROW(Lookup_PestUse!1445:1445)),1)),"",INDEX(Lookup_PestUse!$A$1:$B$876,SMALL(IF(Lookup_PestUse!$B$1:$B$876='Input Data'!$C$12,ROW(Lookup_PestUse!$B$1:$B$876)),ROW(Lookup_PestUse!1445:1445)),1))</f>
        <v/>
      </c>
    </row>
    <row r="1360" spans="1:1" x14ac:dyDescent="0.2">
      <c r="A1360" s="159" t="str">
        <f t="array" ref="A1360">IF(ISERROR(INDEX(Lookup_PestUse!$A$1:$D$876,SMALL(IF(Lookup_PestUse!$B$1:$B$876='Input Data'!$C$12,ROW(Lookup_PestUse!$B$1:$B$876)),ROW(Lookup_PestUse!1446:1446)),1)),"",INDEX(Lookup_PestUse!$A$1:$B$876,SMALL(IF(Lookup_PestUse!$B$1:$B$876='Input Data'!$C$12,ROW(Lookup_PestUse!$B$1:$B$876)),ROW(Lookup_PestUse!1446:1446)),1))</f>
        <v/>
      </c>
    </row>
    <row r="1361" spans="1:1" x14ac:dyDescent="0.2">
      <c r="A1361" s="159" t="str">
        <f t="array" ref="A1361">IF(ISERROR(INDEX(Lookup_PestUse!$A$1:$D$876,SMALL(IF(Lookup_PestUse!$B$1:$B$876='Input Data'!$C$12,ROW(Lookup_PestUse!$B$1:$B$876)),ROW(Lookup_PestUse!1447:1447)),1)),"",INDEX(Lookup_PestUse!$A$1:$B$876,SMALL(IF(Lookup_PestUse!$B$1:$B$876='Input Data'!$C$12,ROW(Lookup_PestUse!$B$1:$B$876)),ROW(Lookup_PestUse!1447:1447)),1))</f>
        <v/>
      </c>
    </row>
    <row r="1362" spans="1:1" x14ac:dyDescent="0.2">
      <c r="A1362" s="159" t="str">
        <f t="array" ref="A1362">IF(ISERROR(INDEX(Lookup_PestUse!$A$1:$D$876,SMALL(IF(Lookup_PestUse!$B$1:$B$876='Input Data'!$C$12,ROW(Lookup_PestUse!$B$1:$B$876)),ROW(Lookup_PestUse!1448:1448)),1)),"",INDEX(Lookup_PestUse!$A$1:$B$876,SMALL(IF(Lookup_PestUse!$B$1:$B$876='Input Data'!$C$12,ROW(Lookup_PestUse!$B$1:$B$876)),ROW(Lookup_PestUse!1448:1448)),1))</f>
        <v/>
      </c>
    </row>
    <row r="1363" spans="1:1" x14ac:dyDescent="0.2">
      <c r="A1363" s="159" t="str">
        <f t="array" ref="A1363">IF(ISERROR(INDEX(Lookup_PestUse!$A$1:$D$876,SMALL(IF(Lookup_PestUse!$B$1:$B$876='Input Data'!$C$12,ROW(Lookup_PestUse!$B$1:$B$876)),ROW(Lookup_PestUse!1449:1449)),1)),"",INDEX(Lookup_PestUse!$A$1:$B$876,SMALL(IF(Lookup_PestUse!$B$1:$B$876='Input Data'!$C$12,ROW(Lookup_PestUse!$B$1:$B$876)),ROW(Lookup_PestUse!1449:1449)),1))</f>
        <v/>
      </c>
    </row>
    <row r="1364" spans="1:1" x14ac:dyDescent="0.2">
      <c r="A1364" s="159" t="str">
        <f t="array" ref="A1364">IF(ISERROR(INDEX(Lookup_PestUse!$A$1:$D$876,SMALL(IF(Lookup_PestUse!$B$1:$B$876='Input Data'!$C$12,ROW(Lookup_PestUse!$B$1:$B$876)),ROW(Lookup_PestUse!1450:1450)),1)),"",INDEX(Lookup_PestUse!$A$1:$B$876,SMALL(IF(Lookup_PestUse!$B$1:$B$876='Input Data'!$C$12,ROW(Lookup_PestUse!$B$1:$B$876)),ROW(Lookup_PestUse!1450:1450)),1))</f>
        <v/>
      </c>
    </row>
    <row r="1365" spans="1:1" x14ac:dyDescent="0.2">
      <c r="A1365" s="159" t="str">
        <f t="array" ref="A1365">IF(ISERROR(INDEX(Lookup_PestUse!$A$1:$D$876,SMALL(IF(Lookup_PestUse!$B$1:$B$876='Input Data'!$C$12,ROW(Lookup_PestUse!$B$1:$B$876)),ROW(Lookup_PestUse!1451:1451)),1)),"",INDEX(Lookup_PestUse!$A$1:$B$876,SMALL(IF(Lookup_PestUse!$B$1:$B$876='Input Data'!$C$12,ROW(Lookup_PestUse!$B$1:$B$876)),ROW(Lookup_PestUse!1451:1451)),1))</f>
        <v/>
      </c>
    </row>
    <row r="1366" spans="1:1" x14ac:dyDescent="0.2">
      <c r="A1366" s="159" t="str">
        <f t="array" ref="A1366">IF(ISERROR(INDEX(Lookup_PestUse!$A$1:$D$876,SMALL(IF(Lookup_PestUse!$B$1:$B$876='Input Data'!$C$12,ROW(Lookup_PestUse!$B$1:$B$876)),ROW(Lookup_PestUse!1452:1452)),1)),"",INDEX(Lookup_PestUse!$A$1:$B$876,SMALL(IF(Lookup_PestUse!$B$1:$B$876='Input Data'!$C$12,ROW(Lookup_PestUse!$B$1:$B$876)),ROW(Lookup_PestUse!1452:1452)),1))</f>
        <v/>
      </c>
    </row>
    <row r="1367" spans="1:1" x14ac:dyDescent="0.2">
      <c r="A1367" s="159" t="str">
        <f t="array" ref="A1367">IF(ISERROR(INDEX(Lookup_PestUse!$A$1:$D$876,SMALL(IF(Lookup_PestUse!$B$1:$B$876='Input Data'!$C$12,ROW(Lookup_PestUse!$B$1:$B$876)),ROW(Lookup_PestUse!1453:1453)),1)),"",INDEX(Lookup_PestUse!$A$1:$B$876,SMALL(IF(Lookup_PestUse!$B$1:$B$876='Input Data'!$C$12,ROW(Lookup_PestUse!$B$1:$B$876)),ROW(Lookup_PestUse!1453:1453)),1))</f>
        <v/>
      </c>
    </row>
    <row r="1368" spans="1:1" x14ac:dyDescent="0.2">
      <c r="A1368" s="159" t="str">
        <f t="array" ref="A1368">IF(ISERROR(INDEX(Lookup_PestUse!$A$1:$D$876,SMALL(IF(Lookup_PestUse!$B$1:$B$876='Input Data'!$C$12,ROW(Lookup_PestUse!$B$1:$B$876)),ROW(Lookup_PestUse!1454:1454)),1)),"",INDEX(Lookup_PestUse!$A$1:$B$876,SMALL(IF(Lookup_PestUse!$B$1:$B$876='Input Data'!$C$12,ROW(Lookup_PestUse!$B$1:$B$876)),ROW(Lookup_PestUse!1454:1454)),1))</f>
        <v/>
      </c>
    </row>
    <row r="1369" spans="1:1" x14ac:dyDescent="0.2">
      <c r="A1369" s="159" t="str">
        <f t="array" ref="A1369">IF(ISERROR(INDEX(Lookup_PestUse!$A$1:$D$876,SMALL(IF(Lookup_PestUse!$B$1:$B$876='Input Data'!$C$12,ROW(Lookup_PestUse!$B$1:$B$876)),ROW(Lookup_PestUse!1455:1455)),1)),"",INDEX(Lookup_PestUse!$A$1:$B$876,SMALL(IF(Lookup_PestUse!$B$1:$B$876='Input Data'!$C$12,ROW(Lookup_PestUse!$B$1:$B$876)),ROW(Lookup_PestUse!1455:1455)),1))</f>
        <v/>
      </c>
    </row>
    <row r="1370" spans="1:1" x14ac:dyDescent="0.2">
      <c r="A1370" s="159" t="str">
        <f t="array" ref="A1370">IF(ISERROR(INDEX(Lookup_PestUse!$A$1:$D$876,SMALL(IF(Lookup_PestUse!$B$1:$B$876='Input Data'!$C$12,ROW(Lookup_PestUse!$B$1:$B$876)),ROW(Lookup_PestUse!1456:1456)),1)),"",INDEX(Lookup_PestUse!$A$1:$B$876,SMALL(IF(Lookup_PestUse!$B$1:$B$876='Input Data'!$C$12,ROW(Lookup_PestUse!$B$1:$B$876)),ROW(Lookup_PestUse!1456:1456)),1))</f>
        <v/>
      </c>
    </row>
    <row r="1371" spans="1:1" x14ac:dyDescent="0.2">
      <c r="A1371" s="159" t="str">
        <f t="array" ref="A1371">IF(ISERROR(INDEX(Lookup_PestUse!$A$1:$D$876,SMALL(IF(Lookup_PestUse!$B$1:$B$876='Input Data'!$C$12,ROW(Lookup_PestUse!$B$1:$B$876)),ROW(Lookup_PestUse!1457:1457)),1)),"",INDEX(Lookup_PestUse!$A$1:$B$876,SMALL(IF(Lookup_PestUse!$B$1:$B$876='Input Data'!$C$12,ROW(Lookup_PestUse!$B$1:$B$876)),ROW(Lookup_PestUse!1457:1457)),1))</f>
        <v/>
      </c>
    </row>
    <row r="1372" spans="1:1" x14ac:dyDescent="0.2">
      <c r="A1372" s="159" t="str">
        <f t="array" ref="A1372">IF(ISERROR(INDEX(Lookup_PestUse!$A$1:$D$876,SMALL(IF(Lookup_PestUse!$B$1:$B$876='Input Data'!$C$12,ROW(Lookup_PestUse!$B$1:$B$876)),ROW(Lookup_PestUse!1458:1458)),1)),"",INDEX(Lookup_PestUse!$A$1:$B$876,SMALL(IF(Lookup_PestUse!$B$1:$B$876='Input Data'!$C$12,ROW(Lookup_PestUse!$B$1:$B$876)),ROW(Lookup_PestUse!1458:1458)),1))</f>
        <v/>
      </c>
    </row>
    <row r="1373" spans="1:1" x14ac:dyDescent="0.2">
      <c r="A1373" s="159" t="str">
        <f t="array" ref="A1373">IF(ISERROR(INDEX(Lookup_PestUse!$A$1:$D$876,SMALL(IF(Lookup_PestUse!$B$1:$B$876='Input Data'!$C$12,ROW(Lookup_PestUse!$B$1:$B$876)),ROW(Lookup_PestUse!1459:1459)),1)),"",INDEX(Lookup_PestUse!$A$1:$B$876,SMALL(IF(Lookup_PestUse!$B$1:$B$876='Input Data'!$C$12,ROW(Lookup_PestUse!$B$1:$B$876)),ROW(Lookup_PestUse!1459:1459)),1))</f>
        <v/>
      </c>
    </row>
    <row r="1374" spans="1:1" x14ac:dyDescent="0.2">
      <c r="A1374" s="159" t="str">
        <f t="array" ref="A1374">IF(ISERROR(INDEX(Lookup_PestUse!$A$1:$D$876,SMALL(IF(Lookup_PestUse!$B$1:$B$876='Input Data'!$C$12,ROW(Lookup_PestUse!$B$1:$B$876)),ROW(Lookup_PestUse!1460:1460)),1)),"",INDEX(Lookup_PestUse!$A$1:$B$876,SMALL(IF(Lookup_PestUse!$B$1:$B$876='Input Data'!$C$12,ROW(Lookup_PestUse!$B$1:$B$876)),ROW(Lookup_PestUse!1460:1460)),1))</f>
        <v/>
      </c>
    </row>
    <row r="1375" spans="1:1" x14ac:dyDescent="0.2">
      <c r="A1375" s="159" t="str">
        <f t="array" ref="A1375">IF(ISERROR(INDEX(Lookup_PestUse!$A$1:$D$876,SMALL(IF(Lookup_PestUse!$B$1:$B$876='Input Data'!$C$12,ROW(Lookup_PestUse!$B$1:$B$876)),ROW(Lookup_PestUse!1461:1461)),1)),"",INDEX(Lookup_PestUse!$A$1:$B$876,SMALL(IF(Lookup_PestUse!$B$1:$B$876='Input Data'!$C$12,ROW(Lookup_PestUse!$B$1:$B$876)),ROW(Lookup_PestUse!1461:1461)),1))</f>
        <v/>
      </c>
    </row>
    <row r="1376" spans="1:1" x14ac:dyDescent="0.2">
      <c r="A1376" s="159" t="str">
        <f t="array" ref="A1376">IF(ISERROR(INDEX(Lookup_PestUse!$A$1:$D$876,SMALL(IF(Lookup_PestUse!$B$1:$B$876='Input Data'!$C$12,ROW(Lookup_PestUse!$B$1:$B$876)),ROW(Lookup_PestUse!1462:1462)),1)),"",INDEX(Lookup_PestUse!$A$1:$B$876,SMALL(IF(Lookup_PestUse!$B$1:$B$876='Input Data'!$C$12,ROW(Lookup_PestUse!$B$1:$B$876)),ROW(Lookup_PestUse!1462:1462)),1))</f>
        <v/>
      </c>
    </row>
    <row r="1377" spans="1:1" x14ac:dyDescent="0.2">
      <c r="A1377" s="159" t="str">
        <f t="array" ref="A1377">IF(ISERROR(INDEX(Lookup_PestUse!$A$1:$D$876,SMALL(IF(Lookup_PestUse!$B$1:$B$876='Input Data'!$C$12,ROW(Lookup_PestUse!$B$1:$B$876)),ROW(Lookup_PestUse!1463:1463)),1)),"",INDEX(Lookup_PestUse!$A$1:$B$876,SMALL(IF(Lookup_PestUse!$B$1:$B$876='Input Data'!$C$12,ROW(Lookup_PestUse!$B$1:$B$876)),ROW(Lookup_PestUse!1463:1463)),1))</f>
        <v/>
      </c>
    </row>
    <row r="1378" spans="1:1" x14ac:dyDescent="0.2">
      <c r="A1378" s="159" t="str">
        <f t="array" ref="A1378">IF(ISERROR(INDEX(Lookup_PestUse!$A$1:$D$876,SMALL(IF(Lookup_PestUse!$B$1:$B$876='Input Data'!$C$12,ROW(Lookup_PestUse!$B$1:$B$876)),ROW(Lookup_PestUse!1464:1464)),1)),"",INDEX(Lookup_PestUse!$A$1:$B$876,SMALL(IF(Lookup_PestUse!$B$1:$B$876='Input Data'!$C$12,ROW(Lookup_PestUse!$B$1:$B$876)),ROW(Lookup_PestUse!1464:1464)),1))</f>
        <v/>
      </c>
    </row>
    <row r="1379" spans="1:1" x14ac:dyDescent="0.2">
      <c r="A1379" s="159" t="str">
        <f t="array" ref="A1379">IF(ISERROR(INDEX(Lookup_PestUse!$A$1:$D$876,SMALL(IF(Lookup_PestUse!$B$1:$B$876='Input Data'!$C$12,ROW(Lookup_PestUse!$B$1:$B$876)),ROW(Lookup_PestUse!1465:1465)),1)),"",INDEX(Lookup_PestUse!$A$1:$B$876,SMALL(IF(Lookup_PestUse!$B$1:$B$876='Input Data'!$C$12,ROW(Lookup_PestUse!$B$1:$B$876)),ROW(Lookup_PestUse!1465:1465)),1))</f>
        <v/>
      </c>
    </row>
    <row r="1380" spans="1:1" x14ac:dyDescent="0.2">
      <c r="A1380" s="159" t="str">
        <f t="array" ref="A1380">IF(ISERROR(INDEX(Lookup_PestUse!$A$1:$D$876,SMALL(IF(Lookup_PestUse!$B$1:$B$876='Input Data'!$C$12,ROW(Lookup_PestUse!$B$1:$B$876)),ROW(Lookup_PestUse!1466:1466)),1)),"",INDEX(Lookup_PestUse!$A$1:$B$876,SMALL(IF(Lookup_PestUse!$B$1:$B$876='Input Data'!$C$12,ROW(Lookup_PestUse!$B$1:$B$876)),ROW(Lookup_PestUse!1466:1466)),1))</f>
        <v/>
      </c>
    </row>
    <row r="1381" spans="1:1" x14ac:dyDescent="0.2">
      <c r="A1381" s="159" t="str">
        <f t="array" ref="A1381">IF(ISERROR(INDEX(Lookup_PestUse!$A$1:$D$876,SMALL(IF(Lookup_PestUse!$B$1:$B$876='Input Data'!$C$12,ROW(Lookup_PestUse!$B$1:$B$876)),ROW(Lookup_PestUse!1467:1467)),1)),"",INDEX(Lookup_PestUse!$A$1:$B$876,SMALL(IF(Lookup_PestUse!$B$1:$B$876='Input Data'!$C$12,ROW(Lookup_PestUse!$B$1:$B$876)),ROW(Lookup_PestUse!1467:1467)),1))</f>
        <v/>
      </c>
    </row>
    <row r="1382" spans="1:1" x14ac:dyDescent="0.2">
      <c r="A1382" s="159" t="str">
        <f t="array" ref="A1382">IF(ISERROR(INDEX(Lookup_PestUse!$A$1:$D$876,SMALL(IF(Lookup_PestUse!$B$1:$B$876='Input Data'!$C$12,ROW(Lookup_PestUse!$B$1:$B$876)),ROW(Lookup_PestUse!1468:1468)),1)),"",INDEX(Lookup_PestUse!$A$1:$B$876,SMALL(IF(Lookup_PestUse!$B$1:$B$876='Input Data'!$C$12,ROW(Lookup_PestUse!$B$1:$B$876)),ROW(Lookup_PestUse!1468:1468)),1))</f>
        <v/>
      </c>
    </row>
    <row r="1383" spans="1:1" x14ac:dyDescent="0.2">
      <c r="A1383" s="159" t="str">
        <f t="array" ref="A1383">IF(ISERROR(INDEX(Lookup_PestUse!$A$1:$D$876,SMALL(IF(Lookup_PestUse!$B$1:$B$876='Input Data'!$C$12,ROW(Lookup_PestUse!$B$1:$B$876)),ROW(Lookup_PestUse!1469:1469)),1)),"",INDEX(Lookup_PestUse!$A$1:$B$876,SMALL(IF(Lookup_PestUse!$B$1:$B$876='Input Data'!$C$12,ROW(Lookup_PestUse!$B$1:$B$876)),ROW(Lookup_PestUse!1469:1469)),1))</f>
        <v/>
      </c>
    </row>
    <row r="1384" spans="1:1" x14ac:dyDescent="0.2">
      <c r="A1384" s="159" t="str">
        <f t="array" ref="A1384">IF(ISERROR(INDEX(Lookup_PestUse!$A$1:$D$876,SMALL(IF(Lookup_PestUse!$B$1:$B$876='Input Data'!$C$12,ROW(Lookup_PestUse!$B$1:$B$876)),ROW(Lookup_PestUse!1470:1470)),1)),"",INDEX(Lookup_PestUse!$A$1:$B$876,SMALL(IF(Lookup_PestUse!$B$1:$B$876='Input Data'!$C$12,ROW(Lookup_PestUse!$B$1:$B$876)),ROW(Lookup_PestUse!1470:1470)),1))</f>
        <v/>
      </c>
    </row>
    <row r="1385" spans="1:1" x14ac:dyDescent="0.2">
      <c r="A1385" s="159" t="str">
        <f t="array" ref="A1385">IF(ISERROR(INDEX(Lookup_PestUse!$A$1:$D$876,SMALL(IF(Lookup_PestUse!$B$1:$B$876='Input Data'!$C$12,ROW(Lookup_PestUse!$B$1:$B$876)),ROW(Lookup_PestUse!1471:1471)),1)),"",INDEX(Lookup_PestUse!$A$1:$B$876,SMALL(IF(Lookup_PestUse!$B$1:$B$876='Input Data'!$C$12,ROW(Lookup_PestUse!$B$1:$B$876)),ROW(Lookup_PestUse!1471:1471)),1))</f>
        <v/>
      </c>
    </row>
    <row r="1386" spans="1:1" x14ac:dyDescent="0.2">
      <c r="A1386" s="159" t="str">
        <f t="array" ref="A1386">IF(ISERROR(INDEX(Lookup_PestUse!$A$1:$D$876,SMALL(IF(Lookup_PestUse!$B$1:$B$876='Input Data'!$C$12,ROW(Lookup_PestUse!$B$1:$B$876)),ROW(Lookup_PestUse!1472:1472)),1)),"",INDEX(Lookup_PestUse!$A$1:$B$876,SMALL(IF(Lookup_PestUse!$B$1:$B$876='Input Data'!$C$12,ROW(Lookup_PestUse!$B$1:$B$876)),ROW(Lookup_PestUse!1472:1472)),1))</f>
        <v/>
      </c>
    </row>
    <row r="1387" spans="1:1" x14ac:dyDescent="0.2">
      <c r="A1387" s="159" t="str">
        <f t="array" ref="A1387">IF(ISERROR(INDEX(Lookup_PestUse!$A$1:$D$876,SMALL(IF(Lookup_PestUse!$B$1:$B$876='Input Data'!$C$12,ROW(Lookup_PestUse!$B$1:$B$876)),ROW(Lookup_PestUse!1473:1473)),1)),"",INDEX(Lookup_PestUse!$A$1:$B$876,SMALL(IF(Lookup_PestUse!$B$1:$B$876='Input Data'!$C$12,ROW(Lookup_PestUse!$B$1:$B$876)),ROW(Lookup_PestUse!1473:1473)),1))</f>
        <v/>
      </c>
    </row>
    <row r="1388" spans="1:1" x14ac:dyDescent="0.2">
      <c r="A1388" s="159" t="str">
        <f t="array" ref="A1388">IF(ISERROR(INDEX(Lookup_PestUse!$A$1:$D$876,SMALL(IF(Lookup_PestUse!$B$1:$B$876='Input Data'!$C$12,ROW(Lookup_PestUse!$B$1:$B$876)),ROW(Lookup_PestUse!1474:1474)),1)),"",INDEX(Lookup_PestUse!$A$1:$B$876,SMALL(IF(Lookup_PestUse!$B$1:$B$876='Input Data'!$C$12,ROW(Lookup_PestUse!$B$1:$B$876)),ROW(Lookup_PestUse!1474:1474)),1))</f>
        <v/>
      </c>
    </row>
    <row r="1389" spans="1:1" x14ac:dyDescent="0.2">
      <c r="A1389" s="159" t="str">
        <f t="array" ref="A1389">IF(ISERROR(INDEX(Lookup_PestUse!$A$1:$D$876,SMALL(IF(Lookup_PestUse!$B$1:$B$876='Input Data'!$C$12,ROW(Lookup_PestUse!$B$1:$B$876)),ROW(Lookup_PestUse!1475:1475)),1)),"",INDEX(Lookup_PestUse!$A$1:$B$876,SMALL(IF(Lookup_PestUse!$B$1:$B$876='Input Data'!$C$12,ROW(Lookup_PestUse!$B$1:$B$876)),ROW(Lookup_PestUse!1475:1475)),1))</f>
        <v/>
      </c>
    </row>
    <row r="1390" spans="1:1" x14ac:dyDescent="0.2">
      <c r="A1390" s="159" t="str">
        <f t="array" ref="A1390">IF(ISERROR(INDEX(Lookup_PestUse!$A$1:$D$876,SMALL(IF(Lookup_PestUse!$B$1:$B$876='Input Data'!$C$12,ROW(Lookup_PestUse!$B$1:$B$876)),ROW(Lookup_PestUse!1476:1476)),1)),"",INDEX(Lookup_PestUse!$A$1:$B$876,SMALL(IF(Lookup_PestUse!$B$1:$B$876='Input Data'!$C$12,ROW(Lookup_PestUse!$B$1:$B$876)),ROW(Lookup_PestUse!1476:1476)),1))</f>
        <v/>
      </c>
    </row>
    <row r="1391" spans="1:1" x14ac:dyDescent="0.2">
      <c r="A1391" s="159" t="str">
        <f t="array" ref="A1391">IF(ISERROR(INDEX(Lookup_PestUse!$A$1:$D$876,SMALL(IF(Lookup_PestUse!$B$1:$B$876='Input Data'!$C$12,ROW(Lookup_PestUse!$B$1:$B$876)),ROW(Lookup_PestUse!1477:1477)),1)),"",INDEX(Lookup_PestUse!$A$1:$B$876,SMALL(IF(Lookup_PestUse!$B$1:$B$876='Input Data'!$C$12,ROW(Lookup_PestUse!$B$1:$B$876)),ROW(Lookup_PestUse!1477:1477)),1))</f>
        <v/>
      </c>
    </row>
    <row r="1392" spans="1:1" x14ac:dyDescent="0.2">
      <c r="A1392" s="159" t="str">
        <f t="array" ref="A1392">IF(ISERROR(INDEX(Lookup_PestUse!$A$1:$D$876,SMALL(IF(Lookup_PestUse!$B$1:$B$876='Input Data'!$C$12,ROW(Lookup_PestUse!$B$1:$B$876)),ROW(Lookup_PestUse!1478:1478)),1)),"",INDEX(Lookup_PestUse!$A$1:$B$876,SMALL(IF(Lookup_PestUse!$B$1:$B$876='Input Data'!$C$12,ROW(Lookup_PestUse!$B$1:$B$876)),ROW(Lookup_PestUse!1478:1478)),1))</f>
        <v/>
      </c>
    </row>
    <row r="1393" spans="1:1" x14ac:dyDescent="0.2">
      <c r="A1393" s="159" t="str">
        <f t="array" ref="A1393">IF(ISERROR(INDEX(Lookup_PestUse!$A$1:$D$876,SMALL(IF(Lookup_PestUse!$B$1:$B$876='Input Data'!$C$12,ROW(Lookup_PestUse!$B$1:$B$876)),ROW(Lookup_PestUse!1479:1479)),1)),"",INDEX(Lookup_PestUse!$A$1:$B$876,SMALL(IF(Lookup_PestUse!$B$1:$B$876='Input Data'!$C$12,ROW(Lookup_PestUse!$B$1:$B$876)),ROW(Lookup_PestUse!1479:1479)),1))</f>
        <v/>
      </c>
    </row>
    <row r="1394" spans="1:1" x14ac:dyDescent="0.2">
      <c r="A1394" s="159" t="str">
        <f t="array" ref="A1394">IF(ISERROR(INDEX(Lookup_PestUse!$A$1:$D$876,SMALL(IF(Lookup_PestUse!$B$1:$B$876='Input Data'!$C$12,ROW(Lookup_PestUse!$B$1:$B$876)),ROW(Lookup_PestUse!1480:1480)),1)),"",INDEX(Lookup_PestUse!$A$1:$B$876,SMALL(IF(Lookup_PestUse!$B$1:$B$876='Input Data'!$C$12,ROW(Lookup_PestUse!$B$1:$B$876)),ROW(Lookup_PestUse!1480:1480)),1))</f>
        <v/>
      </c>
    </row>
    <row r="1395" spans="1:1" x14ac:dyDescent="0.2">
      <c r="A1395" s="159" t="str">
        <f t="array" ref="A1395">IF(ISERROR(INDEX(Lookup_PestUse!$A$1:$D$876,SMALL(IF(Lookup_PestUse!$B$1:$B$876='Input Data'!$C$12,ROW(Lookup_PestUse!$B$1:$B$876)),ROW(Lookup_PestUse!1481:1481)),1)),"",INDEX(Lookup_PestUse!$A$1:$B$876,SMALL(IF(Lookup_PestUse!$B$1:$B$876='Input Data'!$C$12,ROW(Lookup_PestUse!$B$1:$B$876)),ROW(Lookup_PestUse!1481:1481)),1))</f>
        <v/>
      </c>
    </row>
    <row r="1396" spans="1:1" x14ac:dyDescent="0.2">
      <c r="A1396" s="159" t="str">
        <f t="array" ref="A1396">IF(ISERROR(INDEX(Lookup_PestUse!$A$1:$D$876,SMALL(IF(Lookup_PestUse!$B$1:$B$876='Input Data'!$C$12,ROW(Lookup_PestUse!$B$1:$B$876)),ROW(Lookup_PestUse!1482:1482)),1)),"",INDEX(Lookup_PestUse!$A$1:$B$876,SMALL(IF(Lookup_PestUse!$B$1:$B$876='Input Data'!$C$12,ROW(Lookup_PestUse!$B$1:$B$876)),ROW(Lookup_PestUse!1482:1482)),1))</f>
        <v/>
      </c>
    </row>
    <row r="1397" spans="1:1" x14ac:dyDescent="0.2">
      <c r="A1397" s="159" t="str">
        <f t="array" ref="A1397">IF(ISERROR(INDEX(Lookup_PestUse!$A$1:$D$876,SMALL(IF(Lookup_PestUse!$B$1:$B$876='Input Data'!$C$12,ROW(Lookup_PestUse!$B$1:$B$876)),ROW(Lookup_PestUse!1483:1483)),1)),"",INDEX(Lookup_PestUse!$A$1:$B$876,SMALL(IF(Lookup_PestUse!$B$1:$B$876='Input Data'!$C$12,ROW(Lookup_PestUse!$B$1:$B$876)),ROW(Lookup_PestUse!1483:1483)),1))</f>
        <v/>
      </c>
    </row>
    <row r="1398" spans="1:1" x14ac:dyDescent="0.2">
      <c r="A1398" s="159" t="str">
        <f t="array" ref="A1398">IF(ISERROR(INDEX(Lookup_PestUse!$A$1:$D$876,SMALL(IF(Lookup_PestUse!$B$1:$B$876='Input Data'!$C$12,ROW(Lookup_PestUse!$B$1:$B$876)),ROW(Lookup_PestUse!1484:1484)),1)),"",INDEX(Lookup_PestUse!$A$1:$B$876,SMALL(IF(Lookup_PestUse!$B$1:$B$876='Input Data'!$C$12,ROW(Lookup_PestUse!$B$1:$B$876)),ROW(Lookup_PestUse!1484:1484)),1))</f>
        <v/>
      </c>
    </row>
    <row r="1399" spans="1:1" x14ac:dyDescent="0.2">
      <c r="A1399" s="159" t="str">
        <f t="array" ref="A1399">IF(ISERROR(INDEX(Lookup_PestUse!$A$1:$D$876,SMALL(IF(Lookup_PestUse!$B$1:$B$876='Input Data'!$C$12,ROW(Lookup_PestUse!$B$1:$B$876)),ROW(Lookup_PestUse!1485:1485)),1)),"",INDEX(Lookup_PestUse!$A$1:$B$876,SMALL(IF(Lookup_PestUse!$B$1:$B$876='Input Data'!$C$12,ROW(Lookup_PestUse!$B$1:$B$876)),ROW(Lookup_PestUse!1485:1485)),1))</f>
        <v/>
      </c>
    </row>
    <row r="1400" spans="1:1" x14ac:dyDescent="0.2">
      <c r="A1400" s="159" t="str">
        <f t="array" ref="A1400">IF(ISERROR(INDEX(Lookup_PestUse!$A$1:$D$876,SMALL(IF(Lookup_PestUse!$B$1:$B$876='Input Data'!$C$12,ROW(Lookup_PestUse!$B$1:$B$876)),ROW(Lookup_PestUse!1486:1486)),1)),"",INDEX(Lookup_PestUse!$A$1:$B$876,SMALL(IF(Lookup_PestUse!$B$1:$B$876='Input Data'!$C$12,ROW(Lookup_PestUse!$B$1:$B$876)),ROW(Lookup_PestUse!1486:1486)),1))</f>
        <v/>
      </c>
    </row>
    <row r="1401" spans="1:1" x14ac:dyDescent="0.2">
      <c r="A1401" s="159" t="str">
        <f t="array" ref="A1401">IF(ISERROR(INDEX(Lookup_PestUse!$A$1:$D$876,SMALL(IF(Lookup_PestUse!$B$1:$B$876='Input Data'!$C$12,ROW(Lookup_PestUse!$B$1:$B$876)),ROW(Lookup_PestUse!1487:1487)),1)),"",INDEX(Lookup_PestUse!$A$1:$B$876,SMALL(IF(Lookup_PestUse!$B$1:$B$876='Input Data'!$C$12,ROW(Lookup_PestUse!$B$1:$B$876)),ROW(Lookup_PestUse!1487:1487)),1))</f>
        <v/>
      </c>
    </row>
    <row r="1402" spans="1:1" x14ac:dyDescent="0.2">
      <c r="A1402" s="159" t="str">
        <f t="array" ref="A1402">IF(ISERROR(INDEX(Lookup_PestUse!$A$1:$D$876,SMALL(IF(Lookup_PestUse!$B$1:$B$876='Input Data'!$C$12,ROW(Lookup_PestUse!$B$1:$B$876)),ROW(Lookup_PestUse!1488:1488)),1)),"",INDEX(Lookup_PestUse!$A$1:$B$876,SMALL(IF(Lookup_PestUse!$B$1:$B$876='Input Data'!$C$12,ROW(Lookup_PestUse!$B$1:$B$876)),ROW(Lookup_PestUse!1488:1488)),1))</f>
        <v/>
      </c>
    </row>
    <row r="1403" spans="1:1" x14ac:dyDescent="0.2">
      <c r="A1403" s="159" t="str">
        <f t="array" ref="A1403">IF(ISERROR(INDEX(Lookup_PestUse!$A$1:$D$876,SMALL(IF(Lookup_PestUse!$B$1:$B$876='Input Data'!$C$12,ROW(Lookup_PestUse!$B$1:$B$876)),ROW(Lookup_PestUse!1489:1489)),1)),"",INDEX(Lookup_PestUse!$A$1:$B$876,SMALL(IF(Lookup_PestUse!$B$1:$B$876='Input Data'!$C$12,ROW(Lookup_PestUse!$B$1:$B$876)),ROW(Lookup_PestUse!1489:1489)),1))</f>
        <v/>
      </c>
    </row>
    <row r="1404" spans="1:1" x14ac:dyDescent="0.2">
      <c r="A1404" s="159" t="str">
        <f t="array" ref="A1404">IF(ISERROR(INDEX(Lookup_PestUse!$A$1:$D$876,SMALL(IF(Lookup_PestUse!$B$1:$B$876='Input Data'!$C$12,ROW(Lookup_PestUse!$B$1:$B$876)),ROW(Lookup_PestUse!1490:1490)),1)),"",INDEX(Lookup_PestUse!$A$1:$B$876,SMALL(IF(Lookup_PestUse!$B$1:$B$876='Input Data'!$C$12,ROW(Lookup_PestUse!$B$1:$B$876)),ROW(Lookup_PestUse!1490:1490)),1))</f>
        <v/>
      </c>
    </row>
    <row r="1405" spans="1:1" x14ac:dyDescent="0.2">
      <c r="A1405" s="159" t="str">
        <f t="array" ref="A1405">IF(ISERROR(INDEX(Lookup_PestUse!$A$1:$D$876,SMALL(IF(Lookup_PestUse!$B$1:$B$876='Input Data'!$C$12,ROW(Lookup_PestUse!$B$1:$B$876)),ROW(Lookup_PestUse!1491:1491)),1)),"",INDEX(Lookup_PestUse!$A$1:$B$876,SMALL(IF(Lookup_PestUse!$B$1:$B$876='Input Data'!$C$12,ROW(Lookup_PestUse!$B$1:$B$876)),ROW(Lookup_PestUse!1491:1491)),1))</f>
        <v/>
      </c>
    </row>
    <row r="1406" spans="1:1" x14ac:dyDescent="0.2">
      <c r="A1406" s="159" t="str">
        <f t="array" ref="A1406">IF(ISERROR(INDEX(Lookup_PestUse!$A$1:$D$876,SMALL(IF(Lookup_PestUse!$B$1:$B$876='Input Data'!$C$12,ROW(Lookup_PestUse!$B$1:$B$876)),ROW(Lookup_PestUse!1492:1492)),1)),"",INDEX(Lookup_PestUse!$A$1:$B$876,SMALL(IF(Lookup_PestUse!$B$1:$B$876='Input Data'!$C$12,ROW(Lookup_PestUse!$B$1:$B$876)),ROW(Lookup_PestUse!1492:1492)),1))</f>
        <v/>
      </c>
    </row>
    <row r="1407" spans="1:1" x14ac:dyDescent="0.2">
      <c r="A1407" s="159" t="str">
        <f t="array" ref="A1407">IF(ISERROR(INDEX(Lookup_PestUse!$A$1:$D$876,SMALL(IF(Lookup_PestUse!$B$1:$B$876='Input Data'!$C$12,ROW(Lookup_PestUse!$B$1:$B$876)),ROW(Lookup_PestUse!1493:1493)),1)),"",INDEX(Lookup_PestUse!$A$1:$B$876,SMALL(IF(Lookup_PestUse!$B$1:$B$876='Input Data'!$C$12,ROW(Lookup_PestUse!$B$1:$B$876)),ROW(Lookup_PestUse!1493:1493)),1))</f>
        <v/>
      </c>
    </row>
    <row r="1408" spans="1:1" x14ac:dyDescent="0.2">
      <c r="A1408" s="159" t="str">
        <f t="array" ref="A1408">IF(ISERROR(INDEX(Lookup_PestUse!$A$1:$D$876,SMALL(IF(Lookup_PestUse!$B$1:$B$876='Input Data'!$C$12,ROW(Lookup_PestUse!$B$1:$B$876)),ROW(Lookup_PestUse!1494:1494)),1)),"",INDEX(Lookup_PestUse!$A$1:$B$876,SMALL(IF(Lookup_PestUse!$B$1:$B$876='Input Data'!$C$12,ROW(Lookup_PestUse!$B$1:$B$876)),ROW(Lookup_PestUse!1494:1494)),1))</f>
        <v/>
      </c>
    </row>
    <row r="1409" spans="1:1" x14ac:dyDescent="0.2">
      <c r="A1409" s="159" t="str">
        <f t="array" ref="A1409">IF(ISERROR(INDEX(Lookup_PestUse!$A$1:$D$876,SMALL(IF(Lookup_PestUse!$B$1:$B$876='Input Data'!$C$12,ROW(Lookup_PestUse!$B$1:$B$876)),ROW(Lookup_PestUse!1495:1495)),1)),"",INDEX(Lookup_PestUse!$A$1:$B$876,SMALL(IF(Lookup_PestUse!$B$1:$B$876='Input Data'!$C$12,ROW(Lookup_PestUse!$B$1:$B$876)),ROW(Lookup_PestUse!1495:1495)),1))</f>
        <v/>
      </c>
    </row>
    <row r="1410" spans="1:1" x14ac:dyDescent="0.2">
      <c r="A1410" s="159" t="str">
        <f t="array" ref="A1410">IF(ISERROR(INDEX(Lookup_PestUse!$A$1:$D$876,SMALL(IF(Lookup_PestUse!$B$1:$B$876='Input Data'!$C$12,ROW(Lookup_PestUse!$B$1:$B$876)),ROW(Lookup_PestUse!1496:1496)),1)),"",INDEX(Lookup_PestUse!$A$1:$B$876,SMALL(IF(Lookup_PestUse!$B$1:$B$876='Input Data'!$C$12,ROW(Lookup_PestUse!$B$1:$B$876)),ROW(Lookup_PestUse!1496:1496)),1))</f>
        <v/>
      </c>
    </row>
    <row r="1411" spans="1:1" x14ac:dyDescent="0.2">
      <c r="A1411" s="159" t="str">
        <f t="array" ref="A1411">IF(ISERROR(INDEX(Lookup_PestUse!$A$1:$D$876,SMALL(IF(Lookup_PestUse!$B$1:$B$876='Input Data'!$C$12,ROW(Lookup_PestUse!$B$1:$B$876)),ROW(Lookup_PestUse!1497:1497)),1)),"",INDEX(Lookup_PestUse!$A$1:$B$876,SMALL(IF(Lookup_PestUse!$B$1:$B$876='Input Data'!$C$12,ROW(Lookup_PestUse!$B$1:$B$876)),ROW(Lookup_PestUse!1497:1497)),1))</f>
        <v/>
      </c>
    </row>
    <row r="1412" spans="1:1" x14ac:dyDescent="0.2">
      <c r="A1412" s="159" t="str">
        <f t="array" ref="A1412">IF(ISERROR(INDEX(Lookup_PestUse!$A$1:$D$876,SMALL(IF(Lookup_PestUse!$B$1:$B$876='Input Data'!$C$12,ROW(Lookup_PestUse!$B$1:$B$876)),ROW(Lookup_PestUse!1498:1498)),1)),"",INDEX(Lookup_PestUse!$A$1:$B$876,SMALL(IF(Lookup_PestUse!$B$1:$B$876='Input Data'!$C$12,ROW(Lookup_PestUse!$B$1:$B$876)),ROW(Lookup_PestUse!1498:1498)),1))</f>
        <v/>
      </c>
    </row>
    <row r="1413" spans="1:1" x14ac:dyDescent="0.2">
      <c r="A1413" s="159" t="str">
        <f t="array" ref="A1413">IF(ISERROR(INDEX(Lookup_PestUse!$A$1:$D$876,SMALL(IF(Lookup_PestUse!$B$1:$B$876='Input Data'!$C$12,ROW(Lookup_PestUse!$B$1:$B$876)),ROW(Lookup_PestUse!1499:1499)),1)),"",INDEX(Lookup_PestUse!$A$1:$B$876,SMALL(IF(Lookup_PestUse!$B$1:$B$876='Input Data'!$C$12,ROW(Lookup_PestUse!$B$1:$B$876)),ROW(Lookup_PestUse!1499:1499)),1))</f>
        <v/>
      </c>
    </row>
    <row r="1414" spans="1:1" x14ac:dyDescent="0.2">
      <c r="A1414" s="159" t="str">
        <f t="array" ref="A1414">IF(ISERROR(INDEX(Lookup_PestUse!$A$1:$D$876,SMALL(IF(Lookup_PestUse!$B$1:$B$876='Input Data'!$C$12,ROW(Lookup_PestUse!$B$1:$B$876)),ROW(Lookup_PestUse!1500:1500)),1)),"",INDEX(Lookup_PestUse!$A$1:$B$876,SMALL(IF(Lookup_PestUse!$B$1:$B$876='Input Data'!$C$12,ROW(Lookup_PestUse!$B$1:$B$876)),ROW(Lookup_PestUse!1500:1500)),1))</f>
        <v/>
      </c>
    </row>
    <row r="1415" spans="1:1" x14ac:dyDescent="0.2">
      <c r="A1415" s="159" t="str">
        <f t="array" ref="A1415">IF(ISERROR(INDEX(Lookup_PestUse!$A$1:$D$876,SMALL(IF(Lookup_PestUse!$B$1:$B$876='Input Data'!$C$12,ROW(Lookup_PestUse!$B$1:$B$876)),ROW(Lookup_PestUse!1501:1501)),1)),"",INDEX(Lookup_PestUse!$A$1:$B$876,SMALL(IF(Lookup_PestUse!$B$1:$B$876='Input Data'!$C$12,ROW(Lookup_PestUse!$B$1:$B$876)),ROW(Lookup_PestUse!1501:1501)),1))</f>
        <v/>
      </c>
    </row>
    <row r="1416" spans="1:1" x14ac:dyDescent="0.2">
      <c r="A1416" s="159" t="str">
        <f t="array" ref="A1416">IF(ISERROR(INDEX(Lookup_PestUse!$A$1:$D$876,SMALL(IF(Lookup_PestUse!$B$1:$B$876='Input Data'!$C$12,ROW(Lookup_PestUse!$B$1:$B$876)),ROW(Lookup_PestUse!1502:1502)),1)),"",INDEX(Lookup_PestUse!$A$1:$B$876,SMALL(IF(Lookup_PestUse!$B$1:$B$876='Input Data'!$C$12,ROW(Lookup_PestUse!$B$1:$B$876)),ROW(Lookup_PestUse!1502:1502)),1))</f>
        <v/>
      </c>
    </row>
    <row r="1417" spans="1:1" x14ac:dyDescent="0.2">
      <c r="A1417" s="159" t="str">
        <f t="array" ref="A1417">IF(ISERROR(INDEX(Lookup_PestUse!$A$1:$D$876,SMALL(IF(Lookup_PestUse!$B$1:$B$876='Input Data'!$C$12,ROW(Lookup_PestUse!$B$1:$B$876)),ROW(Lookup_PestUse!1503:1503)),1)),"",INDEX(Lookup_PestUse!$A$1:$B$876,SMALL(IF(Lookup_PestUse!$B$1:$B$876='Input Data'!$C$12,ROW(Lookup_PestUse!$B$1:$B$876)),ROW(Lookup_PestUse!1503:1503)),1))</f>
        <v/>
      </c>
    </row>
    <row r="1418" spans="1:1" x14ac:dyDescent="0.2">
      <c r="A1418" s="159" t="str">
        <f t="array" ref="A1418">IF(ISERROR(INDEX(Lookup_PestUse!$A$1:$D$876,SMALL(IF(Lookup_PestUse!$B$1:$B$876='Input Data'!$C$12,ROW(Lookup_PestUse!$B$1:$B$876)),ROW(Lookup_PestUse!1504:1504)),1)),"",INDEX(Lookup_PestUse!$A$1:$B$876,SMALL(IF(Lookup_PestUse!$B$1:$B$876='Input Data'!$C$12,ROW(Lookup_PestUse!$B$1:$B$876)),ROW(Lookup_PestUse!1504:1504)),1))</f>
        <v/>
      </c>
    </row>
    <row r="1419" spans="1:1" x14ac:dyDescent="0.2">
      <c r="A1419" s="159" t="str">
        <f t="array" ref="A1419">IF(ISERROR(INDEX(Lookup_PestUse!$A$1:$D$876,SMALL(IF(Lookup_PestUse!$B$1:$B$876='Input Data'!$C$12,ROW(Lookup_PestUse!$B$1:$B$876)),ROW(Lookup_PestUse!1505:1505)),1)),"",INDEX(Lookup_PestUse!$A$1:$B$876,SMALL(IF(Lookup_PestUse!$B$1:$B$876='Input Data'!$C$12,ROW(Lookup_PestUse!$B$1:$B$876)),ROW(Lookup_PestUse!1505:1505)),1))</f>
        <v/>
      </c>
    </row>
    <row r="1420" spans="1:1" x14ac:dyDescent="0.2">
      <c r="A1420" s="159" t="str">
        <f t="array" ref="A1420">IF(ISERROR(INDEX(Lookup_PestUse!$A$1:$D$876,SMALL(IF(Lookup_PestUse!$B$1:$B$876='Input Data'!$C$12,ROW(Lookup_PestUse!$B$1:$B$876)),ROW(Lookup_PestUse!1506:1506)),1)),"",INDEX(Lookup_PestUse!$A$1:$B$876,SMALL(IF(Lookup_PestUse!$B$1:$B$876='Input Data'!$C$12,ROW(Lookup_PestUse!$B$1:$B$876)),ROW(Lookup_PestUse!1506:1506)),1))</f>
        <v/>
      </c>
    </row>
    <row r="1421" spans="1:1" x14ac:dyDescent="0.2">
      <c r="A1421" s="159" t="str">
        <f t="array" ref="A1421">IF(ISERROR(INDEX(Lookup_PestUse!$A$1:$D$876,SMALL(IF(Lookup_PestUse!$B$1:$B$876='Input Data'!$C$12,ROW(Lookup_PestUse!$B$1:$B$876)),ROW(Lookup_PestUse!1507:1507)),1)),"",INDEX(Lookup_PestUse!$A$1:$B$876,SMALL(IF(Lookup_PestUse!$B$1:$B$876='Input Data'!$C$12,ROW(Lookup_PestUse!$B$1:$B$876)),ROW(Lookup_PestUse!1507:1507)),1))</f>
        <v/>
      </c>
    </row>
    <row r="1422" spans="1:1" x14ac:dyDescent="0.2">
      <c r="A1422" s="159" t="str">
        <f t="array" ref="A1422">IF(ISERROR(INDEX(Lookup_PestUse!$A$1:$D$876,SMALL(IF(Lookup_PestUse!$B$1:$B$876='Input Data'!$C$12,ROW(Lookup_PestUse!$B$1:$B$876)),ROW(Lookup_PestUse!1508:1508)),1)),"",INDEX(Lookup_PestUse!$A$1:$B$876,SMALL(IF(Lookup_PestUse!$B$1:$B$876='Input Data'!$C$12,ROW(Lookup_PestUse!$B$1:$B$876)),ROW(Lookup_PestUse!1508:1508)),1))</f>
        <v/>
      </c>
    </row>
    <row r="1423" spans="1:1" x14ac:dyDescent="0.2">
      <c r="A1423" s="159" t="str">
        <f t="array" ref="A1423">IF(ISERROR(INDEX(Lookup_PestUse!$A$1:$D$876,SMALL(IF(Lookup_PestUse!$B$1:$B$876='Input Data'!$C$12,ROW(Lookup_PestUse!$B$1:$B$876)),ROW(Lookup_PestUse!1509:1509)),1)),"",INDEX(Lookup_PestUse!$A$1:$B$876,SMALL(IF(Lookup_PestUse!$B$1:$B$876='Input Data'!$C$12,ROW(Lookup_PestUse!$B$1:$B$876)),ROW(Lookup_PestUse!1509:1509)),1))</f>
        <v/>
      </c>
    </row>
    <row r="1424" spans="1:1" x14ac:dyDescent="0.2">
      <c r="A1424" s="159" t="str">
        <f t="array" ref="A1424">IF(ISERROR(INDEX(Lookup_PestUse!$A$1:$D$876,SMALL(IF(Lookup_PestUse!$B$1:$B$876='Input Data'!$C$12,ROW(Lookup_PestUse!$B$1:$B$876)),ROW(Lookup_PestUse!1510:1510)),1)),"",INDEX(Lookup_PestUse!$A$1:$B$876,SMALL(IF(Lookup_PestUse!$B$1:$B$876='Input Data'!$C$12,ROW(Lookup_PestUse!$B$1:$B$876)),ROW(Lookup_PestUse!1510:1510)),1))</f>
        <v/>
      </c>
    </row>
    <row r="1425" spans="1:1" x14ac:dyDescent="0.2">
      <c r="A1425" s="159" t="str">
        <f t="array" ref="A1425">IF(ISERROR(INDEX(Lookup_PestUse!$A$1:$D$876,SMALL(IF(Lookup_PestUse!$B$1:$B$876='Input Data'!$C$12,ROW(Lookup_PestUse!$B$1:$B$876)),ROW(Lookup_PestUse!1511:1511)),1)),"",INDEX(Lookup_PestUse!$A$1:$B$876,SMALL(IF(Lookup_PestUse!$B$1:$B$876='Input Data'!$C$12,ROW(Lookup_PestUse!$B$1:$B$876)),ROW(Lookup_PestUse!1511:1511)),1))</f>
        <v/>
      </c>
    </row>
    <row r="1426" spans="1:1" x14ac:dyDescent="0.2">
      <c r="A1426" s="159" t="str">
        <f t="array" ref="A1426">IF(ISERROR(INDEX(Lookup_PestUse!$A$1:$D$876,SMALL(IF(Lookup_PestUse!$B$1:$B$876='Input Data'!$C$12,ROW(Lookup_PestUse!$B$1:$B$876)),ROW(Lookup_PestUse!1512:1512)),1)),"",INDEX(Lookup_PestUse!$A$1:$B$876,SMALL(IF(Lookup_PestUse!$B$1:$B$876='Input Data'!$C$12,ROW(Lookup_PestUse!$B$1:$B$876)),ROW(Lookup_PestUse!1512:1512)),1))</f>
        <v/>
      </c>
    </row>
    <row r="1427" spans="1:1" x14ac:dyDescent="0.2">
      <c r="A1427" s="159" t="str">
        <f t="array" ref="A1427">IF(ISERROR(INDEX(Lookup_PestUse!$A$1:$D$876,SMALL(IF(Lookup_PestUse!$B$1:$B$876='Input Data'!$C$12,ROW(Lookup_PestUse!$B$1:$B$876)),ROW(Lookup_PestUse!1513:1513)),1)),"",INDEX(Lookup_PestUse!$A$1:$B$876,SMALL(IF(Lookup_PestUse!$B$1:$B$876='Input Data'!$C$12,ROW(Lookup_PestUse!$B$1:$B$876)),ROW(Lookup_PestUse!1513:1513)),1))</f>
        <v/>
      </c>
    </row>
    <row r="1428" spans="1:1" x14ac:dyDescent="0.2">
      <c r="A1428" s="159" t="str">
        <f t="array" ref="A1428">IF(ISERROR(INDEX(Lookup_PestUse!$A$1:$D$876,SMALL(IF(Lookup_PestUse!$B$1:$B$876='Input Data'!$C$12,ROW(Lookup_PestUse!$B$1:$B$876)),ROW(Lookup_PestUse!1514:1514)),1)),"",INDEX(Lookup_PestUse!$A$1:$B$876,SMALL(IF(Lookup_PestUse!$B$1:$B$876='Input Data'!$C$12,ROW(Lookup_PestUse!$B$1:$B$876)),ROW(Lookup_PestUse!1514:1514)),1))</f>
        <v/>
      </c>
    </row>
    <row r="1429" spans="1:1" x14ac:dyDescent="0.2">
      <c r="A1429" s="159" t="str">
        <f t="array" ref="A1429">IF(ISERROR(INDEX(Lookup_PestUse!$A$1:$D$876,SMALL(IF(Lookup_PestUse!$B$1:$B$876='Input Data'!$C$12,ROW(Lookup_PestUse!$B$1:$B$876)),ROW(Lookup_PestUse!1515:1515)),1)),"",INDEX(Lookup_PestUse!$A$1:$B$876,SMALL(IF(Lookup_PestUse!$B$1:$B$876='Input Data'!$C$12,ROW(Lookup_PestUse!$B$1:$B$876)),ROW(Lookup_PestUse!1515:1515)),1))</f>
        <v/>
      </c>
    </row>
    <row r="1430" spans="1:1" x14ac:dyDescent="0.2">
      <c r="A1430" s="159" t="str">
        <f t="array" ref="A1430">IF(ISERROR(INDEX(Lookup_PestUse!$A$1:$D$876,SMALL(IF(Lookup_PestUse!$B$1:$B$876='Input Data'!$C$12,ROW(Lookup_PestUse!$B$1:$B$876)),ROW(Lookup_PestUse!1516:1516)),1)),"",INDEX(Lookup_PestUse!$A$1:$B$876,SMALL(IF(Lookup_PestUse!$B$1:$B$876='Input Data'!$C$12,ROW(Lookup_PestUse!$B$1:$B$876)),ROW(Lookup_PestUse!1516:1516)),1))</f>
        <v/>
      </c>
    </row>
    <row r="1431" spans="1:1" x14ac:dyDescent="0.2">
      <c r="A1431" s="159" t="str">
        <f t="array" ref="A1431">IF(ISERROR(INDEX(Lookup_PestUse!$A$1:$D$876,SMALL(IF(Lookup_PestUse!$B$1:$B$876='Input Data'!$C$12,ROW(Lookup_PestUse!$B$1:$B$876)),ROW(Lookup_PestUse!1517:1517)),1)),"",INDEX(Lookup_PestUse!$A$1:$B$876,SMALL(IF(Lookup_PestUse!$B$1:$B$876='Input Data'!$C$12,ROW(Lookup_PestUse!$B$1:$B$876)),ROW(Lookup_PestUse!1517:1517)),1))</f>
        <v/>
      </c>
    </row>
    <row r="1432" spans="1:1" x14ac:dyDescent="0.2">
      <c r="A1432" s="159" t="str">
        <f t="array" ref="A1432">IF(ISERROR(INDEX(Lookup_PestUse!$A$1:$D$876,SMALL(IF(Lookup_PestUse!$B$1:$B$876='Input Data'!$C$12,ROW(Lookup_PestUse!$B$1:$B$876)),ROW(Lookup_PestUse!1518:1518)),1)),"",INDEX(Lookup_PestUse!$A$1:$B$876,SMALL(IF(Lookup_PestUse!$B$1:$B$876='Input Data'!$C$12,ROW(Lookup_PestUse!$B$1:$B$876)),ROW(Lookup_PestUse!1518:1518)),1))</f>
        <v/>
      </c>
    </row>
    <row r="1433" spans="1:1" x14ac:dyDescent="0.2">
      <c r="A1433" s="159" t="str">
        <f t="array" ref="A1433">IF(ISERROR(INDEX(Lookup_PestUse!$A$1:$D$876,SMALL(IF(Lookup_PestUse!$B$1:$B$876='Input Data'!$C$12,ROW(Lookup_PestUse!$B$1:$B$876)),ROW(Lookup_PestUse!1519:1519)),1)),"",INDEX(Lookup_PestUse!$A$1:$B$876,SMALL(IF(Lookup_PestUse!$B$1:$B$876='Input Data'!$C$12,ROW(Lookup_PestUse!$B$1:$B$876)),ROW(Lookup_PestUse!1519:1519)),1))</f>
        <v/>
      </c>
    </row>
    <row r="1434" spans="1:1" x14ac:dyDescent="0.2">
      <c r="A1434" s="159" t="str">
        <f t="array" ref="A1434">IF(ISERROR(INDEX(Lookup_PestUse!$A$1:$D$876,SMALL(IF(Lookup_PestUse!$B$1:$B$876='Input Data'!$C$12,ROW(Lookup_PestUse!$B$1:$B$876)),ROW(Lookup_PestUse!1520:1520)),1)),"",INDEX(Lookup_PestUse!$A$1:$B$876,SMALL(IF(Lookup_PestUse!$B$1:$B$876='Input Data'!$C$12,ROW(Lookup_PestUse!$B$1:$B$876)),ROW(Lookup_PestUse!1520:1520)),1))</f>
        <v/>
      </c>
    </row>
    <row r="1435" spans="1:1" x14ac:dyDescent="0.2">
      <c r="A1435" s="159" t="str">
        <f t="array" ref="A1435">IF(ISERROR(INDEX(Lookup_PestUse!$A$1:$D$876,SMALL(IF(Lookup_PestUse!$B$1:$B$876='Input Data'!$C$12,ROW(Lookup_PestUse!$B$1:$B$876)),ROW(Lookup_PestUse!1521:1521)),1)),"",INDEX(Lookup_PestUse!$A$1:$B$876,SMALL(IF(Lookup_PestUse!$B$1:$B$876='Input Data'!$C$12,ROW(Lookup_PestUse!$B$1:$B$876)),ROW(Lookup_PestUse!1521:1521)),1))</f>
        <v/>
      </c>
    </row>
    <row r="1436" spans="1:1" x14ac:dyDescent="0.2">
      <c r="A1436" s="159" t="str">
        <f t="array" ref="A1436">IF(ISERROR(INDEX(Lookup_PestUse!$A$1:$D$876,SMALL(IF(Lookup_PestUse!$B$1:$B$876='Input Data'!$C$12,ROW(Lookup_PestUse!$B$1:$B$876)),ROW(Lookup_PestUse!1522:1522)),1)),"",INDEX(Lookup_PestUse!$A$1:$B$876,SMALL(IF(Lookup_PestUse!$B$1:$B$876='Input Data'!$C$12,ROW(Lookup_PestUse!$B$1:$B$876)),ROW(Lookup_PestUse!1522:1522)),1))</f>
        <v/>
      </c>
    </row>
    <row r="1437" spans="1:1" x14ac:dyDescent="0.2">
      <c r="A1437" s="159" t="str">
        <f t="array" ref="A1437">IF(ISERROR(INDEX(Lookup_PestUse!$A$1:$D$876,SMALL(IF(Lookup_PestUse!$B$1:$B$876='Input Data'!$C$12,ROW(Lookup_PestUse!$B$1:$B$876)),ROW(Lookup_PestUse!1523:1523)),1)),"",INDEX(Lookup_PestUse!$A$1:$B$876,SMALL(IF(Lookup_PestUse!$B$1:$B$876='Input Data'!$C$12,ROW(Lookup_PestUse!$B$1:$B$876)),ROW(Lookup_PestUse!1523:1523)),1))</f>
        <v/>
      </c>
    </row>
    <row r="1438" spans="1:1" x14ac:dyDescent="0.2">
      <c r="A1438" s="159" t="str">
        <f t="array" ref="A1438">IF(ISERROR(INDEX(Lookup_PestUse!$A$1:$D$876,SMALL(IF(Lookup_PestUse!$B$1:$B$876='Input Data'!$C$12,ROW(Lookup_PestUse!$B$1:$B$876)),ROW(Lookup_PestUse!1524:1524)),1)),"",INDEX(Lookup_PestUse!$A$1:$B$876,SMALL(IF(Lookup_PestUse!$B$1:$B$876='Input Data'!$C$12,ROW(Lookup_PestUse!$B$1:$B$876)),ROW(Lookup_PestUse!1524:1524)),1))</f>
        <v/>
      </c>
    </row>
    <row r="1439" spans="1:1" x14ac:dyDescent="0.2">
      <c r="A1439" s="159" t="str">
        <f t="array" ref="A1439">IF(ISERROR(INDEX(Lookup_PestUse!$A$1:$D$876,SMALL(IF(Lookup_PestUse!$B$1:$B$876='Input Data'!$C$12,ROW(Lookup_PestUse!$B$1:$B$876)),ROW(Lookup_PestUse!1525:1525)),1)),"",INDEX(Lookup_PestUse!$A$1:$B$876,SMALL(IF(Lookup_PestUse!$B$1:$B$876='Input Data'!$C$12,ROW(Lookup_PestUse!$B$1:$B$876)),ROW(Lookup_PestUse!1525:1525)),1))</f>
        <v/>
      </c>
    </row>
    <row r="1440" spans="1:1" x14ac:dyDescent="0.2">
      <c r="A1440" s="159" t="str">
        <f t="array" ref="A1440">IF(ISERROR(INDEX(Lookup_PestUse!$A$1:$D$876,SMALL(IF(Lookup_PestUse!$B$1:$B$876='Input Data'!$C$12,ROW(Lookup_PestUse!$B$1:$B$876)),ROW(Lookup_PestUse!1526:1526)),1)),"",INDEX(Lookup_PestUse!$A$1:$B$876,SMALL(IF(Lookup_PestUse!$B$1:$B$876='Input Data'!$C$12,ROW(Lookup_PestUse!$B$1:$B$876)),ROW(Lookup_PestUse!1526:1526)),1))</f>
        <v/>
      </c>
    </row>
    <row r="1441" spans="1:1" x14ac:dyDescent="0.2">
      <c r="A1441" s="159" t="str">
        <f t="array" ref="A1441">IF(ISERROR(INDEX(Lookup_PestUse!$A$1:$D$876,SMALL(IF(Lookup_PestUse!$B$1:$B$876='Input Data'!$C$12,ROW(Lookup_PestUse!$B$1:$B$876)),ROW(Lookup_PestUse!1527:1527)),1)),"",INDEX(Lookup_PestUse!$A$1:$B$876,SMALL(IF(Lookup_PestUse!$B$1:$B$876='Input Data'!$C$12,ROW(Lookup_PestUse!$B$1:$B$876)),ROW(Lookup_PestUse!1527:1527)),1))</f>
        <v/>
      </c>
    </row>
    <row r="1442" spans="1:1" x14ac:dyDescent="0.2">
      <c r="A1442" s="159" t="str">
        <f t="array" ref="A1442">IF(ISERROR(INDEX(Lookup_PestUse!$A$1:$D$876,SMALL(IF(Lookup_PestUse!$B$1:$B$876='Input Data'!$C$12,ROW(Lookup_PestUse!$B$1:$B$876)),ROW(Lookup_PestUse!1528:1528)),1)),"",INDEX(Lookup_PestUse!$A$1:$B$876,SMALL(IF(Lookup_PestUse!$B$1:$B$876='Input Data'!$C$12,ROW(Lookup_PestUse!$B$1:$B$876)),ROW(Lookup_PestUse!1528:1528)),1))</f>
        <v/>
      </c>
    </row>
    <row r="1443" spans="1:1" x14ac:dyDescent="0.2">
      <c r="A1443" s="159" t="str">
        <f t="array" ref="A1443">IF(ISERROR(INDEX(Lookup_PestUse!$A$1:$D$876,SMALL(IF(Lookup_PestUse!$B$1:$B$876='Input Data'!$C$12,ROW(Lookup_PestUse!$B$1:$B$876)),ROW(Lookup_PestUse!1529:1529)),1)),"",INDEX(Lookup_PestUse!$A$1:$B$876,SMALL(IF(Lookup_PestUse!$B$1:$B$876='Input Data'!$C$12,ROW(Lookup_PestUse!$B$1:$B$876)),ROW(Lookup_PestUse!1529:1529)),1))</f>
        <v/>
      </c>
    </row>
    <row r="1444" spans="1:1" x14ac:dyDescent="0.2">
      <c r="A1444" s="159" t="str">
        <f t="array" ref="A1444">IF(ISERROR(INDEX(Lookup_PestUse!$A$1:$D$876,SMALL(IF(Lookup_PestUse!$B$1:$B$876='Input Data'!$C$12,ROW(Lookup_PestUse!$B$1:$B$876)),ROW(Lookup_PestUse!1530:1530)),1)),"",INDEX(Lookup_PestUse!$A$1:$B$876,SMALL(IF(Lookup_PestUse!$B$1:$B$876='Input Data'!$C$12,ROW(Lookup_PestUse!$B$1:$B$876)),ROW(Lookup_PestUse!1530:1530)),1))</f>
        <v/>
      </c>
    </row>
    <row r="1445" spans="1:1" x14ac:dyDescent="0.2">
      <c r="A1445" s="159" t="str">
        <f t="array" ref="A1445">IF(ISERROR(INDEX(Lookup_PestUse!$A$1:$D$876,SMALL(IF(Lookup_PestUse!$B$1:$B$876='Input Data'!$C$12,ROW(Lookup_PestUse!$B$1:$B$876)),ROW(Lookup_PestUse!1531:1531)),1)),"",INDEX(Lookup_PestUse!$A$1:$B$876,SMALL(IF(Lookup_PestUse!$B$1:$B$876='Input Data'!$C$12,ROW(Lookup_PestUse!$B$1:$B$876)),ROW(Lookup_PestUse!1531:1531)),1))</f>
        <v/>
      </c>
    </row>
    <row r="1446" spans="1:1" x14ac:dyDescent="0.2">
      <c r="A1446" s="159" t="str">
        <f t="array" ref="A1446">IF(ISERROR(INDEX(Lookup_PestUse!$A$1:$D$876,SMALL(IF(Lookup_PestUse!$B$1:$B$876='Input Data'!$C$12,ROW(Lookup_PestUse!$B$1:$B$876)),ROW(Lookup_PestUse!1532:1532)),1)),"",INDEX(Lookup_PestUse!$A$1:$B$876,SMALL(IF(Lookup_PestUse!$B$1:$B$876='Input Data'!$C$12,ROW(Lookup_PestUse!$B$1:$B$876)),ROW(Lookup_PestUse!1532:1532)),1))</f>
        <v/>
      </c>
    </row>
    <row r="1447" spans="1:1" x14ac:dyDescent="0.2">
      <c r="A1447" s="159" t="str">
        <f t="array" ref="A1447">IF(ISERROR(INDEX(Lookup_PestUse!$A$1:$D$876,SMALL(IF(Lookup_PestUse!$B$1:$B$876='Input Data'!$C$12,ROW(Lookup_PestUse!$B$1:$B$876)),ROW(Lookup_PestUse!1533:1533)),1)),"",INDEX(Lookup_PestUse!$A$1:$B$876,SMALL(IF(Lookup_PestUse!$B$1:$B$876='Input Data'!$C$12,ROW(Lookup_PestUse!$B$1:$B$876)),ROW(Lookup_PestUse!1533:1533)),1))</f>
        <v/>
      </c>
    </row>
    <row r="1448" spans="1:1" x14ac:dyDescent="0.2">
      <c r="A1448" s="159" t="str">
        <f t="array" ref="A1448">IF(ISERROR(INDEX(Lookup_PestUse!$A$1:$D$876,SMALL(IF(Lookup_PestUse!$B$1:$B$876='Input Data'!$C$12,ROW(Lookup_PestUse!$B$1:$B$876)),ROW(Lookup_PestUse!1534:1534)),1)),"",INDEX(Lookup_PestUse!$A$1:$B$876,SMALL(IF(Lookup_PestUse!$B$1:$B$876='Input Data'!$C$12,ROW(Lookup_PestUse!$B$1:$B$876)),ROW(Lookup_PestUse!1534:1534)),1))</f>
        <v/>
      </c>
    </row>
    <row r="1449" spans="1:1" x14ac:dyDescent="0.2">
      <c r="A1449" s="159" t="str">
        <f t="array" ref="A1449">IF(ISERROR(INDEX(Lookup_PestUse!$A$1:$D$876,SMALL(IF(Lookup_PestUse!$B$1:$B$876='Input Data'!$C$12,ROW(Lookup_PestUse!$B$1:$B$876)),ROW(Lookup_PestUse!1535:1535)),1)),"",INDEX(Lookup_PestUse!$A$1:$B$876,SMALL(IF(Lookup_PestUse!$B$1:$B$876='Input Data'!$C$12,ROW(Lookup_PestUse!$B$1:$B$876)),ROW(Lookup_PestUse!1535:1535)),1))</f>
        <v/>
      </c>
    </row>
    <row r="1450" spans="1:1" x14ac:dyDescent="0.2">
      <c r="A1450" s="159" t="str">
        <f t="array" ref="A1450">IF(ISERROR(INDEX(Lookup_PestUse!$A$1:$D$876,SMALL(IF(Lookup_PestUse!$B$1:$B$876='Input Data'!$C$12,ROW(Lookup_PestUse!$B$1:$B$876)),ROW(Lookup_PestUse!1536:1536)),1)),"",INDEX(Lookup_PestUse!$A$1:$B$876,SMALL(IF(Lookup_PestUse!$B$1:$B$876='Input Data'!$C$12,ROW(Lookup_PestUse!$B$1:$B$876)),ROW(Lookup_PestUse!1536:1536)),1))</f>
        <v/>
      </c>
    </row>
    <row r="1451" spans="1:1" x14ac:dyDescent="0.2">
      <c r="A1451" s="159" t="str">
        <f t="array" ref="A1451">IF(ISERROR(INDEX(Lookup_PestUse!$A$1:$D$876,SMALL(IF(Lookup_PestUse!$B$1:$B$876='Input Data'!$C$12,ROW(Lookup_PestUse!$B$1:$B$876)),ROW(Lookup_PestUse!1537:1537)),1)),"",INDEX(Lookup_PestUse!$A$1:$B$876,SMALL(IF(Lookup_PestUse!$B$1:$B$876='Input Data'!$C$12,ROW(Lookup_PestUse!$B$1:$B$876)),ROW(Lookup_PestUse!1537:1537)),1))</f>
        <v/>
      </c>
    </row>
    <row r="1452" spans="1:1" x14ac:dyDescent="0.2">
      <c r="A1452" s="159" t="str">
        <f t="array" ref="A1452">IF(ISERROR(INDEX(Lookup_PestUse!$A$1:$D$876,SMALL(IF(Lookup_PestUse!$B$1:$B$876='Input Data'!$C$12,ROW(Lookup_PestUse!$B$1:$B$876)),ROW(Lookup_PestUse!1538:1538)),1)),"",INDEX(Lookup_PestUse!$A$1:$B$876,SMALL(IF(Lookup_PestUse!$B$1:$B$876='Input Data'!$C$12,ROW(Lookup_PestUse!$B$1:$B$876)),ROW(Lookup_PestUse!1538:1538)),1))</f>
        <v/>
      </c>
    </row>
    <row r="1453" spans="1:1" x14ac:dyDescent="0.2">
      <c r="A1453" s="159" t="str">
        <f t="array" ref="A1453">IF(ISERROR(INDEX(Lookup_PestUse!$A$1:$D$876,SMALL(IF(Lookup_PestUse!$B$1:$B$876='Input Data'!$C$12,ROW(Lookup_PestUse!$B$1:$B$876)),ROW(Lookup_PestUse!1539:1539)),1)),"",INDEX(Lookup_PestUse!$A$1:$B$876,SMALL(IF(Lookup_PestUse!$B$1:$B$876='Input Data'!$C$12,ROW(Lookup_PestUse!$B$1:$B$876)),ROW(Lookup_PestUse!1539:1539)),1))</f>
        <v/>
      </c>
    </row>
    <row r="1454" spans="1:1" x14ac:dyDescent="0.2">
      <c r="A1454" s="159" t="str">
        <f t="array" ref="A1454">IF(ISERROR(INDEX(Lookup_PestUse!$A$1:$D$876,SMALL(IF(Lookup_PestUse!$B$1:$B$876='Input Data'!$C$12,ROW(Lookup_PestUse!$B$1:$B$876)),ROW(Lookup_PestUse!1540:1540)),1)),"",INDEX(Lookup_PestUse!$A$1:$B$876,SMALL(IF(Lookup_PestUse!$B$1:$B$876='Input Data'!$C$12,ROW(Lookup_PestUse!$B$1:$B$876)),ROW(Lookup_PestUse!1540:1540)),1))</f>
        <v/>
      </c>
    </row>
    <row r="1455" spans="1:1" x14ac:dyDescent="0.2">
      <c r="A1455" s="159" t="str">
        <f t="array" ref="A1455">IF(ISERROR(INDEX(Lookup_PestUse!$A$1:$D$876,SMALL(IF(Lookup_PestUse!$B$1:$B$876='Input Data'!$C$12,ROW(Lookup_PestUse!$B$1:$B$876)),ROW(Lookup_PestUse!1541:1541)),1)),"",INDEX(Lookup_PestUse!$A$1:$B$876,SMALL(IF(Lookup_PestUse!$B$1:$B$876='Input Data'!$C$12,ROW(Lookup_PestUse!$B$1:$B$876)),ROW(Lookup_PestUse!1541:1541)),1))</f>
        <v/>
      </c>
    </row>
    <row r="1456" spans="1:1" x14ac:dyDescent="0.2">
      <c r="A1456" s="159" t="str">
        <f t="array" ref="A1456">IF(ISERROR(INDEX(Lookup_PestUse!$A$1:$D$876,SMALL(IF(Lookup_PestUse!$B$1:$B$876='Input Data'!$C$12,ROW(Lookup_PestUse!$B$1:$B$876)),ROW(Lookup_PestUse!1542:1542)),1)),"",INDEX(Lookup_PestUse!$A$1:$B$876,SMALL(IF(Lookup_PestUse!$B$1:$B$876='Input Data'!$C$12,ROW(Lookup_PestUse!$B$1:$B$876)),ROW(Lookup_PestUse!1542:1542)),1))</f>
        <v/>
      </c>
    </row>
    <row r="1457" spans="1:1" x14ac:dyDescent="0.2">
      <c r="A1457" s="159" t="str">
        <f t="array" ref="A1457">IF(ISERROR(INDEX(Lookup_PestUse!$A$1:$D$876,SMALL(IF(Lookup_PestUse!$B$1:$B$876='Input Data'!$C$12,ROW(Lookup_PestUse!$B$1:$B$876)),ROW(Lookup_PestUse!1543:1543)),1)),"",INDEX(Lookup_PestUse!$A$1:$B$876,SMALL(IF(Lookup_PestUse!$B$1:$B$876='Input Data'!$C$12,ROW(Lookup_PestUse!$B$1:$B$876)),ROW(Lookup_PestUse!1543:1543)),1))</f>
        <v/>
      </c>
    </row>
    <row r="1458" spans="1:1" x14ac:dyDescent="0.2">
      <c r="A1458" s="159" t="str">
        <f t="array" ref="A1458">IF(ISERROR(INDEX(Lookup_PestUse!$A$1:$D$876,SMALL(IF(Lookup_PestUse!$B$1:$B$876='Input Data'!$C$12,ROW(Lookup_PestUse!$B$1:$B$876)),ROW(Lookup_PestUse!1544:1544)),1)),"",INDEX(Lookup_PestUse!$A$1:$B$876,SMALL(IF(Lookup_PestUse!$B$1:$B$876='Input Data'!$C$12,ROW(Lookup_PestUse!$B$1:$B$876)),ROW(Lookup_PestUse!1544:1544)),1))</f>
        <v/>
      </c>
    </row>
    <row r="1459" spans="1:1" x14ac:dyDescent="0.2">
      <c r="A1459" s="159" t="str">
        <f t="array" ref="A1459">IF(ISERROR(INDEX(Lookup_PestUse!$A$1:$D$876,SMALL(IF(Lookup_PestUse!$B$1:$B$876='Input Data'!$C$12,ROW(Lookup_PestUse!$B$1:$B$876)),ROW(Lookup_PestUse!1545:1545)),1)),"",INDEX(Lookup_PestUse!$A$1:$B$876,SMALL(IF(Lookup_PestUse!$B$1:$B$876='Input Data'!$C$12,ROW(Lookup_PestUse!$B$1:$B$876)),ROW(Lookup_PestUse!1545:1545)),1))</f>
        <v/>
      </c>
    </row>
    <row r="1460" spans="1:1" x14ac:dyDescent="0.2">
      <c r="A1460" s="159" t="str">
        <f t="array" ref="A1460">IF(ISERROR(INDEX(Lookup_PestUse!$A$1:$D$876,SMALL(IF(Lookup_PestUse!$B$1:$B$876='Input Data'!$C$12,ROW(Lookup_PestUse!$B$1:$B$876)),ROW(Lookup_PestUse!1546:1546)),1)),"",INDEX(Lookup_PestUse!$A$1:$B$876,SMALL(IF(Lookup_PestUse!$B$1:$B$876='Input Data'!$C$12,ROW(Lookup_PestUse!$B$1:$B$876)),ROW(Lookup_PestUse!1546:1546)),1))</f>
        <v/>
      </c>
    </row>
    <row r="1461" spans="1:1" x14ac:dyDescent="0.2">
      <c r="A1461" s="159" t="str">
        <f t="array" ref="A1461">IF(ISERROR(INDEX(Lookup_PestUse!$A$1:$D$876,SMALL(IF(Lookup_PestUse!$B$1:$B$876='Input Data'!$C$12,ROW(Lookup_PestUse!$B$1:$B$876)),ROW(Lookup_PestUse!1547:1547)),1)),"",INDEX(Lookup_PestUse!$A$1:$B$876,SMALL(IF(Lookup_PestUse!$B$1:$B$876='Input Data'!$C$12,ROW(Lookup_PestUse!$B$1:$B$876)),ROW(Lookup_PestUse!1547:1547)),1))</f>
        <v/>
      </c>
    </row>
    <row r="1462" spans="1:1" x14ac:dyDescent="0.2">
      <c r="A1462" s="159" t="str">
        <f t="array" ref="A1462">IF(ISERROR(INDEX(Lookup_PestUse!$A$1:$D$876,SMALL(IF(Lookup_PestUse!$B$1:$B$876='Input Data'!$C$12,ROW(Lookup_PestUse!$B$1:$B$876)),ROW(Lookup_PestUse!1548:1548)),1)),"",INDEX(Lookup_PestUse!$A$1:$B$876,SMALL(IF(Lookup_PestUse!$B$1:$B$876='Input Data'!$C$12,ROW(Lookup_PestUse!$B$1:$B$876)),ROW(Lookup_PestUse!1548:1548)),1))</f>
        <v/>
      </c>
    </row>
    <row r="1463" spans="1:1" x14ac:dyDescent="0.2">
      <c r="A1463" s="159" t="str">
        <f t="array" ref="A1463">IF(ISERROR(INDEX(Lookup_PestUse!$A$1:$D$876,SMALL(IF(Lookup_PestUse!$B$1:$B$876='Input Data'!$C$12,ROW(Lookup_PestUse!$B$1:$B$876)),ROW(Lookup_PestUse!1549:1549)),1)),"",INDEX(Lookup_PestUse!$A$1:$B$876,SMALL(IF(Lookup_PestUse!$B$1:$B$876='Input Data'!$C$12,ROW(Lookup_PestUse!$B$1:$B$876)),ROW(Lookup_PestUse!1549:1549)),1))</f>
        <v/>
      </c>
    </row>
    <row r="1464" spans="1:1" x14ac:dyDescent="0.2">
      <c r="A1464" s="159" t="str">
        <f t="array" ref="A1464">IF(ISERROR(INDEX(Lookup_PestUse!$A$1:$D$876,SMALL(IF(Lookup_PestUse!$B$1:$B$876='Input Data'!$C$12,ROW(Lookup_PestUse!$B$1:$B$876)),ROW(Lookup_PestUse!1550:1550)),1)),"",INDEX(Lookup_PestUse!$A$1:$B$876,SMALL(IF(Lookup_PestUse!$B$1:$B$876='Input Data'!$C$12,ROW(Lookup_PestUse!$B$1:$B$876)),ROW(Lookup_PestUse!1550:1550)),1))</f>
        <v/>
      </c>
    </row>
    <row r="1465" spans="1:1" x14ac:dyDescent="0.2">
      <c r="A1465" s="159" t="str">
        <f t="array" ref="A1465">IF(ISERROR(INDEX(Lookup_PestUse!$A$1:$D$876,SMALL(IF(Lookup_PestUse!$B$1:$B$876='Input Data'!$C$12,ROW(Lookup_PestUse!$B$1:$B$876)),ROW(Lookup_PestUse!1551:1551)),1)),"",INDEX(Lookup_PestUse!$A$1:$B$876,SMALL(IF(Lookup_PestUse!$B$1:$B$876='Input Data'!$C$12,ROW(Lookup_PestUse!$B$1:$B$876)),ROW(Lookup_PestUse!1551:1551)),1))</f>
        <v/>
      </c>
    </row>
    <row r="1466" spans="1:1" x14ac:dyDescent="0.2">
      <c r="A1466" s="159" t="str">
        <f t="array" ref="A1466">IF(ISERROR(INDEX(Lookup_PestUse!$A$1:$D$876,SMALL(IF(Lookup_PestUse!$B$1:$B$876='Input Data'!$C$12,ROW(Lookup_PestUse!$B$1:$B$876)),ROW(Lookup_PestUse!1552:1552)),1)),"",INDEX(Lookup_PestUse!$A$1:$B$876,SMALL(IF(Lookup_PestUse!$B$1:$B$876='Input Data'!$C$12,ROW(Lookup_PestUse!$B$1:$B$876)),ROW(Lookup_PestUse!1552:1552)),1))</f>
        <v/>
      </c>
    </row>
    <row r="1467" spans="1:1" x14ac:dyDescent="0.2">
      <c r="A1467" s="159" t="str">
        <f t="array" ref="A1467">IF(ISERROR(INDEX(Lookup_PestUse!$A$1:$D$876,SMALL(IF(Lookup_PestUse!$B$1:$B$876='Input Data'!$C$12,ROW(Lookup_PestUse!$B$1:$B$876)),ROW(Lookup_PestUse!1553:1553)),1)),"",INDEX(Lookup_PestUse!$A$1:$B$876,SMALL(IF(Lookup_PestUse!$B$1:$B$876='Input Data'!$C$12,ROW(Lookup_PestUse!$B$1:$B$876)),ROW(Lookup_PestUse!1553:1553)),1))</f>
        <v/>
      </c>
    </row>
    <row r="1468" spans="1:1" x14ac:dyDescent="0.2">
      <c r="A1468" s="159" t="str">
        <f t="array" ref="A1468">IF(ISERROR(INDEX(Lookup_PestUse!$A$1:$D$876,SMALL(IF(Lookup_PestUse!$B$1:$B$876='Input Data'!$C$12,ROW(Lookup_PestUse!$B$1:$B$876)),ROW(Lookup_PestUse!1554:1554)),1)),"",INDEX(Lookup_PestUse!$A$1:$B$876,SMALL(IF(Lookup_PestUse!$B$1:$B$876='Input Data'!$C$12,ROW(Lookup_PestUse!$B$1:$B$876)),ROW(Lookup_PestUse!1554:1554)),1))</f>
        <v/>
      </c>
    </row>
    <row r="1469" spans="1:1" x14ac:dyDescent="0.2">
      <c r="A1469" s="159" t="str">
        <f t="array" ref="A1469">IF(ISERROR(INDEX(Lookup_PestUse!$A$1:$D$876,SMALL(IF(Lookup_PestUse!$B$1:$B$876='Input Data'!$C$12,ROW(Lookup_PestUse!$B$1:$B$876)),ROW(Lookup_PestUse!1555:1555)),1)),"",INDEX(Lookup_PestUse!$A$1:$B$876,SMALL(IF(Lookup_PestUse!$B$1:$B$876='Input Data'!$C$12,ROW(Lookup_PestUse!$B$1:$B$876)),ROW(Lookup_PestUse!1555:1555)),1))</f>
        <v/>
      </c>
    </row>
    <row r="1470" spans="1:1" x14ac:dyDescent="0.2">
      <c r="A1470" s="159" t="str">
        <f t="array" ref="A1470">IF(ISERROR(INDEX(Lookup_PestUse!$A$1:$D$876,SMALL(IF(Lookup_PestUse!$B$1:$B$876='Input Data'!$C$12,ROW(Lookup_PestUse!$B$1:$B$876)),ROW(Lookup_PestUse!1556:1556)),1)),"",INDEX(Lookup_PestUse!$A$1:$B$876,SMALL(IF(Lookup_PestUse!$B$1:$B$876='Input Data'!$C$12,ROW(Lookup_PestUse!$B$1:$B$876)),ROW(Lookup_PestUse!1556:1556)),1))</f>
        <v/>
      </c>
    </row>
    <row r="1471" spans="1:1" x14ac:dyDescent="0.2">
      <c r="A1471" s="159" t="str">
        <f t="array" ref="A1471">IF(ISERROR(INDEX(Lookup_PestUse!$A$1:$D$876,SMALL(IF(Lookup_PestUse!$B$1:$B$876='Input Data'!$C$12,ROW(Lookup_PestUse!$B$1:$B$876)),ROW(Lookup_PestUse!1557:1557)),1)),"",INDEX(Lookup_PestUse!$A$1:$B$876,SMALL(IF(Lookup_PestUse!$B$1:$B$876='Input Data'!$C$12,ROW(Lookup_PestUse!$B$1:$B$876)),ROW(Lookup_PestUse!1557:1557)),1))</f>
        <v/>
      </c>
    </row>
    <row r="1472" spans="1:1" x14ac:dyDescent="0.2">
      <c r="A1472" s="159" t="str">
        <f t="array" ref="A1472">IF(ISERROR(INDEX(Lookup_PestUse!$A$1:$D$876,SMALL(IF(Lookup_PestUse!$B$1:$B$876='Input Data'!$C$12,ROW(Lookup_PestUse!$B$1:$B$876)),ROW(Lookup_PestUse!1558:1558)),1)),"",INDEX(Lookup_PestUse!$A$1:$B$876,SMALL(IF(Lookup_PestUse!$B$1:$B$876='Input Data'!$C$12,ROW(Lookup_PestUse!$B$1:$B$876)),ROW(Lookup_PestUse!1558:1558)),1))</f>
        <v/>
      </c>
    </row>
    <row r="1473" spans="1:1" x14ac:dyDescent="0.2">
      <c r="A1473" s="159" t="str">
        <f t="array" ref="A1473">IF(ISERROR(INDEX(Lookup_PestUse!$A$1:$D$876,SMALL(IF(Lookup_PestUse!$B$1:$B$876='Input Data'!$C$12,ROW(Lookup_PestUse!$B$1:$B$876)),ROW(Lookup_PestUse!1559:1559)),1)),"",INDEX(Lookup_PestUse!$A$1:$B$876,SMALL(IF(Lookup_PestUse!$B$1:$B$876='Input Data'!$C$12,ROW(Lookup_PestUse!$B$1:$B$876)),ROW(Lookup_PestUse!1559:1559)),1))</f>
        <v/>
      </c>
    </row>
    <row r="1474" spans="1:1" x14ac:dyDescent="0.2">
      <c r="A1474" s="159" t="str">
        <f t="array" ref="A1474">IF(ISERROR(INDEX(Lookup_PestUse!$A$1:$D$876,SMALL(IF(Lookup_PestUse!$B$1:$B$876='Input Data'!$C$12,ROW(Lookup_PestUse!$B$1:$B$876)),ROW(Lookup_PestUse!1560:1560)),1)),"",INDEX(Lookup_PestUse!$A$1:$B$876,SMALL(IF(Lookup_PestUse!$B$1:$B$876='Input Data'!$C$12,ROW(Lookup_PestUse!$B$1:$B$876)),ROW(Lookup_PestUse!1560:1560)),1))</f>
        <v/>
      </c>
    </row>
    <row r="1475" spans="1:1" x14ac:dyDescent="0.2">
      <c r="A1475" s="159" t="str">
        <f t="array" ref="A1475">IF(ISERROR(INDEX(Lookup_PestUse!$A$1:$D$876,SMALL(IF(Lookup_PestUse!$B$1:$B$876='Input Data'!$C$12,ROW(Lookup_PestUse!$B$1:$B$876)),ROW(Lookup_PestUse!1561:1561)),1)),"",INDEX(Lookup_PestUse!$A$1:$B$876,SMALL(IF(Lookup_PestUse!$B$1:$B$876='Input Data'!$C$12,ROW(Lookup_PestUse!$B$1:$B$876)),ROW(Lookup_PestUse!1561:1561)),1))</f>
        <v/>
      </c>
    </row>
    <row r="1476" spans="1:1" x14ac:dyDescent="0.2">
      <c r="A1476" s="159" t="str">
        <f t="array" ref="A1476">IF(ISERROR(INDEX(Lookup_PestUse!$A$1:$D$876,SMALL(IF(Lookup_PestUse!$B$1:$B$876='Input Data'!$C$12,ROW(Lookup_PestUse!$B$1:$B$876)),ROW(Lookup_PestUse!1562:1562)),1)),"",INDEX(Lookup_PestUse!$A$1:$B$876,SMALL(IF(Lookup_PestUse!$B$1:$B$876='Input Data'!$C$12,ROW(Lookup_PestUse!$B$1:$B$876)),ROW(Lookup_PestUse!1562:1562)),1))</f>
        <v/>
      </c>
    </row>
    <row r="1477" spans="1:1" x14ac:dyDescent="0.2">
      <c r="A1477" s="159" t="str">
        <f t="array" ref="A1477">IF(ISERROR(INDEX(Lookup_PestUse!$A$1:$D$876,SMALL(IF(Lookup_PestUse!$B$1:$B$876='Input Data'!$C$12,ROW(Lookup_PestUse!$B$1:$B$876)),ROW(Lookup_PestUse!1563:1563)),1)),"",INDEX(Lookup_PestUse!$A$1:$B$876,SMALL(IF(Lookup_PestUse!$B$1:$B$876='Input Data'!$C$12,ROW(Lookup_PestUse!$B$1:$B$876)),ROW(Lookup_PestUse!1563:1563)),1))</f>
        <v/>
      </c>
    </row>
    <row r="1478" spans="1:1" x14ac:dyDescent="0.2">
      <c r="A1478" s="159" t="str">
        <f t="array" ref="A1478">IF(ISERROR(INDEX(Lookup_PestUse!$A$1:$D$876,SMALL(IF(Lookup_PestUse!$B$1:$B$876='Input Data'!$C$12,ROW(Lookup_PestUse!$B$1:$B$876)),ROW(Lookup_PestUse!1564:1564)),1)),"",INDEX(Lookup_PestUse!$A$1:$B$876,SMALL(IF(Lookup_PestUse!$B$1:$B$876='Input Data'!$C$12,ROW(Lookup_PestUse!$B$1:$B$876)),ROW(Lookup_PestUse!1564:1564)),1))</f>
        <v/>
      </c>
    </row>
    <row r="1479" spans="1:1" x14ac:dyDescent="0.2">
      <c r="A1479" s="159" t="str">
        <f t="array" ref="A1479">IF(ISERROR(INDEX(Lookup_PestUse!$A$1:$D$876,SMALL(IF(Lookup_PestUse!$B$1:$B$876='Input Data'!$C$12,ROW(Lookup_PestUse!$B$1:$B$876)),ROW(Lookup_PestUse!1565:1565)),1)),"",INDEX(Lookup_PestUse!$A$1:$B$876,SMALL(IF(Lookup_PestUse!$B$1:$B$876='Input Data'!$C$12,ROW(Lookup_PestUse!$B$1:$B$876)),ROW(Lookup_PestUse!1565:1565)),1))</f>
        <v/>
      </c>
    </row>
    <row r="1480" spans="1:1" x14ac:dyDescent="0.2">
      <c r="A1480" s="159" t="str">
        <f t="array" ref="A1480">IF(ISERROR(INDEX(Lookup_PestUse!$A$1:$D$876,SMALL(IF(Lookup_PestUse!$B$1:$B$876='Input Data'!$C$12,ROW(Lookup_PestUse!$B$1:$B$876)),ROW(Lookup_PestUse!1566:1566)),1)),"",INDEX(Lookup_PestUse!$A$1:$B$876,SMALL(IF(Lookup_PestUse!$B$1:$B$876='Input Data'!$C$12,ROW(Lookup_PestUse!$B$1:$B$876)),ROW(Lookup_PestUse!1566:1566)),1))</f>
        <v/>
      </c>
    </row>
    <row r="1481" spans="1:1" x14ac:dyDescent="0.2">
      <c r="A1481" s="159" t="str">
        <f t="array" ref="A1481">IF(ISERROR(INDEX(Lookup_PestUse!$A$1:$D$876,SMALL(IF(Lookup_PestUse!$B$1:$B$876='Input Data'!$C$12,ROW(Lookup_PestUse!$B$1:$B$876)),ROW(Lookup_PestUse!1567:1567)),1)),"",INDEX(Lookup_PestUse!$A$1:$B$876,SMALL(IF(Lookup_PestUse!$B$1:$B$876='Input Data'!$C$12,ROW(Lookup_PestUse!$B$1:$B$876)),ROW(Lookup_PestUse!1567:1567)),1))</f>
        <v/>
      </c>
    </row>
    <row r="1482" spans="1:1" x14ac:dyDescent="0.2">
      <c r="A1482" s="159" t="str">
        <f t="array" ref="A1482">IF(ISERROR(INDEX(Lookup_PestUse!$A$1:$D$876,SMALL(IF(Lookup_PestUse!$B$1:$B$876='Input Data'!$C$12,ROW(Lookup_PestUse!$B$1:$B$876)),ROW(Lookup_PestUse!1568:1568)),1)),"",INDEX(Lookup_PestUse!$A$1:$B$876,SMALL(IF(Lookup_PestUse!$B$1:$B$876='Input Data'!$C$12,ROW(Lookup_PestUse!$B$1:$B$876)),ROW(Lookup_PestUse!1568:1568)),1))</f>
        <v/>
      </c>
    </row>
    <row r="1483" spans="1:1" x14ac:dyDescent="0.2">
      <c r="A1483" s="159" t="str">
        <f t="array" ref="A1483">IF(ISERROR(INDEX(Lookup_PestUse!$A$1:$D$876,SMALL(IF(Lookup_PestUse!$B$1:$B$876='Input Data'!$C$12,ROW(Lookup_PestUse!$B$1:$B$876)),ROW(Lookup_PestUse!1569:1569)),1)),"",INDEX(Lookup_PestUse!$A$1:$B$876,SMALL(IF(Lookup_PestUse!$B$1:$B$876='Input Data'!$C$12,ROW(Lookup_PestUse!$B$1:$B$876)),ROW(Lookup_PestUse!1569:1569)),1))</f>
        <v/>
      </c>
    </row>
    <row r="1484" spans="1:1" x14ac:dyDescent="0.2">
      <c r="A1484" s="159" t="str">
        <f t="array" ref="A1484">IF(ISERROR(INDEX(Lookup_PestUse!$A$1:$D$876,SMALL(IF(Lookup_PestUse!$B$1:$B$876='Input Data'!$C$12,ROW(Lookup_PestUse!$B$1:$B$876)),ROW(Lookup_PestUse!1570:1570)),1)),"",INDEX(Lookup_PestUse!$A$1:$B$876,SMALL(IF(Lookup_PestUse!$B$1:$B$876='Input Data'!$C$12,ROW(Lookup_PestUse!$B$1:$B$876)),ROW(Lookup_PestUse!1570:1570)),1))</f>
        <v/>
      </c>
    </row>
    <row r="1485" spans="1:1" x14ac:dyDescent="0.2">
      <c r="A1485" s="159" t="str">
        <f t="array" ref="A1485">IF(ISERROR(INDEX(Lookup_PestUse!$A$1:$D$876,SMALL(IF(Lookup_PestUse!$B$1:$B$876='Input Data'!$C$12,ROW(Lookup_PestUse!$B$1:$B$876)),ROW(Lookup_PestUse!1571:1571)),1)),"",INDEX(Lookup_PestUse!$A$1:$B$876,SMALL(IF(Lookup_PestUse!$B$1:$B$876='Input Data'!$C$12,ROW(Lookup_PestUse!$B$1:$B$876)),ROW(Lookup_PestUse!1571:1571)),1))</f>
        <v/>
      </c>
    </row>
    <row r="1486" spans="1:1" x14ac:dyDescent="0.2">
      <c r="A1486" s="159" t="str">
        <f t="array" ref="A1486">IF(ISERROR(INDEX(Lookup_PestUse!$A$1:$D$876,SMALL(IF(Lookup_PestUse!$B$1:$B$876='Input Data'!$C$12,ROW(Lookup_PestUse!$B$1:$B$876)),ROW(Lookup_PestUse!1572:1572)),1)),"",INDEX(Lookup_PestUse!$A$1:$B$876,SMALL(IF(Lookup_PestUse!$B$1:$B$876='Input Data'!$C$12,ROW(Lookup_PestUse!$B$1:$B$876)),ROW(Lookup_PestUse!1572:1572)),1))</f>
        <v/>
      </c>
    </row>
    <row r="1487" spans="1:1" x14ac:dyDescent="0.2">
      <c r="A1487" s="159" t="str">
        <f t="array" ref="A1487">IF(ISERROR(INDEX(Lookup_PestUse!$A$1:$D$876,SMALL(IF(Lookup_PestUse!$B$1:$B$876='Input Data'!$C$12,ROW(Lookup_PestUse!$B$1:$B$876)),ROW(Lookup_PestUse!1573:1573)),1)),"",INDEX(Lookup_PestUse!$A$1:$B$876,SMALL(IF(Lookup_PestUse!$B$1:$B$876='Input Data'!$C$12,ROW(Lookup_PestUse!$B$1:$B$876)),ROW(Lookup_PestUse!1573:1573)),1))</f>
        <v/>
      </c>
    </row>
    <row r="1488" spans="1:1" x14ac:dyDescent="0.2">
      <c r="A1488" s="159" t="str">
        <f t="array" ref="A1488">IF(ISERROR(INDEX(Lookup_PestUse!$A$1:$D$876,SMALL(IF(Lookup_PestUse!$B$1:$B$876='Input Data'!$C$12,ROW(Lookup_PestUse!$B$1:$B$876)),ROW(Lookup_PestUse!1574:1574)),1)),"",INDEX(Lookup_PestUse!$A$1:$B$876,SMALL(IF(Lookup_PestUse!$B$1:$B$876='Input Data'!$C$12,ROW(Lookup_PestUse!$B$1:$B$876)),ROW(Lookup_PestUse!1574:1574)),1))</f>
        <v/>
      </c>
    </row>
    <row r="1489" spans="1:1" x14ac:dyDescent="0.2">
      <c r="A1489" s="159" t="str">
        <f t="array" ref="A1489">IF(ISERROR(INDEX(Lookup_PestUse!$A$1:$D$876,SMALL(IF(Lookup_PestUse!$B$1:$B$876='Input Data'!$C$12,ROW(Lookup_PestUse!$B$1:$B$876)),ROW(Lookup_PestUse!1575:1575)),1)),"",INDEX(Lookup_PestUse!$A$1:$B$876,SMALL(IF(Lookup_PestUse!$B$1:$B$876='Input Data'!$C$12,ROW(Lookup_PestUse!$B$1:$B$876)),ROW(Lookup_PestUse!1575:1575)),1))</f>
        <v/>
      </c>
    </row>
    <row r="1490" spans="1:1" x14ac:dyDescent="0.2">
      <c r="A1490" s="159" t="str">
        <f t="array" ref="A1490">IF(ISERROR(INDEX(Lookup_PestUse!$A$1:$D$876,SMALL(IF(Lookup_PestUse!$B$1:$B$876='Input Data'!$C$12,ROW(Lookup_PestUse!$B$1:$B$876)),ROW(Lookup_PestUse!1576:1576)),1)),"",INDEX(Lookup_PestUse!$A$1:$B$876,SMALL(IF(Lookup_PestUse!$B$1:$B$876='Input Data'!$C$12,ROW(Lookup_PestUse!$B$1:$B$876)),ROW(Lookup_PestUse!1576:1576)),1))</f>
        <v/>
      </c>
    </row>
    <row r="1491" spans="1:1" x14ac:dyDescent="0.2">
      <c r="A1491" s="159" t="str">
        <f t="array" ref="A1491">IF(ISERROR(INDEX(Lookup_PestUse!$A$1:$D$876,SMALL(IF(Lookup_PestUse!$B$1:$B$876='Input Data'!$C$12,ROW(Lookup_PestUse!$B$1:$B$876)),ROW(Lookup_PestUse!1577:1577)),1)),"",INDEX(Lookup_PestUse!$A$1:$B$876,SMALL(IF(Lookup_PestUse!$B$1:$B$876='Input Data'!$C$12,ROW(Lookup_PestUse!$B$1:$B$876)),ROW(Lookup_PestUse!1577:1577)),1))</f>
        <v/>
      </c>
    </row>
    <row r="1492" spans="1:1" x14ac:dyDescent="0.2">
      <c r="A1492" s="159" t="str">
        <f t="array" ref="A1492">IF(ISERROR(INDEX(Lookup_PestUse!$A$1:$D$876,SMALL(IF(Lookup_PestUse!$B$1:$B$876='Input Data'!$C$12,ROW(Lookup_PestUse!$B$1:$B$876)),ROW(Lookup_PestUse!1578:1578)),1)),"",INDEX(Lookup_PestUse!$A$1:$B$876,SMALL(IF(Lookup_PestUse!$B$1:$B$876='Input Data'!$C$12,ROW(Lookup_PestUse!$B$1:$B$876)),ROW(Lookup_PestUse!1578:1578)),1))</f>
        <v/>
      </c>
    </row>
    <row r="1493" spans="1:1" x14ac:dyDescent="0.2">
      <c r="A1493" s="159" t="str">
        <f t="array" ref="A1493">IF(ISERROR(INDEX(Lookup_PestUse!$A$1:$D$876,SMALL(IF(Lookup_PestUse!$B$1:$B$876='Input Data'!$C$12,ROW(Lookup_PestUse!$B$1:$B$876)),ROW(Lookup_PestUse!1579:1579)),1)),"",INDEX(Lookup_PestUse!$A$1:$B$876,SMALL(IF(Lookup_PestUse!$B$1:$B$876='Input Data'!$C$12,ROW(Lookup_PestUse!$B$1:$B$876)),ROW(Lookup_PestUse!1579:1579)),1))</f>
        <v/>
      </c>
    </row>
    <row r="1494" spans="1:1" x14ac:dyDescent="0.2">
      <c r="A1494" s="159" t="str">
        <f t="array" ref="A1494">IF(ISERROR(INDEX(Lookup_PestUse!$A$1:$D$876,SMALL(IF(Lookup_PestUse!$B$1:$B$876='Input Data'!$C$12,ROW(Lookup_PestUse!$B$1:$B$876)),ROW(Lookup_PestUse!1580:1580)),1)),"",INDEX(Lookup_PestUse!$A$1:$B$876,SMALL(IF(Lookup_PestUse!$B$1:$B$876='Input Data'!$C$12,ROW(Lookup_PestUse!$B$1:$B$876)),ROW(Lookup_PestUse!1580:1580)),1))</f>
        <v/>
      </c>
    </row>
    <row r="1495" spans="1:1" x14ac:dyDescent="0.2">
      <c r="A1495" s="159" t="str">
        <f t="array" ref="A1495">IF(ISERROR(INDEX(Lookup_PestUse!$A$1:$D$876,SMALL(IF(Lookup_PestUse!$B$1:$B$876='Input Data'!$C$12,ROW(Lookup_PestUse!$B$1:$B$876)),ROW(Lookup_PestUse!1581:1581)),1)),"",INDEX(Lookup_PestUse!$A$1:$B$876,SMALL(IF(Lookup_PestUse!$B$1:$B$876='Input Data'!$C$12,ROW(Lookup_PestUse!$B$1:$B$876)),ROW(Lookup_PestUse!1581:1581)),1))</f>
        <v/>
      </c>
    </row>
    <row r="1496" spans="1:1" x14ac:dyDescent="0.2">
      <c r="A1496" s="159" t="str">
        <f t="array" ref="A1496">IF(ISERROR(INDEX(Lookup_PestUse!$A$1:$D$876,SMALL(IF(Lookup_PestUse!$B$1:$B$876='Input Data'!$C$12,ROW(Lookup_PestUse!$B$1:$B$876)),ROW(Lookup_PestUse!1582:1582)),1)),"",INDEX(Lookup_PestUse!$A$1:$B$876,SMALL(IF(Lookup_PestUse!$B$1:$B$876='Input Data'!$C$12,ROW(Lookup_PestUse!$B$1:$B$876)),ROW(Lookup_PestUse!1582:1582)),1))</f>
        <v/>
      </c>
    </row>
    <row r="1497" spans="1:1" x14ac:dyDescent="0.2">
      <c r="A1497" s="159" t="str">
        <f t="array" ref="A1497">IF(ISERROR(INDEX(Lookup_PestUse!$A$1:$D$876,SMALL(IF(Lookup_PestUse!$B$1:$B$876='Input Data'!$C$12,ROW(Lookup_PestUse!$B$1:$B$876)),ROW(Lookup_PestUse!1583:1583)),1)),"",INDEX(Lookup_PestUse!$A$1:$B$876,SMALL(IF(Lookup_PestUse!$B$1:$B$876='Input Data'!$C$12,ROW(Lookup_PestUse!$B$1:$B$876)),ROW(Lookup_PestUse!1583:1583)),1))</f>
        <v/>
      </c>
    </row>
    <row r="1498" spans="1:1" x14ac:dyDescent="0.2">
      <c r="A1498" s="159" t="str">
        <f t="array" ref="A1498">IF(ISERROR(INDEX(Lookup_PestUse!$A$1:$D$876,SMALL(IF(Lookup_PestUse!$B$1:$B$876='Input Data'!$C$12,ROW(Lookup_PestUse!$B$1:$B$876)),ROW(Lookup_PestUse!1584:1584)),1)),"",INDEX(Lookup_PestUse!$A$1:$B$876,SMALL(IF(Lookup_PestUse!$B$1:$B$876='Input Data'!$C$12,ROW(Lookup_PestUse!$B$1:$B$876)),ROW(Lookup_PestUse!1584:1584)),1))</f>
        <v/>
      </c>
    </row>
    <row r="1499" spans="1:1" x14ac:dyDescent="0.2">
      <c r="A1499" s="159" t="str">
        <f t="array" ref="A1499">IF(ISERROR(INDEX(Lookup_PestUse!$A$1:$D$876,SMALL(IF(Lookup_PestUse!$B$1:$B$876='Input Data'!$C$12,ROW(Lookup_PestUse!$B$1:$B$876)),ROW(Lookup_PestUse!1585:1585)),1)),"",INDEX(Lookup_PestUse!$A$1:$B$876,SMALL(IF(Lookup_PestUse!$B$1:$B$876='Input Data'!$C$12,ROW(Lookup_PestUse!$B$1:$B$876)),ROW(Lookup_PestUse!1585:1585)),1))</f>
        <v/>
      </c>
    </row>
    <row r="1500" spans="1:1" x14ac:dyDescent="0.2">
      <c r="A1500" s="159" t="str">
        <f t="array" ref="A1500">IF(ISERROR(INDEX(Lookup_PestUse!$A$1:$D$876,SMALL(IF(Lookup_PestUse!$B$1:$B$876='Input Data'!$C$12,ROW(Lookup_PestUse!$B$1:$B$876)),ROW(Lookup_PestUse!1586:1586)),1)),"",INDEX(Lookup_PestUse!$A$1:$B$876,SMALL(IF(Lookup_PestUse!$B$1:$B$876='Input Data'!$C$12,ROW(Lookup_PestUse!$B$1:$B$876)),ROW(Lookup_PestUse!1586:1586)),1))</f>
        <v/>
      </c>
    </row>
    <row r="1501" spans="1:1" x14ac:dyDescent="0.2">
      <c r="A1501" s="159" t="str">
        <f t="array" ref="A1501">IF(ISERROR(INDEX(Lookup_PestUse!$A$1:$D$876,SMALL(IF(Lookup_PestUse!$B$1:$B$876='Input Data'!$C$12,ROW(Lookup_PestUse!$B$1:$B$876)),ROW(Lookup_PestUse!1587:1587)),1)),"",INDEX(Lookup_PestUse!$A$1:$B$876,SMALL(IF(Lookup_PestUse!$B$1:$B$876='Input Data'!$C$12,ROW(Lookup_PestUse!$B$1:$B$876)),ROW(Lookup_PestUse!1587:1587)),1))</f>
        <v/>
      </c>
    </row>
    <row r="1502" spans="1:1" x14ac:dyDescent="0.2">
      <c r="A1502" s="159" t="str">
        <f t="array" ref="A1502">IF(ISERROR(INDEX(Lookup_PestUse!$A$1:$D$876,SMALL(IF(Lookup_PestUse!$B$1:$B$876='Input Data'!$C$12,ROW(Lookup_PestUse!$B$1:$B$876)),ROW(Lookup_PestUse!1588:1588)),1)),"",INDEX(Lookup_PestUse!$A$1:$B$876,SMALL(IF(Lookup_PestUse!$B$1:$B$876='Input Data'!$C$12,ROW(Lookup_PestUse!$B$1:$B$876)),ROW(Lookup_PestUse!1588:1588)),1))</f>
        <v/>
      </c>
    </row>
    <row r="1503" spans="1:1" x14ac:dyDescent="0.2">
      <c r="A1503" s="159" t="str">
        <f t="array" ref="A1503">IF(ISERROR(INDEX(Lookup_PestUse!$A$1:$D$876,SMALL(IF(Lookup_PestUse!$B$1:$B$876='Input Data'!$C$12,ROW(Lookup_PestUse!$B$1:$B$876)),ROW(Lookup_PestUse!1589:1589)),1)),"",INDEX(Lookup_PestUse!$A$1:$B$876,SMALL(IF(Lookup_PestUse!$B$1:$B$876='Input Data'!$C$12,ROW(Lookup_PestUse!$B$1:$B$876)),ROW(Lookup_PestUse!1589:1589)),1))</f>
        <v/>
      </c>
    </row>
    <row r="1504" spans="1:1" x14ac:dyDescent="0.2">
      <c r="A1504" s="159" t="str">
        <f t="array" ref="A1504">IF(ISERROR(INDEX(Lookup_PestUse!$A$1:$D$876,SMALL(IF(Lookup_PestUse!$B$1:$B$876='Input Data'!$C$12,ROW(Lookup_PestUse!$B$1:$B$876)),ROW(Lookup_PestUse!1590:1590)),1)),"",INDEX(Lookup_PestUse!$A$1:$B$876,SMALL(IF(Lookup_PestUse!$B$1:$B$876='Input Data'!$C$12,ROW(Lookup_PestUse!$B$1:$B$876)),ROW(Lookup_PestUse!1590:1590)),1))</f>
        <v/>
      </c>
    </row>
    <row r="1505" spans="1:1" x14ac:dyDescent="0.2">
      <c r="A1505" s="159" t="str">
        <f t="array" ref="A1505">IF(ISERROR(INDEX(Lookup_PestUse!$A$1:$D$876,SMALL(IF(Lookup_PestUse!$B$1:$B$876='Input Data'!$C$12,ROW(Lookup_PestUse!$B$1:$B$876)),ROW(Lookup_PestUse!1591:1591)),1)),"",INDEX(Lookup_PestUse!$A$1:$B$876,SMALL(IF(Lookup_PestUse!$B$1:$B$876='Input Data'!$C$12,ROW(Lookup_PestUse!$B$1:$B$876)),ROW(Lookup_PestUse!1591:1591)),1))</f>
        <v/>
      </c>
    </row>
    <row r="1506" spans="1:1" x14ac:dyDescent="0.2">
      <c r="A1506" s="159" t="str">
        <f t="array" ref="A1506">IF(ISERROR(INDEX(Lookup_PestUse!$A$1:$D$876,SMALL(IF(Lookup_PestUse!$B$1:$B$876='Input Data'!$C$12,ROW(Lookup_PestUse!$B$1:$B$876)),ROW(Lookup_PestUse!1592:1592)),1)),"",INDEX(Lookup_PestUse!$A$1:$B$876,SMALL(IF(Lookup_PestUse!$B$1:$B$876='Input Data'!$C$12,ROW(Lookup_PestUse!$B$1:$B$876)),ROW(Lookup_PestUse!1592:1592)),1))</f>
        <v/>
      </c>
    </row>
    <row r="1507" spans="1:1" x14ac:dyDescent="0.2">
      <c r="A1507" s="159" t="str">
        <f t="array" ref="A1507">IF(ISERROR(INDEX(Lookup_PestUse!$A$1:$D$876,SMALL(IF(Lookup_PestUse!$B$1:$B$876='Input Data'!$C$12,ROW(Lookup_PestUse!$B$1:$B$876)),ROW(Lookup_PestUse!1593:1593)),1)),"",INDEX(Lookup_PestUse!$A$1:$B$876,SMALL(IF(Lookup_PestUse!$B$1:$B$876='Input Data'!$C$12,ROW(Lookup_PestUse!$B$1:$B$876)),ROW(Lookup_PestUse!1593:1593)),1))</f>
        <v/>
      </c>
    </row>
    <row r="1508" spans="1:1" x14ac:dyDescent="0.2">
      <c r="A1508" s="159" t="str">
        <f t="array" ref="A1508">IF(ISERROR(INDEX(Lookup_PestUse!$A$1:$D$876,SMALL(IF(Lookup_PestUse!$B$1:$B$876='Input Data'!$C$12,ROW(Lookup_PestUse!$B$1:$B$876)),ROW(Lookup_PestUse!1594:1594)),1)),"",INDEX(Lookup_PestUse!$A$1:$B$876,SMALL(IF(Lookup_PestUse!$B$1:$B$876='Input Data'!$C$12,ROW(Lookup_PestUse!$B$1:$B$876)),ROW(Lookup_PestUse!1594:1594)),1))</f>
        <v/>
      </c>
    </row>
    <row r="1509" spans="1:1" x14ac:dyDescent="0.2">
      <c r="A1509" s="159" t="str">
        <f t="array" ref="A1509">IF(ISERROR(INDEX(Lookup_PestUse!$A$1:$D$876,SMALL(IF(Lookup_PestUse!$B$1:$B$876='Input Data'!$C$12,ROW(Lookup_PestUse!$B$1:$B$876)),ROW(Lookup_PestUse!1595:1595)),1)),"",INDEX(Lookup_PestUse!$A$1:$B$876,SMALL(IF(Lookup_PestUse!$B$1:$B$876='Input Data'!$C$12,ROW(Lookup_PestUse!$B$1:$B$876)),ROW(Lookup_PestUse!1595:1595)),1))</f>
        <v/>
      </c>
    </row>
    <row r="1510" spans="1:1" x14ac:dyDescent="0.2">
      <c r="A1510" s="159" t="str">
        <f t="array" ref="A1510">IF(ISERROR(INDEX(Lookup_PestUse!$A$1:$D$876,SMALL(IF(Lookup_PestUse!$B$1:$B$876='Input Data'!$C$12,ROW(Lookup_PestUse!$B$1:$B$876)),ROW(Lookup_PestUse!1596:1596)),1)),"",INDEX(Lookup_PestUse!$A$1:$B$876,SMALL(IF(Lookup_PestUse!$B$1:$B$876='Input Data'!$C$12,ROW(Lookup_PestUse!$B$1:$B$876)),ROW(Lookup_PestUse!1596:1596)),1))</f>
        <v/>
      </c>
    </row>
    <row r="1511" spans="1:1" x14ac:dyDescent="0.2">
      <c r="A1511" s="159" t="str">
        <f t="array" ref="A1511">IF(ISERROR(INDEX(Lookup_PestUse!$A$1:$D$876,SMALL(IF(Lookup_PestUse!$B$1:$B$876='Input Data'!$C$12,ROW(Lookup_PestUse!$B$1:$B$876)),ROW(Lookup_PestUse!1597:1597)),1)),"",INDEX(Lookup_PestUse!$A$1:$B$876,SMALL(IF(Lookup_PestUse!$B$1:$B$876='Input Data'!$C$12,ROW(Lookup_PestUse!$B$1:$B$876)),ROW(Lookup_PestUse!1597:1597)),1))</f>
        <v/>
      </c>
    </row>
    <row r="1512" spans="1:1" x14ac:dyDescent="0.2">
      <c r="A1512" s="159" t="str">
        <f t="array" ref="A1512">IF(ISERROR(INDEX(Lookup_PestUse!$A$1:$D$876,SMALL(IF(Lookup_PestUse!$B$1:$B$876='Input Data'!$C$12,ROW(Lookup_PestUse!$B$1:$B$876)),ROW(Lookup_PestUse!1598:1598)),1)),"",INDEX(Lookup_PestUse!$A$1:$B$876,SMALL(IF(Lookup_PestUse!$B$1:$B$876='Input Data'!$C$12,ROW(Lookup_PestUse!$B$1:$B$876)),ROW(Lookup_PestUse!1598:1598)),1))</f>
        <v/>
      </c>
    </row>
    <row r="1513" spans="1:1" x14ac:dyDescent="0.2">
      <c r="A1513" s="159" t="str">
        <f t="array" ref="A1513">IF(ISERROR(INDEX(Lookup_PestUse!$A$1:$D$876,SMALL(IF(Lookup_PestUse!$B$1:$B$876='Input Data'!$C$12,ROW(Lookup_PestUse!$B$1:$B$876)),ROW(Lookup_PestUse!1599:1599)),1)),"",INDEX(Lookup_PestUse!$A$1:$B$876,SMALL(IF(Lookup_PestUse!$B$1:$B$876='Input Data'!$C$12,ROW(Lookup_PestUse!$B$1:$B$876)),ROW(Lookup_PestUse!1599:1599)),1))</f>
        <v/>
      </c>
    </row>
    <row r="1514" spans="1:1" x14ac:dyDescent="0.2">
      <c r="A1514" s="159" t="str">
        <f t="array" ref="A1514">IF(ISERROR(INDEX(Lookup_PestUse!$A$1:$D$876,SMALL(IF(Lookup_PestUse!$B$1:$B$876='Input Data'!$C$12,ROW(Lookup_PestUse!$B$1:$B$876)),ROW(Lookup_PestUse!1600:1600)),1)),"",INDEX(Lookup_PestUse!$A$1:$B$876,SMALL(IF(Lookup_PestUse!$B$1:$B$876='Input Data'!$C$12,ROW(Lookup_PestUse!$B$1:$B$876)),ROW(Lookup_PestUse!1600:1600)),1))</f>
        <v/>
      </c>
    </row>
    <row r="1515" spans="1:1" x14ac:dyDescent="0.2">
      <c r="A1515" s="159" t="str">
        <f t="array" ref="A1515">IF(ISERROR(INDEX(Lookup_PestUse!$A$1:$D$876,SMALL(IF(Lookup_PestUse!$B$1:$B$876='Input Data'!$C$12,ROW(Lookup_PestUse!$B$1:$B$876)),ROW(Lookup_PestUse!1601:1601)),1)),"",INDEX(Lookup_PestUse!$A$1:$B$876,SMALL(IF(Lookup_PestUse!$B$1:$B$876='Input Data'!$C$12,ROW(Lookup_PestUse!$B$1:$B$876)),ROW(Lookup_PestUse!1601:1601)),1))</f>
        <v/>
      </c>
    </row>
    <row r="1516" spans="1:1" x14ac:dyDescent="0.2">
      <c r="A1516" s="159" t="str">
        <f t="array" ref="A1516">IF(ISERROR(INDEX(Lookup_PestUse!$A$1:$D$876,SMALL(IF(Lookup_PestUse!$B$1:$B$876='Input Data'!$C$12,ROW(Lookup_PestUse!$B$1:$B$876)),ROW(Lookup_PestUse!1602:1602)),1)),"",INDEX(Lookup_PestUse!$A$1:$B$876,SMALL(IF(Lookup_PestUse!$B$1:$B$876='Input Data'!$C$12,ROW(Lookup_PestUse!$B$1:$B$876)),ROW(Lookup_PestUse!1602:1602)),1))</f>
        <v/>
      </c>
    </row>
    <row r="1517" spans="1:1" x14ac:dyDescent="0.2">
      <c r="A1517" s="159" t="str">
        <f t="array" ref="A1517">IF(ISERROR(INDEX(Lookup_PestUse!$A$1:$D$876,SMALL(IF(Lookup_PestUse!$B$1:$B$876='Input Data'!$C$12,ROW(Lookup_PestUse!$B$1:$B$876)),ROW(Lookup_PestUse!1603:1603)),1)),"",INDEX(Lookup_PestUse!$A$1:$B$876,SMALL(IF(Lookup_PestUse!$B$1:$B$876='Input Data'!$C$12,ROW(Lookup_PestUse!$B$1:$B$876)),ROW(Lookup_PestUse!1603:1603)),1))</f>
        <v/>
      </c>
    </row>
    <row r="1518" spans="1:1" x14ac:dyDescent="0.2">
      <c r="A1518" s="159" t="str">
        <f t="array" ref="A1518">IF(ISERROR(INDEX(Lookup_PestUse!$A$1:$D$876,SMALL(IF(Lookup_PestUse!$B$1:$B$876='Input Data'!$C$12,ROW(Lookup_PestUse!$B$1:$B$876)),ROW(Lookup_PestUse!1604:1604)),1)),"",INDEX(Lookup_PestUse!$A$1:$B$876,SMALL(IF(Lookup_PestUse!$B$1:$B$876='Input Data'!$C$12,ROW(Lookup_PestUse!$B$1:$B$876)),ROW(Lookup_PestUse!1604:1604)),1))</f>
        <v/>
      </c>
    </row>
    <row r="1519" spans="1:1" x14ac:dyDescent="0.2">
      <c r="A1519" s="159" t="str">
        <f t="array" ref="A1519">IF(ISERROR(INDEX(Lookup_PestUse!$A$1:$D$876,SMALL(IF(Lookup_PestUse!$B$1:$B$876='Input Data'!$C$12,ROW(Lookup_PestUse!$B$1:$B$876)),ROW(Lookup_PestUse!1605:1605)),1)),"",INDEX(Lookup_PestUse!$A$1:$B$876,SMALL(IF(Lookup_PestUse!$B$1:$B$876='Input Data'!$C$12,ROW(Lookup_PestUse!$B$1:$B$876)),ROW(Lookup_PestUse!1605:1605)),1))</f>
        <v/>
      </c>
    </row>
    <row r="1520" spans="1:1" x14ac:dyDescent="0.2">
      <c r="A1520" s="159" t="str">
        <f t="array" ref="A1520">IF(ISERROR(INDEX(Lookup_PestUse!$A$1:$D$876,SMALL(IF(Lookup_PestUse!$B$1:$B$876='Input Data'!$C$12,ROW(Lookup_PestUse!$B$1:$B$876)),ROW(Lookup_PestUse!1606:1606)),1)),"",INDEX(Lookup_PestUse!$A$1:$B$876,SMALL(IF(Lookup_PestUse!$B$1:$B$876='Input Data'!$C$12,ROW(Lookup_PestUse!$B$1:$B$876)),ROW(Lookup_PestUse!1606:1606)),1))</f>
        <v/>
      </c>
    </row>
    <row r="1521" spans="1:1" x14ac:dyDescent="0.2">
      <c r="A1521" s="159" t="str">
        <f t="array" ref="A1521">IF(ISERROR(INDEX(Lookup_PestUse!$A$1:$D$876,SMALL(IF(Lookup_PestUse!$B$1:$B$876='Input Data'!$C$12,ROW(Lookup_PestUse!$B$1:$B$876)),ROW(Lookup_PestUse!1607:1607)),1)),"",INDEX(Lookup_PestUse!$A$1:$B$876,SMALL(IF(Lookup_PestUse!$B$1:$B$876='Input Data'!$C$12,ROW(Lookup_PestUse!$B$1:$B$876)),ROW(Lookup_PestUse!1607:1607)),1))</f>
        <v/>
      </c>
    </row>
    <row r="1522" spans="1:1" x14ac:dyDescent="0.2">
      <c r="A1522" s="159" t="str">
        <f t="array" ref="A1522">IF(ISERROR(INDEX(Lookup_PestUse!$A$1:$D$876,SMALL(IF(Lookup_PestUse!$B$1:$B$876='Input Data'!$C$12,ROW(Lookup_PestUse!$B$1:$B$876)),ROW(Lookup_PestUse!1608:1608)),1)),"",INDEX(Lookup_PestUse!$A$1:$B$876,SMALL(IF(Lookup_PestUse!$B$1:$B$876='Input Data'!$C$12,ROW(Lookup_PestUse!$B$1:$B$876)),ROW(Lookup_PestUse!1608:1608)),1))</f>
        <v/>
      </c>
    </row>
    <row r="1523" spans="1:1" x14ac:dyDescent="0.2">
      <c r="A1523" s="159" t="str">
        <f t="array" ref="A1523">IF(ISERROR(INDEX(Lookup_PestUse!$A$1:$D$876,SMALL(IF(Lookup_PestUse!$B$1:$B$876='Input Data'!$C$12,ROW(Lookup_PestUse!$B$1:$B$876)),ROW(Lookup_PestUse!1609:1609)),1)),"",INDEX(Lookup_PestUse!$A$1:$B$876,SMALL(IF(Lookup_PestUse!$B$1:$B$876='Input Data'!$C$12,ROW(Lookup_PestUse!$B$1:$B$876)),ROW(Lookup_PestUse!1609:1609)),1))</f>
        <v/>
      </c>
    </row>
    <row r="1524" spans="1:1" x14ac:dyDescent="0.2">
      <c r="A1524" s="159" t="str">
        <f t="array" ref="A1524">IF(ISERROR(INDEX(Lookup_PestUse!$A$1:$D$876,SMALL(IF(Lookup_PestUse!$B$1:$B$876='Input Data'!$C$12,ROW(Lookup_PestUse!$B$1:$B$876)),ROW(Lookup_PestUse!1610:1610)),1)),"",INDEX(Lookup_PestUse!$A$1:$B$876,SMALL(IF(Lookup_PestUse!$B$1:$B$876='Input Data'!$C$12,ROW(Lookup_PestUse!$B$1:$B$876)),ROW(Lookup_PestUse!1610:1610)),1))</f>
        <v/>
      </c>
    </row>
    <row r="1525" spans="1:1" x14ac:dyDescent="0.2">
      <c r="A1525" s="159" t="str">
        <f t="array" ref="A1525">IF(ISERROR(INDEX(Lookup_PestUse!$A$1:$D$876,SMALL(IF(Lookup_PestUse!$B$1:$B$876='Input Data'!$C$12,ROW(Lookup_PestUse!$B$1:$B$876)),ROW(Lookup_PestUse!1611:1611)),1)),"",INDEX(Lookup_PestUse!$A$1:$B$876,SMALL(IF(Lookup_PestUse!$B$1:$B$876='Input Data'!$C$12,ROW(Lookup_PestUse!$B$1:$B$876)),ROW(Lookup_PestUse!1611:1611)),1))</f>
        <v/>
      </c>
    </row>
    <row r="1526" spans="1:1" x14ac:dyDescent="0.2">
      <c r="A1526" s="159" t="str">
        <f t="array" ref="A1526">IF(ISERROR(INDEX(Lookup_PestUse!$A$1:$D$876,SMALL(IF(Lookup_PestUse!$B$1:$B$876='Input Data'!$C$12,ROW(Lookup_PestUse!$B$1:$B$876)),ROW(Lookup_PestUse!1612:1612)),1)),"",INDEX(Lookup_PestUse!$A$1:$B$876,SMALL(IF(Lookup_PestUse!$B$1:$B$876='Input Data'!$C$12,ROW(Lookup_PestUse!$B$1:$B$876)),ROW(Lookup_PestUse!1612:1612)),1))</f>
        <v/>
      </c>
    </row>
    <row r="1527" spans="1:1" x14ac:dyDescent="0.2">
      <c r="A1527" s="159" t="str">
        <f t="array" ref="A1527">IF(ISERROR(INDEX(Lookup_PestUse!$A$1:$D$876,SMALL(IF(Lookup_PestUse!$B$1:$B$876='Input Data'!$C$12,ROW(Lookup_PestUse!$B$1:$B$876)),ROW(Lookup_PestUse!1613:1613)),1)),"",INDEX(Lookup_PestUse!$A$1:$B$876,SMALL(IF(Lookup_PestUse!$B$1:$B$876='Input Data'!$C$12,ROW(Lookup_PestUse!$B$1:$B$876)),ROW(Lookup_PestUse!1613:1613)),1))</f>
        <v/>
      </c>
    </row>
    <row r="1528" spans="1:1" x14ac:dyDescent="0.2">
      <c r="A1528" s="159" t="str">
        <f t="array" ref="A1528">IF(ISERROR(INDEX(Lookup_PestUse!$A$1:$D$876,SMALL(IF(Lookup_PestUse!$B$1:$B$876='Input Data'!$C$12,ROW(Lookup_PestUse!$B$1:$B$876)),ROW(Lookup_PestUse!1614:1614)),1)),"",INDEX(Lookup_PestUse!$A$1:$B$876,SMALL(IF(Lookup_PestUse!$B$1:$B$876='Input Data'!$C$12,ROW(Lookup_PestUse!$B$1:$B$876)),ROW(Lookup_PestUse!1614:1614)),1))</f>
        <v/>
      </c>
    </row>
    <row r="1529" spans="1:1" x14ac:dyDescent="0.2">
      <c r="A1529" s="159" t="str">
        <f t="array" ref="A1529">IF(ISERROR(INDEX(Lookup_PestUse!$A$1:$D$876,SMALL(IF(Lookup_PestUse!$B$1:$B$876='Input Data'!$C$12,ROW(Lookup_PestUse!$B$1:$B$876)),ROW(Lookup_PestUse!1615:1615)),1)),"",INDEX(Lookup_PestUse!$A$1:$B$876,SMALL(IF(Lookup_PestUse!$B$1:$B$876='Input Data'!$C$12,ROW(Lookup_PestUse!$B$1:$B$876)),ROW(Lookup_PestUse!1615:1615)),1))</f>
        <v/>
      </c>
    </row>
    <row r="1530" spans="1:1" x14ac:dyDescent="0.2">
      <c r="A1530" s="159" t="str">
        <f t="array" ref="A1530">IF(ISERROR(INDEX(Lookup_PestUse!$A$1:$D$876,SMALL(IF(Lookup_PestUse!$B$1:$B$876='Input Data'!$C$12,ROW(Lookup_PestUse!$B$1:$B$876)),ROW(Lookup_PestUse!1616:1616)),1)),"",INDEX(Lookup_PestUse!$A$1:$B$876,SMALL(IF(Lookup_PestUse!$B$1:$B$876='Input Data'!$C$12,ROW(Lookup_PestUse!$B$1:$B$876)),ROW(Lookup_PestUse!1616:1616)),1))</f>
        <v/>
      </c>
    </row>
    <row r="1531" spans="1:1" x14ac:dyDescent="0.2">
      <c r="A1531" s="159" t="str">
        <f t="array" ref="A1531">IF(ISERROR(INDEX(Lookup_PestUse!$A$1:$D$876,SMALL(IF(Lookup_PestUse!$B$1:$B$876='Input Data'!$C$12,ROW(Lookup_PestUse!$B$1:$B$876)),ROW(Lookup_PestUse!1617:1617)),1)),"",INDEX(Lookup_PestUse!$A$1:$B$876,SMALL(IF(Lookup_PestUse!$B$1:$B$876='Input Data'!$C$12,ROW(Lookup_PestUse!$B$1:$B$876)),ROW(Lookup_PestUse!1617:1617)),1))</f>
        <v/>
      </c>
    </row>
    <row r="1532" spans="1:1" x14ac:dyDescent="0.2">
      <c r="A1532" s="159" t="str">
        <f t="array" ref="A1532">IF(ISERROR(INDEX(Lookup_PestUse!$A$1:$D$876,SMALL(IF(Lookup_PestUse!$B$1:$B$876='Input Data'!$C$12,ROW(Lookup_PestUse!$B$1:$B$876)),ROW(Lookup_PestUse!1618:1618)),1)),"",INDEX(Lookup_PestUse!$A$1:$B$876,SMALL(IF(Lookup_PestUse!$B$1:$B$876='Input Data'!$C$12,ROW(Lookup_PestUse!$B$1:$B$876)),ROW(Lookup_PestUse!1618:1618)),1))</f>
        <v/>
      </c>
    </row>
    <row r="1533" spans="1:1" x14ac:dyDescent="0.2">
      <c r="A1533" s="159" t="str">
        <f t="array" ref="A1533">IF(ISERROR(INDEX(Lookup_PestUse!$A$1:$D$876,SMALL(IF(Lookup_PestUse!$B$1:$B$876='Input Data'!$C$12,ROW(Lookup_PestUse!$B$1:$B$876)),ROW(Lookup_PestUse!1619:1619)),1)),"",INDEX(Lookup_PestUse!$A$1:$B$876,SMALL(IF(Lookup_PestUse!$B$1:$B$876='Input Data'!$C$12,ROW(Lookup_PestUse!$B$1:$B$876)),ROW(Lookup_PestUse!1619:1619)),1))</f>
        <v/>
      </c>
    </row>
    <row r="1534" spans="1:1" x14ac:dyDescent="0.2">
      <c r="A1534" s="159" t="str">
        <f t="array" ref="A1534">IF(ISERROR(INDEX(Lookup_PestUse!$A$1:$D$876,SMALL(IF(Lookup_PestUse!$B$1:$B$876='Input Data'!$C$12,ROW(Lookup_PestUse!$B$1:$B$876)),ROW(Lookup_PestUse!1620:1620)),1)),"",INDEX(Lookup_PestUse!$A$1:$B$876,SMALL(IF(Lookup_PestUse!$B$1:$B$876='Input Data'!$C$12,ROW(Lookup_PestUse!$B$1:$B$876)),ROW(Lookup_PestUse!1620:1620)),1))</f>
        <v/>
      </c>
    </row>
    <row r="1535" spans="1:1" x14ac:dyDescent="0.2">
      <c r="A1535" s="159" t="str">
        <f t="array" ref="A1535">IF(ISERROR(INDEX(Lookup_PestUse!$A$1:$D$876,SMALL(IF(Lookup_PestUse!$B$1:$B$876='Input Data'!$C$12,ROW(Lookup_PestUse!$B$1:$B$876)),ROW(Lookup_PestUse!1621:1621)),1)),"",INDEX(Lookup_PestUse!$A$1:$B$876,SMALL(IF(Lookup_PestUse!$B$1:$B$876='Input Data'!$C$12,ROW(Lookup_PestUse!$B$1:$B$876)),ROW(Lookup_PestUse!1621:1621)),1))</f>
        <v/>
      </c>
    </row>
    <row r="1536" spans="1:1" x14ac:dyDescent="0.2">
      <c r="A1536" s="159" t="str">
        <f t="array" ref="A1536">IF(ISERROR(INDEX(Lookup_PestUse!$A$1:$D$876,SMALL(IF(Lookup_PestUse!$B$1:$B$876='Input Data'!$C$12,ROW(Lookup_PestUse!$B$1:$B$876)),ROW(Lookup_PestUse!1622:1622)),1)),"",INDEX(Lookup_PestUse!$A$1:$B$876,SMALL(IF(Lookup_PestUse!$B$1:$B$876='Input Data'!$C$12,ROW(Lookup_PestUse!$B$1:$B$876)),ROW(Lookup_PestUse!1622:1622)),1))</f>
        <v/>
      </c>
    </row>
    <row r="1537" spans="1:1" x14ac:dyDescent="0.2">
      <c r="A1537" s="159" t="str">
        <f t="array" ref="A1537">IF(ISERROR(INDEX(Lookup_PestUse!$A$1:$D$876,SMALL(IF(Lookup_PestUse!$B$1:$B$876='Input Data'!$C$12,ROW(Lookup_PestUse!$B$1:$B$876)),ROW(Lookup_PestUse!1623:1623)),1)),"",INDEX(Lookup_PestUse!$A$1:$B$876,SMALL(IF(Lookup_PestUse!$B$1:$B$876='Input Data'!$C$12,ROW(Lookup_PestUse!$B$1:$B$876)),ROW(Lookup_PestUse!1623:1623)),1))</f>
        <v/>
      </c>
    </row>
    <row r="1538" spans="1:1" x14ac:dyDescent="0.2">
      <c r="A1538" s="159" t="str">
        <f t="array" ref="A1538">IF(ISERROR(INDEX(Lookup_PestUse!$A$1:$D$876,SMALL(IF(Lookup_PestUse!$B$1:$B$876='Input Data'!$C$12,ROW(Lookup_PestUse!$B$1:$B$876)),ROW(Lookup_PestUse!1624:1624)),1)),"",INDEX(Lookup_PestUse!$A$1:$B$876,SMALL(IF(Lookup_PestUse!$B$1:$B$876='Input Data'!$C$12,ROW(Lookup_PestUse!$B$1:$B$876)),ROW(Lookup_PestUse!1624:1624)),1))</f>
        <v/>
      </c>
    </row>
    <row r="1539" spans="1:1" x14ac:dyDescent="0.2">
      <c r="A1539" s="159" t="str">
        <f t="array" ref="A1539">IF(ISERROR(INDEX(Lookup_PestUse!$A$1:$D$876,SMALL(IF(Lookup_PestUse!$B$1:$B$876='Input Data'!$C$12,ROW(Lookup_PestUse!$B$1:$B$876)),ROW(Lookup_PestUse!1625:1625)),1)),"",INDEX(Lookup_PestUse!$A$1:$B$876,SMALL(IF(Lookup_PestUse!$B$1:$B$876='Input Data'!$C$12,ROW(Lookup_PestUse!$B$1:$B$876)),ROW(Lookup_PestUse!1625:1625)),1))</f>
        <v/>
      </c>
    </row>
    <row r="1540" spans="1:1" x14ac:dyDescent="0.2">
      <c r="A1540" s="159" t="str">
        <f t="array" ref="A1540">IF(ISERROR(INDEX(Lookup_PestUse!$A$1:$D$876,SMALL(IF(Lookup_PestUse!$B$1:$B$876='Input Data'!$C$12,ROW(Lookup_PestUse!$B$1:$B$876)),ROW(Lookup_PestUse!1626:1626)),1)),"",INDEX(Lookup_PestUse!$A$1:$B$876,SMALL(IF(Lookup_PestUse!$B$1:$B$876='Input Data'!$C$12,ROW(Lookup_PestUse!$B$1:$B$876)),ROW(Lookup_PestUse!1626:1626)),1))</f>
        <v/>
      </c>
    </row>
    <row r="1541" spans="1:1" x14ac:dyDescent="0.2">
      <c r="A1541" s="159" t="str">
        <f t="array" ref="A1541">IF(ISERROR(INDEX(Lookup_PestUse!$A$1:$D$876,SMALL(IF(Lookup_PestUse!$B$1:$B$876='Input Data'!$C$12,ROW(Lookup_PestUse!$B$1:$B$876)),ROW(Lookup_PestUse!1627:1627)),1)),"",INDEX(Lookup_PestUse!$A$1:$B$876,SMALL(IF(Lookup_PestUse!$B$1:$B$876='Input Data'!$C$12,ROW(Lookup_PestUse!$B$1:$B$876)),ROW(Lookup_PestUse!1627:1627)),1))</f>
        <v/>
      </c>
    </row>
    <row r="1542" spans="1:1" x14ac:dyDescent="0.2">
      <c r="A1542" s="159" t="str">
        <f t="array" ref="A1542">IF(ISERROR(INDEX(Lookup_PestUse!$A$1:$D$876,SMALL(IF(Lookup_PestUse!$B$1:$B$876='Input Data'!$C$12,ROW(Lookup_PestUse!$B$1:$B$876)),ROW(Lookup_PestUse!1628:1628)),1)),"",INDEX(Lookup_PestUse!$A$1:$B$876,SMALL(IF(Lookup_PestUse!$B$1:$B$876='Input Data'!$C$12,ROW(Lookup_PestUse!$B$1:$B$876)),ROW(Lookup_PestUse!1628:1628)),1))</f>
        <v/>
      </c>
    </row>
    <row r="1543" spans="1:1" x14ac:dyDescent="0.2">
      <c r="A1543" s="159" t="str">
        <f t="array" ref="A1543">IF(ISERROR(INDEX(Lookup_PestUse!$A$1:$D$876,SMALL(IF(Lookup_PestUse!$B$1:$B$876='Input Data'!$C$12,ROW(Lookup_PestUse!$B$1:$B$876)),ROW(Lookup_PestUse!1629:1629)),1)),"",INDEX(Lookup_PestUse!$A$1:$B$876,SMALL(IF(Lookup_PestUse!$B$1:$B$876='Input Data'!$C$12,ROW(Lookup_PestUse!$B$1:$B$876)),ROW(Lookup_PestUse!1629:1629)),1))</f>
        <v/>
      </c>
    </row>
    <row r="1544" spans="1:1" x14ac:dyDescent="0.2">
      <c r="A1544" s="159" t="str">
        <f t="array" ref="A1544">IF(ISERROR(INDEX(Lookup_PestUse!$A$1:$D$876,SMALL(IF(Lookup_PestUse!$B$1:$B$876='Input Data'!$C$12,ROW(Lookup_PestUse!$B$1:$B$876)),ROW(Lookup_PestUse!1630:1630)),1)),"",INDEX(Lookup_PestUse!$A$1:$B$876,SMALL(IF(Lookup_PestUse!$B$1:$B$876='Input Data'!$C$12,ROW(Lookup_PestUse!$B$1:$B$876)),ROW(Lookup_PestUse!1630:1630)),1))</f>
        <v/>
      </c>
    </row>
    <row r="1545" spans="1:1" x14ac:dyDescent="0.2">
      <c r="A1545" s="159" t="str">
        <f t="array" ref="A1545">IF(ISERROR(INDEX(Lookup_PestUse!$A$1:$D$876,SMALL(IF(Lookup_PestUse!$B$1:$B$876='Input Data'!$C$12,ROW(Lookup_PestUse!$B$1:$B$876)),ROW(Lookup_PestUse!1631:1631)),1)),"",INDEX(Lookup_PestUse!$A$1:$B$876,SMALL(IF(Lookup_PestUse!$B$1:$B$876='Input Data'!$C$12,ROW(Lookup_PestUse!$B$1:$B$876)),ROW(Lookup_PestUse!1631:1631)),1))</f>
        <v/>
      </c>
    </row>
    <row r="1546" spans="1:1" x14ac:dyDescent="0.2">
      <c r="A1546" s="159" t="str">
        <f t="array" ref="A1546">IF(ISERROR(INDEX(Lookup_PestUse!$A$1:$D$876,SMALL(IF(Lookup_PestUse!$B$1:$B$876='Input Data'!$C$12,ROW(Lookup_PestUse!$B$1:$B$876)),ROW(Lookup_PestUse!1632:1632)),1)),"",INDEX(Lookup_PestUse!$A$1:$B$876,SMALL(IF(Lookup_PestUse!$B$1:$B$876='Input Data'!$C$12,ROW(Lookup_PestUse!$B$1:$B$876)),ROW(Lookup_PestUse!1632:1632)),1))</f>
        <v/>
      </c>
    </row>
    <row r="1547" spans="1:1" x14ac:dyDescent="0.2">
      <c r="A1547" s="159" t="str">
        <f t="array" ref="A1547">IF(ISERROR(INDEX(Lookup_PestUse!$A$1:$D$876,SMALL(IF(Lookup_PestUse!$B$1:$B$876='Input Data'!$C$12,ROW(Lookup_PestUse!$B$1:$B$876)),ROW(Lookup_PestUse!1633:1633)),1)),"",INDEX(Lookup_PestUse!$A$1:$B$876,SMALL(IF(Lookup_PestUse!$B$1:$B$876='Input Data'!$C$12,ROW(Lookup_PestUse!$B$1:$B$876)),ROW(Lookup_PestUse!1633:1633)),1))</f>
        <v/>
      </c>
    </row>
    <row r="1548" spans="1:1" x14ac:dyDescent="0.2">
      <c r="A1548" s="159" t="str">
        <f t="array" ref="A1548">IF(ISERROR(INDEX(Lookup_PestUse!$A$1:$D$876,SMALL(IF(Lookup_PestUse!$B$1:$B$876='Input Data'!$C$12,ROW(Lookup_PestUse!$B$1:$B$876)),ROW(Lookup_PestUse!1634:1634)),1)),"",INDEX(Lookup_PestUse!$A$1:$B$876,SMALL(IF(Lookup_PestUse!$B$1:$B$876='Input Data'!$C$12,ROW(Lookup_PestUse!$B$1:$B$876)),ROW(Lookup_PestUse!1634:1634)),1))</f>
        <v/>
      </c>
    </row>
    <row r="1549" spans="1:1" x14ac:dyDescent="0.2">
      <c r="A1549" s="159" t="str">
        <f t="array" ref="A1549">IF(ISERROR(INDEX(Lookup_PestUse!$A$1:$D$876,SMALL(IF(Lookup_PestUse!$B$1:$B$876='Input Data'!$C$12,ROW(Lookup_PestUse!$B$1:$B$876)),ROW(Lookup_PestUse!1635:1635)),1)),"",INDEX(Lookup_PestUse!$A$1:$B$876,SMALL(IF(Lookup_PestUse!$B$1:$B$876='Input Data'!$C$12,ROW(Lookup_PestUse!$B$1:$B$876)),ROW(Lookup_PestUse!1635:1635)),1))</f>
        <v/>
      </c>
    </row>
    <row r="1550" spans="1:1" x14ac:dyDescent="0.2">
      <c r="A1550" s="159" t="str">
        <f t="array" ref="A1550">IF(ISERROR(INDEX(Lookup_PestUse!$A$1:$D$876,SMALL(IF(Lookup_PestUse!$B$1:$B$876='Input Data'!$C$12,ROW(Lookup_PestUse!$B$1:$B$876)),ROW(Lookup_PestUse!1636:1636)),1)),"",INDEX(Lookup_PestUse!$A$1:$B$876,SMALL(IF(Lookup_PestUse!$B$1:$B$876='Input Data'!$C$12,ROW(Lookup_PestUse!$B$1:$B$876)),ROW(Lookup_PestUse!1636:1636)),1))</f>
        <v/>
      </c>
    </row>
    <row r="1551" spans="1:1" x14ac:dyDescent="0.2">
      <c r="A1551" s="159" t="str">
        <f t="array" ref="A1551">IF(ISERROR(INDEX(Lookup_PestUse!$A$1:$D$876,SMALL(IF(Lookup_PestUse!$B$1:$B$876='Input Data'!$C$12,ROW(Lookup_PestUse!$B$1:$B$876)),ROW(Lookup_PestUse!1637:1637)),1)),"",INDEX(Lookup_PestUse!$A$1:$B$876,SMALL(IF(Lookup_PestUse!$B$1:$B$876='Input Data'!$C$12,ROW(Lookup_PestUse!$B$1:$B$876)),ROW(Lookup_PestUse!1637:1637)),1))</f>
        <v/>
      </c>
    </row>
    <row r="1552" spans="1:1" x14ac:dyDescent="0.2">
      <c r="A1552" s="159" t="str">
        <f t="array" ref="A1552">IF(ISERROR(INDEX(Lookup_PestUse!$A$1:$D$876,SMALL(IF(Lookup_PestUse!$B$1:$B$876='Input Data'!$C$12,ROW(Lookup_PestUse!$B$1:$B$876)),ROW(Lookup_PestUse!1638:1638)),1)),"",INDEX(Lookup_PestUse!$A$1:$B$876,SMALL(IF(Lookup_PestUse!$B$1:$B$876='Input Data'!$C$12,ROW(Lookup_PestUse!$B$1:$B$876)),ROW(Lookup_PestUse!1638:1638)),1))</f>
        <v/>
      </c>
    </row>
    <row r="1553" spans="1:1" x14ac:dyDescent="0.2">
      <c r="A1553" s="159" t="str">
        <f t="array" ref="A1553">IF(ISERROR(INDEX(Lookup_PestUse!$A$1:$D$876,SMALL(IF(Lookup_PestUse!$B$1:$B$876='Input Data'!$C$12,ROW(Lookup_PestUse!$B$1:$B$876)),ROW(Lookup_PestUse!1639:1639)),1)),"",INDEX(Lookup_PestUse!$A$1:$B$876,SMALL(IF(Lookup_PestUse!$B$1:$B$876='Input Data'!$C$12,ROW(Lookup_PestUse!$B$1:$B$876)),ROW(Lookup_PestUse!1639:1639)),1))</f>
        <v/>
      </c>
    </row>
    <row r="1554" spans="1:1" x14ac:dyDescent="0.2">
      <c r="A1554" s="159" t="str">
        <f t="array" ref="A1554">IF(ISERROR(INDEX(Lookup_PestUse!$A$1:$D$876,SMALL(IF(Lookup_PestUse!$B$1:$B$876='Input Data'!$C$12,ROW(Lookup_PestUse!$B$1:$B$876)),ROW(Lookup_PestUse!1640:1640)),1)),"",INDEX(Lookup_PestUse!$A$1:$B$876,SMALL(IF(Lookup_PestUse!$B$1:$B$876='Input Data'!$C$12,ROW(Lookup_PestUse!$B$1:$B$876)),ROW(Lookup_PestUse!1640:1640)),1))</f>
        <v/>
      </c>
    </row>
    <row r="1555" spans="1:1" x14ac:dyDescent="0.2">
      <c r="A1555" s="159" t="str">
        <f t="array" ref="A1555">IF(ISERROR(INDEX(Lookup_PestUse!$A$1:$D$876,SMALL(IF(Lookup_PestUse!$B$1:$B$876='Input Data'!$C$12,ROW(Lookup_PestUse!$B$1:$B$876)),ROW(Lookup_PestUse!1641:1641)),1)),"",INDEX(Lookup_PestUse!$A$1:$B$876,SMALL(IF(Lookup_PestUse!$B$1:$B$876='Input Data'!$C$12,ROW(Lookup_PestUse!$B$1:$B$876)),ROW(Lookup_PestUse!1641:1641)),1))</f>
        <v/>
      </c>
    </row>
    <row r="1556" spans="1:1" x14ac:dyDescent="0.2">
      <c r="A1556" s="159" t="str">
        <f t="array" ref="A1556">IF(ISERROR(INDEX(Lookup_PestUse!$A$1:$D$876,SMALL(IF(Lookup_PestUse!$B$1:$B$876='Input Data'!$C$12,ROW(Lookup_PestUse!$B$1:$B$876)),ROW(Lookup_PestUse!1642:1642)),1)),"",INDEX(Lookup_PestUse!$A$1:$B$876,SMALL(IF(Lookup_PestUse!$B$1:$B$876='Input Data'!$C$12,ROW(Lookup_PestUse!$B$1:$B$876)),ROW(Lookup_PestUse!1642:1642)),1))</f>
        <v/>
      </c>
    </row>
    <row r="1557" spans="1:1" x14ac:dyDescent="0.2">
      <c r="A1557" s="159" t="str">
        <f t="array" ref="A1557">IF(ISERROR(INDEX(Lookup_PestUse!$A$1:$D$876,SMALL(IF(Lookup_PestUse!$B$1:$B$876='Input Data'!$C$12,ROW(Lookup_PestUse!$B$1:$B$876)),ROW(Lookup_PestUse!1643:1643)),1)),"",INDEX(Lookup_PestUse!$A$1:$B$876,SMALL(IF(Lookup_PestUse!$B$1:$B$876='Input Data'!$C$12,ROW(Lookup_PestUse!$B$1:$B$876)),ROW(Lookup_PestUse!1643:1643)),1))</f>
        <v/>
      </c>
    </row>
    <row r="1558" spans="1:1" x14ac:dyDescent="0.2">
      <c r="A1558" s="159" t="str">
        <f t="array" ref="A1558">IF(ISERROR(INDEX(Lookup_PestUse!$A$1:$D$876,SMALL(IF(Lookup_PestUse!$B$1:$B$876='Input Data'!$C$12,ROW(Lookup_PestUse!$B$1:$B$876)),ROW(Lookup_PestUse!1644:1644)),1)),"",INDEX(Lookup_PestUse!$A$1:$B$876,SMALL(IF(Lookup_PestUse!$B$1:$B$876='Input Data'!$C$12,ROW(Lookup_PestUse!$B$1:$B$876)),ROW(Lookup_PestUse!1644:1644)),1))</f>
        <v/>
      </c>
    </row>
    <row r="1559" spans="1:1" x14ac:dyDescent="0.2">
      <c r="A1559" s="159" t="str">
        <f t="array" ref="A1559">IF(ISERROR(INDEX(Lookup_PestUse!$A$1:$D$876,SMALL(IF(Lookup_PestUse!$B$1:$B$876='Input Data'!$C$12,ROW(Lookup_PestUse!$B$1:$B$876)),ROW(Lookup_PestUse!1645:1645)),1)),"",INDEX(Lookup_PestUse!$A$1:$B$876,SMALL(IF(Lookup_PestUse!$B$1:$B$876='Input Data'!$C$12,ROW(Lookup_PestUse!$B$1:$B$876)),ROW(Lookup_PestUse!1645:1645)),1))</f>
        <v/>
      </c>
    </row>
    <row r="1560" spans="1:1" x14ac:dyDescent="0.2">
      <c r="A1560" s="159" t="str">
        <f t="array" ref="A1560">IF(ISERROR(INDEX(Lookup_PestUse!$A$1:$D$876,SMALL(IF(Lookup_PestUse!$B$1:$B$876='Input Data'!$C$12,ROW(Lookup_PestUse!$B$1:$B$876)),ROW(Lookup_PestUse!1646:1646)),1)),"",INDEX(Lookup_PestUse!$A$1:$B$876,SMALL(IF(Lookup_PestUse!$B$1:$B$876='Input Data'!$C$12,ROW(Lookup_PestUse!$B$1:$B$876)),ROW(Lookup_PestUse!1646:1646)),1))</f>
        <v/>
      </c>
    </row>
    <row r="1561" spans="1:1" x14ac:dyDescent="0.2">
      <c r="A1561" s="159" t="str">
        <f t="array" ref="A1561">IF(ISERROR(INDEX(Lookup_PestUse!$A$1:$D$876,SMALL(IF(Lookup_PestUse!$B$1:$B$876='Input Data'!$C$12,ROW(Lookup_PestUse!$B$1:$B$876)),ROW(Lookup_PestUse!1647:1647)),1)),"",INDEX(Lookup_PestUse!$A$1:$B$876,SMALL(IF(Lookup_PestUse!$B$1:$B$876='Input Data'!$C$12,ROW(Lookup_PestUse!$B$1:$B$876)),ROW(Lookup_PestUse!1647:1647)),1))</f>
        <v/>
      </c>
    </row>
    <row r="1562" spans="1:1" x14ac:dyDescent="0.2">
      <c r="A1562" s="159" t="str">
        <f t="array" ref="A1562">IF(ISERROR(INDEX(Lookup_PestUse!$A$1:$D$876,SMALL(IF(Lookup_PestUse!$B$1:$B$876='Input Data'!$C$12,ROW(Lookup_PestUse!$B$1:$B$876)),ROW(Lookup_PestUse!1648:1648)),1)),"",INDEX(Lookup_PestUse!$A$1:$B$876,SMALL(IF(Lookup_PestUse!$B$1:$B$876='Input Data'!$C$12,ROW(Lookup_PestUse!$B$1:$B$876)),ROW(Lookup_PestUse!1648:1648)),1))</f>
        <v/>
      </c>
    </row>
    <row r="1563" spans="1:1" x14ac:dyDescent="0.2">
      <c r="A1563" s="159" t="str">
        <f t="array" ref="A1563">IF(ISERROR(INDEX(Lookup_PestUse!$A$1:$D$876,SMALL(IF(Lookup_PestUse!$B$1:$B$876='Input Data'!$C$12,ROW(Lookup_PestUse!$B$1:$B$876)),ROW(Lookup_PestUse!1649:1649)),1)),"",INDEX(Lookup_PestUse!$A$1:$B$876,SMALL(IF(Lookup_PestUse!$B$1:$B$876='Input Data'!$C$12,ROW(Lookup_PestUse!$B$1:$B$876)),ROW(Lookup_PestUse!1649:1649)),1))</f>
        <v/>
      </c>
    </row>
    <row r="1564" spans="1:1" x14ac:dyDescent="0.2">
      <c r="A1564" s="159" t="str">
        <f t="array" ref="A1564">IF(ISERROR(INDEX(Lookup_PestUse!$A$1:$D$876,SMALL(IF(Lookup_PestUse!$B$1:$B$876='Input Data'!$C$12,ROW(Lookup_PestUse!$B$1:$B$876)),ROW(Lookup_PestUse!1650:1650)),1)),"",INDEX(Lookup_PestUse!$A$1:$B$876,SMALL(IF(Lookup_PestUse!$B$1:$B$876='Input Data'!$C$12,ROW(Lookup_PestUse!$B$1:$B$876)),ROW(Lookup_PestUse!1650:1650)),1))</f>
        <v/>
      </c>
    </row>
    <row r="1565" spans="1:1" x14ac:dyDescent="0.2">
      <c r="A1565" s="159" t="str">
        <f t="array" ref="A1565">IF(ISERROR(INDEX(Lookup_PestUse!$A$1:$D$876,SMALL(IF(Lookup_PestUse!$B$1:$B$876='Input Data'!$C$12,ROW(Lookup_PestUse!$B$1:$B$876)),ROW(Lookup_PestUse!1651:1651)),1)),"",INDEX(Lookup_PestUse!$A$1:$B$876,SMALL(IF(Lookup_PestUse!$B$1:$B$876='Input Data'!$C$12,ROW(Lookup_PestUse!$B$1:$B$876)),ROW(Lookup_PestUse!1651:1651)),1))</f>
        <v/>
      </c>
    </row>
    <row r="1566" spans="1:1" x14ac:dyDescent="0.2">
      <c r="A1566" s="159" t="str">
        <f t="array" ref="A1566">IF(ISERROR(INDEX(Lookup_PestUse!$A$1:$D$876,SMALL(IF(Lookup_PestUse!$B$1:$B$876='Input Data'!$C$12,ROW(Lookup_PestUse!$B$1:$B$876)),ROW(Lookup_PestUse!1652:1652)),1)),"",INDEX(Lookup_PestUse!$A$1:$B$876,SMALL(IF(Lookup_PestUse!$B$1:$B$876='Input Data'!$C$12,ROW(Lookup_PestUse!$B$1:$B$876)),ROW(Lookup_PestUse!1652:1652)),1))</f>
        <v/>
      </c>
    </row>
    <row r="1567" spans="1:1" x14ac:dyDescent="0.2">
      <c r="A1567" s="159" t="str">
        <f t="array" ref="A1567">IF(ISERROR(INDEX(Lookup_PestUse!$A$1:$D$876,SMALL(IF(Lookup_PestUse!$B$1:$B$876='Input Data'!$C$12,ROW(Lookup_PestUse!$B$1:$B$876)),ROW(Lookup_PestUse!1653:1653)),1)),"",INDEX(Lookup_PestUse!$A$1:$B$876,SMALL(IF(Lookup_PestUse!$B$1:$B$876='Input Data'!$C$12,ROW(Lookup_PestUse!$B$1:$B$876)),ROW(Lookup_PestUse!1653:1653)),1))</f>
        <v/>
      </c>
    </row>
    <row r="1568" spans="1:1" x14ac:dyDescent="0.2">
      <c r="A1568" s="159" t="str">
        <f t="array" ref="A1568">IF(ISERROR(INDEX(Lookup_PestUse!$A$1:$D$876,SMALL(IF(Lookup_PestUse!$B$1:$B$876='Input Data'!$C$12,ROW(Lookup_PestUse!$B$1:$B$876)),ROW(Lookup_PestUse!1654:1654)),1)),"",INDEX(Lookup_PestUse!$A$1:$B$876,SMALL(IF(Lookup_PestUse!$B$1:$B$876='Input Data'!$C$12,ROW(Lookup_PestUse!$B$1:$B$876)),ROW(Lookup_PestUse!1654:1654)),1))</f>
        <v/>
      </c>
    </row>
    <row r="1569" spans="1:1" x14ac:dyDescent="0.2">
      <c r="A1569" s="159" t="str">
        <f t="array" ref="A1569">IF(ISERROR(INDEX(Lookup_PestUse!$A$1:$D$876,SMALL(IF(Lookup_PestUse!$B$1:$B$876='Input Data'!$C$12,ROW(Lookup_PestUse!$B$1:$B$876)),ROW(Lookup_PestUse!1655:1655)),1)),"",INDEX(Lookup_PestUse!$A$1:$B$876,SMALL(IF(Lookup_PestUse!$B$1:$B$876='Input Data'!$C$12,ROW(Lookup_PestUse!$B$1:$B$876)),ROW(Lookup_PestUse!1655:1655)),1))</f>
        <v/>
      </c>
    </row>
    <row r="1570" spans="1:1" x14ac:dyDescent="0.2">
      <c r="A1570" s="159" t="str">
        <f t="array" ref="A1570">IF(ISERROR(INDEX(Lookup_PestUse!$A$1:$D$876,SMALL(IF(Lookup_PestUse!$B$1:$B$876='Input Data'!$C$12,ROW(Lookup_PestUse!$B$1:$B$876)),ROW(Lookup_PestUse!1656:1656)),1)),"",INDEX(Lookup_PestUse!$A$1:$B$876,SMALL(IF(Lookup_PestUse!$B$1:$B$876='Input Data'!$C$12,ROW(Lookup_PestUse!$B$1:$B$876)),ROW(Lookup_PestUse!1656:1656)),1))</f>
        <v/>
      </c>
    </row>
    <row r="1571" spans="1:1" x14ac:dyDescent="0.2">
      <c r="A1571" s="159" t="str">
        <f t="array" ref="A1571">IF(ISERROR(INDEX(Lookup_PestUse!$A$1:$D$876,SMALL(IF(Lookup_PestUse!$B$1:$B$876='Input Data'!$C$12,ROW(Lookup_PestUse!$B$1:$B$876)),ROW(Lookup_PestUse!1657:1657)),1)),"",INDEX(Lookup_PestUse!$A$1:$B$876,SMALL(IF(Lookup_PestUse!$B$1:$B$876='Input Data'!$C$12,ROW(Lookup_PestUse!$B$1:$B$876)),ROW(Lookup_PestUse!1657:1657)),1))</f>
        <v/>
      </c>
    </row>
    <row r="1572" spans="1:1" x14ac:dyDescent="0.2">
      <c r="A1572" s="159" t="str">
        <f t="array" ref="A1572">IF(ISERROR(INDEX(Lookup_PestUse!$A$1:$D$876,SMALL(IF(Lookup_PestUse!$B$1:$B$876='Input Data'!$C$12,ROW(Lookup_PestUse!$B$1:$B$876)),ROW(Lookup_PestUse!1658:1658)),1)),"",INDEX(Lookup_PestUse!$A$1:$B$876,SMALL(IF(Lookup_PestUse!$B$1:$B$876='Input Data'!$C$12,ROW(Lookup_PestUse!$B$1:$B$876)),ROW(Lookup_PestUse!1658:1658)),1))</f>
        <v/>
      </c>
    </row>
    <row r="1573" spans="1:1" x14ac:dyDescent="0.2">
      <c r="A1573" s="159" t="str">
        <f t="array" ref="A1573">IF(ISERROR(INDEX(Lookup_PestUse!$A$1:$D$876,SMALL(IF(Lookup_PestUse!$B$1:$B$876='Input Data'!$C$12,ROW(Lookup_PestUse!$B$1:$B$876)),ROW(Lookup_PestUse!1659:1659)),1)),"",INDEX(Lookup_PestUse!$A$1:$B$876,SMALL(IF(Lookup_PestUse!$B$1:$B$876='Input Data'!$C$12,ROW(Lookup_PestUse!$B$1:$B$876)),ROW(Lookup_PestUse!1659:1659)),1))</f>
        <v/>
      </c>
    </row>
    <row r="1574" spans="1:1" x14ac:dyDescent="0.2">
      <c r="A1574" s="159" t="str">
        <f t="array" ref="A1574">IF(ISERROR(INDEX(Lookup_PestUse!$A$1:$D$876,SMALL(IF(Lookup_PestUse!$B$1:$B$876='Input Data'!$C$12,ROW(Lookup_PestUse!$B$1:$B$876)),ROW(Lookup_PestUse!1660:1660)),1)),"",INDEX(Lookup_PestUse!$A$1:$B$876,SMALL(IF(Lookup_PestUse!$B$1:$B$876='Input Data'!$C$12,ROW(Lookup_PestUse!$B$1:$B$876)),ROW(Lookup_PestUse!1660:1660)),1))</f>
        <v/>
      </c>
    </row>
    <row r="1575" spans="1:1" x14ac:dyDescent="0.2">
      <c r="A1575" s="159" t="str">
        <f t="array" ref="A1575">IF(ISERROR(INDEX(Lookup_PestUse!$A$1:$D$876,SMALL(IF(Lookup_PestUse!$B$1:$B$876='Input Data'!$C$12,ROW(Lookup_PestUse!$B$1:$B$876)),ROW(Lookup_PestUse!1661:1661)),1)),"",INDEX(Lookup_PestUse!$A$1:$B$876,SMALL(IF(Lookup_PestUse!$B$1:$B$876='Input Data'!$C$12,ROW(Lookup_PestUse!$B$1:$B$876)),ROW(Lookup_PestUse!1661:1661)),1))</f>
        <v/>
      </c>
    </row>
    <row r="1576" spans="1:1" x14ac:dyDescent="0.2">
      <c r="A1576" s="159" t="str">
        <f t="array" ref="A1576">IF(ISERROR(INDEX(Lookup_PestUse!$A$1:$D$876,SMALL(IF(Lookup_PestUse!$B$1:$B$876='Input Data'!$C$12,ROW(Lookup_PestUse!$B$1:$B$876)),ROW(Lookup_PestUse!1662:1662)),1)),"",INDEX(Lookup_PestUse!$A$1:$B$876,SMALL(IF(Lookup_PestUse!$B$1:$B$876='Input Data'!$C$12,ROW(Lookup_PestUse!$B$1:$B$876)),ROW(Lookup_PestUse!1662:1662)),1))</f>
        <v/>
      </c>
    </row>
    <row r="1577" spans="1:1" x14ac:dyDescent="0.2">
      <c r="A1577" s="159" t="str">
        <f t="array" ref="A1577">IF(ISERROR(INDEX(Lookup_PestUse!$A$1:$D$876,SMALL(IF(Lookup_PestUse!$B$1:$B$876='Input Data'!$C$12,ROW(Lookup_PestUse!$B$1:$B$876)),ROW(Lookup_PestUse!1663:1663)),1)),"",INDEX(Lookup_PestUse!$A$1:$B$876,SMALL(IF(Lookup_PestUse!$B$1:$B$876='Input Data'!$C$12,ROW(Lookup_PestUse!$B$1:$B$876)),ROW(Lookup_PestUse!1663:1663)),1))</f>
        <v/>
      </c>
    </row>
    <row r="1578" spans="1:1" x14ac:dyDescent="0.2">
      <c r="A1578" s="159" t="str">
        <f t="array" ref="A1578">IF(ISERROR(INDEX(Lookup_PestUse!$A$1:$D$876,SMALL(IF(Lookup_PestUse!$B$1:$B$876='Input Data'!$C$12,ROW(Lookup_PestUse!$B$1:$B$876)),ROW(Lookup_PestUse!1664:1664)),1)),"",INDEX(Lookup_PestUse!$A$1:$B$876,SMALL(IF(Lookup_PestUse!$B$1:$B$876='Input Data'!$C$12,ROW(Lookup_PestUse!$B$1:$B$876)),ROW(Lookup_PestUse!1664:1664)),1))</f>
        <v/>
      </c>
    </row>
    <row r="1579" spans="1:1" x14ac:dyDescent="0.2">
      <c r="A1579" s="159" t="str">
        <f t="array" ref="A1579">IF(ISERROR(INDEX(Lookup_PestUse!$A$1:$D$876,SMALL(IF(Lookup_PestUse!$B$1:$B$876='Input Data'!$C$12,ROW(Lookup_PestUse!$B$1:$B$876)),ROW(Lookup_PestUse!1665:1665)),1)),"",INDEX(Lookup_PestUse!$A$1:$B$876,SMALL(IF(Lookup_PestUse!$B$1:$B$876='Input Data'!$C$12,ROW(Lookup_PestUse!$B$1:$B$876)),ROW(Lookup_PestUse!1665:1665)),1))</f>
        <v/>
      </c>
    </row>
    <row r="1580" spans="1:1" x14ac:dyDescent="0.2">
      <c r="A1580" s="159" t="str">
        <f t="array" ref="A1580">IF(ISERROR(INDEX(Lookup_PestUse!$A$1:$D$876,SMALL(IF(Lookup_PestUse!$B$1:$B$876='Input Data'!$C$12,ROW(Lookup_PestUse!$B$1:$B$876)),ROW(Lookup_PestUse!1666:1666)),1)),"",INDEX(Lookup_PestUse!$A$1:$B$876,SMALL(IF(Lookup_PestUse!$B$1:$B$876='Input Data'!$C$12,ROW(Lookup_PestUse!$B$1:$B$876)),ROW(Lookup_PestUse!1666:1666)),1))</f>
        <v/>
      </c>
    </row>
    <row r="1581" spans="1:1" x14ac:dyDescent="0.2">
      <c r="A1581" s="159" t="str">
        <f t="array" ref="A1581">IF(ISERROR(INDEX(Lookup_PestUse!$A$1:$D$876,SMALL(IF(Lookup_PestUse!$B$1:$B$876='Input Data'!$C$12,ROW(Lookup_PestUse!$B$1:$B$876)),ROW(Lookup_PestUse!1667:1667)),1)),"",INDEX(Lookup_PestUse!$A$1:$B$876,SMALL(IF(Lookup_PestUse!$B$1:$B$876='Input Data'!$C$12,ROW(Lookup_PestUse!$B$1:$B$876)),ROW(Lookup_PestUse!1667:1667)),1))</f>
        <v/>
      </c>
    </row>
    <row r="1582" spans="1:1" x14ac:dyDescent="0.2">
      <c r="A1582" s="159" t="str">
        <f t="array" ref="A1582">IF(ISERROR(INDEX(Lookup_PestUse!$A$1:$D$876,SMALL(IF(Lookup_PestUse!$B$1:$B$876='Input Data'!$C$12,ROW(Lookup_PestUse!$B$1:$B$876)),ROW(Lookup_PestUse!1668:1668)),1)),"",INDEX(Lookup_PestUse!$A$1:$B$876,SMALL(IF(Lookup_PestUse!$B$1:$B$876='Input Data'!$C$12,ROW(Lookup_PestUse!$B$1:$B$876)),ROW(Lookup_PestUse!1668:1668)),1))</f>
        <v/>
      </c>
    </row>
    <row r="1583" spans="1:1" x14ac:dyDescent="0.2">
      <c r="A1583" s="159" t="str">
        <f t="array" ref="A1583">IF(ISERROR(INDEX(Lookup_PestUse!$A$1:$D$876,SMALL(IF(Lookup_PestUse!$B$1:$B$876='Input Data'!$C$12,ROW(Lookup_PestUse!$B$1:$B$876)),ROW(Lookup_PestUse!1669:1669)),1)),"",INDEX(Lookup_PestUse!$A$1:$B$876,SMALL(IF(Lookup_PestUse!$B$1:$B$876='Input Data'!$C$12,ROW(Lookup_PestUse!$B$1:$B$876)),ROW(Lookup_PestUse!1669:1669)),1))</f>
        <v/>
      </c>
    </row>
    <row r="1584" spans="1:1" x14ac:dyDescent="0.2">
      <c r="A1584" s="159" t="str">
        <f t="array" ref="A1584">IF(ISERROR(INDEX(Lookup_PestUse!$A$1:$D$876,SMALL(IF(Lookup_PestUse!$B$1:$B$876='Input Data'!$C$12,ROW(Lookup_PestUse!$B$1:$B$876)),ROW(Lookup_PestUse!1670:1670)),1)),"",INDEX(Lookup_PestUse!$A$1:$B$876,SMALL(IF(Lookup_PestUse!$B$1:$B$876='Input Data'!$C$12,ROW(Lookup_PestUse!$B$1:$B$876)),ROW(Lookup_PestUse!1670:1670)),1))</f>
        <v/>
      </c>
    </row>
    <row r="1585" spans="1:1" x14ac:dyDescent="0.2">
      <c r="A1585" s="159" t="str">
        <f t="array" ref="A1585">IF(ISERROR(INDEX(Lookup_PestUse!$A$1:$D$876,SMALL(IF(Lookup_PestUse!$B$1:$B$876='Input Data'!$C$12,ROW(Lookup_PestUse!$B$1:$B$876)),ROW(Lookup_PestUse!1671:1671)),1)),"",INDEX(Lookup_PestUse!$A$1:$B$876,SMALL(IF(Lookup_PestUse!$B$1:$B$876='Input Data'!$C$12,ROW(Lookup_PestUse!$B$1:$B$876)),ROW(Lookup_PestUse!1671:1671)),1))</f>
        <v/>
      </c>
    </row>
  </sheetData>
  <sheetProtection sheet="1" sort="0"/>
  <sortState xmlns:xlrd2="http://schemas.microsoft.com/office/spreadsheetml/2017/richdata2" ref="M3:AJ13">
    <sortCondition ref="AJ3"/>
  </sortState>
  <mergeCells count="5">
    <mergeCell ref="A1:C1"/>
    <mergeCell ref="D1:E1"/>
    <mergeCell ref="G1:K1"/>
    <mergeCell ref="M1:V1"/>
    <mergeCell ref="X1:AO1"/>
  </mergeCells>
  <conditionalFormatting sqref="B2:B1048576">
    <cfRule type="dataBar" priority="2">
      <dataBar>
        <cfvo type="min"/>
        <cfvo type="max"/>
        <color rgb="FF63C384"/>
      </dataBar>
      <extLst>
        <ext xmlns:x14="http://schemas.microsoft.com/office/spreadsheetml/2009/9/main" uri="{B025F937-C7B1-47D3-B67F-A62EFF666E3E}">
          <x14:id>{A3E709E0-2660-480E-A271-45CA6B86D03F}</x14:id>
        </ext>
      </extLst>
    </cfRule>
  </conditionalFormatting>
  <conditionalFormatting sqref="R15:W1048576 R2:W2 U3:W14 R3:S14">
    <cfRule type="dataBar" priority="16">
      <dataBar>
        <cfvo type="min"/>
        <cfvo type="max"/>
        <color rgb="FF63C384"/>
      </dataBar>
      <extLst>
        <ext xmlns:x14="http://schemas.microsoft.com/office/spreadsheetml/2009/9/main" uri="{B025F937-C7B1-47D3-B67F-A62EFF666E3E}">
          <x14:id>{8D15673E-AB23-45F9-8381-E035EFF576D0}</x14:id>
        </ext>
      </extLst>
    </cfRule>
  </conditionalFormatting>
  <conditionalFormatting sqref="A3:A1585">
    <cfRule type="dataBar" priority="26">
      <dataBar>
        <cfvo type="min"/>
        <cfvo type="max"/>
        <color rgb="FF63C384"/>
      </dataBar>
      <extLst>
        <ext xmlns:x14="http://schemas.microsoft.com/office/spreadsheetml/2009/9/main" uri="{B025F937-C7B1-47D3-B67F-A62EFF666E3E}">
          <x14:id>{01C1B2F2-2073-42A3-B050-406F91042C53}</x14:id>
        </ext>
      </extLst>
    </cfRule>
  </conditionalFormatting>
  <conditionalFormatting sqref="C3:C266">
    <cfRule type="dataBar" priority="28">
      <dataBar>
        <cfvo type="min"/>
        <cfvo type="max"/>
        <color rgb="FFFF555A"/>
      </dataBar>
      <extLst>
        <ext xmlns:x14="http://schemas.microsoft.com/office/spreadsheetml/2009/9/main" uri="{B025F937-C7B1-47D3-B67F-A62EFF666E3E}">
          <x14:id>{9435B4C2-35E2-43A5-8E89-708847E4CA7E}</x14:id>
        </ext>
      </extLst>
    </cfRule>
  </conditionalFormatting>
  <conditionalFormatting sqref="B3:B266">
    <cfRule type="dataBar" priority="33">
      <dataBar>
        <cfvo type="min"/>
        <cfvo type="max"/>
        <color rgb="FF638EC6"/>
      </dataBar>
      <extLst>
        <ext xmlns:x14="http://schemas.microsoft.com/office/spreadsheetml/2009/9/main" uri="{B025F937-C7B1-47D3-B67F-A62EFF666E3E}">
          <x14:id>{6932F382-0599-4AB0-BBA8-BF4F77BED182}</x14:id>
        </ext>
      </extLst>
    </cfRule>
  </conditionalFormatting>
  <pageMargins left="0.7" right="0.7" top="0.75" bottom="0.75" header="0.3" footer="0.3"/>
  <pageSetup paperSize="9" orientation="portrait" r:id="rId1"/>
  <ignoredErrors>
    <ignoredError sqref="H3:H4 J4" formula="1"/>
  </ignoredErrors>
  <extLst>
    <ext xmlns:x14="http://schemas.microsoft.com/office/spreadsheetml/2009/9/main" uri="{78C0D931-6437-407d-A8EE-F0AAD7539E65}">
      <x14:conditionalFormattings>
        <x14:conditionalFormatting xmlns:xm="http://schemas.microsoft.com/office/excel/2006/main">
          <x14:cfRule type="dataBar" id="{A3E709E0-2660-480E-A271-45CA6B86D03F}">
            <x14:dataBar minLength="0" maxLength="100" border="1" negativeBarBorderColorSameAsPositive="0">
              <x14:cfvo type="autoMin"/>
              <x14:cfvo type="autoMax"/>
              <x14:borderColor rgb="FF63C384"/>
              <x14:negativeFillColor rgb="FFFF0000"/>
              <x14:negativeBorderColor rgb="FFFF0000"/>
              <x14:axisColor rgb="FF000000"/>
            </x14:dataBar>
          </x14:cfRule>
          <xm:sqref>B2:B1048576</xm:sqref>
        </x14:conditionalFormatting>
        <x14:conditionalFormatting xmlns:xm="http://schemas.microsoft.com/office/excel/2006/main">
          <x14:cfRule type="dataBar" id="{8D15673E-AB23-45F9-8381-E035EFF576D0}">
            <x14:dataBar minLength="0" maxLength="100" border="1" negativeBarBorderColorSameAsPositive="0">
              <x14:cfvo type="autoMin"/>
              <x14:cfvo type="autoMax"/>
              <x14:borderColor rgb="FF63C384"/>
              <x14:negativeFillColor rgb="FFFF0000"/>
              <x14:negativeBorderColor rgb="FFFF0000"/>
              <x14:axisColor rgb="FF000000"/>
            </x14:dataBar>
          </x14:cfRule>
          <xm:sqref>R15:W1048576 R2:W2 U3:W14 R3:S14</xm:sqref>
        </x14:conditionalFormatting>
        <x14:conditionalFormatting xmlns:xm="http://schemas.microsoft.com/office/excel/2006/main">
          <x14:cfRule type="dataBar" id="{01C1B2F2-2073-42A3-B050-406F91042C53}">
            <x14:dataBar minLength="0" maxLength="100" border="1" negativeBarBorderColorSameAsPositive="0">
              <x14:cfvo type="autoMin"/>
              <x14:cfvo type="autoMax"/>
              <x14:borderColor rgb="FF63C384"/>
              <x14:negativeFillColor rgb="FFFF0000"/>
              <x14:negativeBorderColor rgb="FFFF0000"/>
              <x14:axisColor rgb="FF000000"/>
            </x14:dataBar>
          </x14:cfRule>
          <xm:sqref>A3:A1585</xm:sqref>
        </x14:conditionalFormatting>
        <x14:conditionalFormatting xmlns:xm="http://schemas.microsoft.com/office/excel/2006/main">
          <x14:cfRule type="dataBar" id="{9435B4C2-35E2-43A5-8E89-708847E4CA7E}">
            <x14:dataBar minLength="0" maxLength="100" border="1" negativeBarBorderColorSameAsPositive="0">
              <x14:cfvo type="autoMin"/>
              <x14:cfvo type="autoMax"/>
              <x14:borderColor rgb="FFFF555A"/>
              <x14:negativeFillColor rgb="FFFF0000"/>
              <x14:negativeBorderColor rgb="FFFF0000"/>
              <x14:axisColor rgb="FF000000"/>
            </x14:dataBar>
          </x14:cfRule>
          <xm:sqref>C3:C266</xm:sqref>
        </x14:conditionalFormatting>
        <x14:conditionalFormatting xmlns:xm="http://schemas.microsoft.com/office/excel/2006/main">
          <x14:cfRule type="dataBar" id="{6932F382-0599-4AB0-BBA8-BF4F77BED182}">
            <x14:dataBar minLength="0" maxLength="100" border="1" negativeBarBorderColorSameAsPositive="0">
              <x14:cfvo type="autoMin"/>
              <x14:cfvo type="autoMax"/>
              <x14:borderColor rgb="FF638EC6"/>
              <x14:negativeFillColor rgb="FFFF0000"/>
              <x14:negativeBorderColor rgb="FFFF0000"/>
              <x14:axisColor rgb="FF000000"/>
            </x14:dataBar>
          </x14:cfRule>
          <xm:sqref>B3:B266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128AB-D648-4D69-9208-2722F3507EA3}">
  <sheetPr codeName="Sheet14"/>
  <dimension ref="A1:E11"/>
  <sheetViews>
    <sheetView showGridLines="0" workbookViewId="0">
      <selection activeCell="J7" sqref="J7"/>
    </sheetView>
  </sheetViews>
  <sheetFormatPr defaultRowHeight="15" customHeight="1" x14ac:dyDescent="0.2"/>
  <cols>
    <col min="1" max="1" width="14.140625" style="54" customWidth="1"/>
    <col min="2" max="2" width="27.28515625" style="5" bestFit="1" customWidth="1"/>
    <col min="3" max="3" width="19.140625" style="5" customWidth="1"/>
    <col min="4" max="4" width="18.5703125" style="77" customWidth="1"/>
    <col min="5" max="5" width="12.85546875" style="1" customWidth="1"/>
    <col min="6" max="16384" width="9.140625" style="1"/>
  </cols>
  <sheetData>
    <row r="1" spans="1:5" ht="15" customHeight="1" x14ac:dyDescent="0.2">
      <c r="A1" s="65" t="s">
        <v>1413</v>
      </c>
      <c r="B1" s="64" t="s">
        <v>1406</v>
      </c>
      <c r="C1" s="64" t="s">
        <v>1405</v>
      </c>
      <c r="D1" s="75" t="s">
        <v>1552</v>
      </c>
      <c r="E1" s="81" t="s">
        <v>1553</v>
      </c>
    </row>
    <row r="2" spans="1:5" ht="15" customHeight="1" x14ac:dyDescent="0.2">
      <c r="A2" s="61">
        <v>1</v>
      </c>
      <c r="B2" s="62" t="str">
        <f>VLOOKUP(A2,'Pesticide Data'!$X$3:$AD$13,6,FALSE)</f>
        <v>prochloraz</v>
      </c>
      <c r="C2" s="62" t="str">
        <f>VLOOKUP(B2,'Pesticide Data'!$A$2:$C$23,3,FALSE)</f>
        <v>Fungicides</v>
      </c>
      <c r="D2" s="76">
        <f>VLOOKUP(A2,'Pesticide Data'!$X$3:$AC$13,5,FALSE)</f>
        <v>9.6922329895623688E-2</v>
      </c>
      <c r="E2" s="76">
        <f>VLOOKUP(A2,'Pesticide Data'!$X$3:$AC$13,4,FALSE)</f>
        <v>5.2733299817638364E-2</v>
      </c>
    </row>
    <row r="3" spans="1:5" ht="15" customHeight="1" x14ac:dyDescent="0.2">
      <c r="A3" s="61">
        <v>2</v>
      </c>
      <c r="B3" s="62" t="str">
        <f>VLOOKUP(A3,'Pesticide Data'!$X$3:$AD$13,6,FALSE)</f>
        <v>indoxacarb</v>
      </c>
      <c r="C3" s="62" t="str">
        <f>VLOOKUP(B3,'Pesticide Data'!$A$2:$C$23,3,FALSE)</f>
        <v>Insecticides</v>
      </c>
      <c r="D3" s="76">
        <f>VLOOKUP(A3,'Pesticide Data'!$X$3:$AC$13,5,FALSE)</f>
        <v>1.0769147766180407E-2</v>
      </c>
      <c r="E3" s="76">
        <f>VLOOKUP(A3,'Pesticide Data'!$X$3:$AC$13,4,FALSE)</f>
        <v>2.3731747949746213E-3</v>
      </c>
    </row>
    <row r="4" spans="1:5" ht="15" customHeight="1" x14ac:dyDescent="0.2">
      <c r="A4" s="61">
        <v>3</v>
      </c>
      <c r="B4" s="62" t="str">
        <f>VLOOKUP(A4,'Pesticide Data'!$X$3:$AD$13,6,FALSE)</f>
        <v>thiram</v>
      </c>
      <c r="C4" s="62" t="str">
        <f>VLOOKUP(B4,'Pesticide Data'!$A$2:$C$23,3,FALSE)</f>
        <v>Fungicides</v>
      </c>
      <c r="D4" s="76">
        <f>VLOOKUP(A4,'Pesticide Data'!$X$3:$AC$13,5,FALSE)</f>
        <v>4.4422734535494177E-3</v>
      </c>
      <c r="E4" s="76">
        <f>VLOOKUP(A4,'Pesticide Data'!$X$3:$AC$13,4,FALSE)</f>
        <v>7.5918382620411527E-3</v>
      </c>
    </row>
    <row r="5" spans="1:5" ht="15" customHeight="1" x14ac:dyDescent="0.2">
      <c r="A5" s="61">
        <v>4</v>
      </c>
      <c r="B5" s="62" t="str">
        <f>VLOOKUP(A5,'Pesticide Data'!$X$3:$AD$13,6,FALSE)</f>
        <v>chlorpyrifos</v>
      </c>
      <c r="C5" s="62" t="str">
        <f>VLOOKUP(B5,'Pesticide Data'!$A$2:$C$23,3,FALSE)</f>
        <v>Insecticides</v>
      </c>
      <c r="D5" s="76">
        <f>VLOOKUP(A5,'Pesticide Data'!$X$3:$AC$13,5,FALSE)</f>
        <v>3.9486875142661498E-3</v>
      </c>
      <c r="E5" s="76">
        <f>VLOOKUP(A5,'Pesticide Data'!$X$3:$AC$13,4,FALSE)</f>
        <v>7.4916381665824435E-4</v>
      </c>
    </row>
    <row r="6" spans="1:5" ht="15" customHeight="1" x14ac:dyDescent="0.2">
      <c r="A6" s="61">
        <v>5</v>
      </c>
      <c r="B6" s="62" t="str">
        <f>VLOOKUP(A6,'Pesticide Data'!$X$3:$AD$13,6,FALSE)</f>
        <v>propiconazole</v>
      </c>
      <c r="C6" s="62" t="str">
        <f>VLOOKUP(B6,'Pesticide Data'!$A$2:$C$23,3,FALSE)</f>
        <v>Fungicides</v>
      </c>
      <c r="D6" s="76">
        <f>VLOOKUP(A6,'Pesticide Data'!$X$3:$AC$13,5,FALSE)</f>
        <v>8.5841032918829337E-4</v>
      </c>
      <c r="E6" s="76">
        <f>VLOOKUP(A6,'Pesticide Data'!$X$3:$AC$13,4,FALSE)</f>
        <v>8.7401947323171648E-4</v>
      </c>
    </row>
    <row r="7" spans="1:5" ht="15" customHeight="1" x14ac:dyDescent="0.2">
      <c r="A7" s="61">
        <v>6</v>
      </c>
      <c r="B7" s="62" t="str">
        <f>VLOOKUP(A7,'Pesticide Data'!$X$3:$AD$13,6,FALSE)</f>
        <v>cypermethrin</v>
      </c>
      <c r="C7" s="62" t="str">
        <f>VLOOKUP(B7,'Pesticide Data'!$A$2:$C$23,3,FALSE)</f>
        <v>Insecticides</v>
      </c>
      <c r="D7" s="76">
        <f>VLOOKUP(A7,'Pesticide Data'!$X$3:$AC$13,5,FALSE)</f>
        <v>7.8973750285322997E-4</v>
      </c>
      <c r="E7" s="76">
        <f>VLOOKUP(A7,'Pesticide Data'!$X$3:$AC$13,4,FALSE)</f>
        <v>1.3850651572313759E-5</v>
      </c>
    </row>
    <row r="8" spans="1:5" ht="15" customHeight="1" x14ac:dyDescent="0.2">
      <c r="A8" s="61">
        <v>7</v>
      </c>
      <c r="B8" s="62" t="str">
        <f>VLOOKUP(A8,'Pesticide Data'!$X$3:$AD$13,6,FALSE)</f>
        <v>thiacloprid</v>
      </c>
      <c r="C8" s="62" t="str">
        <f>VLOOKUP(B8,'Pesticide Data'!$A$2:$C$23,3,FALSE)</f>
        <v>Insecticides</v>
      </c>
      <c r="D8" s="76">
        <f>VLOOKUP(A8,'Pesticide Data'!$X$3:$AC$13,5,FALSE)</f>
        <v>3.1276732786266527E-6</v>
      </c>
      <c r="E8" s="76">
        <f>VLOOKUP(A8,'Pesticide Data'!$X$3:$AC$13,4,FALSE)</f>
        <v>5.6908185313710337E-6</v>
      </c>
    </row>
    <row r="9" spans="1:5" ht="15" customHeight="1" x14ac:dyDescent="0.2">
      <c r="A9" s="61">
        <v>8</v>
      </c>
      <c r="B9" s="62" t="str">
        <f>VLOOKUP(A9,'Pesticide Data'!$X$3:$AD$13,6,FALSE)</f>
        <v>deltamethrin</v>
      </c>
      <c r="C9" s="62" t="str">
        <f>VLOOKUP(B9,'Pesticide Data'!$A$2:$C$23,3,FALSE)</f>
        <v>Insecticides</v>
      </c>
      <c r="D9" s="76">
        <f>VLOOKUP(A9,'Pesticide Data'!$X$3:$AC$13,5,FALSE)</f>
        <v>4.339217048644121E-6</v>
      </c>
      <c r="E9" s="76">
        <f>VLOOKUP(A9,'Pesticide Data'!$X$3:$AC$13,4,FALSE)</f>
        <v>1.4347634885651808E-8</v>
      </c>
    </row>
    <row r="10" spans="1:5" ht="15" customHeight="1" x14ac:dyDescent="0.2">
      <c r="A10" s="61">
        <v>9</v>
      </c>
      <c r="B10" s="62" t="e">
        <f>VLOOKUP(A10,'Pesticide Data'!$X$3:$AD$13,6,FALSE)</f>
        <v>#N/A</v>
      </c>
      <c r="C10" s="62" t="e">
        <f>VLOOKUP(B10,'Pesticide Data'!$A$2:$C$23,3,FALSE)</f>
        <v>#N/A</v>
      </c>
      <c r="D10" s="76" t="e">
        <f>VLOOKUP(A10,'Pesticide Data'!$X$3:$AC$13,5,FALSE)</f>
        <v>#N/A</v>
      </c>
      <c r="E10" s="76" t="e">
        <f>VLOOKUP(A10,'Pesticide Data'!$X$3:$AC$13,4,FALSE)</f>
        <v>#N/A</v>
      </c>
    </row>
    <row r="11" spans="1:5" ht="15" customHeight="1" x14ac:dyDescent="0.2">
      <c r="A11" s="61">
        <v>10</v>
      </c>
      <c r="B11" s="62" t="e">
        <f>VLOOKUP(A11,'Pesticide Data'!$X$3:$AD$13,6,FALSE)</f>
        <v>#N/A</v>
      </c>
      <c r="C11" s="62" t="e">
        <f>VLOOKUP(B11,'Pesticide Data'!$A$2:$C$23,3,FALSE)</f>
        <v>#N/A</v>
      </c>
      <c r="D11" s="76" t="e">
        <f>VLOOKUP(A11,'Pesticide Data'!$X$3:$AC$13,5,FALSE)</f>
        <v>#N/A</v>
      </c>
      <c r="E11" s="76" t="e">
        <f>VLOOKUP(A11,'Pesticide Data'!$X$3:$AC$13,4,FALSE)</f>
        <v>#N/A</v>
      </c>
    </row>
  </sheetData>
  <sheetProtection sheet="1" objects="1" scenarios="1"/>
  <autoFilter ref="A1:D11" xr:uid="{B4205F51-7AAB-472F-B18C-FF8A45CB611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7ED5-0F97-490B-863A-9C6008BE0464}">
  <sheetPr codeName="Sheet15"/>
  <dimension ref="A1:E11"/>
  <sheetViews>
    <sheetView showGridLines="0" workbookViewId="0">
      <selection activeCell="J12" sqref="J12"/>
    </sheetView>
  </sheetViews>
  <sheetFormatPr defaultRowHeight="15" x14ac:dyDescent="0.25"/>
  <cols>
    <col min="1" max="1" width="11.5703125" style="67" customWidth="1"/>
    <col min="2" max="2" width="25.85546875" style="5" customWidth="1"/>
    <col min="3" max="3" width="21.28515625" style="5" customWidth="1"/>
    <col min="4" max="4" width="18.5703125" style="68" customWidth="1"/>
    <col min="5" max="5" width="11.140625" bestFit="1" customWidth="1"/>
  </cols>
  <sheetData>
    <row r="1" spans="1:5" x14ac:dyDescent="0.25">
      <c r="A1" s="63" t="s">
        <v>1413</v>
      </c>
      <c r="B1" s="64" t="s">
        <v>1406</v>
      </c>
      <c r="C1" s="64" t="s">
        <v>1405</v>
      </c>
      <c r="D1" s="70" t="s">
        <v>1552</v>
      </c>
      <c r="E1" s="70" t="s">
        <v>1553</v>
      </c>
    </row>
    <row r="2" spans="1:5" x14ac:dyDescent="0.25">
      <c r="A2" s="61">
        <v>1</v>
      </c>
      <c r="B2" s="62" t="str">
        <f>VLOOKUP(A2,'Pesticide Data'!$AD$2:$AI$13,6,FALSE)</f>
        <v>chlorpyrifos</v>
      </c>
      <c r="C2" s="62" t="str">
        <f>VLOOKUP(B2,'Pesticide Data'!$A$2:$C$23,3,FALSE)</f>
        <v>Insecticides</v>
      </c>
      <c r="D2" s="69">
        <f>VLOOKUP(A2,'Pesticide Data'!$AD$2:$AI$13,5,FALSE)</f>
        <v>1.1149235334398542</v>
      </c>
      <c r="E2" s="76">
        <f>VLOOKUP(A2,'Pesticide Data'!$AD$3:$AI$13,4,FALSE)</f>
        <v>0.21152860705644547</v>
      </c>
    </row>
    <row r="3" spans="1:5" x14ac:dyDescent="0.25">
      <c r="A3" s="61">
        <v>2</v>
      </c>
      <c r="B3" s="62" t="str">
        <f>VLOOKUP(A3,'Pesticide Data'!$AD$2:$AI$13,6,FALSE)</f>
        <v>cypermethrin</v>
      </c>
      <c r="C3" s="62" t="str">
        <f>VLOOKUP(B3,'Pesticide Data'!$A$2:$C$23,3,FALSE)</f>
        <v>Insecticides</v>
      </c>
      <c r="D3" s="69">
        <f>VLOOKUP(A3,'Pesticide Data'!$AD$2:$AI$13,5,FALSE)</f>
        <v>0.52649166856882001</v>
      </c>
      <c r="E3" s="76">
        <f>VLOOKUP(A3,'Pesticide Data'!$AD$3:$AI$13,4,FALSE)</f>
        <v>9.2337677148758412E-3</v>
      </c>
    </row>
    <row r="4" spans="1:5" x14ac:dyDescent="0.25">
      <c r="A4" s="61">
        <v>3</v>
      </c>
      <c r="B4" s="62" t="str">
        <f>VLOOKUP(A4,'Pesticide Data'!$AD$2:$AI$13,6,FALSE)</f>
        <v>deltamethrin</v>
      </c>
      <c r="C4" s="62" t="str">
        <f>VLOOKUP(B4,'Pesticide Data'!$A$2:$C$23,3,FALSE)</f>
        <v>Insecticides</v>
      </c>
      <c r="D4" s="69">
        <f>VLOOKUP(A4,'Pesticide Data'!$AD$2:$AI$13,5,FALSE)</f>
        <v>7.0512277040466961E-2</v>
      </c>
      <c r="E4" s="76">
        <f>VLOOKUP(A4,'Pesticide Data'!$AD$3:$AI$13,4,FALSE)</f>
        <v>2.3314906689184191E-4</v>
      </c>
    </row>
    <row r="5" spans="1:5" x14ac:dyDescent="0.25">
      <c r="A5" s="61">
        <v>4</v>
      </c>
      <c r="B5" s="62" t="str">
        <f>VLOOKUP(A5,'Pesticide Data'!$AD$2:$AI$13,6,FALSE)</f>
        <v>thiram</v>
      </c>
      <c r="C5" s="62" t="str">
        <f>VLOOKUP(B5,'Pesticide Data'!$A$2:$C$23,3,FALSE)</f>
        <v>Fungicides</v>
      </c>
      <c r="D5" s="69">
        <f>VLOOKUP(A5,'Pesticide Data'!$AD$2:$AI$13,5,FALSE)</f>
        <v>2.1153683112140085E-2</v>
      </c>
      <c r="E5" s="76">
        <f>VLOOKUP(A5,'Pesticide Data'!$AD$3:$AI$13,4,FALSE)</f>
        <v>3.6151610771624536E-2</v>
      </c>
    </row>
    <row r="6" spans="1:5" x14ac:dyDescent="0.25">
      <c r="A6" s="61">
        <v>5</v>
      </c>
      <c r="B6" s="62" t="str">
        <f>VLOOKUP(A6,'Pesticide Data'!$AD$2:$AI$13,6,FALSE)</f>
        <v>propiconazole</v>
      </c>
      <c r="C6" s="62" t="str">
        <f>VLOOKUP(B6,'Pesticide Data'!$A$2:$C$23,3,FALSE)</f>
        <v>Fungicides</v>
      </c>
      <c r="D6" s="69">
        <f>VLOOKUP(A6,'Pesticide Data'!$AD$2:$AI$13,5,FALSE)</f>
        <v>1.7948579610300681E-2</v>
      </c>
      <c r="E6" s="76">
        <f>VLOOKUP(A6,'Pesticide Data'!$AD$3:$AI$13,4,FALSE)</f>
        <v>1.8274952622117709E-2</v>
      </c>
    </row>
    <row r="7" spans="1:5" x14ac:dyDescent="0.25">
      <c r="A7" s="61">
        <v>6</v>
      </c>
      <c r="B7" s="62" t="str">
        <f>VLOOKUP(A7,'Pesticide Data'!$AD$2:$AI$13,6,FALSE)</f>
        <v>indoxacarb</v>
      </c>
      <c r="C7" s="62" t="str">
        <f>VLOOKUP(B7,'Pesticide Data'!$A$2:$C$23,3,FALSE)</f>
        <v>Insecticides</v>
      </c>
      <c r="D7" s="69">
        <f>VLOOKUP(A7,'Pesticide Data'!$AD$2:$AI$13,5,FALSE)</f>
        <v>1.9743437571330745E-3</v>
      </c>
      <c r="E7" s="76">
        <f>VLOOKUP(A7,'Pesticide Data'!$AD$3:$AI$13,4,FALSE)</f>
        <v>4.3508204574534723E-4</v>
      </c>
    </row>
    <row r="8" spans="1:5" x14ac:dyDescent="0.25">
      <c r="A8" s="61">
        <v>7</v>
      </c>
      <c r="B8" s="62" t="str">
        <f>VLOOKUP(A8,'Pesticide Data'!$AD$2:$AI$13,6,FALSE)</f>
        <v>prochloraz</v>
      </c>
      <c r="C8" s="62" t="str">
        <f>VLOOKUP(B8,'Pesticide Data'!$A$2:$C$23,3,FALSE)</f>
        <v>Fungicides</v>
      </c>
      <c r="D8" s="69">
        <f>VLOOKUP(A8,'Pesticide Data'!$AD$2:$AI$13,5,FALSE)</f>
        <v>1.2397042195951867E-4</v>
      </c>
      <c r="E8" s="76">
        <f>VLOOKUP(A8,'Pesticide Data'!$AD$3:$AI$13,4,FALSE)</f>
        <v>6.7449569534188607E-5</v>
      </c>
    </row>
    <row r="9" spans="1:5" x14ac:dyDescent="0.25">
      <c r="A9" s="61">
        <v>8</v>
      </c>
      <c r="B9" s="62" t="str">
        <f>VLOOKUP(A9,'Pesticide Data'!$AD$2:$AI$13,6,FALSE)</f>
        <v>thiacloprid</v>
      </c>
      <c r="C9" s="62" t="str">
        <f>VLOOKUP(B9,'Pesticide Data'!$A$2:$C$23,3,FALSE)</f>
        <v>Insecticides</v>
      </c>
      <c r="D9" s="69">
        <f>VLOOKUP(A9,'Pesticide Data'!$AD$2:$AI$13,5,FALSE)</f>
        <v>2.2272268000561124E-6</v>
      </c>
      <c r="E9" s="76">
        <f>VLOOKUP(A9,'Pesticide Data'!$AD$3:$AI$13,4,FALSE)</f>
        <v>4.052451269107928E-6</v>
      </c>
    </row>
    <row r="10" spans="1:5" x14ac:dyDescent="0.25">
      <c r="A10" s="61">
        <v>9</v>
      </c>
      <c r="B10" s="62" t="e">
        <f>VLOOKUP(A10,'Pesticide Data'!$AD$2:$AI$13,6,FALSE)</f>
        <v>#N/A</v>
      </c>
      <c r="C10" s="62" t="e">
        <f>VLOOKUP(B10,'Pesticide Data'!$A$2:$C$23,3,FALSE)</f>
        <v>#N/A</v>
      </c>
      <c r="D10" s="69" t="e">
        <f>VLOOKUP(A10,'Pesticide Data'!$AD$2:$AI$13,5,FALSE)</f>
        <v>#N/A</v>
      </c>
      <c r="E10" s="76" t="e">
        <f>VLOOKUP(A10,'Pesticide Data'!$AD$3:$AI$13,4,FALSE)</f>
        <v>#N/A</v>
      </c>
    </row>
    <row r="11" spans="1:5" x14ac:dyDescent="0.25">
      <c r="A11" s="61">
        <v>10</v>
      </c>
      <c r="B11" s="62" t="e">
        <f>VLOOKUP(A11,'Pesticide Data'!$AD$2:$AI$13,6,FALSE)</f>
        <v>#N/A</v>
      </c>
      <c r="C11" s="62" t="e">
        <f>VLOOKUP(B11,'Pesticide Data'!$A$2:$C$23,3,FALSE)</f>
        <v>#N/A</v>
      </c>
      <c r="D11" s="69" t="e">
        <f>VLOOKUP(A11,'Pesticide Data'!$AD$2:$AI$13,5,FALSE)</f>
        <v>#N/A</v>
      </c>
      <c r="E11" s="76" t="e">
        <f>VLOOKUP(A11,'Pesticide Data'!$AD$3:$AI$13,4,FALSE)</f>
        <v>#N/A</v>
      </c>
    </row>
  </sheetData>
  <sheetProtection sheet="1" objects="1" scenarios="1"/>
  <autoFilter ref="A1:D10" xr:uid="{27FE6D02-8045-4A03-BEC2-801A11BB96B6}"/>
  <conditionalFormatting sqref="B2:B11">
    <cfRule type="dataBar" priority="66">
      <dataBar>
        <cfvo type="min"/>
        <cfvo type="max"/>
        <color rgb="FF63C384"/>
      </dataBar>
      <extLst>
        <ext xmlns:x14="http://schemas.microsoft.com/office/spreadsheetml/2009/9/main" uri="{B025F937-C7B1-47D3-B67F-A62EFF666E3E}">
          <x14:id>{199B9BE8-1EA6-4CAA-9687-AFF098E1E78F}</x14:id>
        </ext>
      </extLst>
    </cfRule>
  </conditionalFormatting>
  <conditionalFormatting sqref="C2:C11">
    <cfRule type="dataBar" priority="67">
      <dataBar>
        <cfvo type="min"/>
        <cfvo type="max"/>
        <color rgb="FF63C384"/>
      </dataBar>
      <extLst>
        <ext xmlns:x14="http://schemas.microsoft.com/office/spreadsheetml/2009/9/main" uri="{B025F937-C7B1-47D3-B67F-A62EFF666E3E}">
          <x14:id>{9F023FAD-5B71-48C8-B018-1C57F171126F}</x14:id>
        </ext>
      </extLst>
    </cfRule>
  </conditionalFormatting>
  <pageMargins left="0.7" right="0.7" top="0.75" bottom="0.75"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dataBar" id="{199B9BE8-1EA6-4CAA-9687-AFF098E1E78F}">
            <x14:dataBar minLength="0" maxLength="100" border="1" negativeBarBorderColorSameAsPositive="0">
              <x14:cfvo type="autoMin"/>
              <x14:cfvo type="autoMax"/>
              <x14:borderColor rgb="FF63C384"/>
              <x14:negativeFillColor rgb="FFFF0000"/>
              <x14:negativeBorderColor rgb="FFFF0000"/>
              <x14:axisColor rgb="FF000000"/>
            </x14:dataBar>
          </x14:cfRule>
          <xm:sqref>B2:B11</xm:sqref>
        </x14:conditionalFormatting>
        <x14:conditionalFormatting xmlns:xm="http://schemas.microsoft.com/office/excel/2006/main">
          <x14:cfRule type="dataBar" id="{9F023FAD-5B71-48C8-B018-1C57F171126F}">
            <x14:dataBar minLength="0" maxLength="100" border="1" negativeBarBorderColorSameAsPositive="0">
              <x14:cfvo type="autoMin"/>
              <x14:cfvo type="autoMax"/>
              <x14:borderColor rgb="FF63C384"/>
              <x14:negativeFillColor rgb="FFFF0000"/>
              <x14:negativeBorderColor rgb="FFFF0000"/>
              <x14:axisColor rgb="FF000000"/>
            </x14:dataBar>
          </x14:cfRule>
          <xm:sqref>C2:C11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740C0-8E81-4F2E-84FC-724E48AB45D0}">
  <sheetPr codeName="Sheet16"/>
  <dimension ref="A1:T52"/>
  <sheetViews>
    <sheetView showGridLines="0" workbookViewId="0">
      <pane ySplit="1" topLeftCell="A2" activePane="bottomLeft" state="frozen"/>
      <selection pane="bottomLeft" activeCell="K21" sqref="K21"/>
    </sheetView>
  </sheetViews>
  <sheetFormatPr defaultRowHeight="15" x14ac:dyDescent="0.25"/>
  <cols>
    <col min="1" max="1" width="11.28515625" style="67" customWidth="1"/>
    <col min="2" max="2" width="27.28515625" style="5" bestFit="1" customWidth="1"/>
    <col min="3" max="3" width="22.42578125" style="5" customWidth="1"/>
    <col min="4" max="5" width="18.5703125" style="60" customWidth="1"/>
    <col min="6" max="20" width="9.140625" style="58"/>
  </cols>
  <sheetData>
    <row r="1" spans="1:5" x14ac:dyDescent="0.25">
      <c r="A1" s="63" t="s">
        <v>1413</v>
      </c>
      <c r="B1" s="64" t="s">
        <v>1406</v>
      </c>
      <c r="C1" s="64" t="s">
        <v>1405</v>
      </c>
      <c r="D1" s="71" t="s">
        <v>1552</v>
      </c>
      <c r="E1" s="71" t="s">
        <v>1553</v>
      </c>
    </row>
    <row r="2" spans="1:5" x14ac:dyDescent="0.25">
      <c r="A2" s="61">
        <v>1</v>
      </c>
      <c r="B2" s="62" t="str">
        <f>VLOOKUP(A2,'Pesticide Data'!$AJ$2:$AO$13,6,FALSE)</f>
        <v>chlorpyrifos</v>
      </c>
      <c r="C2" s="62" t="str">
        <f>VLOOKUP(B2,'Pesticide Data'!$A$2:$C$23,3,FALSE)</f>
        <v>Insecticides</v>
      </c>
      <c r="D2" s="72">
        <f>VLOOKUP(A2,'Pesticide Data'!$AJ$2:$AO$13,5,FALSE)</f>
        <v>0.27076714383539313</v>
      </c>
      <c r="E2" s="72">
        <f>VLOOKUP(A2,'Pesticide Data'!$AJ$2:$AO$13,4,FALSE)</f>
        <v>5.1371233142279614E-2</v>
      </c>
    </row>
    <row r="3" spans="1:5" x14ac:dyDescent="0.25">
      <c r="A3" s="61">
        <v>2</v>
      </c>
      <c r="B3" s="62" t="str">
        <f>VLOOKUP(A3,'Pesticide Data'!$AJ$2:$AO$13,6,FALSE)</f>
        <v>thiram</v>
      </c>
      <c r="C3" s="62" t="str">
        <f>VLOOKUP(B3,'Pesticide Data'!$A$2:$C$23,3,FALSE)</f>
        <v>Fungicides</v>
      </c>
      <c r="D3" s="72">
        <f>VLOOKUP(A3,'Pesticide Data'!$AJ$2:$AO$13,5,FALSE)</f>
        <v>0.11105683633873543</v>
      </c>
      <c r="E3" s="72">
        <f>VLOOKUP(A3,'Pesticide Data'!$AJ$2:$AO$13,4,FALSE)</f>
        <v>0.18979595655102882</v>
      </c>
    </row>
    <row r="4" spans="1:5" x14ac:dyDescent="0.25">
      <c r="A4" s="61">
        <v>3</v>
      </c>
      <c r="B4" s="62" t="str">
        <f>VLOOKUP(A4,'Pesticide Data'!$AJ$2:$AO$13,6,FALSE)</f>
        <v>deltamethrin</v>
      </c>
      <c r="C4" s="62" t="str">
        <f>VLOOKUP(B4,'Pesticide Data'!$A$2:$C$23,3,FALSE)</f>
        <v>Insecticides</v>
      </c>
      <c r="D4" s="72">
        <f>VLOOKUP(A4,'Pesticide Data'!$AJ$2:$AO$13,5,FALSE)</f>
        <v>0.15187259670254424</v>
      </c>
      <c r="E4" s="72">
        <f>VLOOKUP(A4,'Pesticide Data'!$AJ$2:$AO$13,4,FALSE)</f>
        <v>5.0216722099781334E-4</v>
      </c>
    </row>
    <row r="5" spans="1:5" x14ac:dyDescent="0.25">
      <c r="A5" s="61">
        <v>4</v>
      </c>
      <c r="B5" s="62" t="str">
        <f>VLOOKUP(A5,'Pesticide Data'!$AJ$2:$AO$13,6,FALSE)</f>
        <v>cypermethrin</v>
      </c>
      <c r="C5" s="62" t="str">
        <f>VLOOKUP(B5,'Pesticide Data'!$A$2:$C$23,3,FALSE)</f>
        <v>Insecticides</v>
      </c>
      <c r="D5" s="72">
        <f>VLOOKUP(A5,'Pesticide Data'!$AJ$2:$AO$13,5,FALSE)</f>
        <v>0.11445471055843913</v>
      </c>
      <c r="E5" s="72">
        <f>VLOOKUP(A5,'Pesticide Data'!$AJ$2:$AO$13,4,FALSE)</f>
        <v>2.0073408075817045E-3</v>
      </c>
    </row>
    <row r="6" spans="1:5" x14ac:dyDescent="0.25">
      <c r="A6" s="61">
        <v>5</v>
      </c>
      <c r="B6" s="62" t="str">
        <f>VLOOKUP(A6,'Pesticide Data'!$AJ$2:$AO$13,6,FALSE)</f>
        <v>indoxacarb</v>
      </c>
      <c r="C6" s="62" t="str">
        <f>VLOOKUP(B6,'Pesticide Data'!$A$2:$C$23,3,FALSE)</f>
        <v>Insecticides</v>
      </c>
      <c r="D6" s="72">
        <f>VLOOKUP(A6,'Pesticide Data'!$AJ$2:$AO$13,5,FALSE)</f>
        <v>1.8224711604305304E-3</v>
      </c>
      <c r="E6" s="72">
        <f>VLOOKUP(A6,'Pesticide Data'!$AJ$2:$AO$13,4,FALSE)</f>
        <v>4.0161419607262819E-4</v>
      </c>
    </row>
    <row r="7" spans="1:5" x14ac:dyDescent="0.25">
      <c r="A7" s="61">
        <v>6</v>
      </c>
      <c r="B7" s="62" t="str">
        <f>VLOOKUP(A7,'Pesticide Data'!$AJ$2:$AO$13,6,FALSE)</f>
        <v>prochloraz</v>
      </c>
      <c r="C7" s="62" t="str">
        <f>VLOOKUP(B7,'Pesticide Data'!$A$2:$C$23,3,FALSE)</f>
        <v>Fungicides</v>
      </c>
      <c r="D7" s="72">
        <f>VLOOKUP(A7,'Pesticide Data'!$AJ$2:$AO$13,5,FALSE)</f>
        <v>3.5538187628395349E-4</v>
      </c>
      <c r="E7" s="72">
        <f>VLOOKUP(A7,'Pesticide Data'!$AJ$2:$AO$13,4,FALSE)</f>
        <v>1.9335543266467401E-4</v>
      </c>
    </row>
    <row r="8" spans="1:5" x14ac:dyDescent="0.25">
      <c r="A8" s="61">
        <v>7</v>
      </c>
      <c r="B8" s="62" t="str">
        <f>VLOOKUP(A8,'Pesticide Data'!$AJ$2:$AO$13,6,FALSE)</f>
        <v>propiconazole</v>
      </c>
      <c r="C8" s="62" t="str">
        <f>VLOOKUP(B8,'Pesticide Data'!$A$2:$C$23,3,FALSE)</f>
        <v>Fungicides</v>
      </c>
      <c r="D8" s="72">
        <f>VLOOKUP(A8,'Pesticide Data'!$AJ$2:$AO$13,5,FALSE)</f>
        <v>1.5187259670254423E-4</v>
      </c>
      <c r="E8" s="72">
        <f>VLOOKUP(A8,'Pesticide Data'!$AJ$2:$AO$13,4,FALSE)</f>
        <v>1.5463421449484215E-4</v>
      </c>
    </row>
    <row r="9" spans="1:5" x14ac:dyDescent="0.25">
      <c r="A9" s="61">
        <v>8</v>
      </c>
      <c r="B9" s="62" t="str">
        <f>VLOOKUP(A9,'Pesticide Data'!$AJ$2:$AO$13,6,FALSE)</f>
        <v>thiacloprid</v>
      </c>
      <c r="C9" s="62" t="str">
        <f>VLOOKUP(B9,'Pesticide Data'!$A$2:$C$23,3,FALSE)</f>
        <v>Insecticides</v>
      </c>
      <c r="D9" s="72">
        <f>VLOOKUP(A9,'Pesticide Data'!$AJ$2:$AO$13,5,FALSE)</f>
        <v>6.2760596253236813E-6</v>
      </c>
      <c r="E9" s="72">
        <f>VLOOKUP(A9,'Pesticide Data'!$AJ$2:$AO$13,4,FALSE)</f>
        <v>1.1419324602684923E-5</v>
      </c>
    </row>
    <row r="10" spans="1:5" x14ac:dyDescent="0.25">
      <c r="A10" s="61">
        <v>9</v>
      </c>
      <c r="B10" s="62" t="e">
        <f>VLOOKUP(A10,'Pesticide Data'!$AJ$2:$AO$13,6,FALSE)</f>
        <v>#N/A</v>
      </c>
      <c r="C10" s="62" t="e">
        <f>VLOOKUP(B10,'Pesticide Data'!$A$2:$C$23,3,FALSE)</f>
        <v>#N/A</v>
      </c>
      <c r="D10" s="72" t="e">
        <f>VLOOKUP(A10,'Pesticide Data'!$AJ$2:$AO$13,5,FALSE)</f>
        <v>#N/A</v>
      </c>
      <c r="E10" s="72" t="e">
        <f>VLOOKUP(A10,'Pesticide Data'!$AJ$2:$AO$13,4,FALSE)</f>
        <v>#N/A</v>
      </c>
    </row>
    <row r="11" spans="1:5" x14ac:dyDescent="0.25">
      <c r="A11" s="61">
        <v>10</v>
      </c>
      <c r="B11" s="62" t="e">
        <f>VLOOKUP(A11,'Pesticide Data'!$AJ$2:$AO$13,6,FALSE)</f>
        <v>#N/A</v>
      </c>
      <c r="C11" s="62" t="e">
        <f>VLOOKUP(B11,'Pesticide Data'!$A$2:$C$23,3,FALSE)</f>
        <v>#N/A</v>
      </c>
      <c r="D11" s="72" t="e">
        <f>VLOOKUP(A11,'Pesticide Data'!$AJ$2:$AO$13,5,FALSE)</f>
        <v>#N/A</v>
      </c>
      <c r="E11" s="72" t="e">
        <f>VLOOKUP(A11,'Pesticide Data'!$AJ$2:$AO$13,4,FALSE)</f>
        <v>#N/A</v>
      </c>
    </row>
    <row r="12" spans="1:5" s="58" customFormat="1" x14ac:dyDescent="0.25">
      <c r="A12" s="66"/>
      <c r="B12" s="59"/>
      <c r="C12" s="59"/>
      <c r="D12" s="60"/>
      <c r="E12" s="60"/>
    </row>
    <row r="13" spans="1:5" s="58" customFormat="1" x14ac:dyDescent="0.25">
      <c r="A13" s="66"/>
      <c r="B13" s="59"/>
      <c r="C13" s="59"/>
      <c r="D13" s="60"/>
      <c r="E13" s="60"/>
    </row>
    <row r="14" spans="1:5" s="58" customFormat="1" x14ac:dyDescent="0.25">
      <c r="A14" s="66"/>
      <c r="B14" s="59"/>
      <c r="C14" s="59"/>
      <c r="D14" s="60"/>
      <c r="E14" s="60"/>
    </row>
    <row r="15" spans="1:5" s="58" customFormat="1" x14ac:dyDescent="0.25">
      <c r="A15" s="66"/>
      <c r="B15" s="59"/>
      <c r="C15" s="59"/>
      <c r="D15" s="60"/>
      <c r="E15" s="60"/>
    </row>
    <row r="16" spans="1:5" s="58" customFormat="1" x14ac:dyDescent="0.25">
      <c r="A16" s="66"/>
      <c r="B16" s="59"/>
      <c r="C16" s="59"/>
      <c r="D16" s="60"/>
      <c r="E16" s="60"/>
    </row>
    <row r="17" spans="1:5" s="58" customFormat="1" x14ac:dyDescent="0.25">
      <c r="A17" s="66"/>
      <c r="B17" s="59"/>
      <c r="C17" s="59"/>
      <c r="D17" s="60"/>
      <c r="E17" s="60"/>
    </row>
    <row r="18" spans="1:5" s="58" customFormat="1" x14ac:dyDescent="0.25">
      <c r="A18" s="66"/>
      <c r="B18" s="59"/>
      <c r="C18" s="59"/>
      <c r="D18" s="60"/>
      <c r="E18" s="60"/>
    </row>
    <row r="19" spans="1:5" s="58" customFormat="1" x14ac:dyDescent="0.25">
      <c r="A19" s="66"/>
      <c r="B19" s="59"/>
      <c r="C19" s="59"/>
      <c r="D19" s="60"/>
      <c r="E19" s="60"/>
    </row>
    <row r="20" spans="1:5" s="58" customFormat="1" x14ac:dyDescent="0.25">
      <c r="A20" s="66"/>
      <c r="B20" s="59"/>
      <c r="C20" s="59"/>
      <c r="D20" s="60"/>
      <c r="E20" s="60"/>
    </row>
    <row r="21" spans="1:5" s="58" customFormat="1" x14ac:dyDescent="0.25">
      <c r="A21" s="66"/>
      <c r="B21" s="59"/>
      <c r="C21" s="59"/>
      <c r="D21" s="60"/>
      <c r="E21" s="60"/>
    </row>
    <row r="22" spans="1:5" s="58" customFormat="1" x14ac:dyDescent="0.25">
      <c r="A22" s="66"/>
      <c r="B22" s="59"/>
      <c r="C22" s="59"/>
      <c r="D22" s="60"/>
      <c r="E22" s="60"/>
    </row>
    <row r="23" spans="1:5" s="58" customFormat="1" x14ac:dyDescent="0.25">
      <c r="A23" s="66"/>
      <c r="B23" s="59"/>
      <c r="C23" s="59"/>
      <c r="D23" s="60"/>
      <c r="E23" s="60"/>
    </row>
    <row r="24" spans="1:5" s="58" customFormat="1" x14ac:dyDescent="0.25">
      <c r="A24" s="66"/>
      <c r="B24" s="59"/>
      <c r="C24" s="59"/>
      <c r="D24" s="60"/>
      <c r="E24" s="60"/>
    </row>
    <row r="25" spans="1:5" s="58" customFormat="1" x14ac:dyDescent="0.25">
      <c r="A25" s="66"/>
      <c r="B25" s="59"/>
      <c r="C25" s="59"/>
      <c r="D25" s="60"/>
      <c r="E25" s="60"/>
    </row>
    <row r="26" spans="1:5" s="58" customFormat="1" x14ac:dyDescent="0.25">
      <c r="A26" s="66"/>
      <c r="B26" s="59"/>
      <c r="C26" s="59"/>
      <c r="D26" s="60"/>
      <c r="E26" s="60"/>
    </row>
    <row r="27" spans="1:5" s="58" customFormat="1" x14ac:dyDescent="0.25">
      <c r="A27" s="66"/>
      <c r="B27" s="59"/>
      <c r="C27" s="59"/>
      <c r="D27" s="60"/>
      <c r="E27" s="60"/>
    </row>
    <row r="28" spans="1:5" s="58" customFormat="1" x14ac:dyDescent="0.25">
      <c r="A28" s="66"/>
      <c r="B28" s="59"/>
      <c r="C28" s="59"/>
      <c r="D28" s="60"/>
      <c r="E28" s="60"/>
    </row>
    <row r="29" spans="1:5" s="58" customFormat="1" x14ac:dyDescent="0.25">
      <c r="A29" s="66"/>
      <c r="B29" s="59"/>
      <c r="C29" s="59"/>
      <c r="D29" s="60"/>
      <c r="E29" s="60"/>
    </row>
    <row r="30" spans="1:5" s="58" customFormat="1" x14ac:dyDescent="0.25">
      <c r="A30" s="66"/>
      <c r="B30" s="59"/>
      <c r="C30" s="59"/>
      <c r="D30" s="60"/>
      <c r="E30" s="60"/>
    </row>
    <row r="31" spans="1:5" s="58" customFormat="1" x14ac:dyDescent="0.25">
      <c r="A31" s="66"/>
      <c r="B31" s="59"/>
      <c r="C31" s="59"/>
      <c r="D31" s="60"/>
      <c r="E31" s="60"/>
    </row>
    <row r="32" spans="1:5" s="58" customFormat="1" x14ac:dyDescent="0.25">
      <c r="A32" s="66"/>
      <c r="B32" s="59"/>
      <c r="C32" s="59"/>
      <c r="D32" s="60"/>
      <c r="E32" s="60"/>
    </row>
    <row r="33" spans="1:5" s="58" customFormat="1" x14ac:dyDescent="0.25">
      <c r="A33" s="66"/>
      <c r="B33" s="59"/>
      <c r="C33" s="59"/>
      <c r="D33" s="60"/>
      <c r="E33" s="60"/>
    </row>
    <row r="34" spans="1:5" s="58" customFormat="1" x14ac:dyDescent="0.25">
      <c r="A34" s="66"/>
      <c r="B34" s="59"/>
      <c r="C34" s="59"/>
      <c r="D34" s="60"/>
      <c r="E34" s="60"/>
    </row>
    <row r="35" spans="1:5" s="58" customFormat="1" x14ac:dyDescent="0.25">
      <c r="A35" s="66"/>
      <c r="B35" s="59"/>
      <c r="C35" s="59"/>
      <c r="D35" s="60"/>
      <c r="E35" s="60"/>
    </row>
    <row r="36" spans="1:5" s="58" customFormat="1" x14ac:dyDescent="0.25">
      <c r="A36" s="66"/>
      <c r="B36" s="59"/>
      <c r="C36" s="59"/>
      <c r="D36" s="60"/>
      <c r="E36" s="60"/>
    </row>
    <row r="37" spans="1:5" s="58" customFormat="1" x14ac:dyDescent="0.25">
      <c r="A37" s="66"/>
      <c r="B37" s="59"/>
      <c r="C37" s="59"/>
      <c r="D37" s="60"/>
      <c r="E37" s="60"/>
    </row>
    <row r="38" spans="1:5" s="58" customFormat="1" x14ac:dyDescent="0.25">
      <c r="A38" s="66"/>
      <c r="B38" s="59"/>
      <c r="C38" s="59"/>
      <c r="D38" s="60"/>
      <c r="E38" s="60"/>
    </row>
    <row r="39" spans="1:5" s="58" customFormat="1" x14ac:dyDescent="0.25">
      <c r="A39" s="66"/>
      <c r="B39" s="59"/>
      <c r="C39" s="59"/>
      <c r="D39" s="60"/>
      <c r="E39" s="60"/>
    </row>
    <row r="40" spans="1:5" s="58" customFormat="1" x14ac:dyDescent="0.25">
      <c r="A40" s="66"/>
      <c r="B40" s="59"/>
      <c r="C40" s="59"/>
      <c r="D40" s="60"/>
      <c r="E40" s="60"/>
    </row>
    <row r="41" spans="1:5" s="58" customFormat="1" x14ac:dyDescent="0.25">
      <c r="A41" s="66"/>
      <c r="B41" s="59"/>
      <c r="C41" s="59"/>
      <c r="D41" s="60"/>
      <c r="E41" s="60"/>
    </row>
    <row r="42" spans="1:5" s="58" customFormat="1" x14ac:dyDescent="0.25">
      <c r="A42" s="66"/>
      <c r="B42" s="59"/>
      <c r="C42" s="59"/>
      <c r="D42" s="60"/>
      <c r="E42" s="60"/>
    </row>
    <row r="43" spans="1:5" s="58" customFormat="1" x14ac:dyDescent="0.25">
      <c r="A43" s="66"/>
      <c r="B43" s="59"/>
      <c r="C43" s="59"/>
      <c r="D43" s="60"/>
      <c r="E43" s="60"/>
    </row>
    <row r="44" spans="1:5" s="58" customFormat="1" x14ac:dyDescent="0.25">
      <c r="A44" s="66"/>
      <c r="B44" s="59"/>
      <c r="C44" s="59"/>
      <c r="D44" s="60"/>
      <c r="E44" s="60"/>
    </row>
    <row r="45" spans="1:5" s="58" customFormat="1" x14ac:dyDescent="0.25">
      <c r="A45" s="66"/>
      <c r="B45" s="59"/>
      <c r="C45" s="59"/>
      <c r="D45" s="60"/>
      <c r="E45" s="60"/>
    </row>
    <row r="46" spans="1:5" s="58" customFormat="1" x14ac:dyDescent="0.25">
      <c r="A46" s="66"/>
      <c r="B46" s="59"/>
      <c r="C46" s="59"/>
      <c r="D46" s="60"/>
      <c r="E46" s="60"/>
    </row>
    <row r="47" spans="1:5" s="58" customFormat="1" x14ac:dyDescent="0.25">
      <c r="A47" s="66"/>
      <c r="B47" s="59"/>
      <c r="C47" s="59"/>
      <c r="D47" s="60"/>
      <c r="E47" s="60"/>
    </row>
    <row r="48" spans="1:5" s="58" customFormat="1" x14ac:dyDescent="0.25">
      <c r="A48" s="66"/>
      <c r="B48" s="59"/>
      <c r="C48" s="59"/>
      <c r="D48" s="60"/>
      <c r="E48" s="60"/>
    </row>
    <row r="49" spans="1:5" s="58" customFormat="1" x14ac:dyDescent="0.25">
      <c r="A49" s="66"/>
      <c r="B49" s="59"/>
      <c r="C49" s="59"/>
      <c r="D49" s="60"/>
      <c r="E49" s="60"/>
    </row>
    <row r="50" spans="1:5" s="58" customFormat="1" x14ac:dyDescent="0.25">
      <c r="A50" s="66"/>
      <c r="B50" s="59"/>
      <c r="C50" s="59"/>
      <c r="D50" s="60"/>
      <c r="E50" s="60"/>
    </row>
    <row r="51" spans="1:5" s="58" customFormat="1" x14ac:dyDescent="0.25">
      <c r="A51" s="66"/>
      <c r="B51" s="59"/>
      <c r="C51" s="59"/>
      <c r="D51" s="60"/>
      <c r="E51" s="60"/>
    </row>
    <row r="52" spans="1:5" s="58" customFormat="1" x14ac:dyDescent="0.25">
      <c r="A52" s="66"/>
      <c r="B52" s="59"/>
      <c r="C52" s="59"/>
      <c r="D52" s="60"/>
      <c r="E52" s="60"/>
    </row>
  </sheetData>
  <sheetProtection sheet="1" objects="1" scenarios="1"/>
  <autoFilter ref="A1:D11" xr:uid="{BAB43024-1066-412E-9F75-9E6F2D5C5272}">
    <sortState xmlns:xlrd2="http://schemas.microsoft.com/office/spreadsheetml/2017/richdata2" ref="A2:D11">
      <sortCondition ref="A1:A11"/>
    </sortState>
  </autoFilter>
  <conditionalFormatting sqref="B2:B11">
    <cfRule type="dataBar" priority="91">
      <dataBar>
        <cfvo type="min"/>
        <cfvo type="max"/>
        <color rgb="FF63C384"/>
      </dataBar>
      <extLst>
        <ext xmlns:x14="http://schemas.microsoft.com/office/spreadsheetml/2009/9/main" uri="{B025F937-C7B1-47D3-B67F-A62EFF666E3E}">
          <x14:id>{8483673C-C5AF-4884-A6A7-421446A13632}</x14:id>
        </ext>
      </extLst>
    </cfRule>
  </conditionalFormatting>
  <conditionalFormatting sqref="C2:C11">
    <cfRule type="dataBar" priority="92">
      <dataBar>
        <cfvo type="min"/>
        <cfvo type="max"/>
        <color rgb="FF63C384"/>
      </dataBar>
      <extLst>
        <ext xmlns:x14="http://schemas.microsoft.com/office/spreadsheetml/2009/9/main" uri="{B025F937-C7B1-47D3-B67F-A62EFF666E3E}">
          <x14:id>{EA22AEE2-D5C9-4340-9B45-71BD670248B9}</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483673C-C5AF-4884-A6A7-421446A13632}">
            <x14:dataBar minLength="0" maxLength="100" border="1" negativeBarBorderColorSameAsPositive="0">
              <x14:cfvo type="autoMin"/>
              <x14:cfvo type="autoMax"/>
              <x14:borderColor rgb="FF63C384"/>
              <x14:negativeFillColor rgb="FFFF0000"/>
              <x14:negativeBorderColor rgb="FFFF0000"/>
              <x14:axisColor rgb="FF000000"/>
            </x14:dataBar>
          </x14:cfRule>
          <xm:sqref>B2:B11</xm:sqref>
        </x14:conditionalFormatting>
        <x14:conditionalFormatting xmlns:xm="http://schemas.microsoft.com/office/excel/2006/main">
          <x14:cfRule type="dataBar" id="{EA22AEE2-D5C9-4340-9B45-71BD670248B9}">
            <x14:dataBar minLength="0" maxLength="100" border="1" negativeBarBorderColorSameAsPositive="0">
              <x14:cfvo type="autoMin"/>
              <x14:cfvo type="autoMax"/>
              <x14:borderColor rgb="FF63C384"/>
              <x14:negativeFillColor rgb="FFFF0000"/>
              <x14:negativeBorderColor rgb="FFFF0000"/>
              <x14:axisColor rgb="FF000000"/>
            </x14:dataBar>
          </x14:cfRule>
          <xm:sqref>C2:C11</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C2394-8F9F-4BE3-954D-D115262C1609}">
  <sheetPr codeName="Sheet10"/>
  <dimension ref="A1:K73"/>
  <sheetViews>
    <sheetView workbookViewId="0">
      <selection activeCell="H1" sqref="H1"/>
    </sheetView>
  </sheetViews>
  <sheetFormatPr defaultRowHeight="15" x14ac:dyDescent="0.25"/>
  <cols>
    <col min="1" max="1" width="9.140625" style="53"/>
    <col min="2" max="2" width="16" style="53" bestFit="1" customWidth="1"/>
    <col min="3" max="3" width="19.140625" style="53" bestFit="1" customWidth="1"/>
    <col min="4" max="7" width="9.140625" style="53"/>
    <col min="8" max="8" width="16" style="53" bestFit="1" customWidth="1"/>
    <col min="9" max="11" width="9.140625" style="53"/>
  </cols>
  <sheetData>
    <row r="1" spans="1:8" x14ac:dyDescent="0.25">
      <c r="A1" s="13" t="s">
        <v>1425</v>
      </c>
      <c r="B1" s="13" t="s">
        <v>1426</v>
      </c>
      <c r="C1" s="13" t="s">
        <v>1528</v>
      </c>
      <c r="D1" s="13" t="s">
        <v>1433</v>
      </c>
      <c r="H1" s="13" t="s">
        <v>1529</v>
      </c>
    </row>
    <row r="2" spans="1:8" x14ac:dyDescent="0.25">
      <c r="A2" s="53">
        <v>1</v>
      </c>
      <c r="B2" s="53" t="s">
        <v>1427</v>
      </c>
      <c r="C2" s="53" t="str">
        <f>CONCATENATE(A2,B2)</f>
        <v>1Vine (early)</v>
      </c>
      <c r="D2" s="53">
        <v>23.2</v>
      </c>
      <c r="H2" s="53" t="s">
        <v>1427</v>
      </c>
    </row>
    <row r="3" spans="1:8" x14ac:dyDescent="0.25">
      <c r="A3" s="53">
        <v>2</v>
      </c>
      <c r="B3" s="53" t="s">
        <v>1427</v>
      </c>
      <c r="C3" s="53" t="str">
        <f t="shared" ref="C3:C66" si="0">CONCATENATE(A3,B3)</f>
        <v>2Vine (early)</v>
      </c>
      <c r="D3" s="53">
        <v>8</v>
      </c>
      <c r="H3" s="53" t="s">
        <v>1428</v>
      </c>
    </row>
    <row r="4" spans="1:8" x14ac:dyDescent="0.25">
      <c r="A4" s="53">
        <v>3</v>
      </c>
      <c r="B4" s="53" t="s">
        <v>1427</v>
      </c>
      <c r="C4" s="53" t="str">
        <f t="shared" si="0"/>
        <v>3Vine (early)</v>
      </c>
      <c r="D4" s="53">
        <v>4.9000000000000004</v>
      </c>
      <c r="H4" s="53" t="s">
        <v>1429</v>
      </c>
    </row>
    <row r="5" spans="1:8" x14ac:dyDescent="0.25">
      <c r="A5" s="53">
        <v>4</v>
      </c>
      <c r="B5" s="53" t="s">
        <v>1427</v>
      </c>
      <c r="C5" s="53" t="str">
        <f t="shared" si="0"/>
        <v>4Vine (early)</v>
      </c>
      <c r="D5" s="53">
        <v>2.6</v>
      </c>
      <c r="H5" s="53" t="s">
        <v>1430</v>
      </c>
    </row>
    <row r="6" spans="1:8" x14ac:dyDescent="0.25">
      <c r="A6" s="53">
        <v>5</v>
      </c>
      <c r="B6" s="53" t="s">
        <v>1427</v>
      </c>
      <c r="C6" s="53" t="str">
        <f t="shared" si="0"/>
        <v>5Vine (early)</v>
      </c>
      <c r="D6" s="53">
        <v>1.6</v>
      </c>
      <c r="H6" s="53" t="s">
        <v>1431</v>
      </c>
    </row>
    <row r="7" spans="1:8" x14ac:dyDescent="0.25">
      <c r="A7" s="53">
        <v>7.5</v>
      </c>
      <c r="B7" s="53" t="s">
        <v>1427</v>
      </c>
      <c r="C7" s="53" t="str">
        <f t="shared" si="0"/>
        <v>7.5Vine (early)</v>
      </c>
      <c r="D7" s="53">
        <v>1</v>
      </c>
      <c r="H7" s="53" t="s">
        <v>1432</v>
      </c>
    </row>
    <row r="8" spans="1:8" x14ac:dyDescent="0.25">
      <c r="A8" s="53">
        <v>10</v>
      </c>
      <c r="B8" s="53" t="s">
        <v>1427</v>
      </c>
      <c r="C8" s="53" t="str">
        <f t="shared" si="0"/>
        <v>10Vine (early)</v>
      </c>
      <c r="D8" s="53">
        <v>0.4</v>
      </c>
      <c r="H8"/>
    </row>
    <row r="9" spans="1:8" x14ac:dyDescent="0.25">
      <c r="A9" s="53">
        <v>15</v>
      </c>
      <c r="B9" s="53" t="s">
        <v>1427</v>
      </c>
      <c r="C9" s="53" t="str">
        <f t="shared" si="0"/>
        <v>15Vine (early)</v>
      </c>
      <c r="D9" s="53">
        <v>0.2</v>
      </c>
      <c r="H9"/>
    </row>
    <row r="10" spans="1:8" x14ac:dyDescent="0.25">
      <c r="A10" s="53">
        <v>20</v>
      </c>
      <c r="B10" s="53" t="s">
        <v>1427</v>
      </c>
      <c r="C10" s="53" t="str">
        <f t="shared" si="0"/>
        <v>20Vine (early)</v>
      </c>
      <c r="D10" s="53">
        <v>0.1</v>
      </c>
      <c r="H10"/>
    </row>
    <row r="11" spans="1:8" x14ac:dyDescent="0.25">
      <c r="A11" s="53">
        <v>30</v>
      </c>
      <c r="B11" s="53" t="s">
        <v>1427</v>
      </c>
      <c r="C11" s="53" t="str">
        <f t="shared" si="0"/>
        <v>30Vine (early)</v>
      </c>
      <c r="D11" s="53">
        <v>0.1</v>
      </c>
      <c r="H11"/>
    </row>
    <row r="12" spans="1:8" x14ac:dyDescent="0.25">
      <c r="A12" s="53">
        <v>40</v>
      </c>
      <c r="B12" s="53" t="s">
        <v>1427</v>
      </c>
      <c r="C12" s="53" t="str">
        <f t="shared" si="0"/>
        <v>40Vine (early)</v>
      </c>
      <c r="D12" s="53">
        <v>0.1</v>
      </c>
      <c r="H12"/>
    </row>
    <row r="13" spans="1:8" x14ac:dyDescent="0.25">
      <c r="A13" s="53">
        <v>50</v>
      </c>
      <c r="B13" s="53" t="s">
        <v>1427</v>
      </c>
      <c r="C13" s="53" t="str">
        <f t="shared" si="0"/>
        <v>50Vine (early)</v>
      </c>
      <c r="D13" s="53">
        <v>0.1</v>
      </c>
      <c r="H13"/>
    </row>
    <row r="14" spans="1:8" x14ac:dyDescent="0.25">
      <c r="A14" s="53">
        <v>1</v>
      </c>
      <c r="B14" s="53" t="s">
        <v>1428</v>
      </c>
      <c r="C14" s="53" t="str">
        <f t="shared" si="0"/>
        <v>1Vine (late)</v>
      </c>
      <c r="D14" s="53">
        <v>20</v>
      </c>
      <c r="H14"/>
    </row>
    <row r="15" spans="1:8" x14ac:dyDescent="0.25">
      <c r="A15" s="53">
        <v>2</v>
      </c>
      <c r="B15" s="53" t="s">
        <v>1428</v>
      </c>
      <c r="C15" s="53" t="str">
        <f t="shared" si="0"/>
        <v>2Vine (late)</v>
      </c>
      <c r="D15" s="53">
        <v>12</v>
      </c>
      <c r="H15"/>
    </row>
    <row r="16" spans="1:8" x14ac:dyDescent="0.25">
      <c r="A16" s="53">
        <v>3</v>
      </c>
      <c r="B16" s="53" t="s">
        <v>1428</v>
      </c>
      <c r="C16" s="53" t="str">
        <f t="shared" si="0"/>
        <v>3Vine (late)</v>
      </c>
      <c r="D16" s="53">
        <v>7.5</v>
      </c>
      <c r="H16"/>
    </row>
    <row r="17" spans="1:8" x14ac:dyDescent="0.25">
      <c r="A17" s="53">
        <v>4</v>
      </c>
      <c r="B17" s="53" t="s">
        <v>1428</v>
      </c>
      <c r="C17" s="53" t="str">
        <f t="shared" si="0"/>
        <v>4Vine (late)</v>
      </c>
      <c r="D17" s="53">
        <v>5.8</v>
      </c>
      <c r="H17"/>
    </row>
    <row r="18" spans="1:8" x14ac:dyDescent="0.25">
      <c r="A18" s="53">
        <v>5</v>
      </c>
      <c r="B18" s="53" t="s">
        <v>1428</v>
      </c>
      <c r="C18" s="53" t="str">
        <f t="shared" si="0"/>
        <v>5Vine (late)</v>
      </c>
      <c r="D18" s="53">
        <v>5.2</v>
      </c>
      <c r="H18"/>
    </row>
    <row r="19" spans="1:8" x14ac:dyDescent="0.25">
      <c r="A19" s="53">
        <v>7.5</v>
      </c>
      <c r="B19" s="53" t="s">
        <v>1428</v>
      </c>
      <c r="C19" s="53" t="str">
        <f t="shared" si="0"/>
        <v>7.5Vine (late)</v>
      </c>
      <c r="D19" s="53">
        <v>2.6</v>
      </c>
      <c r="H19"/>
    </row>
    <row r="20" spans="1:8" x14ac:dyDescent="0.25">
      <c r="A20" s="53">
        <v>10</v>
      </c>
      <c r="B20" s="53" t="s">
        <v>1428</v>
      </c>
      <c r="C20" s="53" t="str">
        <f t="shared" si="0"/>
        <v>10Vine (late)</v>
      </c>
      <c r="D20" s="53">
        <v>1.7</v>
      </c>
      <c r="H20"/>
    </row>
    <row r="21" spans="1:8" x14ac:dyDescent="0.25">
      <c r="A21" s="53">
        <v>15</v>
      </c>
      <c r="B21" s="53" t="s">
        <v>1428</v>
      </c>
      <c r="C21" s="53" t="str">
        <f t="shared" si="0"/>
        <v>15Vine (late)</v>
      </c>
      <c r="D21" s="53">
        <v>0.8</v>
      </c>
      <c r="H21"/>
    </row>
    <row r="22" spans="1:8" x14ac:dyDescent="0.25">
      <c r="A22" s="53">
        <v>20</v>
      </c>
      <c r="B22" s="53" t="s">
        <v>1428</v>
      </c>
      <c r="C22" s="53" t="str">
        <f t="shared" si="0"/>
        <v>20Vine (late)</v>
      </c>
      <c r="D22" s="53">
        <v>0.4</v>
      </c>
      <c r="H22"/>
    </row>
    <row r="23" spans="1:8" x14ac:dyDescent="0.25">
      <c r="A23" s="53">
        <v>30</v>
      </c>
      <c r="B23" s="53" t="s">
        <v>1428</v>
      </c>
      <c r="C23" s="53" t="str">
        <f t="shared" si="0"/>
        <v>30Vine (late)</v>
      </c>
      <c r="D23" s="53">
        <v>0.2</v>
      </c>
      <c r="H23"/>
    </row>
    <row r="24" spans="1:8" x14ac:dyDescent="0.25">
      <c r="A24" s="53">
        <v>40</v>
      </c>
      <c r="B24" s="53" t="s">
        <v>1428</v>
      </c>
      <c r="C24" s="53" t="str">
        <f t="shared" si="0"/>
        <v>40Vine (late)</v>
      </c>
      <c r="D24" s="53">
        <v>0.2</v>
      </c>
      <c r="H24"/>
    </row>
    <row r="25" spans="1:8" x14ac:dyDescent="0.25">
      <c r="A25" s="53">
        <v>50</v>
      </c>
      <c r="B25" s="53" t="s">
        <v>1428</v>
      </c>
      <c r="C25" s="53" t="str">
        <f t="shared" si="0"/>
        <v>50Vine (late)</v>
      </c>
      <c r="D25" s="53">
        <v>0.2</v>
      </c>
      <c r="H25"/>
    </row>
    <row r="26" spans="1:8" x14ac:dyDescent="0.25">
      <c r="A26" s="53">
        <v>1</v>
      </c>
      <c r="B26" s="53" t="s">
        <v>1429</v>
      </c>
      <c r="C26" s="53" t="str">
        <f t="shared" si="0"/>
        <v>1Fruit Tree (early)</v>
      </c>
      <c r="D26" s="53">
        <v>46.2</v>
      </c>
      <c r="H26"/>
    </row>
    <row r="27" spans="1:8" x14ac:dyDescent="0.25">
      <c r="A27" s="53">
        <v>2</v>
      </c>
      <c r="B27" s="53" t="s">
        <v>1429</v>
      </c>
      <c r="C27" s="53" t="str">
        <f t="shared" si="0"/>
        <v>2Fruit Tree (early)</v>
      </c>
      <c r="D27" s="53">
        <v>34.5</v>
      </c>
      <c r="H27"/>
    </row>
    <row r="28" spans="1:8" x14ac:dyDescent="0.25">
      <c r="A28" s="53">
        <v>3</v>
      </c>
      <c r="B28" s="53" t="s">
        <v>1429</v>
      </c>
      <c r="C28" s="53" t="str">
        <f t="shared" si="0"/>
        <v>3Fruit Tree (early)</v>
      </c>
      <c r="D28" s="53">
        <v>29.6</v>
      </c>
      <c r="H28"/>
    </row>
    <row r="29" spans="1:8" x14ac:dyDescent="0.25">
      <c r="A29" s="53">
        <v>4</v>
      </c>
      <c r="B29" s="53" t="s">
        <v>1429</v>
      </c>
      <c r="C29" s="53" t="str">
        <f t="shared" si="0"/>
        <v>4Fruit Tree (early)</v>
      </c>
      <c r="D29" s="53">
        <v>23.8</v>
      </c>
      <c r="H29"/>
    </row>
    <row r="30" spans="1:8" x14ac:dyDescent="0.25">
      <c r="A30" s="53">
        <v>5</v>
      </c>
      <c r="B30" s="53" t="s">
        <v>1429</v>
      </c>
      <c r="C30" s="53" t="str">
        <f t="shared" si="0"/>
        <v>5Fruit Tree (early)</v>
      </c>
      <c r="D30" s="53">
        <v>19.5</v>
      </c>
      <c r="H30"/>
    </row>
    <row r="31" spans="1:8" x14ac:dyDescent="0.25">
      <c r="A31" s="53">
        <v>7.5</v>
      </c>
      <c r="B31" s="53" t="s">
        <v>1429</v>
      </c>
      <c r="C31" s="53" t="str">
        <f t="shared" si="0"/>
        <v>7.5Fruit Tree (early)</v>
      </c>
      <c r="D31" s="53">
        <v>14.1</v>
      </c>
      <c r="H31"/>
    </row>
    <row r="32" spans="1:8" x14ac:dyDescent="0.25">
      <c r="A32" s="53">
        <v>10</v>
      </c>
      <c r="B32" s="53" t="s">
        <v>1429</v>
      </c>
      <c r="C32" s="53" t="str">
        <f t="shared" si="0"/>
        <v>10Fruit Tree (early)</v>
      </c>
      <c r="D32" s="53">
        <v>10.6</v>
      </c>
      <c r="H32"/>
    </row>
    <row r="33" spans="1:8" x14ac:dyDescent="0.25">
      <c r="A33" s="53">
        <v>15</v>
      </c>
      <c r="B33" s="53" t="s">
        <v>1429</v>
      </c>
      <c r="C33" s="53" t="str">
        <f t="shared" si="0"/>
        <v>15Fruit Tree (early)</v>
      </c>
      <c r="D33" s="53">
        <v>6.2</v>
      </c>
      <c r="H33"/>
    </row>
    <row r="34" spans="1:8" x14ac:dyDescent="0.25">
      <c r="A34" s="53">
        <v>20</v>
      </c>
      <c r="B34" s="53" t="s">
        <v>1429</v>
      </c>
      <c r="C34" s="53" t="str">
        <f t="shared" si="0"/>
        <v>20Fruit Tree (early)</v>
      </c>
      <c r="D34" s="53">
        <v>4.2</v>
      </c>
      <c r="H34"/>
    </row>
    <row r="35" spans="1:8" x14ac:dyDescent="0.25">
      <c r="A35" s="53">
        <v>30</v>
      </c>
      <c r="B35" s="53" t="s">
        <v>1429</v>
      </c>
      <c r="C35" s="53" t="str">
        <f t="shared" si="0"/>
        <v>30Fruit Tree (early)</v>
      </c>
      <c r="D35" s="53">
        <v>2</v>
      </c>
      <c r="H35"/>
    </row>
    <row r="36" spans="1:8" x14ac:dyDescent="0.25">
      <c r="A36" s="53">
        <v>40</v>
      </c>
      <c r="B36" s="53" t="s">
        <v>1429</v>
      </c>
      <c r="C36" s="53" t="str">
        <f t="shared" si="0"/>
        <v>40Fruit Tree (early)</v>
      </c>
      <c r="D36" s="53">
        <v>0.4</v>
      </c>
      <c r="H36"/>
    </row>
    <row r="37" spans="1:8" x14ac:dyDescent="0.25">
      <c r="A37" s="53">
        <v>50</v>
      </c>
      <c r="B37" s="53" t="s">
        <v>1429</v>
      </c>
      <c r="C37" s="53" t="str">
        <f t="shared" si="0"/>
        <v>50Fruit Tree (early)</v>
      </c>
      <c r="D37" s="53">
        <v>0.2</v>
      </c>
      <c r="H37"/>
    </row>
    <row r="38" spans="1:8" x14ac:dyDescent="0.25">
      <c r="A38" s="53">
        <v>1</v>
      </c>
      <c r="B38" s="53" t="s">
        <v>1430</v>
      </c>
      <c r="C38" s="53" t="str">
        <f t="shared" si="0"/>
        <v>1Fruit Tree (late)</v>
      </c>
      <c r="D38" s="53">
        <v>26.7</v>
      </c>
      <c r="H38"/>
    </row>
    <row r="39" spans="1:8" x14ac:dyDescent="0.25">
      <c r="A39" s="53">
        <v>2</v>
      </c>
      <c r="B39" s="53" t="s">
        <v>1430</v>
      </c>
      <c r="C39" s="53" t="str">
        <f t="shared" si="0"/>
        <v>2Fruit Tree (late)</v>
      </c>
      <c r="D39" s="53">
        <v>22.3</v>
      </c>
      <c r="H39"/>
    </row>
    <row r="40" spans="1:8" x14ac:dyDescent="0.25">
      <c r="A40" s="53">
        <v>3</v>
      </c>
      <c r="B40" s="53" t="s">
        <v>1430</v>
      </c>
      <c r="C40" s="53" t="str">
        <f t="shared" si="0"/>
        <v>3Fruit Tree (late)</v>
      </c>
      <c r="D40" s="53">
        <v>19.600000000000001</v>
      </c>
      <c r="H40"/>
    </row>
    <row r="41" spans="1:8" x14ac:dyDescent="0.25">
      <c r="A41" s="53">
        <v>4</v>
      </c>
      <c r="B41" s="53" t="s">
        <v>1430</v>
      </c>
      <c r="C41" s="53" t="str">
        <f t="shared" si="0"/>
        <v>4Fruit Tree (late)</v>
      </c>
      <c r="D41" s="53">
        <v>15.3</v>
      </c>
      <c r="H41"/>
    </row>
    <row r="42" spans="1:8" x14ac:dyDescent="0.25">
      <c r="A42" s="53">
        <v>5</v>
      </c>
      <c r="B42" s="53" t="s">
        <v>1430</v>
      </c>
      <c r="C42" s="53" t="str">
        <f t="shared" si="0"/>
        <v>5Fruit Tree (late)</v>
      </c>
      <c r="D42" s="53">
        <v>10.1</v>
      </c>
      <c r="H42"/>
    </row>
    <row r="43" spans="1:8" x14ac:dyDescent="0.25">
      <c r="A43" s="53">
        <v>7.5</v>
      </c>
      <c r="B43" s="53" t="s">
        <v>1430</v>
      </c>
      <c r="C43" s="53" t="str">
        <f t="shared" si="0"/>
        <v>7.5Fruit Tree (late)</v>
      </c>
      <c r="D43" s="53">
        <v>6.4</v>
      </c>
      <c r="H43"/>
    </row>
    <row r="44" spans="1:8" x14ac:dyDescent="0.25">
      <c r="A44" s="53">
        <v>10</v>
      </c>
      <c r="B44" s="53" t="s">
        <v>1430</v>
      </c>
      <c r="C44" s="53" t="str">
        <f t="shared" si="0"/>
        <v>10Fruit Tree (late)</v>
      </c>
      <c r="D44" s="53">
        <v>4.4000000000000004</v>
      </c>
      <c r="H44"/>
    </row>
    <row r="45" spans="1:8" x14ac:dyDescent="0.25">
      <c r="A45" s="53">
        <v>15</v>
      </c>
      <c r="B45" s="53" t="s">
        <v>1430</v>
      </c>
      <c r="C45" s="53" t="str">
        <f t="shared" si="0"/>
        <v>15Fruit Tree (late)</v>
      </c>
      <c r="D45" s="53">
        <v>2.5</v>
      </c>
      <c r="H45"/>
    </row>
    <row r="46" spans="1:8" x14ac:dyDescent="0.25">
      <c r="A46" s="53">
        <v>20</v>
      </c>
      <c r="B46" s="53" t="s">
        <v>1430</v>
      </c>
      <c r="C46" s="53" t="str">
        <f t="shared" si="0"/>
        <v>20Fruit Tree (late)</v>
      </c>
      <c r="D46" s="53">
        <v>1.4</v>
      </c>
      <c r="H46"/>
    </row>
    <row r="47" spans="1:8" x14ac:dyDescent="0.25">
      <c r="A47" s="53">
        <v>30</v>
      </c>
      <c r="B47" s="53" t="s">
        <v>1430</v>
      </c>
      <c r="C47" s="53" t="str">
        <f t="shared" si="0"/>
        <v>30Fruit Tree (late)</v>
      </c>
      <c r="D47" s="53">
        <v>0.6</v>
      </c>
      <c r="H47"/>
    </row>
    <row r="48" spans="1:8" x14ac:dyDescent="0.25">
      <c r="A48" s="53">
        <v>40</v>
      </c>
      <c r="B48" s="53" t="s">
        <v>1430</v>
      </c>
      <c r="C48" s="53" t="str">
        <f t="shared" si="0"/>
        <v>40Fruit Tree (late)</v>
      </c>
      <c r="D48" s="53">
        <v>0.6</v>
      </c>
      <c r="H48"/>
    </row>
    <row r="49" spans="1:8" x14ac:dyDescent="0.25">
      <c r="A49" s="53">
        <v>50</v>
      </c>
      <c r="B49" s="53" t="s">
        <v>1430</v>
      </c>
      <c r="C49" s="53" t="str">
        <f t="shared" si="0"/>
        <v>50Fruit Tree (late)</v>
      </c>
      <c r="D49" s="53">
        <v>0.6</v>
      </c>
      <c r="H49"/>
    </row>
    <row r="50" spans="1:8" x14ac:dyDescent="0.25">
      <c r="A50" s="53">
        <v>1</v>
      </c>
      <c r="B50" s="53" t="s">
        <v>1431</v>
      </c>
      <c r="C50" s="53" t="str">
        <f t="shared" si="0"/>
        <v>1Field Crop (early)</v>
      </c>
      <c r="D50" s="53">
        <v>4</v>
      </c>
      <c r="H50"/>
    </row>
    <row r="51" spans="1:8" x14ac:dyDescent="0.25">
      <c r="A51" s="53">
        <v>2</v>
      </c>
      <c r="B51" s="53" t="s">
        <v>1431</v>
      </c>
      <c r="C51" s="53" t="str">
        <f t="shared" si="0"/>
        <v>2Field Crop (early)</v>
      </c>
      <c r="D51" s="53">
        <v>1.6</v>
      </c>
      <c r="H51"/>
    </row>
    <row r="52" spans="1:8" x14ac:dyDescent="0.25">
      <c r="A52" s="53">
        <v>3</v>
      </c>
      <c r="B52" s="53" t="s">
        <v>1431</v>
      </c>
      <c r="C52" s="53" t="str">
        <f t="shared" si="0"/>
        <v>3Field Crop (early)</v>
      </c>
      <c r="D52" s="53">
        <v>0.9</v>
      </c>
      <c r="H52"/>
    </row>
    <row r="53" spans="1:8" x14ac:dyDescent="0.25">
      <c r="A53" s="53">
        <v>4</v>
      </c>
      <c r="B53" s="53" t="s">
        <v>1431</v>
      </c>
      <c r="C53" s="53" t="str">
        <f t="shared" si="0"/>
        <v>4Field Crop (early)</v>
      </c>
      <c r="D53" s="53">
        <v>0.6</v>
      </c>
      <c r="H53"/>
    </row>
    <row r="54" spans="1:8" x14ac:dyDescent="0.25">
      <c r="A54" s="53">
        <v>5</v>
      </c>
      <c r="B54" s="53" t="s">
        <v>1431</v>
      </c>
      <c r="C54" s="53" t="str">
        <f t="shared" si="0"/>
        <v>5Field Crop (early)</v>
      </c>
      <c r="D54" s="53">
        <v>0.5</v>
      </c>
      <c r="H54"/>
    </row>
    <row r="55" spans="1:8" x14ac:dyDescent="0.25">
      <c r="A55" s="53">
        <v>7.5</v>
      </c>
      <c r="B55" s="53" t="s">
        <v>1431</v>
      </c>
      <c r="C55" s="53" t="str">
        <f t="shared" si="0"/>
        <v>7.5Field Crop (early)</v>
      </c>
      <c r="D55" s="53">
        <v>0.3</v>
      </c>
      <c r="H55"/>
    </row>
    <row r="56" spans="1:8" x14ac:dyDescent="0.25">
      <c r="A56" s="53">
        <v>10</v>
      </c>
      <c r="B56" s="53" t="s">
        <v>1431</v>
      </c>
      <c r="C56" s="53" t="str">
        <f t="shared" si="0"/>
        <v>10Field Crop (early)</v>
      </c>
      <c r="D56" s="53">
        <v>0.3</v>
      </c>
      <c r="H56"/>
    </row>
    <row r="57" spans="1:8" x14ac:dyDescent="0.25">
      <c r="A57" s="53">
        <v>15</v>
      </c>
      <c r="B57" s="53" t="s">
        <v>1431</v>
      </c>
      <c r="C57" s="53" t="str">
        <f t="shared" si="0"/>
        <v>15Field Crop (early)</v>
      </c>
      <c r="D57" s="53">
        <v>0.2</v>
      </c>
      <c r="H57"/>
    </row>
    <row r="58" spans="1:8" x14ac:dyDescent="0.25">
      <c r="A58" s="53">
        <v>20</v>
      </c>
      <c r="B58" s="53" t="s">
        <v>1431</v>
      </c>
      <c r="C58" s="53" t="str">
        <f t="shared" si="0"/>
        <v>20Field Crop (early)</v>
      </c>
      <c r="D58" s="53">
        <v>0.1</v>
      </c>
      <c r="H58"/>
    </row>
    <row r="59" spans="1:8" x14ac:dyDescent="0.25">
      <c r="A59" s="53">
        <v>30</v>
      </c>
      <c r="B59" s="53" t="s">
        <v>1431</v>
      </c>
      <c r="C59" s="53" t="str">
        <f t="shared" si="0"/>
        <v>30Field Crop (early)</v>
      </c>
      <c r="D59" s="53">
        <v>0.1</v>
      </c>
      <c r="H59"/>
    </row>
    <row r="60" spans="1:8" x14ac:dyDescent="0.25">
      <c r="A60" s="53">
        <v>40</v>
      </c>
      <c r="B60" s="53" t="s">
        <v>1431</v>
      </c>
      <c r="C60" s="53" t="str">
        <f t="shared" si="0"/>
        <v>40Field Crop (early)</v>
      </c>
      <c r="D60" s="53">
        <v>0.1</v>
      </c>
      <c r="H60"/>
    </row>
    <row r="61" spans="1:8" x14ac:dyDescent="0.25">
      <c r="A61" s="53">
        <v>50</v>
      </c>
      <c r="B61" s="53" t="s">
        <v>1431</v>
      </c>
      <c r="C61" s="53" t="str">
        <f t="shared" si="0"/>
        <v>50Field Crop (early)</v>
      </c>
      <c r="D61" s="53">
        <v>0.1</v>
      </c>
      <c r="H61"/>
    </row>
    <row r="62" spans="1:8" x14ac:dyDescent="0.25">
      <c r="A62" s="53">
        <v>1</v>
      </c>
      <c r="B62" s="53" t="s">
        <v>1432</v>
      </c>
      <c r="C62" s="53" t="str">
        <f t="shared" si="0"/>
        <v>1Field Crop (late)</v>
      </c>
      <c r="D62" s="53">
        <v>5</v>
      </c>
      <c r="H62"/>
    </row>
    <row r="63" spans="1:8" x14ac:dyDescent="0.25">
      <c r="A63" s="53">
        <v>2</v>
      </c>
      <c r="B63" s="53" t="s">
        <v>1432</v>
      </c>
      <c r="C63" s="53" t="str">
        <f t="shared" si="0"/>
        <v>2Field Crop (late)</v>
      </c>
      <c r="D63" s="53">
        <v>1.8</v>
      </c>
      <c r="H63"/>
    </row>
    <row r="64" spans="1:8" x14ac:dyDescent="0.25">
      <c r="A64" s="53">
        <v>3</v>
      </c>
      <c r="B64" s="53" t="s">
        <v>1432</v>
      </c>
      <c r="C64" s="53" t="str">
        <f t="shared" si="0"/>
        <v>3Field Crop (late)</v>
      </c>
      <c r="D64" s="53">
        <v>1.4</v>
      </c>
      <c r="H64"/>
    </row>
    <row r="65" spans="1:8" x14ac:dyDescent="0.25">
      <c r="A65" s="53">
        <v>4</v>
      </c>
      <c r="B65" s="53" t="s">
        <v>1432</v>
      </c>
      <c r="C65" s="53" t="str">
        <f t="shared" si="0"/>
        <v>4Field Crop (late)</v>
      </c>
      <c r="D65" s="53">
        <v>1</v>
      </c>
      <c r="H65"/>
    </row>
    <row r="66" spans="1:8" x14ac:dyDescent="0.25">
      <c r="A66" s="53">
        <v>5</v>
      </c>
      <c r="B66" s="53" t="s">
        <v>1432</v>
      </c>
      <c r="C66" s="53" t="str">
        <f t="shared" si="0"/>
        <v>5Field Crop (late)</v>
      </c>
      <c r="D66" s="53">
        <v>0.7</v>
      </c>
      <c r="H66"/>
    </row>
    <row r="67" spans="1:8" x14ac:dyDescent="0.25">
      <c r="A67" s="53">
        <v>7.5</v>
      </c>
      <c r="B67" s="53" t="s">
        <v>1432</v>
      </c>
      <c r="C67" s="53" t="str">
        <f t="shared" ref="C67:C73" si="1">CONCATENATE(A67,B67)</f>
        <v>7.5Field Crop (late)</v>
      </c>
      <c r="D67" s="53">
        <v>0.5</v>
      </c>
      <c r="H67"/>
    </row>
    <row r="68" spans="1:8" x14ac:dyDescent="0.25">
      <c r="A68" s="53">
        <v>10</v>
      </c>
      <c r="B68" s="53" t="s">
        <v>1432</v>
      </c>
      <c r="C68" s="53" t="str">
        <f t="shared" si="1"/>
        <v>10Field Crop (late)</v>
      </c>
      <c r="D68" s="53">
        <v>0.4</v>
      </c>
      <c r="H68"/>
    </row>
    <row r="69" spans="1:8" x14ac:dyDescent="0.25">
      <c r="A69" s="53">
        <v>15</v>
      </c>
      <c r="B69" s="53" t="s">
        <v>1432</v>
      </c>
      <c r="C69" s="53" t="str">
        <f t="shared" si="1"/>
        <v>15Field Crop (late)</v>
      </c>
      <c r="D69" s="53">
        <v>0.2</v>
      </c>
      <c r="H69"/>
    </row>
    <row r="70" spans="1:8" x14ac:dyDescent="0.25">
      <c r="A70" s="53">
        <v>20</v>
      </c>
      <c r="B70" s="53" t="s">
        <v>1432</v>
      </c>
      <c r="C70" s="53" t="str">
        <f t="shared" si="1"/>
        <v>20Field Crop (late)</v>
      </c>
      <c r="D70" s="53">
        <v>0.1</v>
      </c>
      <c r="H70"/>
    </row>
    <row r="71" spans="1:8" x14ac:dyDescent="0.25">
      <c r="A71" s="53">
        <v>30</v>
      </c>
      <c r="B71" s="53" t="s">
        <v>1432</v>
      </c>
      <c r="C71" s="53" t="str">
        <f t="shared" si="1"/>
        <v>30Field Crop (late)</v>
      </c>
      <c r="D71" s="53">
        <v>0.1</v>
      </c>
      <c r="H71"/>
    </row>
    <row r="72" spans="1:8" x14ac:dyDescent="0.25">
      <c r="A72" s="53">
        <v>40</v>
      </c>
      <c r="B72" s="53" t="s">
        <v>1432</v>
      </c>
      <c r="C72" s="53" t="str">
        <f t="shared" si="1"/>
        <v>40Field Crop (late)</v>
      </c>
      <c r="D72" s="53">
        <v>0.1</v>
      </c>
      <c r="H72"/>
    </row>
    <row r="73" spans="1:8" x14ac:dyDescent="0.25">
      <c r="A73" s="53">
        <v>50</v>
      </c>
      <c r="B73" s="53" t="s">
        <v>1432</v>
      </c>
      <c r="C73" s="53" t="str">
        <f t="shared" si="1"/>
        <v>50Field Crop (late)</v>
      </c>
      <c r="D73" s="53">
        <v>0.1</v>
      </c>
      <c r="H73"/>
    </row>
  </sheetData>
  <sheetProtection sheet="1" objects="1" scenarios="1"/>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CF4E7-FC18-4544-AE93-9862C88B00F1}">
  <sheetPr codeName="Sheet7"/>
  <dimension ref="A1:G34"/>
  <sheetViews>
    <sheetView workbookViewId="0">
      <selection activeCell="G1" sqref="G1"/>
    </sheetView>
  </sheetViews>
  <sheetFormatPr defaultRowHeight="15" x14ac:dyDescent="0.25"/>
  <cols>
    <col min="1" max="1" width="13.140625" bestFit="1" customWidth="1"/>
    <col min="2" max="2" width="10" bestFit="1" customWidth="1"/>
    <col min="3" max="3" width="10.42578125" bestFit="1" customWidth="1"/>
    <col min="7" max="7" width="14.42578125" bestFit="1" customWidth="1"/>
  </cols>
  <sheetData>
    <row r="1" spans="1:7" x14ac:dyDescent="0.25">
      <c r="A1" s="13" t="s">
        <v>1378</v>
      </c>
      <c r="B1" s="13" t="s">
        <v>1379</v>
      </c>
      <c r="C1" s="13" t="s">
        <v>1380</v>
      </c>
      <c r="G1" s="15" t="s">
        <v>1529</v>
      </c>
    </row>
    <row r="2" spans="1:7" x14ac:dyDescent="0.25">
      <c r="A2" s="9">
        <v>6</v>
      </c>
      <c r="B2" s="9">
        <v>0.04</v>
      </c>
      <c r="C2" s="9">
        <v>0.19</v>
      </c>
      <c r="G2" t="s">
        <v>1379</v>
      </c>
    </row>
    <row r="3" spans="1:7" x14ac:dyDescent="0.25">
      <c r="A3" s="9">
        <v>8</v>
      </c>
      <c r="B3" s="9">
        <v>0.12</v>
      </c>
      <c r="C3" s="9">
        <v>0.35</v>
      </c>
      <c r="G3" t="s">
        <v>1380</v>
      </c>
    </row>
    <row r="4" spans="1:7" x14ac:dyDescent="0.25">
      <c r="A4" s="9">
        <v>10</v>
      </c>
      <c r="B4" s="9">
        <v>0.23</v>
      </c>
      <c r="C4" s="9">
        <v>0.56000000000000005</v>
      </c>
    </row>
    <row r="5" spans="1:7" x14ac:dyDescent="0.25">
      <c r="A5" s="9">
        <v>12</v>
      </c>
      <c r="B5" s="9">
        <v>0.38</v>
      </c>
      <c r="C5" s="9">
        <v>0.81</v>
      </c>
    </row>
    <row r="6" spans="1:7" x14ac:dyDescent="0.25">
      <c r="A6" s="9">
        <v>14</v>
      </c>
      <c r="B6" s="9">
        <v>0.56000000000000005</v>
      </c>
      <c r="C6" s="9">
        <v>1.1100000000000001</v>
      </c>
    </row>
    <row r="7" spans="1:7" x14ac:dyDescent="0.25">
      <c r="A7" s="9">
        <v>16</v>
      </c>
      <c r="B7" s="9">
        <v>0.78</v>
      </c>
      <c r="C7" s="9">
        <v>1.45</v>
      </c>
    </row>
    <row r="8" spans="1:7" x14ac:dyDescent="0.25">
      <c r="A8" s="9">
        <v>18</v>
      </c>
      <c r="B8" s="9">
        <v>1.03</v>
      </c>
      <c r="C8" s="9">
        <v>1.83</v>
      </c>
    </row>
    <row r="9" spans="1:7" x14ac:dyDescent="0.25">
      <c r="A9" s="9">
        <v>20</v>
      </c>
      <c r="B9" s="9">
        <v>1.31</v>
      </c>
      <c r="C9" s="9">
        <v>2.25</v>
      </c>
    </row>
    <row r="10" spans="1:7" x14ac:dyDescent="0.25">
      <c r="A10" s="9">
        <v>22</v>
      </c>
      <c r="B10" s="9">
        <v>1.63</v>
      </c>
      <c r="C10" s="9">
        <v>2.72</v>
      </c>
    </row>
    <row r="11" spans="1:7" x14ac:dyDescent="0.25">
      <c r="A11" s="9">
        <v>24</v>
      </c>
      <c r="B11" s="9">
        <v>1.98</v>
      </c>
      <c r="C11" s="9">
        <v>3.22</v>
      </c>
    </row>
    <row r="12" spans="1:7" x14ac:dyDescent="0.25">
      <c r="A12" s="9">
        <v>26</v>
      </c>
      <c r="B12" s="9">
        <v>2.35</v>
      </c>
      <c r="C12" s="9">
        <v>3.76</v>
      </c>
    </row>
    <row r="13" spans="1:7" x14ac:dyDescent="0.25">
      <c r="A13" s="9">
        <v>28</v>
      </c>
      <c r="B13" s="9">
        <v>2.76</v>
      </c>
      <c r="C13" s="9">
        <v>4.34</v>
      </c>
    </row>
    <row r="14" spans="1:7" x14ac:dyDescent="0.25">
      <c r="A14" s="9">
        <v>30</v>
      </c>
      <c r="B14" s="9">
        <v>3.19</v>
      </c>
      <c r="C14" s="9">
        <v>4.95</v>
      </c>
    </row>
    <row r="15" spans="1:7" x14ac:dyDescent="0.25">
      <c r="A15" s="9">
        <v>32</v>
      </c>
      <c r="B15" s="9">
        <v>3.65</v>
      </c>
      <c r="C15" s="9">
        <v>5.59</v>
      </c>
    </row>
    <row r="16" spans="1:7" x14ac:dyDescent="0.25">
      <c r="A16" s="9">
        <v>34</v>
      </c>
      <c r="B16" s="9">
        <v>4.13</v>
      </c>
      <c r="C16" s="9">
        <v>6.27</v>
      </c>
    </row>
    <row r="17" spans="1:3" x14ac:dyDescent="0.25">
      <c r="A17" s="9">
        <v>36</v>
      </c>
      <c r="B17" s="9">
        <v>4.6500000000000004</v>
      </c>
      <c r="C17" s="9">
        <v>6.99</v>
      </c>
    </row>
    <row r="18" spans="1:3" x14ac:dyDescent="0.25">
      <c r="A18" s="9">
        <v>38</v>
      </c>
      <c r="B18" s="9">
        <v>5.18</v>
      </c>
      <c r="C18" s="9">
        <v>7.73</v>
      </c>
    </row>
    <row r="19" spans="1:3" x14ac:dyDescent="0.25">
      <c r="A19" s="9">
        <v>40</v>
      </c>
      <c r="B19" s="9">
        <v>5.75</v>
      </c>
      <c r="C19" s="9">
        <v>8.51</v>
      </c>
    </row>
    <row r="20" spans="1:3" x14ac:dyDescent="0.25">
      <c r="A20" s="9">
        <v>42</v>
      </c>
      <c r="B20" s="9">
        <v>6.33</v>
      </c>
      <c r="C20" s="9">
        <v>9.31</v>
      </c>
    </row>
    <row r="21" spans="1:3" x14ac:dyDescent="0.25">
      <c r="A21" s="9">
        <v>44</v>
      </c>
      <c r="B21" s="9">
        <v>6.94</v>
      </c>
      <c r="C21" s="9">
        <v>10.14</v>
      </c>
    </row>
    <row r="22" spans="1:3" x14ac:dyDescent="0.25">
      <c r="A22" s="9">
        <v>46</v>
      </c>
      <c r="B22" s="9">
        <v>7.57</v>
      </c>
      <c r="C22" s="9">
        <v>11.01</v>
      </c>
    </row>
    <row r="23" spans="1:3" x14ac:dyDescent="0.25">
      <c r="A23" s="9">
        <v>48</v>
      </c>
      <c r="B23" s="9">
        <v>8.2200000000000006</v>
      </c>
      <c r="C23" s="9">
        <v>11.9</v>
      </c>
    </row>
    <row r="24" spans="1:3" x14ac:dyDescent="0.25">
      <c r="A24" s="9">
        <v>50</v>
      </c>
      <c r="B24" s="9">
        <v>8.9</v>
      </c>
      <c r="C24" s="9">
        <v>12.81</v>
      </c>
    </row>
    <row r="25" spans="1:3" x14ac:dyDescent="0.25">
      <c r="A25" s="9">
        <v>55</v>
      </c>
      <c r="B25" s="9">
        <v>10.67</v>
      </c>
      <c r="C25" s="9">
        <v>15.22</v>
      </c>
    </row>
    <row r="26" spans="1:3" x14ac:dyDescent="0.25">
      <c r="A26" s="9">
        <v>60</v>
      </c>
      <c r="B26" s="9">
        <v>12.57</v>
      </c>
      <c r="C26" s="9">
        <v>17.78</v>
      </c>
    </row>
    <row r="27" spans="1:3" x14ac:dyDescent="0.25">
      <c r="A27" s="9">
        <v>65</v>
      </c>
      <c r="B27" s="9">
        <v>14.57</v>
      </c>
      <c r="C27" s="9">
        <v>20.48</v>
      </c>
    </row>
    <row r="28" spans="1:3" x14ac:dyDescent="0.25">
      <c r="A28" s="9">
        <v>70</v>
      </c>
      <c r="B28" s="9">
        <v>16.68</v>
      </c>
      <c r="C28" s="9">
        <v>23.31</v>
      </c>
    </row>
    <row r="29" spans="1:3" x14ac:dyDescent="0.25">
      <c r="A29" s="9">
        <v>75</v>
      </c>
      <c r="B29" s="9">
        <v>18.89</v>
      </c>
      <c r="C29" s="9">
        <v>26.26</v>
      </c>
    </row>
    <row r="30" spans="1:3" x14ac:dyDescent="0.25">
      <c r="A30" s="9">
        <v>80</v>
      </c>
      <c r="B30" s="9">
        <v>21.19</v>
      </c>
      <c r="C30" s="9">
        <v>29.33</v>
      </c>
    </row>
    <row r="31" spans="1:3" x14ac:dyDescent="0.25">
      <c r="A31" s="9">
        <v>85</v>
      </c>
      <c r="B31" s="9">
        <v>23.58</v>
      </c>
      <c r="C31" s="9">
        <v>32.51</v>
      </c>
    </row>
    <row r="32" spans="1:3" x14ac:dyDescent="0.25">
      <c r="A32" s="9">
        <v>90</v>
      </c>
      <c r="B32" s="9">
        <v>26.04</v>
      </c>
      <c r="C32" s="9">
        <v>35.79</v>
      </c>
    </row>
    <row r="33" spans="1:3" x14ac:dyDescent="0.25">
      <c r="A33" s="9">
        <v>95</v>
      </c>
      <c r="B33" s="9">
        <v>28.58</v>
      </c>
      <c r="C33" s="9">
        <v>39.159999999999997</v>
      </c>
    </row>
    <row r="34" spans="1:3" x14ac:dyDescent="0.25">
      <c r="A34" s="9">
        <v>100</v>
      </c>
      <c r="B34" s="9">
        <v>31.18</v>
      </c>
      <c r="C34" s="9">
        <v>42.61</v>
      </c>
    </row>
  </sheetData>
  <sheetProtection sheet="1" objects="1" scenarios="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31880-7E76-4E1D-A198-8483B2262080}">
  <sheetPr codeName="Sheet17"/>
  <dimension ref="A1:H105"/>
  <sheetViews>
    <sheetView workbookViewId="0">
      <selection activeCell="F38" sqref="F38:F47"/>
    </sheetView>
  </sheetViews>
  <sheetFormatPr defaultRowHeight="15" customHeight="1" x14ac:dyDescent="0.25"/>
  <cols>
    <col min="1" max="1" width="11.42578125" bestFit="1" customWidth="1"/>
    <col min="2" max="2" width="47.7109375" bestFit="1" customWidth="1"/>
    <col min="3" max="3" width="47.7109375" customWidth="1"/>
    <col min="4" max="4" width="17.85546875" bestFit="1" customWidth="1"/>
    <col min="5" max="6" width="9.140625" style="47"/>
    <col min="7" max="7" width="16.42578125" style="47" bestFit="1" customWidth="1"/>
    <col min="8" max="8" width="18.140625" style="47" bestFit="1" customWidth="1"/>
    <col min="9" max="16384" width="9.140625" style="47"/>
  </cols>
  <sheetData>
    <row r="1" spans="1:8" ht="15" customHeight="1" x14ac:dyDescent="0.25">
      <c r="A1" s="126" t="s">
        <v>1442</v>
      </c>
      <c r="B1" s="126" t="s">
        <v>1443</v>
      </c>
      <c r="C1" s="127" t="s">
        <v>1582</v>
      </c>
      <c r="D1" s="127" t="s">
        <v>1444</v>
      </c>
      <c r="G1" s="141" t="s">
        <v>1582</v>
      </c>
      <c r="H1" s="141" t="s">
        <v>1581</v>
      </c>
    </row>
    <row r="2" spans="1:8" ht="15" customHeight="1" x14ac:dyDescent="0.25">
      <c r="A2" s="128" t="s">
        <v>1445</v>
      </c>
      <c r="B2" s="128" t="s">
        <v>1446</v>
      </c>
      <c r="C2" s="82" t="s">
        <v>1431</v>
      </c>
      <c r="D2" s="129">
        <v>0.25</v>
      </c>
      <c r="G2" s="139" t="s">
        <v>1427</v>
      </c>
      <c r="H2" s="140">
        <v>0.4</v>
      </c>
    </row>
    <row r="3" spans="1:8" ht="15" customHeight="1" x14ac:dyDescent="0.25">
      <c r="A3" s="128" t="s">
        <v>1445</v>
      </c>
      <c r="B3" s="128" t="s">
        <v>1447</v>
      </c>
      <c r="C3" s="82" t="s">
        <v>1431</v>
      </c>
      <c r="D3" s="129">
        <v>0.4</v>
      </c>
      <c r="G3" s="139" t="s">
        <v>1428</v>
      </c>
      <c r="H3" s="140">
        <v>0.7</v>
      </c>
    </row>
    <row r="4" spans="1:8" ht="15" customHeight="1" x14ac:dyDescent="0.25">
      <c r="A4" s="128" t="s">
        <v>1454</v>
      </c>
      <c r="B4" s="128" t="s">
        <v>1446</v>
      </c>
      <c r="C4" s="82" t="s">
        <v>1431</v>
      </c>
      <c r="D4" s="129">
        <v>0.25</v>
      </c>
      <c r="G4" s="139" t="s">
        <v>1429</v>
      </c>
      <c r="H4" s="140">
        <v>0.3</v>
      </c>
    </row>
    <row r="5" spans="1:8" ht="15" customHeight="1" x14ac:dyDescent="0.25">
      <c r="A5" s="128" t="s">
        <v>1456</v>
      </c>
      <c r="B5" s="128" t="s">
        <v>1457</v>
      </c>
      <c r="C5" s="82" t="s">
        <v>1431</v>
      </c>
      <c r="D5" s="129">
        <v>0.25</v>
      </c>
      <c r="G5" s="139" t="s">
        <v>1430</v>
      </c>
      <c r="H5" s="140">
        <v>0.7</v>
      </c>
    </row>
    <row r="6" spans="1:8" ht="15" customHeight="1" x14ac:dyDescent="0.25">
      <c r="A6" s="128" t="s">
        <v>1456</v>
      </c>
      <c r="B6" s="128" t="s">
        <v>1458</v>
      </c>
      <c r="C6" s="82" t="s">
        <v>1431</v>
      </c>
      <c r="D6" s="129">
        <v>0.5</v>
      </c>
      <c r="G6" s="139" t="s">
        <v>1431</v>
      </c>
      <c r="H6" s="140">
        <v>0.3</v>
      </c>
    </row>
    <row r="7" spans="1:8" ht="15" customHeight="1" x14ac:dyDescent="0.25">
      <c r="A7" s="128" t="s">
        <v>1460</v>
      </c>
      <c r="B7" s="128" t="s">
        <v>1446</v>
      </c>
      <c r="C7" s="82" t="s">
        <v>1431</v>
      </c>
      <c r="D7" s="129">
        <v>0.25</v>
      </c>
      <c r="G7" s="139" t="s">
        <v>1432</v>
      </c>
      <c r="H7" s="140">
        <v>0.75</v>
      </c>
    </row>
    <row r="8" spans="1:8" ht="15" customHeight="1" x14ac:dyDescent="0.25">
      <c r="A8" s="128" t="s">
        <v>1460</v>
      </c>
      <c r="B8" s="128" t="s">
        <v>1461</v>
      </c>
      <c r="C8" s="82" t="s">
        <v>1431</v>
      </c>
      <c r="D8" s="129">
        <v>0.5</v>
      </c>
    </row>
    <row r="9" spans="1:8" ht="15" customHeight="1" x14ac:dyDescent="0.25">
      <c r="A9" s="128" t="s">
        <v>1468</v>
      </c>
      <c r="B9" s="128" t="s">
        <v>1446</v>
      </c>
      <c r="C9" s="82" t="s">
        <v>1431</v>
      </c>
      <c r="D9" s="129">
        <v>0.25</v>
      </c>
    </row>
    <row r="10" spans="1:8" ht="15" customHeight="1" x14ac:dyDescent="0.25">
      <c r="A10" s="128" t="s">
        <v>1480</v>
      </c>
      <c r="B10" s="128" t="s">
        <v>1446</v>
      </c>
      <c r="C10" s="82" t="s">
        <v>1431</v>
      </c>
      <c r="D10" s="129">
        <v>0.25</v>
      </c>
    </row>
    <row r="11" spans="1:8" ht="15" customHeight="1" x14ac:dyDescent="0.25">
      <c r="A11" s="128" t="s">
        <v>1495</v>
      </c>
      <c r="B11" s="128" t="s">
        <v>1446</v>
      </c>
      <c r="C11" s="82" t="s">
        <v>1431</v>
      </c>
      <c r="D11" s="129">
        <v>0.15</v>
      </c>
    </row>
    <row r="12" spans="1:8" ht="15" customHeight="1" x14ac:dyDescent="0.25">
      <c r="A12" s="128" t="s">
        <v>1502</v>
      </c>
      <c r="B12" s="128" t="s">
        <v>1457</v>
      </c>
      <c r="C12" s="82" t="s">
        <v>1431</v>
      </c>
      <c r="D12" s="129">
        <v>0.2</v>
      </c>
    </row>
    <row r="13" spans="1:8" ht="15" customHeight="1" x14ac:dyDescent="0.25">
      <c r="A13" s="128" t="s">
        <v>1517</v>
      </c>
      <c r="B13" s="128" t="s">
        <v>1518</v>
      </c>
      <c r="C13" s="82" t="s">
        <v>1431</v>
      </c>
      <c r="D13" s="129">
        <v>0.4</v>
      </c>
    </row>
    <row r="14" spans="1:8" ht="15" customHeight="1" x14ac:dyDescent="0.25">
      <c r="A14" s="128" t="s">
        <v>1524</v>
      </c>
      <c r="B14" s="128" t="s">
        <v>1446</v>
      </c>
      <c r="C14" s="82" t="s">
        <v>1431</v>
      </c>
      <c r="D14" s="129">
        <v>0.25</v>
      </c>
    </row>
    <row r="15" spans="1:8" ht="15" customHeight="1" x14ac:dyDescent="0.25">
      <c r="A15" s="128" t="s">
        <v>1524</v>
      </c>
      <c r="B15" s="128" t="s">
        <v>1525</v>
      </c>
      <c r="C15" s="82" t="s">
        <v>1431</v>
      </c>
      <c r="D15" s="129">
        <v>0.5</v>
      </c>
    </row>
    <row r="16" spans="1:8" ht="15" customHeight="1" x14ac:dyDescent="0.25">
      <c r="A16" s="128" t="s">
        <v>1445</v>
      </c>
      <c r="B16" s="128" t="s">
        <v>1448</v>
      </c>
      <c r="C16" s="82" t="s">
        <v>1432</v>
      </c>
      <c r="D16" s="129">
        <v>0.7</v>
      </c>
    </row>
    <row r="17" spans="1:4" ht="15" customHeight="1" x14ac:dyDescent="0.25">
      <c r="A17" s="128" t="s">
        <v>1445</v>
      </c>
      <c r="B17" s="128" t="s">
        <v>1449</v>
      </c>
      <c r="C17" s="82" t="s">
        <v>1432</v>
      </c>
      <c r="D17" s="129">
        <v>0.8</v>
      </c>
    </row>
    <row r="18" spans="1:4" ht="15" customHeight="1" x14ac:dyDescent="0.25">
      <c r="A18" s="128" t="s">
        <v>1454</v>
      </c>
      <c r="B18" s="128" t="s">
        <v>1455</v>
      </c>
      <c r="C18" s="82" t="s">
        <v>1432</v>
      </c>
      <c r="D18" s="129">
        <v>0.8</v>
      </c>
    </row>
    <row r="19" spans="1:4" ht="15" customHeight="1" x14ac:dyDescent="0.25">
      <c r="A19" s="128" t="s">
        <v>1454</v>
      </c>
      <c r="B19" s="128" t="s">
        <v>1448</v>
      </c>
      <c r="C19" s="82" t="s">
        <v>1432</v>
      </c>
      <c r="D19" s="129">
        <v>0.9</v>
      </c>
    </row>
    <row r="20" spans="1:4" ht="15" customHeight="1" x14ac:dyDescent="0.25">
      <c r="A20" s="128" t="s">
        <v>1456</v>
      </c>
      <c r="B20" s="128" t="s">
        <v>1459</v>
      </c>
      <c r="C20" s="82" t="s">
        <v>1432</v>
      </c>
      <c r="D20" s="129">
        <v>0.7</v>
      </c>
    </row>
    <row r="21" spans="1:4" ht="15" customHeight="1" x14ac:dyDescent="0.25">
      <c r="A21" s="128" t="s">
        <v>1456</v>
      </c>
      <c r="B21" s="128" t="s">
        <v>1449</v>
      </c>
      <c r="C21" s="82" t="s">
        <v>1432</v>
      </c>
      <c r="D21" s="129">
        <v>0.6</v>
      </c>
    </row>
    <row r="22" spans="1:4" ht="15" customHeight="1" x14ac:dyDescent="0.25">
      <c r="A22" s="128" t="s">
        <v>1460</v>
      </c>
      <c r="B22" s="128" t="s">
        <v>1447</v>
      </c>
      <c r="C22" s="82" t="s">
        <v>1432</v>
      </c>
      <c r="D22" s="129">
        <v>0.7</v>
      </c>
    </row>
    <row r="23" spans="1:4" ht="15" customHeight="1" x14ac:dyDescent="0.25">
      <c r="A23" s="128" t="s">
        <v>1460</v>
      </c>
      <c r="B23" s="128" t="s">
        <v>1462</v>
      </c>
      <c r="C23" s="82" t="s">
        <v>1432</v>
      </c>
      <c r="D23" s="129">
        <v>0.9</v>
      </c>
    </row>
    <row r="24" spans="1:4" ht="15" customHeight="1" x14ac:dyDescent="0.25">
      <c r="A24" s="128" t="s">
        <v>1468</v>
      </c>
      <c r="B24" s="128" t="s">
        <v>1469</v>
      </c>
      <c r="C24" s="82" t="s">
        <v>1432</v>
      </c>
      <c r="D24" s="129">
        <v>0.6</v>
      </c>
    </row>
    <row r="25" spans="1:4" ht="15" customHeight="1" x14ac:dyDescent="0.25">
      <c r="A25" s="128" t="s">
        <v>1468</v>
      </c>
      <c r="B25" s="128" t="s">
        <v>1470</v>
      </c>
      <c r="C25" s="82" t="s">
        <v>1432</v>
      </c>
      <c r="D25" s="129">
        <v>0.7</v>
      </c>
    </row>
    <row r="26" spans="1:4" ht="15" customHeight="1" x14ac:dyDescent="0.25">
      <c r="A26" s="128" t="s">
        <v>1468</v>
      </c>
      <c r="B26" s="128" t="s">
        <v>1467</v>
      </c>
      <c r="C26" s="82" t="s">
        <v>1432</v>
      </c>
      <c r="D26" s="129">
        <v>0.9</v>
      </c>
    </row>
    <row r="27" spans="1:4" ht="15" customHeight="1" x14ac:dyDescent="0.25">
      <c r="A27" s="128" t="s">
        <v>1480</v>
      </c>
      <c r="B27" s="128" t="s">
        <v>1458</v>
      </c>
      <c r="C27" s="82" t="s">
        <v>1432</v>
      </c>
      <c r="D27" s="129">
        <v>0.75</v>
      </c>
    </row>
    <row r="28" spans="1:4" ht="15" customHeight="1" x14ac:dyDescent="0.25">
      <c r="A28" s="128" t="s">
        <v>1480</v>
      </c>
      <c r="B28" s="128" t="s">
        <v>1481</v>
      </c>
      <c r="C28" s="82" t="s">
        <v>1432</v>
      </c>
      <c r="D28" s="129">
        <v>0.9</v>
      </c>
    </row>
    <row r="29" spans="1:4" ht="15" customHeight="1" x14ac:dyDescent="0.25">
      <c r="A29" s="128" t="s">
        <v>1495</v>
      </c>
      <c r="B29" s="128" t="s">
        <v>1497</v>
      </c>
      <c r="C29" s="82" t="s">
        <v>1432</v>
      </c>
      <c r="D29" s="129">
        <v>0.8</v>
      </c>
    </row>
    <row r="30" spans="1:4" ht="15" customHeight="1" x14ac:dyDescent="0.25">
      <c r="A30" s="128" t="s">
        <v>1495</v>
      </c>
      <c r="B30" s="128" t="s">
        <v>1467</v>
      </c>
      <c r="C30" s="82" t="s">
        <v>1432</v>
      </c>
      <c r="D30" s="129">
        <v>0.5</v>
      </c>
    </row>
    <row r="31" spans="1:4" ht="15" customHeight="1" x14ac:dyDescent="0.25">
      <c r="A31" s="128" t="s">
        <v>1502</v>
      </c>
      <c r="B31" s="128" t="s">
        <v>1503</v>
      </c>
      <c r="C31" s="82" t="s">
        <v>1432</v>
      </c>
      <c r="D31" s="129">
        <v>0.6</v>
      </c>
    </row>
    <row r="32" spans="1:4" ht="15" customHeight="1" x14ac:dyDescent="0.25">
      <c r="A32" s="128" t="s">
        <v>1502</v>
      </c>
      <c r="B32" s="128" t="s">
        <v>1504</v>
      </c>
      <c r="C32" s="82" t="s">
        <v>1432</v>
      </c>
      <c r="D32" s="129">
        <v>0.9</v>
      </c>
    </row>
    <row r="33" spans="1:4" ht="15" customHeight="1" x14ac:dyDescent="0.25">
      <c r="A33" s="128" t="s">
        <v>1517</v>
      </c>
      <c r="B33" s="128" t="s">
        <v>1490</v>
      </c>
      <c r="C33" s="82" t="s">
        <v>1432</v>
      </c>
      <c r="D33" s="129">
        <v>0.7</v>
      </c>
    </row>
    <row r="34" spans="1:4" ht="15" customHeight="1" x14ac:dyDescent="0.25">
      <c r="A34" s="128" t="s">
        <v>1517</v>
      </c>
      <c r="B34" s="128" t="s">
        <v>1479</v>
      </c>
      <c r="C34" s="82" t="s">
        <v>1432</v>
      </c>
      <c r="D34" s="129">
        <v>0.9</v>
      </c>
    </row>
    <row r="35" spans="1:4" ht="15" customHeight="1" x14ac:dyDescent="0.25">
      <c r="A35" s="128" t="s">
        <v>1517</v>
      </c>
      <c r="B35" s="128" t="s">
        <v>1467</v>
      </c>
      <c r="C35" s="82" t="s">
        <v>1432</v>
      </c>
      <c r="D35" s="129">
        <v>0.8</v>
      </c>
    </row>
    <row r="36" spans="1:4" ht="15" customHeight="1" x14ac:dyDescent="0.25">
      <c r="A36" s="128" t="s">
        <v>1524</v>
      </c>
      <c r="B36" s="128" t="s">
        <v>1526</v>
      </c>
      <c r="C36" s="82" t="s">
        <v>1432</v>
      </c>
      <c r="D36" s="129">
        <v>0.7</v>
      </c>
    </row>
    <row r="37" spans="1:4" ht="15" customHeight="1" x14ac:dyDescent="0.25">
      <c r="A37" s="128" t="s">
        <v>1524</v>
      </c>
      <c r="B37" s="128" t="s">
        <v>1467</v>
      </c>
      <c r="C37" s="82" t="s">
        <v>1432</v>
      </c>
      <c r="D37" s="129">
        <v>0.6</v>
      </c>
    </row>
    <row r="38" spans="1:4" ht="15" customHeight="1" x14ac:dyDescent="0.25">
      <c r="A38" s="128" t="s">
        <v>1463</v>
      </c>
      <c r="B38" s="128" t="s">
        <v>1464</v>
      </c>
      <c r="C38" s="82" t="s">
        <v>1429</v>
      </c>
      <c r="D38" s="129">
        <v>0.3</v>
      </c>
    </row>
    <row r="39" spans="1:4" ht="15" customHeight="1" x14ac:dyDescent="0.25">
      <c r="A39" s="128" t="s">
        <v>1463</v>
      </c>
      <c r="B39" s="128" t="s">
        <v>1465</v>
      </c>
      <c r="C39" s="82" t="s">
        <v>1429</v>
      </c>
      <c r="D39" s="129">
        <v>0.5</v>
      </c>
    </row>
    <row r="40" spans="1:4" ht="15" customHeight="1" x14ac:dyDescent="0.25">
      <c r="A40" s="128" t="s">
        <v>1491</v>
      </c>
      <c r="B40" s="128" t="s">
        <v>1492</v>
      </c>
      <c r="C40" s="82" t="s">
        <v>1429</v>
      </c>
      <c r="D40" s="129">
        <v>0.2</v>
      </c>
    </row>
    <row r="41" spans="1:4" ht="15" customHeight="1" x14ac:dyDescent="0.25">
      <c r="A41" s="128" t="s">
        <v>1491</v>
      </c>
      <c r="B41" s="128" t="s">
        <v>1493</v>
      </c>
      <c r="C41" s="82" t="s">
        <v>1429</v>
      </c>
      <c r="D41" s="129">
        <v>0.4</v>
      </c>
    </row>
    <row r="42" spans="1:4" ht="15" customHeight="1" x14ac:dyDescent="0.25">
      <c r="A42" s="128" t="s">
        <v>1509</v>
      </c>
      <c r="B42" s="128" t="s">
        <v>1492</v>
      </c>
      <c r="C42" s="82" t="s">
        <v>1429</v>
      </c>
      <c r="D42" s="129">
        <v>0.2</v>
      </c>
    </row>
    <row r="43" spans="1:4" ht="15" customHeight="1" x14ac:dyDescent="0.25">
      <c r="A43" s="128" t="s">
        <v>1509</v>
      </c>
      <c r="B43" s="128" t="s">
        <v>1493</v>
      </c>
      <c r="C43" s="82" t="s">
        <v>1429</v>
      </c>
      <c r="D43" s="129">
        <v>0.4</v>
      </c>
    </row>
    <row r="44" spans="1:4" ht="15" customHeight="1" x14ac:dyDescent="0.25">
      <c r="A44" s="128" t="s">
        <v>1463</v>
      </c>
      <c r="B44" s="128" t="s">
        <v>1466</v>
      </c>
      <c r="C44" s="82" t="s">
        <v>1430</v>
      </c>
      <c r="D44" s="129">
        <v>0.7</v>
      </c>
    </row>
    <row r="45" spans="1:4" ht="15" customHeight="1" x14ac:dyDescent="0.25">
      <c r="A45" s="128" t="s">
        <v>1463</v>
      </c>
      <c r="B45" s="128" t="s">
        <v>1467</v>
      </c>
      <c r="C45" s="82" t="s">
        <v>1430</v>
      </c>
      <c r="D45" s="129">
        <v>0.7</v>
      </c>
    </row>
    <row r="46" spans="1:4" ht="15" customHeight="1" x14ac:dyDescent="0.25">
      <c r="A46" s="128" t="s">
        <v>1491</v>
      </c>
      <c r="B46" s="128" t="s">
        <v>1446</v>
      </c>
      <c r="C46" s="82" t="s">
        <v>1430</v>
      </c>
      <c r="D46" s="129">
        <v>0.7</v>
      </c>
    </row>
    <row r="47" spans="1:4" ht="15" customHeight="1" x14ac:dyDescent="0.25">
      <c r="A47" s="128" t="s">
        <v>1491</v>
      </c>
      <c r="B47" s="128" t="s">
        <v>1494</v>
      </c>
      <c r="C47" s="82" t="s">
        <v>1430</v>
      </c>
      <c r="D47" s="129">
        <v>0.8</v>
      </c>
    </row>
    <row r="48" spans="1:4" ht="15" customHeight="1" x14ac:dyDescent="0.25">
      <c r="A48" s="128" t="s">
        <v>1509</v>
      </c>
      <c r="B48" s="128" t="s">
        <v>1446</v>
      </c>
      <c r="C48" s="82" t="s">
        <v>1430</v>
      </c>
      <c r="D48" s="129">
        <v>0.7</v>
      </c>
    </row>
    <row r="49" spans="1:4" ht="15" customHeight="1" x14ac:dyDescent="0.25">
      <c r="A49" s="128" t="s">
        <v>1509</v>
      </c>
      <c r="B49" s="128" t="s">
        <v>1494</v>
      </c>
      <c r="C49" s="82" t="s">
        <v>1430</v>
      </c>
      <c r="D49" s="129">
        <v>0.8</v>
      </c>
    </row>
    <row r="50" spans="1:4" ht="15" customHeight="1" x14ac:dyDescent="0.25">
      <c r="A50" s="128" t="s">
        <v>1527</v>
      </c>
      <c r="B50" s="128" t="s">
        <v>1446</v>
      </c>
      <c r="C50" s="82" t="s">
        <v>1427</v>
      </c>
      <c r="D50" s="129">
        <v>0.3</v>
      </c>
    </row>
    <row r="51" spans="1:4" ht="15" customHeight="1" x14ac:dyDescent="0.25">
      <c r="A51" s="128" t="s">
        <v>1527</v>
      </c>
      <c r="B51" s="128" t="s">
        <v>1490</v>
      </c>
      <c r="C51" s="82" t="s">
        <v>1427</v>
      </c>
      <c r="D51" s="129">
        <v>0.5</v>
      </c>
    </row>
    <row r="52" spans="1:4" ht="15" customHeight="1" x14ac:dyDescent="0.25">
      <c r="A52" s="128" t="s">
        <v>1527</v>
      </c>
      <c r="B52" s="128" t="s">
        <v>1526</v>
      </c>
      <c r="C52" s="82" t="s">
        <v>1428</v>
      </c>
      <c r="D52" s="129">
        <v>0.8</v>
      </c>
    </row>
    <row r="53" spans="1:4" ht="15" customHeight="1" x14ac:dyDescent="0.25">
      <c r="A53" s="128" t="s">
        <v>1527</v>
      </c>
      <c r="B53" s="128" t="s">
        <v>1467</v>
      </c>
      <c r="C53" s="82" t="s">
        <v>1428</v>
      </c>
      <c r="D53" s="129">
        <v>0.6</v>
      </c>
    </row>
    <row r="54" spans="1:4" ht="15" customHeight="1" x14ac:dyDescent="0.25">
      <c r="A54" s="128" t="s">
        <v>1450</v>
      </c>
      <c r="B54" s="128" t="s">
        <v>1451</v>
      </c>
      <c r="C54" s="128"/>
      <c r="D54" s="129">
        <v>0.2</v>
      </c>
    </row>
    <row r="55" spans="1:4" ht="15" customHeight="1" x14ac:dyDescent="0.25">
      <c r="A55" s="128" t="s">
        <v>1450</v>
      </c>
      <c r="B55" s="128" t="s">
        <v>1452</v>
      </c>
      <c r="C55" s="128"/>
      <c r="D55" s="129">
        <v>0.6</v>
      </c>
    </row>
    <row r="56" spans="1:4" ht="15" customHeight="1" x14ac:dyDescent="0.25">
      <c r="A56" s="128" t="s">
        <v>1450</v>
      </c>
      <c r="B56" s="128" t="s">
        <v>1453</v>
      </c>
      <c r="C56" s="128"/>
      <c r="D56" s="129">
        <v>0.5</v>
      </c>
    </row>
    <row r="57" spans="1:4" ht="15" customHeight="1" x14ac:dyDescent="0.25">
      <c r="A57" s="128" t="s">
        <v>1454</v>
      </c>
      <c r="B57" s="128" t="s">
        <v>1449</v>
      </c>
      <c r="C57" s="128"/>
      <c r="D57" s="129">
        <v>0.9</v>
      </c>
    </row>
    <row r="58" spans="1:4" ht="15" customHeight="1" x14ac:dyDescent="0.25">
      <c r="A58" s="128" t="s">
        <v>1471</v>
      </c>
      <c r="B58" s="128" t="s">
        <v>1446</v>
      </c>
      <c r="C58" s="128"/>
      <c r="D58" s="129">
        <v>0.3</v>
      </c>
    </row>
    <row r="59" spans="1:4" ht="15" customHeight="1" x14ac:dyDescent="0.25">
      <c r="A59" s="128" t="s">
        <v>1471</v>
      </c>
      <c r="B59" s="128" t="s">
        <v>1472</v>
      </c>
      <c r="C59" s="128"/>
      <c r="D59" s="129">
        <v>0.4</v>
      </c>
    </row>
    <row r="60" spans="1:4" ht="15" customHeight="1" x14ac:dyDescent="0.25">
      <c r="A60" s="128" t="s">
        <v>1471</v>
      </c>
      <c r="B60" s="128" t="s">
        <v>1466</v>
      </c>
      <c r="C60" s="128"/>
      <c r="D60" s="129">
        <v>0.6</v>
      </c>
    </row>
    <row r="61" spans="1:4" ht="15" customHeight="1" x14ac:dyDescent="0.25">
      <c r="A61" s="128" t="s">
        <v>1471</v>
      </c>
      <c r="B61" s="128" t="s">
        <v>1467</v>
      </c>
      <c r="C61" s="128"/>
      <c r="D61" s="129">
        <v>0.6</v>
      </c>
    </row>
    <row r="62" spans="1:4" ht="15" customHeight="1" x14ac:dyDescent="0.25">
      <c r="A62" s="128" t="s">
        <v>1473</v>
      </c>
      <c r="B62" s="128" t="s">
        <v>1474</v>
      </c>
      <c r="C62" s="128"/>
      <c r="D62" s="129">
        <v>0.4</v>
      </c>
    </row>
    <row r="63" spans="1:4" ht="15" customHeight="1" x14ac:dyDescent="0.25">
      <c r="A63" s="128" t="s">
        <v>1475</v>
      </c>
      <c r="B63" s="128" t="s">
        <v>1446</v>
      </c>
      <c r="C63" s="128"/>
      <c r="D63" s="129">
        <v>0.2</v>
      </c>
    </row>
    <row r="64" spans="1:4" ht="15" customHeight="1" x14ac:dyDescent="0.25">
      <c r="A64" s="128" t="s">
        <v>1475</v>
      </c>
      <c r="B64" s="128" t="s">
        <v>1476</v>
      </c>
      <c r="C64" s="128"/>
      <c r="D64" s="129">
        <v>0.6</v>
      </c>
    </row>
    <row r="65" spans="1:4" ht="15" customHeight="1" x14ac:dyDescent="0.25">
      <c r="A65" s="128" t="s">
        <v>1475</v>
      </c>
      <c r="B65" s="128" t="s">
        <v>1477</v>
      </c>
      <c r="C65" s="128"/>
      <c r="D65" s="129">
        <v>0.9</v>
      </c>
    </row>
    <row r="66" spans="1:4" ht="15" customHeight="1" x14ac:dyDescent="0.25">
      <c r="A66" s="128" t="s">
        <v>1475</v>
      </c>
      <c r="B66" s="128" t="s">
        <v>1467</v>
      </c>
      <c r="C66" s="128"/>
      <c r="D66" s="129">
        <v>0.5</v>
      </c>
    </row>
    <row r="67" spans="1:4" ht="15" customHeight="1" x14ac:dyDescent="0.25">
      <c r="A67" s="128" t="s">
        <v>1478</v>
      </c>
      <c r="B67" s="128" t="s">
        <v>1446</v>
      </c>
      <c r="C67" s="128"/>
      <c r="D67" s="129">
        <v>0.2</v>
      </c>
    </row>
    <row r="68" spans="1:4" ht="15" customHeight="1" x14ac:dyDescent="0.25">
      <c r="A68" s="128" t="s">
        <v>1478</v>
      </c>
      <c r="B68" s="128" t="s">
        <v>1447</v>
      </c>
      <c r="C68" s="128"/>
      <c r="D68" s="129">
        <v>0.6</v>
      </c>
    </row>
    <row r="69" spans="1:4" ht="15" customHeight="1" x14ac:dyDescent="0.25">
      <c r="A69" s="128" t="s">
        <v>1478</v>
      </c>
      <c r="B69" s="128" t="s">
        <v>1479</v>
      </c>
      <c r="C69" s="128"/>
      <c r="D69" s="129">
        <v>0.7</v>
      </c>
    </row>
    <row r="70" spans="1:4" ht="15" customHeight="1" x14ac:dyDescent="0.25">
      <c r="A70" s="128" t="s">
        <v>1478</v>
      </c>
      <c r="B70" s="128" t="s">
        <v>1467</v>
      </c>
      <c r="C70" s="128"/>
      <c r="D70" s="129">
        <v>0.9</v>
      </c>
    </row>
    <row r="71" spans="1:4" ht="15" customHeight="1" x14ac:dyDescent="0.25">
      <c r="A71" s="128" t="s">
        <v>1480</v>
      </c>
      <c r="B71" s="128" t="s">
        <v>1447</v>
      </c>
      <c r="C71" s="128"/>
      <c r="D71" s="129">
        <v>0.5</v>
      </c>
    </row>
    <row r="72" spans="1:4" ht="15" customHeight="1" x14ac:dyDescent="0.25">
      <c r="A72" s="128" t="s">
        <v>1482</v>
      </c>
      <c r="B72" s="128" t="s">
        <v>1446</v>
      </c>
      <c r="C72" s="128"/>
      <c r="D72" s="129">
        <v>0.4</v>
      </c>
    </row>
    <row r="73" spans="1:4" ht="15" customHeight="1" x14ac:dyDescent="0.25">
      <c r="A73" s="128" t="s">
        <v>1482</v>
      </c>
      <c r="B73" s="128" t="s">
        <v>1483</v>
      </c>
      <c r="C73" s="128"/>
      <c r="D73" s="129">
        <v>0.8</v>
      </c>
    </row>
    <row r="74" spans="1:4" ht="15" customHeight="1" x14ac:dyDescent="0.25">
      <c r="A74" s="128" t="s">
        <v>1482</v>
      </c>
      <c r="B74" s="128" t="s">
        <v>1484</v>
      </c>
      <c r="C74" s="128"/>
      <c r="D74" s="129">
        <v>0.9</v>
      </c>
    </row>
    <row r="75" spans="1:4" ht="15" customHeight="1" x14ac:dyDescent="0.25">
      <c r="A75" s="128" t="s">
        <v>1485</v>
      </c>
      <c r="B75" s="128" t="s">
        <v>1446</v>
      </c>
      <c r="C75" s="128"/>
      <c r="D75" s="129">
        <v>0.1</v>
      </c>
    </row>
    <row r="76" spans="1:4" ht="15" customHeight="1" x14ac:dyDescent="0.25">
      <c r="A76" s="128" t="s">
        <v>1485</v>
      </c>
      <c r="B76" s="128" t="s">
        <v>1447</v>
      </c>
      <c r="C76" s="128"/>
      <c r="D76" s="129">
        <v>0.25</v>
      </c>
    </row>
    <row r="77" spans="1:4" ht="15" customHeight="1" x14ac:dyDescent="0.25">
      <c r="A77" s="128" t="s">
        <v>1485</v>
      </c>
      <c r="B77" s="128" t="s">
        <v>1448</v>
      </c>
      <c r="C77" s="128"/>
      <c r="D77" s="129">
        <v>0.4</v>
      </c>
    </row>
    <row r="78" spans="1:4" ht="15" customHeight="1" x14ac:dyDescent="0.25">
      <c r="A78" s="128" t="s">
        <v>1485</v>
      </c>
      <c r="B78" s="128" t="s">
        <v>1449</v>
      </c>
      <c r="C78" s="128"/>
      <c r="D78" s="129">
        <v>0.6</v>
      </c>
    </row>
    <row r="79" spans="1:4" ht="15" customHeight="1" x14ac:dyDescent="0.25">
      <c r="A79" s="128" t="s">
        <v>1486</v>
      </c>
      <c r="B79" s="128" t="s">
        <v>1487</v>
      </c>
      <c r="C79" s="128"/>
      <c r="D79" s="129">
        <v>0.35</v>
      </c>
    </row>
    <row r="80" spans="1:4" ht="15" customHeight="1" x14ac:dyDescent="0.25">
      <c r="A80" s="128" t="s">
        <v>1486</v>
      </c>
      <c r="B80" s="128" t="s">
        <v>1488</v>
      </c>
      <c r="C80" s="128"/>
      <c r="D80" s="129">
        <v>0.55000000000000004</v>
      </c>
    </row>
    <row r="81" spans="1:4" ht="15" customHeight="1" x14ac:dyDescent="0.25">
      <c r="A81" s="128" t="s">
        <v>1486</v>
      </c>
      <c r="B81" s="128" t="s">
        <v>1479</v>
      </c>
      <c r="C81" s="128"/>
      <c r="D81" s="129">
        <v>0.85</v>
      </c>
    </row>
    <row r="82" spans="1:4" ht="15" customHeight="1" x14ac:dyDescent="0.25">
      <c r="A82" s="128" t="s">
        <v>1489</v>
      </c>
      <c r="B82" s="128" t="s">
        <v>1464</v>
      </c>
      <c r="C82" s="128"/>
      <c r="D82" s="129">
        <v>0.3</v>
      </c>
    </row>
    <row r="83" spans="1:4" ht="15" customHeight="1" x14ac:dyDescent="0.25">
      <c r="A83" s="128" t="s">
        <v>1489</v>
      </c>
      <c r="B83" s="128" t="s">
        <v>1490</v>
      </c>
      <c r="C83" s="128"/>
      <c r="D83" s="129">
        <v>0.5</v>
      </c>
    </row>
    <row r="84" spans="1:4" ht="15" customHeight="1" x14ac:dyDescent="0.25">
      <c r="A84" s="128" t="s">
        <v>1489</v>
      </c>
      <c r="B84" s="128" t="s">
        <v>1466</v>
      </c>
      <c r="C84" s="128"/>
      <c r="D84" s="129">
        <v>0.7</v>
      </c>
    </row>
    <row r="85" spans="1:4" ht="15" customHeight="1" x14ac:dyDescent="0.25">
      <c r="A85" s="128" t="s">
        <v>1489</v>
      </c>
      <c r="B85" s="128" t="s">
        <v>1467</v>
      </c>
      <c r="C85" s="128"/>
      <c r="D85" s="129">
        <v>0.7</v>
      </c>
    </row>
    <row r="86" spans="1:4" ht="15" customHeight="1" x14ac:dyDescent="0.25">
      <c r="A86" s="128" t="s">
        <v>1495</v>
      </c>
      <c r="B86" s="128" t="s">
        <v>1496</v>
      </c>
      <c r="C86" s="128"/>
      <c r="D86" s="129">
        <v>0.5</v>
      </c>
    </row>
    <row r="87" spans="1:4" ht="15" customHeight="1" x14ac:dyDescent="0.25">
      <c r="A87" s="128" t="s">
        <v>1498</v>
      </c>
      <c r="B87" s="128" t="s">
        <v>1446</v>
      </c>
      <c r="C87" s="128"/>
      <c r="D87" s="129">
        <v>0.2</v>
      </c>
    </row>
    <row r="88" spans="1:4" ht="15" customHeight="1" x14ac:dyDescent="0.25">
      <c r="A88" s="128" t="s">
        <v>1498</v>
      </c>
      <c r="B88" s="128" t="s">
        <v>1499</v>
      </c>
      <c r="C88" s="128"/>
      <c r="D88" s="129">
        <v>0.5</v>
      </c>
    </row>
    <row r="89" spans="1:4" ht="15" customHeight="1" x14ac:dyDescent="0.25">
      <c r="A89" s="128" t="s">
        <v>1498</v>
      </c>
      <c r="B89" s="128" t="s">
        <v>1500</v>
      </c>
      <c r="C89" s="128"/>
      <c r="D89" s="129">
        <v>0.7</v>
      </c>
    </row>
    <row r="90" spans="1:4" ht="15" customHeight="1" x14ac:dyDescent="0.25">
      <c r="A90" s="128" t="s">
        <v>1498</v>
      </c>
      <c r="B90" s="128" t="s">
        <v>1501</v>
      </c>
      <c r="C90" s="128"/>
      <c r="D90" s="129">
        <v>0.9</v>
      </c>
    </row>
    <row r="91" spans="1:4" ht="15" customHeight="1" x14ac:dyDescent="0.25">
      <c r="A91" s="128" t="s">
        <v>1505</v>
      </c>
      <c r="B91" s="128" t="s">
        <v>1446</v>
      </c>
      <c r="C91" s="128"/>
      <c r="D91" s="129">
        <v>0.2</v>
      </c>
    </row>
    <row r="92" spans="1:4" ht="15" customHeight="1" x14ac:dyDescent="0.25">
      <c r="A92" s="128" t="s">
        <v>1505</v>
      </c>
      <c r="B92" s="128" t="s">
        <v>1506</v>
      </c>
      <c r="C92" s="128"/>
      <c r="D92" s="129">
        <v>0.5</v>
      </c>
    </row>
    <row r="93" spans="1:4" ht="15" customHeight="1" x14ac:dyDescent="0.25">
      <c r="A93" s="128" t="s">
        <v>1505</v>
      </c>
      <c r="B93" s="128" t="s">
        <v>1507</v>
      </c>
      <c r="C93" s="128"/>
      <c r="D93" s="129">
        <v>0.8</v>
      </c>
    </row>
    <row r="94" spans="1:4" ht="15" customHeight="1" x14ac:dyDescent="0.25">
      <c r="A94" s="128" t="s">
        <v>1505</v>
      </c>
      <c r="B94" s="128" t="s">
        <v>1508</v>
      </c>
      <c r="C94" s="128"/>
      <c r="D94" s="129">
        <v>0.7</v>
      </c>
    </row>
    <row r="95" spans="1:4" ht="15" customHeight="1" x14ac:dyDescent="0.25">
      <c r="A95" s="128" t="s">
        <v>1510</v>
      </c>
      <c r="B95" s="128" t="s">
        <v>1446</v>
      </c>
      <c r="C95" s="128"/>
      <c r="D95" s="129">
        <v>0.3</v>
      </c>
    </row>
    <row r="96" spans="1:4" ht="15" customHeight="1" x14ac:dyDescent="0.25">
      <c r="A96" s="128" t="s">
        <v>1510</v>
      </c>
      <c r="B96" s="128" t="s">
        <v>1511</v>
      </c>
      <c r="C96" s="128"/>
      <c r="D96" s="129">
        <v>0.5</v>
      </c>
    </row>
    <row r="97" spans="1:4" ht="15" customHeight="1" x14ac:dyDescent="0.25">
      <c r="A97" s="128" t="s">
        <v>1510</v>
      </c>
      <c r="B97" s="128" t="s">
        <v>1512</v>
      </c>
      <c r="C97" s="128"/>
      <c r="D97" s="129">
        <v>0.7</v>
      </c>
    </row>
    <row r="98" spans="1:4" ht="15" customHeight="1" x14ac:dyDescent="0.25">
      <c r="A98" s="128" t="s">
        <v>1510</v>
      </c>
      <c r="B98" s="128" t="s">
        <v>1513</v>
      </c>
      <c r="C98" s="128"/>
      <c r="D98" s="129">
        <v>0.6</v>
      </c>
    </row>
    <row r="99" spans="1:4" ht="15" customHeight="1" x14ac:dyDescent="0.25">
      <c r="A99" s="128" t="s">
        <v>1514</v>
      </c>
      <c r="B99" s="128" t="s">
        <v>1446</v>
      </c>
      <c r="C99" s="128"/>
      <c r="D99" s="129">
        <v>0.2</v>
      </c>
    </row>
    <row r="100" spans="1:4" ht="15" customHeight="1" x14ac:dyDescent="0.25">
      <c r="A100" s="128" t="s">
        <v>1514</v>
      </c>
      <c r="B100" s="128" t="s">
        <v>1515</v>
      </c>
      <c r="C100" s="128"/>
      <c r="D100" s="129">
        <v>0.7</v>
      </c>
    </row>
    <row r="101" spans="1:4" ht="15" customHeight="1" x14ac:dyDescent="0.25">
      <c r="A101" s="128" t="s">
        <v>1514</v>
      </c>
      <c r="B101" s="128" t="s">
        <v>1516</v>
      </c>
      <c r="C101" s="128"/>
      <c r="D101" s="129">
        <v>0.9</v>
      </c>
    </row>
    <row r="102" spans="1:4" ht="15" customHeight="1" x14ac:dyDescent="0.25">
      <c r="A102" s="128" t="s">
        <v>1519</v>
      </c>
      <c r="B102" s="128" t="s">
        <v>1520</v>
      </c>
      <c r="C102" s="128"/>
      <c r="D102" s="129">
        <v>0.1</v>
      </c>
    </row>
    <row r="103" spans="1:4" ht="15" customHeight="1" x14ac:dyDescent="0.25">
      <c r="A103" s="128" t="s">
        <v>1519</v>
      </c>
      <c r="B103" s="128" t="s">
        <v>1521</v>
      </c>
      <c r="C103" s="128"/>
      <c r="D103" s="129">
        <v>0.6</v>
      </c>
    </row>
    <row r="104" spans="1:4" ht="15" customHeight="1" x14ac:dyDescent="0.25">
      <c r="A104" s="128" t="s">
        <v>1519</v>
      </c>
      <c r="B104" s="128" t="s">
        <v>1522</v>
      </c>
      <c r="C104" s="128"/>
      <c r="D104" s="129">
        <v>0.8</v>
      </c>
    </row>
    <row r="105" spans="1:4" ht="15" customHeight="1" x14ac:dyDescent="0.25">
      <c r="A105" s="128" t="s">
        <v>1519</v>
      </c>
      <c r="B105" s="128" t="s">
        <v>1523</v>
      </c>
      <c r="C105" s="128"/>
      <c r="D105" s="129">
        <v>0.9</v>
      </c>
    </row>
  </sheetData>
  <sheetProtection sheet="1" objects="1" scenarios="1"/>
  <autoFilter ref="A1:D1" xr:uid="{DE71C6CE-3A09-4F59-9D12-78FE6B3AC931}">
    <sortState xmlns:xlrd2="http://schemas.microsoft.com/office/spreadsheetml/2017/richdata2" ref="A2:D105">
      <sortCondition ref="C1"/>
    </sortState>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80C30-8961-4067-9FEB-159822BF4CF6}">
  <sheetPr codeName="Sheet6"/>
  <dimension ref="A1:J1072"/>
  <sheetViews>
    <sheetView workbookViewId="0">
      <selection sqref="A1:XFD1"/>
    </sheetView>
  </sheetViews>
  <sheetFormatPr defaultRowHeight="15" x14ac:dyDescent="0.25"/>
  <cols>
    <col min="1" max="1" width="136.85546875" bestFit="1" customWidth="1"/>
    <col min="2" max="2" width="21.140625" style="9" bestFit="1" customWidth="1"/>
    <col min="3" max="3" width="15.85546875" style="9" bestFit="1" customWidth="1"/>
    <col min="4" max="4" width="23.42578125" style="9" customWidth="1"/>
    <col min="5" max="5" width="17.5703125" style="9" bestFit="1" customWidth="1"/>
    <col min="6" max="6" width="15.42578125" style="9" bestFit="1" customWidth="1"/>
    <col min="7" max="7" width="9" style="9" bestFit="1" customWidth="1"/>
    <col min="8" max="8" width="30.28515625" style="9" bestFit="1" customWidth="1"/>
  </cols>
  <sheetData>
    <row r="1" spans="1:10" s="15" customFormat="1" x14ac:dyDescent="0.25">
      <c r="A1" s="15" t="s">
        <v>346</v>
      </c>
      <c r="B1" s="13" t="s">
        <v>347</v>
      </c>
      <c r="C1" s="13" t="s">
        <v>348</v>
      </c>
      <c r="D1" s="13" t="s">
        <v>349</v>
      </c>
      <c r="E1" s="13" t="s">
        <v>350</v>
      </c>
      <c r="F1" s="13" t="s">
        <v>351</v>
      </c>
      <c r="G1" s="13" t="s">
        <v>352</v>
      </c>
      <c r="H1" s="13" t="s">
        <v>353</v>
      </c>
    </row>
    <row r="2" spans="1:10" x14ac:dyDescent="0.25">
      <c r="A2" t="s">
        <v>354</v>
      </c>
      <c r="C2" s="9">
        <v>106</v>
      </c>
      <c r="D2" s="9">
        <v>100</v>
      </c>
      <c r="E2" s="9">
        <v>100</v>
      </c>
      <c r="F2" s="9">
        <v>268</v>
      </c>
      <c r="G2" s="9">
        <v>121</v>
      </c>
      <c r="H2" s="9">
        <v>30.9</v>
      </c>
      <c r="J2" s="51">
        <v>0.1</v>
      </c>
    </row>
    <row r="3" spans="1:10" x14ac:dyDescent="0.25">
      <c r="A3" t="s">
        <v>355</v>
      </c>
      <c r="C3" s="9">
        <v>97.1</v>
      </c>
      <c r="D3" s="9">
        <v>99.6</v>
      </c>
      <c r="E3" s="9">
        <v>97.3</v>
      </c>
      <c r="F3" s="51">
        <v>2.6</v>
      </c>
      <c r="G3" s="9">
        <v>13.6</v>
      </c>
      <c r="J3" s="51">
        <v>0.1</v>
      </c>
    </row>
    <row r="4" spans="1:10" x14ac:dyDescent="0.25">
      <c r="A4" t="s">
        <v>356</v>
      </c>
      <c r="F4" s="51">
        <v>11</v>
      </c>
      <c r="G4" s="9">
        <v>123</v>
      </c>
      <c r="J4" s="51">
        <v>0.18</v>
      </c>
    </row>
    <row r="5" spans="1:10" x14ac:dyDescent="0.25">
      <c r="A5" t="s">
        <v>357</v>
      </c>
      <c r="D5" s="9">
        <v>50</v>
      </c>
      <c r="F5" s="51">
        <v>230</v>
      </c>
      <c r="G5" s="9">
        <v>123</v>
      </c>
      <c r="J5" s="51">
        <v>0.2</v>
      </c>
    </row>
    <row r="6" spans="1:10" x14ac:dyDescent="0.25">
      <c r="A6" t="s">
        <v>358</v>
      </c>
      <c r="F6" s="51">
        <v>11</v>
      </c>
      <c r="G6" s="9">
        <v>151</v>
      </c>
      <c r="J6" s="51">
        <v>0.2</v>
      </c>
    </row>
    <row r="7" spans="1:10" x14ac:dyDescent="0.25">
      <c r="A7" t="s">
        <v>359</v>
      </c>
      <c r="F7" s="51">
        <v>115</v>
      </c>
      <c r="G7" s="9">
        <v>488</v>
      </c>
      <c r="J7" s="51">
        <v>0.2</v>
      </c>
    </row>
    <row r="8" spans="1:10" x14ac:dyDescent="0.25">
      <c r="A8" t="s">
        <v>360</v>
      </c>
      <c r="F8" s="51">
        <v>22</v>
      </c>
      <c r="G8" s="9">
        <v>85</v>
      </c>
      <c r="J8" s="51">
        <v>0.2</v>
      </c>
    </row>
    <row r="9" spans="1:10" x14ac:dyDescent="0.25">
      <c r="A9" t="s">
        <v>361</v>
      </c>
      <c r="B9" s="9">
        <v>1847</v>
      </c>
      <c r="C9" s="9">
        <v>122</v>
      </c>
      <c r="D9" s="9">
        <v>200</v>
      </c>
      <c r="E9" s="9">
        <v>9</v>
      </c>
      <c r="F9" s="51">
        <v>189</v>
      </c>
      <c r="J9" s="51">
        <v>0.2</v>
      </c>
    </row>
    <row r="10" spans="1:10" x14ac:dyDescent="0.25">
      <c r="A10" t="s">
        <v>362</v>
      </c>
      <c r="F10" s="51"/>
      <c r="J10" s="51">
        <v>0.25</v>
      </c>
    </row>
    <row r="11" spans="1:10" x14ac:dyDescent="0.25">
      <c r="A11" t="s">
        <v>363</v>
      </c>
      <c r="D11" s="9">
        <v>100</v>
      </c>
      <c r="F11" s="51">
        <v>33</v>
      </c>
      <c r="G11" s="9">
        <v>82.8</v>
      </c>
      <c r="J11" s="51">
        <v>0.25</v>
      </c>
    </row>
    <row r="12" spans="1:10" x14ac:dyDescent="0.25">
      <c r="A12" t="s">
        <v>364</v>
      </c>
      <c r="C12" s="9">
        <v>102</v>
      </c>
      <c r="D12" s="9">
        <v>100</v>
      </c>
      <c r="F12" s="51">
        <v>37</v>
      </c>
      <c r="G12" s="9">
        <v>20.5</v>
      </c>
      <c r="J12" s="51">
        <v>0.33</v>
      </c>
    </row>
    <row r="13" spans="1:10" x14ac:dyDescent="0.25">
      <c r="A13" t="s">
        <v>365</v>
      </c>
      <c r="C13" s="9">
        <v>0.22</v>
      </c>
      <c r="D13" s="9">
        <v>0.23</v>
      </c>
      <c r="E13" s="9">
        <v>0.114</v>
      </c>
      <c r="F13" s="51">
        <v>2.4</v>
      </c>
      <c r="G13" s="9">
        <v>314</v>
      </c>
      <c r="J13" s="51">
        <v>0.4</v>
      </c>
    </row>
    <row r="14" spans="1:10" x14ac:dyDescent="0.25">
      <c r="A14" t="s">
        <v>366</v>
      </c>
      <c r="F14" s="51">
        <v>10</v>
      </c>
      <c r="G14" s="9">
        <v>242</v>
      </c>
      <c r="J14" s="51">
        <v>0.4</v>
      </c>
    </row>
    <row r="15" spans="1:10" x14ac:dyDescent="0.25">
      <c r="A15" t="s">
        <v>367</v>
      </c>
      <c r="B15" s="9">
        <v>1727</v>
      </c>
      <c r="C15" s="9">
        <v>100</v>
      </c>
      <c r="D15" s="9">
        <v>60.2</v>
      </c>
      <c r="E15" s="9">
        <v>100.1</v>
      </c>
      <c r="F15" s="51">
        <v>705</v>
      </c>
      <c r="J15" s="51">
        <v>0.42</v>
      </c>
    </row>
    <row r="16" spans="1:10" x14ac:dyDescent="0.25">
      <c r="A16" t="s">
        <v>368</v>
      </c>
      <c r="F16" s="51">
        <v>27</v>
      </c>
      <c r="G16" s="9">
        <v>2013</v>
      </c>
      <c r="J16" s="51">
        <v>0.43</v>
      </c>
    </row>
    <row r="17" spans="1:10" x14ac:dyDescent="0.25">
      <c r="A17" t="s">
        <v>369</v>
      </c>
      <c r="C17" s="9">
        <v>100</v>
      </c>
      <c r="D17" s="9">
        <v>100</v>
      </c>
      <c r="F17" s="51">
        <v>25</v>
      </c>
      <c r="G17" s="9">
        <v>263</v>
      </c>
      <c r="J17" s="51">
        <v>0.5</v>
      </c>
    </row>
    <row r="18" spans="1:10" x14ac:dyDescent="0.25">
      <c r="A18" t="s">
        <v>370</v>
      </c>
      <c r="B18" s="9">
        <v>2000</v>
      </c>
      <c r="C18" s="9">
        <v>100</v>
      </c>
      <c r="D18" s="9">
        <v>100</v>
      </c>
      <c r="E18" s="9">
        <v>84</v>
      </c>
      <c r="F18" s="51">
        <v>15</v>
      </c>
      <c r="G18" s="9">
        <v>3.7</v>
      </c>
      <c r="H18" s="9">
        <v>1000000</v>
      </c>
      <c r="J18" s="51">
        <v>0.5</v>
      </c>
    </row>
    <row r="19" spans="1:10" x14ac:dyDescent="0.25">
      <c r="A19" t="s">
        <v>371</v>
      </c>
      <c r="F19" s="51"/>
      <c r="J19" s="51">
        <v>0.5</v>
      </c>
    </row>
    <row r="20" spans="1:10" x14ac:dyDescent="0.25">
      <c r="A20" t="s">
        <v>372</v>
      </c>
      <c r="C20" s="9">
        <v>100</v>
      </c>
      <c r="D20" s="9">
        <v>100</v>
      </c>
      <c r="E20" s="9">
        <v>100</v>
      </c>
      <c r="F20" s="51">
        <v>36.5</v>
      </c>
      <c r="G20" s="9">
        <v>38.799999999999997</v>
      </c>
      <c r="J20" s="51">
        <v>0.5</v>
      </c>
    </row>
    <row r="21" spans="1:10" x14ac:dyDescent="0.25">
      <c r="A21" t="s">
        <v>373</v>
      </c>
      <c r="C21" s="9">
        <v>100</v>
      </c>
      <c r="D21" s="9">
        <v>100</v>
      </c>
      <c r="E21" s="9">
        <v>100</v>
      </c>
      <c r="F21" s="51">
        <v>35.5</v>
      </c>
      <c r="G21" s="9">
        <v>46</v>
      </c>
      <c r="J21" s="51">
        <v>0.5</v>
      </c>
    </row>
    <row r="22" spans="1:10" x14ac:dyDescent="0.25">
      <c r="A22" t="s">
        <v>374</v>
      </c>
      <c r="F22" s="51"/>
      <c r="J22" s="51">
        <v>0.5</v>
      </c>
    </row>
    <row r="23" spans="1:10" x14ac:dyDescent="0.25">
      <c r="A23" t="s">
        <v>375</v>
      </c>
      <c r="F23" s="51"/>
      <c r="J23" s="51">
        <v>0.5</v>
      </c>
    </row>
    <row r="24" spans="1:10" x14ac:dyDescent="0.25">
      <c r="A24" t="s">
        <v>376</v>
      </c>
      <c r="F24" s="51">
        <v>148</v>
      </c>
      <c r="G24" s="9">
        <v>37230</v>
      </c>
      <c r="J24" s="51">
        <v>0.5</v>
      </c>
    </row>
    <row r="25" spans="1:10" x14ac:dyDescent="0.25">
      <c r="A25" t="s">
        <v>377</v>
      </c>
      <c r="D25" s="9">
        <v>55.3</v>
      </c>
      <c r="F25" s="51">
        <v>5</v>
      </c>
      <c r="G25" s="9">
        <v>168.7</v>
      </c>
      <c r="J25" s="51">
        <v>0.5</v>
      </c>
    </row>
    <row r="26" spans="1:10" x14ac:dyDescent="0.25">
      <c r="A26" t="s">
        <v>378</v>
      </c>
      <c r="B26" s="9">
        <v>545</v>
      </c>
      <c r="D26" s="9">
        <v>10</v>
      </c>
      <c r="F26" s="51">
        <v>29</v>
      </c>
      <c r="G26" s="9">
        <v>618.1</v>
      </c>
      <c r="J26" s="51">
        <v>0.53</v>
      </c>
    </row>
    <row r="27" spans="1:10" x14ac:dyDescent="0.25">
      <c r="A27" t="s">
        <v>379</v>
      </c>
      <c r="B27" s="9">
        <v>1650</v>
      </c>
      <c r="C27" s="9">
        <v>498</v>
      </c>
      <c r="D27" s="9">
        <v>100</v>
      </c>
      <c r="E27" s="9">
        <v>13</v>
      </c>
      <c r="F27" s="51">
        <v>9</v>
      </c>
      <c r="G27" s="9">
        <v>106</v>
      </c>
      <c r="H27" s="9">
        <v>1250000</v>
      </c>
      <c r="J27" s="51">
        <v>0.53</v>
      </c>
    </row>
    <row r="28" spans="1:10" x14ac:dyDescent="0.25">
      <c r="A28" t="s">
        <v>380</v>
      </c>
      <c r="B28" s="9">
        <v>130</v>
      </c>
      <c r="C28" s="9">
        <v>2.78</v>
      </c>
      <c r="D28" s="9">
        <v>3.6</v>
      </c>
      <c r="E28" s="9">
        <v>2.35</v>
      </c>
      <c r="F28" s="51">
        <v>9.3000000000000007</v>
      </c>
      <c r="G28" s="9">
        <v>33.700000000000003</v>
      </c>
      <c r="H28" s="9">
        <v>2485</v>
      </c>
      <c r="J28" s="51">
        <v>0.6</v>
      </c>
    </row>
    <row r="29" spans="1:10" x14ac:dyDescent="0.25">
      <c r="A29" t="s">
        <v>381</v>
      </c>
      <c r="B29" s="9">
        <v>2309</v>
      </c>
      <c r="C29" s="9">
        <v>0.74</v>
      </c>
      <c r="D29" s="9">
        <v>1.4</v>
      </c>
      <c r="E29" s="9">
        <v>1.2</v>
      </c>
      <c r="F29" s="51">
        <v>109</v>
      </c>
      <c r="G29" s="9">
        <v>2980</v>
      </c>
      <c r="J29" s="51">
        <v>0.6</v>
      </c>
    </row>
    <row r="30" spans="1:10" x14ac:dyDescent="0.25">
      <c r="A30" t="s">
        <v>382</v>
      </c>
      <c r="B30" s="9">
        <v>545</v>
      </c>
      <c r="C30" s="9">
        <v>7.7</v>
      </c>
      <c r="D30" s="9">
        <v>0.44</v>
      </c>
      <c r="E30" s="9">
        <v>1.65</v>
      </c>
      <c r="F30" s="51"/>
      <c r="H30" s="9">
        <v>92</v>
      </c>
      <c r="J30" s="51">
        <v>0.6</v>
      </c>
    </row>
    <row r="31" spans="1:10" x14ac:dyDescent="0.25">
      <c r="A31" t="s">
        <v>383</v>
      </c>
      <c r="B31" s="55">
        <v>2.5</v>
      </c>
      <c r="C31" s="55">
        <v>0.96599999999999997</v>
      </c>
      <c r="D31" s="55">
        <v>0.77600000000000002</v>
      </c>
      <c r="E31" s="55">
        <v>0.83799999999999997</v>
      </c>
      <c r="F31" s="55">
        <v>15</v>
      </c>
      <c r="G31" s="55">
        <v>43</v>
      </c>
      <c r="H31" s="55">
        <v>137</v>
      </c>
      <c r="J31" s="51">
        <v>0.67</v>
      </c>
    </row>
    <row r="32" spans="1:10" x14ac:dyDescent="0.25">
      <c r="A32" t="s">
        <v>384</v>
      </c>
      <c r="B32" s="9">
        <v>134</v>
      </c>
      <c r="C32" s="9">
        <v>4.24</v>
      </c>
      <c r="E32" s="9">
        <v>14</v>
      </c>
      <c r="F32" s="51">
        <v>1</v>
      </c>
      <c r="G32" s="9">
        <v>245</v>
      </c>
      <c r="H32" s="9">
        <v>866</v>
      </c>
      <c r="J32" s="51">
        <v>0.7</v>
      </c>
    </row>
    <row r="33" spans="1:10" x14ac:dyDescent="0.25">
      <c r="A33" t="s">
        <v>385</v>
      </c>
      <c r="D33" s="9">
        <v>0.54</v>
      </c>
      <c r="E33" s="9">
        <v>0.85</v>
      </c>
      <c r="F33" s="51">
        <v>33.5</v>
      </c>
      <c r="G33" s="9">
        <v>1894</v>
      </c>
      <c r="H33" s="9">
        <v>0.34</v>
      </c>
      <c r="J33" s="51">
        <v>0.7</v>
      </c>
    </row>
    <row r="34" spans="1:10" x14ac:dyDescent="0.25">
      <c r="A34" t="s">
        <v>386</v>
      </c>
      <c r="C34" s="9">
        <v>87</v>
      </c>
      <c r="F34" s="51"/>
      <c r="J34" s="51">
        <v>0.7</v>
      </c>
    </row>
    <row r="35" spans="1:10" x14ac:dyDescent="0.25">
      <c r="A35" t="s">
        <v>387</v>
      </c>
      <c r="F35" s="51"/>
      <c r="J35" s="51">
        <v>0.7</v>
      </c>
    </row>
    <row r="36" spans="1:10" x14ac:dyDescent="0.25">
      <c r="A36" t="s">
        <v>388</v>
      </c>
      <c r="F36" s="51"/>
      <c r="J36" s="51">
        <v>0.8</v>
      </c>
    </row>
    <row r="37" spans="1:10" x14ac:dyDescent="0.25">
      <c r="A37" t="s">
        <v>389</v>
      </c>
      <c r="B37" s="9">
        <v>1500</v>
      </c>
      <c r="C37" s="9">
        <v>8.5</v>
      </c>
      <c r="F37" s="51"/>
      <c r="H37" s="9">
        <v>7700</v>
      </c>
      <c r="J37" s="51">
        <v>0.8</v>
      </c>
    </row>
    <row r="38" spans="1:10" x14ac:dyDescent="0.25">
      <c r="A38" t="s">
        <v>390</v>
      </c>
      <c r="B38" s="9">
        <v>18</v>
      </c>
      <c r="F38" s="51"/>
      <c r="J38" s="51">
        <v>0.8</v>
      </c>
    </row>
    <row r="39" spans="1:10" x14ac:dyDescent="0.25">
      <c r="A39" t="s">
        <v>391</v>
      </c>
      <c r="B39" s="9">
        <v>820</v>
      </c>
      <c r="C39" s="9">
        <v>0.49</v>
      </c>
      <c r="D39" s="9">
        <v>0.9</v>
      </c>
      <c r="E39" s="9">
        <v>1.2</v>
      </c>
      <c r="F39" s="51"/>
      <c r="H39" s="9">
        <v>1200</v>
      </c>
      <c r="J39" s="51">
        <v>0.85</v>
      </c>
    </row>
    <row r="40" spans="1:10" x14ac:dyDescent="0.25">
      <c r="A40" t="s">
        <v>392</v>
      </c>
      <c r="B40" s="9">
        <v>469</v>
      </c>
      <c r="C40" s="9">
        <v>100</v>
      </c>
      <c r="D40" s="9">
        <v>100</v>
      </c>
      <c r="E40" s="9">
        <v>24.2</v>
      </c>
      <c r="F40" s="9">
        <v>10</v>
      </c>
      <c r="G40" s="9">
        <v>56</v>
      </c>
      <c r="H40" s="9">
        <v>44558</v>
      </c>
    </row>
    <row r="41" spans="1:10" x14ac:dyDescent="0.25">
      <c r="A41" t="s">
        <v>393</v>
      </c>
      <c r="B41" s="9">
        <v>877</v>
      </c>
      <c r="C41" s="9">
        <v>3.5</v>
      </c>
      <c r="D41" s="9">
        <v>25</v>
      </c>
      <c r="E41" s="9">
        <v>1.1000000000000001</v>
      </c>
      <c r="F41" s="9">
        <v>16</v>
      </c>
      <c r="G41" s="9">
        <v>187</v>
      </c>
      <c r="H41" s="9">
        <v>4385</v>
      </c>
    </row>
    <row r="42" spans="1:10" x14ac:dyDescent="0.25">
      <c r="A42" t="s">
        <v>394</v>
      </c>
      <c r="B42" s="55">
        <v>1600</v>
      </c>
      <c r="C42" s="55">
        <v>20</v>
      </c>
      <c r="D42" s="55">
        <v>1.3</v>
      </c>
      <c r="E42" s="55">
        <v>0.69</v>
      </c>
      <c r="F42" s="55">
        <v>96</v>
      </c>
      <c r="G42" s="55">
        <v>500</v>
      </c>
      <c r="H42" s="55">
        <v>620</v>
      </c>
    </row>
    <row r="43" spans="1:10" x14ac:dyDescent="0.25">
      <c r="A43" t="s">
        <v>395</v>
      </c>
    </row>
    <row r="44" spans="1:10" x14ac:dyDescent="0.25">
      <c r="A44" t="s">
        <v>396</v>
      </c>
      <c r="B44" s="55">
        <v>830</v>
      </c>
      <c r="F44" s="55">
        <v>8.5</v>
      </c>
      <c r="G44" s="55">
        <v>7.2</v>
      </c>
    </row>
    <row r="45" spans="1:10" x14ac:dyDescent="0.25">
      <c r="A45" t="s">
        <v>397</v>
      </c>
      <c r="B45" s="9">
        <v>47</v>
      </c>
      <c r="C45" s="9">
        <v>2.63</v>
      </c>
      <c r="D45" s="9">
        <v>1.4</v>
      </c>
      <c r="E45" s="9">
        <v>101.6</v>
      </c>
      <c r="H45" s="9">
        <v>4500</v>
      </c>
    </row>
    <row r="46" spans="1:10" x14ac:dyDescent="0.25">
      <c r="A46" t="s">
        <v>398</v>
      </c>
      <c r="C46" s="9">
        <v>3.5</v>
      </c>
      <c r="D46" s="9">
        <v>61.5</v>
      </c>
    </row>
    <row r="47" spans="1:10" x14ac:dyDescent="0.25">
      <c r="A47" t="s">
        <v>399</v>
      </c>
      <c r="B47" s="9">
        <v>700</v>
      </c>
    </row>
    <row r="48" spans="1:10" x14ac:dyDescent="0.25">
      <c r="A48" t="s">
        <v>400</v>
      </c>
      <c r="F48" s="9">
        <v>4.03</v>
      </c>
      <c r="G48" s="9">
        <v>6</v>
      </c>
      <c r="H48" s="9">
        <v>693.7</v>
      </c>
    </row>
    <row r="49" spans="1:8" x14ac:dyDescent="0.25">
      <c r="A49" t="s">
        <v>401</v>
      </c>
      <c r="B49" s="9">
        <v>316</v>
      </c>
      <c r="C49" s="9">
        <v>130</v>
      </c>
      <c r="F49" s="9">
        <v>660</v>
      </c>
      <c r="G49" s="9">
        <v>0</v>
      </c>
      <c r="H49" s="9">
        <v>14100</v>
      </c>
    </row>
    <row r="50" spans="1:8" x14ac:dyDescent="0.25">
      <c r="A50" t="s">
        <v>402</v>
      </c>
      <c r="C50" s="9">
        <v>69</v>
      </c>
      <c r="H50" s="9">
        <v>3060</v>
      </c>
    </row>
    <row r="51" spans="1:8" x14ac:dyDescent="0.25">
      <c r="A51" t="s">
        <v>403</v>
      </c>
      <c r="F51" s="9">
        <v>13</v>
      </c>
      <c r="G51" s="9">
        <v>22</v>
      </c>
    </row>
    <row r="52" spans="1:8" x14ac:dyDescent="0.25">
      <c r="A52" t="s">
        <v>404</v>
      </c>
      <c r="B52" s="9">
        <v>2700</v>
      </c>
      <c r="F52" s="9">
        <v>182</v>
      </c>
      <c r="G52" s="9">
        <v>514</v>
      </c>
    </row>
    <row r="53" spans="1:8" x14ac:dyDescent="0.25">
      <c r="A53" t="s">
        <v>405</v>
      </c>
      <c r="B53" s="9">
        <v>735</v>
      </c>
      <c r="C53" s="9">
        <v>100</v>
      </c>
      <c r="D53" s="9">
        <v>100</v>
      </c>
      <c r="E53" s="9">
        <v>100</v>
      </c>
      <c r="F53" s="9">
        <v>85.5</v>
      </c>
      <c r="G53" s="9">
        <v>144</v>
      </c>
      <c r="H53" s="9">
        <v>40000</v>
      </c>
    </row>
    <row r="54" spans="1:8" x14ac:dyDescent="0.25">
      <c r="A54" t="s">
        <v>406</v>
      </c>
      <c r="D54" s="9">
        <v>4.0000000000000002E-4</v>
      </c>
      <c r="F54" s="9">
        <v>181</v>
      </c>
      <c r="G54" s="9">
        <v>71</v>
      </c>
    </row>
    <row r="55" spans="1:8" x14ac:dyDescent="0.25">
      <c r="A55" t="s">
        <v>407</v>
      </c>
      <c r="B55" s="9">
        <v>5000</v>
      </c>
      <c r="C55" s="9">
        <v>150</v>
      </c>
      <c r="G55" s="9">
        <v>70</v>
      </c>
    </row>
    <row r="56" spans="1:8" x14ac:dyDescent="0.25">
      <c r="A56" t="s">
        <v>408</v>
      </c>
      <c r="B56" s="9">
        <v>600</v>
      </c>
      <c r="D56" s="9">
        <v>120.7</v>
      </c>
      <c r="H56" s="9">
        <v>14900</v>
      </c>
    </row>
    <row r="57" spans="1:8" x14ac:dyDescent="0.25">
      <c r="A57" t="s">
        <v>409</v>
      </c>
      <c r="B57" s="9">
        <v>350</v>
      </c>
      <c r="C57" s="9">
        <v>46</v>
      </c>
      <c r="D57" s="9">
        <v>40.4</v>
      </c>
      <c r="E57" s="9">
        <v>0.54</v>
      </c>
      <c r="F57" s="9">
        <v>1</v>
      </c>
      <c r="H57" s="9">
        <v>7.7000000000000002E-3</v>
      </c>
    </row>
    <row r="58" spans="1:8" x14ac:dyDescent="0.25">
      <c r="A58" t="s">
        <v>410</v>
      </c>
    </row>
    <row r="59" spans="1:8" x14ac:dyDescent="0.25">
      <c r="A59" t="s">
        <v>411</v>
      </c>
      <c r="F59" s="9">
        <v>22</v>
      </c>
      <c r="G59" s="9">
        <v>14</v>
      </c>
    </row>
    <row r="60" spans="1:8" x14ac:dyDescent="0.25">
      <c r="A60" t="s">
        <v>412</v>
      </c>
      <c r="B60" s="9">
        <v>2000</v>
      </c>
      <c r="C60" s="9">
        <v>180</v>
      </c>
      <c r="D60" s="9">
        <v>233</v>
      </c>
      <c r="E60" s="9">
        <v>33</v>
      </c>
      <c r="F60" s="9">
        <v>24</v>
      </c>
    </row>
    <row r="61" spans="1:8" x14ac:dyDescent="0.25">
      <c r="A61" t="s">
        <v>413</v>
      </c>
    </row>
    <row r="62" spans="1:8" x14ac:dyDescent="0.25">
      <c r="A62" t="s">
        <v>414</v>
      </c>
      <c r="C62" s="9">
        <v>100</v>
      </c>
      <c r="D62" s="9">
        <v>100</v>
      </c>
      <c r="F62" s="9">
        <v>4</v>
      </c>
      <c r="G62" s="9">
        <v>0</v>
      </c>
    </row>
    <row r="63" spans="1:8" x14ac:dyDescent="0.25">
      <c r="A63" t="s">
        <v>415</v>
      </c>
    </row>
    <row r="64" spans="1:8" x14ac:dyDescent="0.25">
      <c r="A64" t="s">
        <v>416</v>
      </c>
      <c r="C64" s="9">
        <v>100</v>
      </c>
      <c r="D64" s="9">
        <v>100</v>
      </c>
      <c r="E64" s="9">
        <v>44</v>
      </c>
      <c r="F64" s="9">
        <v>10</v>
      </c>
      <c r="G64" s="9">
        <v>49.7</v>
      </c>
    </row>
    <row r="65" spans="1:8" x14ac:dyDescent="0.25">
      <c r="A65" t="s">
        <v>417</v>
      </c>
      <c r="H65" s="9">
        <v>32.799999999999997</v>
      </c>
    </row>
    <row r="66" spans="1:8" x14ac:dyDescent="0.25">
      <c r="A66" t="s">
        <v>418</v>
      </c>
      <c r="H66" s="9">
        <v>16400</v>
      </c>
    </row>
    <row r="67" spans="1:8" x14ac:dyDescent="0.25">
      <c r="A67" t="s">
        <v>419</v>
      </c>
      <c r="B67" s="9">
        <v>2700</v>
      </c>
      <c r="C67" s="9">
        <v>100</v>
      </c>
      <c r="D67" s="9">
        <v>100</v>
      </c>
      <c r="E67" s="9">
        <v>100</v>
      </c>
      <c r="F67" s="9">
        <v>126</v>
      </c>
      <c r="G67" s="9">
        <v>6.5</v>
      </c>
    </row>
    <row r="68" spans="1:8" x14ac:dyDescent="0.25">
      <c r="A68" t="s">
        <v>420</v>
      </c>
      <c r="B68" s="9">
        <v>490</v>
      </c>
      <c r="C68" s="9">
        <v>1.6</v>
      </c>
      <c r="D68" s="9">
        <v>8.4000000000000005E-2</v>
      </c>
      <c r="F68" s="9">
        <v>22</v>
      </c>
      <c r="G68" s="9">
        <v>1.4</v>
      </c>
      <c r="H68" s="9">
        <v>28000</v>
      </c>
    </row>
    <row r="69" spans="1:8" x14ac:dyDescent="0.25">
      <c r="A69" t="s">
        <v>421</v>
      </c>
      <c r="B69" s="9">
        <v>1320</v>
      </c>
      <c r="C69" s="9">
        <v>2.2999999999999998</v>
      </c>
      <c r="D69" s="9">
        <v>0.28999999999999998</v>
      </c>
      <c r="H69" s="9">
        <v>4000</v>
      </c>
    </row>
    <row r="70" spans="1:8" x14ac:dyDescent="0.25">
      <c r="A70" t="s">
        <v>422</v>
      </c>
    </row>
    <row r="71" spans="1:8" x14ac:dyDescent="0.25">
      <c r="A71" t="s">
        <v>423</v>
      </c>
      <c r="C71" s="9">
        <v>1</v>
      </c>
      <c r="D71" s="9">
        <v>1</v>
      </c>
      <c r="E71" s="9">
        <v>1</v>
      </c>
      <c r="F71" s="9">
        <v>6.5</v>
      </c>
      <c r="G71" s="9">
        <v>18</v>
      </c>
    </row>
    <row r="72" spans="1:8" x14ac:dyDescent="0.25">
      <c r="A72" t="s">
        <v>424</v>
      </c>
      <c r="F72" s="55">
        <v>19</v>
      </c>
      <c r="G72" s="55">
        <v>51.3</v>
      </c>
    </row>
    <row r="73" spans="1:8" x14ac:dyDescent="0.25">
      <c r="A73" t="s">
        <v>425</v>
      </c>
      <c r="F73" s="55">
        <v>13</v>
      </c>
      <c r="G73" s="55">
        <v>612</v>
      </c>
    </row>
    <row r="74" spans="1:8" x14ac:dyDescent="0.25">
      <c r="A74" t="s">
        <v>426</v>
      </c>
      <c r="C74" s="9">
        <v>73</v>
      </c>
      <c r="D74" s="9">
        <v>100</v>
      </c>
      <c r="E74" s="9">
        <v>82.8</v>
      </c>
      <c r="F74" s="9">
        <v>4.4000000000000004</v>
      </c>
      <c r="G74" s="9">
        <v>17.8</v>
      </c>
    </row>
    <row r="75" spans="1:8" x14ac:dyDescent="0.25">
      <c r="A75" t="s">
        <v>427</v>
      </c>
      <c r="F75" s="9">
        <v>11</v>
      </c>
      <c r="G75" s="9">
        <v>44000</v>
      </c>
    </row>
    <row r="76" spans="1:8" x14ac:dyDescent="0.25">
      <c r="A76" t="s">
        <v>428</v>
      </c>
    </row>
    <row r="77" spans="1:8" x14ac:dyDescent="0.25">
      <c r="A77" t="s">
        <v>429</v>
      </c>
      <c r="C77" s="9">
        <v>100</v>
      </c>
      <c r="D77" s="9">
        <v>100</v>
      </c>
      <c r="F77" s="9">
        <v>151</v>
      </c>
      <c r="G77" s="9">
        <v>4.41</v>
      </c>
    </row>
    <row r="78" spans="1:8" x14ac:dyDescent="0.25">
      <c r="A78" t="s">
        <v>430</v>
      </c>
      <c r="F78" s="9">
        <v>1</v>
      </c>
      <c r="G78" s="9">
        <v>1810</v>
      </c>
    </row>
    <row r="79" spans="1:8" x14ac:dyDescent="0.25">
      <c r="A79" t="s">
        <v>431</v>
      </c>
      <c r="C79" s="9">
        <v>314</v>
      </c>
      <c r="D79" s="9">
        <v>184</v>
      </c>
      <c r="E79" s="9">
        <v>100</v>
      </c>
      <c r="F79" s="9">
        <v>655</v>
      </c>
      <c r="G79" s="9">
        <v>40</v>
      </c>
    </row>
    <row r="80" spans="1:8" x14ac:dyDescent="0.25">
      <c r="A80" t="s">
        <v>432</v>
      </c>
    </row>
    <row r="81" spans="1:8" x14ac:dyDescent="0.25">
      <c r="A81" t="s">
        <v>433</v>
      </c>
      <c r="B81" s="9">
        <v>800</v>
      </c>
      <c r="C81" s="9">
        <v>1.5</v>
      </c>
      <c r="F81" s="9">
        <v>38.5</v>
      </c>
      <c r="G81" s="9">
        <v>149</v>
      </c>
      <c r="H81" s="9">
        <v>80.900000000000006</v>
      </c>
    </row>
    <row r="82" spans="1:8" x14ac:dyDescent="0.25">
      <c r="A82" t="s">
        <v>434</v>
      </c>
    </row>
    <row r="83" spans="1:8" x14ac:dyDescent="0.25">
      <c r="A83" t="s">
        <v>435</v>
      </c>
      <c r="F83" s="9">
        <v>5.7</v>
      </c>
      <c r="G83" s="9">
        <v>224</v>
      </c>
    </row>
    <row r="84" spans="1:8" x14ac:dyDescent="0.25">
      <c r="A84" t="s">
        <v>436</v>
      </c>
      <c r="F84" s="9">
        <v>2</v>
      </c>
      <c r="G84" s="9">
        <v>323</v>
      </c>
    </row>
    <row r="85" spans="1:8" x14ac:dyDescent="0.25">
      <c r="A85" t="s">
        <v>437</v>
      </c>
      <c r="B85" s="9">
        <v>1560</v>
      </c>
    </row>
    <row r="86" spans="1:8" x14ac:dyDescent="0.25">
      <c r="A86" t="s">
        <v>438</v>
      </c>
      <c r="F86" s="9">
        <v>1.8</v>
      </c>
      <c r="G86" s="9">
        <v>57</v>
      </c>
    </row>
    <row r="87" spans="1:8" x14ac:dyDescent="0.25">
      <c r="A87" t="s">
        <v>439</v>
      </c>
      <c r="F87" s="9">
        <v>226</v>
      </c>
      <c r="G87" s="9">
        <v>32.4</v>
      </c>
    </row>
    <row r="88" spans="1:8" x14ac:dyDescent="0.25">
      <c r="A88" t="s">
        <v>440</v>
      </c>
      <c r="B88" s="9">
        <v>1500</v>
      </c>
      <c r="D88" s="9">
        <v>4</v>
      </c>
      <c r="E88" s="9">
        <v>9</v>
      </c>
      <c r="H88" s="9">
        <v>67.2</v>
      </c>
    </row>
    <row r="89" spans="1:8" x14ac:dyDescent="0.25">
      <c r="A89" t="s">
        <v>441</v>
      </c>
      <c r="C89" s="9">
        <v>37.9</v>
      </c>
      <c r="D89" s="9">
        <v>65.3</v>
      </c>
      <c r="E89" s="9">
        <v>41.5</v>
      </c>
      <c r="F89" s="9">
        <v>237</v>
      </c>
      <c r="G89" s="9">
        <v>45.6</v>
      </c>
    </row>
    <row r="90" spans="1:8" x14ac:dyDescent="0.25">
      <c r="A90" t="s">
        <v>442</v>
      </c>
      <c r="F90" s="9">
        <v>7.63</v>
      </c>
      <c r="G90" s="9">
        <v>109</v>
      </c>
      <c r="H90" s="9">
        <v>7.2</v>
      </c>
    </row>
    <row r="91" spans="1:8" x14ac:dyDescent="0.25">
      <c r="A91" t="s">
        <v>443</v>
      </c>
    </row>
    <row r="92" spans="1:8" x14ac:dyDescent="0.25">
      <c r="A92" t="s">
        <v>444</v>
      </c>
      <c r="B92" s="9">
        <v>102</v>
      </c>
      <c r="C92" s="9">
        <v>0.99</v>
      </c>
      <c r="D92" s="9">
        <v>2.2999999999999998</v>
      </c>
      <c r="E92" s="9">
        <v>0.73</v>
      </c>
      <c r="F92" s="9">
        <v>1</v>
      </c>
      <c r="G92" s="9">
        <v>9.4</v>
      </c>
    </row>
    <row r="93" spans="1:8" x14ac:dyDescent="0.25">
      <c r="A93" t="s">
        <v>445</v>
      </c>
      <c r="F93" s="9">
        <v>3.3</v>
      </c>
      <c r="G93" s="9">
        <v>107</v>
      </c>
    </row>
    <row r="94" spans="1:8" x14ac:dyDescent="0.25">
      <c r="A94" t="s">
        <v>446</v>
      </c>
      <c r="F94" s="9">
        <v>1</v>
      </c>
      <c r="G94" s="9">
        <v>298</v>
      </c>
    </row>
    <row r="95" spans="1:8" x14ac:dyDescent="0.25">
      <c r="A95" t="s">
        <v>447</v>
      </c>
    </row>
    <row r="96" spans="1:8" x14ac:dyDescent="0.25">
      <c r="A96" t="s">
        <v>448</v>
      </c>
      <c r="C96" s="9">
        <v>100</v>
      </c>
      <c r="E96" s="9">
        <v>160</v>
      </c>
      <c r="F96" s="9">
        <v>26</v>
      </c>
      <c r="G96" s="9">
        <v>73.5</v>
      </c>
    </row>
    <row r="97" spans="1:8" x14ac:dyDescent="0.25">
      <c r="A97" t="s">
        <v>449</v>
      </c>
      <c r="D97" s="9">
        <v>500</v>
      </c>
    </row>
    <row r="98" spans="1:8" x14ac:dyDescent="0.25">
      <c r="A98" t="s">
        <v>450</v>
      </c>
      <c r="B98" s="9">
        <v>295</v>
      </c>
    </row>
    <row r="99" spans="1:8" x14ac:dyDescent="0.25">
      <c r="A99" t="s">
        <v>451</v>
      </c>
      <c r="B99" s="9">
        <v>1200</v>
      </c>
      <c r="C99" s="9">
        <v>8.4</v>
      </c>
      <c r="D99" s="9">
        <v>33</v>
      </c>
      <c r="F99" s="9">
        <v>3.3</v>
      </c>
      <c r="G99" s="9">
        <v>285</v>
      </c>
      <c r="H99" s="9">
        <v>1190</v>
      </c>
    </row>
    <row r="100" spans="1:8" x14ac:dyDescent="0.25">
      <c r="A100" t="s">
        <v>452</v>
      </c>
      <c r="D100" s="9">
        <v>0.05</v>
      </c>
      <c r="E100" s="9">
        <v>10</v>
      </c>
      <c r="G100" s="9">
        <v>73</v>
      </c>
      <c r="H100" s="9">
        <v>16.899999999999999</v>
      </c>
    </row>
    <row r="101" spans="1:8" x14ac:dyDescent="0.25">
      <c r="A101" t="s">
        <v>453</v>
      </c>
      <c r="F101" s="9">
        <v>8.9</v>
      </c>
      <c r="G101" s="9">
        <v>32.5</v>
      </c>
      <c r="H101" s="9">
        <v>149</v>
      </c>
    </row>
    <row r="102" spans="1:8" x14ac:dyDescent="0.25">
      <c r="A102" t="s">
        <v>454</v>
      </c>
    </row>
    <row r="103" spans="1:8" x14ac:dyDescent="0.25">
      <c r="A103" t="s">
        <v>455</v>
      </c>
      <c r="F103" s="9">
        <v>45</v>
      </c>
      <c r="G103" s="9">
        <v>813</v>
      </c>
    </row>
    <row r="104" spans="1:8" x14ac:dyDescent="0.25">
      <c r="A104" t="s">
        <v>456</v>
      </c>
    </row>
    <row r="105" spans="1:8" x14ac:dyDescent="0.25">
      <c r="A105" t="s">
        <v>457</v>
      </c>
      <c r="C105" s="55">
        <v>87.4</v>
      </c>
      <c r="D105" s="55">
        <v>100</v>
      </c>
      <c r="E105" s="55">
        <v>64</v>
      </c>
      <c r="F105" s="55">
        <v>70</v>
      </c>
      <c r="G105" s="55">
        <v>3</v>
      </c>
    </row>
    <row r="106" spans="1:8" x14ac:dyDescent="0.25">
      <c r="A106" t="s">
        <v>458</v>
      </c>
    </row>
    <row r="107" spans="1:8" x14ac:dyDescent="0.25">
      <c r="A107" t="s">
        <v>459</v>
      </c>
      <c r="F107" s="9">
        <v>22</v>
      </c>
      <c r="G107" s="9">
        <v>360</v>
      </c>
    </row>
    <row r="108" spans="1:8" x14ac:dyDescent="0.25">
      <c r="A108" t="s">
        <v>460</v>
      </c>
      <c r="F108" s="9">
        <v>3.2</v>
      </c>
      <c r="G108" s="9">
        <v>106</v>
      </c>
    </row>
    <row r="109" spans="1:8" x14ac:dyDescent="0.25">
      <c r="A109" t="s">
        <v>461</v>
      </c>
      <c r="E109" s="9">
        <v>10</v>
      </c>
      <c r="H109" s="9">
        <v>600</v>
      </c>
    </row>
    <row r="110" spans="1:8" x14ac:dyDescent="0.25">
      <c r="A110" t="s">
        <v>462</v>
      </c>
      <c r="F110" s="9">
        <v>47.5</v>
      </c>
    </row>
    <row r="111" spans="1:8" x14ac:dyDescent="0.25">
      <c r="A111" t="s">
        <v>463</v>
      </c>
    </row>
    <row r="112" spans="1:8" x14ac:dyDescent="0.25">
      <c r="A112" t="s">
        <v>464</v>
      </c>
      <c r="F112" s="9">
        <v>1</v>
      </c>
      <c r="G112" s="9">
        <v>72.8</v>
      </c>
    </row>
    <row r="113" spans="1:8" x14ac:dyDescent="0.25">
      <c r="A113" t="s">
        <v>465</v>
      </c>
    </row>
    <row r="114" spans="1:8" x14ac:dyDescent="0.25">
      <c r="A114" t="s">
        <v>466</v>
      </c>
      <c r="C114" s="9">
        <v>39</v>
      </c>
    </row>
    <row r="115" spans="1:8" x14ac:dyDescent="0.25">
      <c r="A115" t="s">
        <v>467</v>
      </c>
      <c r="C115" s="9">
        <v>3.5</v>
      </c>
    </row>
    <row r="116" spans="1:8" x14ac:dyDescent="0.25">
      <c r="A116" t="s">
        <v>468</v>
      </c>
      <c r="B116" s="9">
        <v>1320</v>
      </c>
      <c r="C116" s="9">
        <v>2.2999999999999998</v>
      </c>
      <c r="D116" s="9">
        <v>0.28999999999999998</v>
      </c>
      <c r="H116" s="9">
        <v>4000</v>
      </c>
    </row>
    <row r="117" spans="1:8" x14ac:dyDescent="0.25">
      <c r="A117" t="s">
        <v>469</v>
      </c>
      <c r="F117" s="9">
        <v>14</v>
      </c>
      <c r="G117" s="9">
        <v>753</v>
      </c>
    </row>
    <row r="118" spans="1:8" x14ac:dyDescent="0.25">
      <c r="A118" t="s">
        <v>470</v>
      </c>
      <c r="F118" s="9">
        <v>21</v>
      </c>
      <c r="G118" s="9">
        <v>2396</v>
      </c>
    </row>
    <row r="119" spans="1:8" x14ac:dyDescent="0.25">
      <c r="A119" t="s">
        <v>471</v>
      </c>
      <c r="F119" s="9">
        <v>220</v>
      </c>
      <c r="G119" s="9">
        <v>836</v>
      </c>
      <c r="H119" s="9">
        <v>2000</v>
      </c>
    </row>
    <row r="120" spans="1:8" x14ac:dyDescent="0.25">
      <c r="A120" t="s">
        <v>472</v>
      </c>
      <c r="C120" s="9">
        <v>72</v>
      </c>
      <c r="F120" s="9">
        <v>51</v>
      </c>
      <c r="G120" s="9">
        <v>912</v>
      </c>
      <c r="H120" s="9">
        <v>1770</v>
      </c>
    </row>
    <row r="121" spans="1:8" x14ac:dyDescent="0.25">
      <c r="A121" t="s">
        <v>473</v>
      </c>
    </row>
    <row r="122" spans="1:8" x14ac:dyDescent="0.25">
      <c r="A122" t="s">
        <v>474</v>
      </c>
      <c r="B122" s="9">
        <v>850</v>
      </c>
      <c r="C122" s="9">
        <v>40</v>
      </c>
      <c r="D122" s="9">
        <v>40</v>
      </c>
      <c r="E122" s="9">
        <v>1.4</v>
      </c>
      <c r="H122" s="9">
        <v>957</v>
      </c>
    </row>
    <row r="123" spans="1:8" x14ac:dyDescent="0.25">
      <c r="A123" t="s">
        <v>475</v>
      </c>
      <c r="F123" s="9">
        <v>20</v>
      </c>
    </row>
    <row r="124" spans="1:8" x14ac:dyDescent="0.25">
      <c r="A124" t="s">
        <v>476</v>
      </c>
      <c r="F124" s="9">
        <v>439</v>
      </c>
      <c r="G124" s="9">
        <v>2034</v>
      </c>
    </row>
    <row r="125" spans="1:8" x14ac:dyDescent="0.25">
      <c r="A125" t="s">
        <v>477</v>
      </c>
      <c r="F125" s="9">
        <v>387</v>
      </c>
      <c r="G125" s="9">
        <v>14</v>
      </c>
    </row>
    <row r="126" spans="1:8" x14ac:dyDescent="0.25">
      <c r="A126" t="s">
        <v>478</v>
      </c>
      <c r="C126" s="9">
        <v>100</v>
      </c>
      <c r="D126" s="55">
        <v>100</v>
      </c>
      <c r="E126" s="55">
        <v>50.2</v>
      </c>
      <c r="F126" s="55">
        <v>34</v>
      </c>
      <c r="G126" s="55">
        <v>4.2</v>
      </c>
    </row>
    <row r="127" spans="1:8" x14ac:dyDescent="0.25">
      <c r="A127" t="s">
        <v>479</v>
      </c>
      <c r="B127" s="9">
        <v>609</v>
      </c>
      <c r="H127" s="9">
        <v>17400</v>
      </c>
    </row>
    <row r="128" spans="1:8" x14ac:dyDescent="0.25">
      <c r="A128" t="s">
        <v>480</v>
      </c>
      <c r="D128" s="9">
        <v>0.25</v>
      </c>
      <c r="F128" s="9">
        <v>5.2</v>
      </c>
      <c r="G128" s="9">
        <v>2272</v>
      </c>
      <c r="H128" s="9">
        <v>27.7</v>
      </c>
    </row>
    <row r="129" spans="1:8" x14ac:dyDescent="0.25">
      <c r="A129" t="s">
        <v>481</v>
      </c>
      <c r="B129" s="9">
        <v>500</v>
      </c>
      <c r="C129" s="9">
        <v>180</v>
      </c>
      <c r="D129" s="9">
        <v>180</v>
      </c>
      <c r="F129" s="9">
        <v>138</v>
      </c>
      <c r="G129" s="9">
        <v>41</v>
      </c>
      <c r="H129" s="9">
        <v>1830</v>
      </c>
    </row>
    <row r="130" spans="1:8" x14ac:dyDescent="0.25">
      <c r="A130" t="s">
        <v>482</v>
      </c>
    </row>
    <row r="131" spans="1:8" x14ac:dyDescent="0.25">
      <c r="A131" t="s">
        <v>483</v>
      </c>
    </row>
    <row r="132" spans="1:8" x14ac:dyDescent="0.25">
      <c r="A132" t="s">
        <v>484</v>
      </c>
      <c r="B132" s="9">
        <v>5000</v>
      </c>
    </row>
    <row r="133" spans="1:8" x14ac:dyDescent="0.25">
      <c r="A133" t="s">
        <v>485</v>
      </c>
      <c r="C133" s="9">
        <v>1.82</v>
      </c>
      <c r="D133" s="9">
        <v>4.2</v>
      </c>
      <c r="E133" s="9">
        <v>11.9</v>
      </c>
      <c r="F133" s="9">
        <v>49</v>
      </c>
      <c r="G133" s="9">
        <v>884</v>
      </c>
      <c r="H133" s="9">
        <v>7.9</v>
      </c>
    </row>
    <row r="134" spans="1:8" x14ac:dyDescent="0.25">
      <c r="A134" t="s">
        <v>486</v>
      </c>
      <c r="F134" s="9">
        <v>328</v>
      </c>
      <c r="G134" s="9">
        <v>83</v>
      </c>
    </row>
    <row r="135" spans="1:8" x14ac:dyDescent="0.25">
      <c r="A135" t="s">
        <v>487</v>
      </c>
      <c r="F135" s="9">
        <v>5</v>
      </c>
      <c r="G135" s="9">
        <v>13705</v>
      </c>
    </row>
    <row r="136" spans="1:8" x14ac:dyDescent="0.25">
      <c r="A136" t="s">
        <v>488</v>
      </c>
    </row>
    <row r="137" spans="1:8" x14ac:dyDescent="0.25">
      <c r="A137" t="s">
        <v>489</v>
      </c>
    </row>
    <row r="138" spans="1:8" x14ac:dyDescent="0.25">
      <c r="A138" t="s">
        <v>490</v>
      </c>
    </row>
    <row r="139" spans="1:8" x14ac:dyDescent="0.25">
      <c r="A139" t="s">
        <v>491</v>
      </c>
    </row>
    <row r="140" spans="1:8" x14ac:dyDescent="0.25">
      <c r="A140" t="s">
        <v>492</v>
      </c>
      <c r="F140" s="9">
        <v>72</v>
      </c>
      <c r="G140" s="9">
        <v>0</v>
      </c>
    </row>
    <row r="141" spans="1:8" x14ac:dyDescent="0.25">
      <c r="A141" t="s">
        <v>493</v>
      </c>
      <c r="C141" s="9">
        <v>100</v>
      </c>
      <c r="D141" s="9">
        <v>98</v>
      </c>
      <c r="E141" s="9">
        <v>27</v>
      </c>
      <c r="F141" s="9">
        <v>55</v>
      </c>
      <c r="G141" s="9">
        <v>440</v>
      </c>
      <c r="H141" s="9">
        <v>18400</v>
      </c>
    </row>
    <row r="142" spans="1:8" x14ac:dyDescent="0.25">
      <c r="A142" t="s">
        <v>494</v>
      </c>
      <c r="G142" s="9">
        <v>2984</v>
      </c>
    </row>
    <row r="143" spans="1:8" x14ac:dyDescent="0.25">
      <c r="A143" t="s">
        <v>495</v>
      </c>
      <c r="C143" s="9">
        <v>20</v>
      </c>
      <c r="D143" s="9">
        <v>26.1</v>
      </c>
      <c r="E143" s="9">
        <v>4.93</v>
      </c>
      <c r="F143" s="9">
        <v>14</v>
      </c>
      <c r="G143" s="9">
        <v>41</v>
      </c>
    </row>
    <row r="144" spans="1:8" x14ac:dyDescent="0.25">
      <c r="A144" t="s">
        <v>496</v>
      </c>
    </row>
    <row r="145" spans="1:8" x14ac:dyDescent="0.25">
      <c r="A145" t="s">
        <v>497</v>
      </c>
      <c r="H145" s="9">
        <v>670</v>
      </c>
    </row>
    <row r="146" spans="1:8" x14ac:dyDescent="0.25">
      <c r="A146" t="s">
        <v>498</v>
      </c>
      <c r="F146" s="9">
        <v>98</v>
      </c>
      <c r="G146" s="9">
        <v>12</v>
      </c>
    </row>
    <row r="147" spans="1:8" x14ac:dyDescent="0.25">
      <c r="A147" t="s">
        <v>499</v>
      </c>
      <c r="F147" s="9">
        <v>13</v>
      </c>
      <c r="G147" s="9">
        <v>299.60000000000002</v>
      </c>
    </row>
    <row r="148" spans="1:8" x14ac:dyDescent="0.25">
      <c r="A148" t="s">
        <v>500</v>
      </c>
      <c r="C148" s="55">
        <v>100</v>
      </c>
      <c r="D148" s="55">
        <v>100</v>
      </c>
      <c r="E148" s="55">
        <v>700</v>
      </c>
      <c r="F148" s="55">
        <v>26</v>
      </c>
      <c r="G148" s="55">
        <v>88.8</v>
      </c>
    </row>
    <row r="149" spans="1:8" x14ac:dyDescent="0.25">
      <c r="A149" t="s">
        <v>501</v>
      </c>
      <c r="B149" s="9">
        <v>8.6999999999999993</v>
      </c>
      <c r="C149" s="9">
        <v>3.5999999999999999E-3</v>
      </c>
      <c r="D149" s="9">
        <v>2.9999999999999997E-4</v>
      </c>
      <c r="E149" s="9">
        <v>100</v>
      </c>
      <c r="F149" s="9">
        <v>30</v>
      </c>
      <c r="G149" s="9">
        <v>14000</v>
      </c>
      <c r="H149" s="9">
        <v>1E-3</v>
      </c>
    </row>
    <row r="150" spans="1:8" x14ac:dyDescent="0.25">
      <c r="A150" t="s">
        <v>502</v>
      </c>
      <c r="B150" s="9">
        <v>1030</v>
      </c>
      <c r="C150" s="9">
        <v>110</v>
      </c>
      <c r="D150" s="9">
        <v>67.2</v>
      </c>
      <c r="E150" s="9">
        <v>980</v>
      </c>
      <c r="F150" s="9">
        <v>3</v>
      </c>
      <c r="G150" s="9">
        <v>2</v>
      </c>
      <c r="H150" s="9">
        <v>790000</v>
      </c>
    </row>
    <row r="151" spans="1:8" x14ac:dyDescent="0.25">
      <c r="A151" t="s">
        <v>503</v>
      </c>
      <c r="B151" s="9">
        <v>5000</v>
      </c>
      <c r="C151" s="9">
        <v>100</v>
      </c>
      <c r="D151" s="9">
        <v>3.8999999999999998E-3</v>
      </c>
      <c r="F151" s="9">
        <v>3</v>
      </c>
      <c r="G151" s="9">
        <v>77400</v>
      </c>
      <c r="H151" s="9">
        <v>1E-3</v>
      </c>
    </row>
    <row r="152" spans="1:8" x14ac:dyDescent="0.25">
      <c r="A152" t="s">
        <v>504</v>
      </c>
      <c r="B152" s="9">
        <v>213</v>
      </c>
      <c r="C152" s="9">
        <v>100</v>
      </c>
      <c r="D152" s="9">
        <v>49.8</v>
      </c>
      <c r="E152" s="9">
        <v>98.3</v>
      </c>
      <c r="F152" s="9">
        <v>3</v>
      </c>
      <c r="G152" s="9">
        <v>106.5</v>
      </c>
      <c r="H152" s="9">
        <v>2950</v>
      </c>
    </row>
    <row r="153" spans="1:8" x14ac:dyDescent="0.25">
      <c r="A153" t="s">
        <v>505</v>
      </c>
      <c r="B153" s="9">
        <v>2148</v>
      </c>
      <c r="C153" s="9">
        <v>0.36</v>
      </c>
      <c r="D153" s="9">
        <v>9</v>
      </c>
      <c r="E153" s="9">
        <v>4.3</v>
      </c>
      <c r="F153" s="9">
        <v>14</v>
      </c>
      <c r="G153" s="9">
        <v>203</v>
      </c>
      <c r="H153" s="9">
        <v>223</v>
      </c>
    </row>
    <row r="154" spans="1:8" x14ac:dyDescent="0.25">
      <c r="A154" t="s">
        <v>506</v>
      </c>
      <c r="B154" s="9">
        <v>2000</v>
      </c>
      <c r="C154" s="9">
        <v>0.4</v>
      </c>
      <c r="D154" s="9">
        <v>0.4</v>
      </c>
      <c r="E154" s="9">
        <v>0.5</v>
      </c>
      <c r="F154" s="9">
        <v>1</v>
      </c>
      <c r="G154" s="9">
        <v>1285</v>
      </c>
      <c r="H154" s="9">
        <v>7.7</v>
      </c>
    </row>
    <row r="155" spans="1:8" x14ac:dyDescent="0.25">
      <c r="A155" t="s">
        <v>507</v>
      </c>
    </row>
    <row r="156" spans="1:8" x14ac:dyDescent="0.25">
      <c r="A156" t="s">
        <v>508</v>
      </c>
      <c r="E156" s="9">
        <v>36.200000000000003</v>
      </c>
      <c r="F156" s="9">
        <v>13</v>
      </c>
      <c r="G156" s="9">
        <v>0.25</v>
      </c>
    </row>
    <row r="157" spans="1:8" x14ac:dyDescent="0.25">
      <c r="A157" t="s">
        <v>509</v>
      </c>
    </row>
    <row r="158" spans="1:8" x14ac:dyDescent="0.25">
      <c r="A158" t="s">
        <v>510</v>
      </c>
      <c r="B158" s="9">
        <v>1540</v>
      </c>
      <c r="C158" s="9">
        <v>17</v>
      </c>
      <c r="D158" s="9">
        <v>77</v>
      </c>
      <c r="E158" s="9">
        <v>260</v>
      </c>
      <c r="F158" s="9">
        <v>59</v>
      </c>
      <c r="G158" s="9">
        <v>364</v>
      </c>
      <c r="H158" s="9">
        <v>62.1</v>
      </c>
    </row>
    <row r="159" spans="1:8" x14ac:dyDescent="0.25">
      <c r="A159" t="s">
        <v>511</v>
      </c>
      <c r="B159" s="9">
        <v>5000</v>
      </c>
      <c r="C159" s="9">
        <v>0.67</v>
      </c>
      <c r="D159" s="9">
        <v>1.2</v>
      </c>
      <c r="E159" s="9">
        <v>6.7000000000000002E-3</v>
      </c>
      <c r="F159" s="9">
        <v>117</v>
      </c>
      <c r="G159" s="9">
        <v>7126</v>
      </c>
      <c r="H159" s="9">
        <v>1.4</v>
      </c>
    </row>
    <row r="160" spans="1:8" x14ac:dyDescent="0.25">
      <c r="A160" t="s">
        <v>512</v>
      </c>
      <c r="B160" s="9">
        <v>5000</v>
      </c>
      <c r="C160" s="9">
        <v>5.66</v>
      </c>
      <c r="D160" s="9">
        <v>0.56999999999999995</v>
      </c>
      <c r="E160" s="9">
        <v>0.82</v>
      </c>
      <c r="F160" s="9">
        <v>52</v>
      </c>
      <c r="G160" s="9">
        <v>73960</v>
      </c>
      <c r="H160" s="9">
        <v>0.02</v>
      </c>
    </row>
    <row r="161" spans="1:8" x14ac:dyDescent="0.25">
      <c r="A161" t="s">
        <v>513</v>
      </c>
      <c r="B161" s="9">
        <v>29</v>
      </c>
      <c r="C161" s="9">
        <v>0.15</v>
      </c>
      <c r="D161" s="9">
        <v>2.1999999999999999E-2</v>
      </c>
      <c r="E161" s="9">
        <v>0.05</v>
      </c>
      <c r="F161" s="9">
        <v>17</v>
      </c>
      <c r="G161" s="9">
        <v>161</v>
      </c>
      <c r="H161" s="9">
        <v>208000</v>
      </c>
    </row>
    <row r="162" spans="1:8" x14ac:dyDescent="0.25">
      <c r="A162" t="s">
        <v>514</v>
      </c>
      <c r="B162" s="9">
        <v>1200</v>
      </c>
      <c r="C162" s="9">
        <v>1.8</v>
      </c>
      <c r="D162" s="9">
        <v>10</v>
      </c>
      <c r="E162" s="9">
        <v>0.96599999999999997</v>
      </c>
      <c r="F162" s="9">
        <v>14</v>
      </c>
      <c r="G162" s="9">
        <v>124</v>
      </c>
      <c r="H162" s="9">
        <v>240</v>
      </c>
    </row>
    <row r="163" spans="1:8" x14ac:dyDescent="0.25">
      <c r="A163" t="s">
        <v>515</v>
      </c>
      <c r="B163" s="9">
        <v>440</v>
      </c>
      <c r="C163" s="9">
        <v>1</v>
      </c>
      <c r="D163" s="9">
        <v>9.4</v>
      </c>
      <c r="F163" s="9">
        <v>1.5</v>
      </c>
      <c r="H163" s="9">
        <v>20</v>
      </c>
    </row>
    <row r="164" spans="1:8" x14ac:dyDescent="0.25">
      <c r="A164" t="s">
        <v>516</v>
      </c>
      <c r="B164" s="9">
        <v>1320</v>
      </c>
      <c r="G164" s="9">
        <v>17650</v>
      </c>
    </row>
    <row r="165" spans="1:8" x14ac:dyDescent="0.25">
      <c r="A165" t="s">
        <v>517</v>
      </c>
      <c r="B165" s="9">
        <v>0.62</v>
      </c>
      <c r="C165" s="9">
        <v>0.56000000000000005</v>
      </c>
      <c r="D165" s="9">
        <v>0.42</v>
      </c>
      <c r="E165" s="9">
        <v>50</v>
      </c>
      <c r="F165" s="9">
        <v>10</v>
      </c>
      <c r="G165" s="9">
        <v>30</v>
      </c>
      <c r="H165" s="9">
        <v>4930</v>
      </c>
    </row>
    <row r="166" spans="1:8" x14ac:dyDescent="0.25">
      <c r="A166" t="s">
        <v>518</v>
      </c>
      <c r="B166" s="9">
        <v>27</v>
      </c>
      <c r="C166" s="9">
        <v>35.299999999999997</v>
      </c>
      <c r="D166" s="9">
        <v>0.28000000000000003</v>
      </c>
      <c r="F166" s="9">
        <v>21</v>
      </c>
      <c r="G166" s="9">
        <v>10</v>
      </c>
      <c r="H166" s="9">
        <v>1000</v>
      </c>
    </row>
    <row r="167" spans="1:8" x14ac:dyDescent="0.25">
      <c r="A167" t="s">
        <v>519</v>
      </c>
      <c r="B167" s="9">
        <v>39</v>
      </c>
      <c r="C167" s="9">
        <v>4.5999999999999999E-3</v>
      </c>
      <c r="D167" s="9">
        <v>2.8000000000000001E-2</v>
      </c>
      <c r="F167" s="9">
        <v>28</v>
      </c>
      <c r="G167" s="9">
        <v>17500</v>
      </c>
      <c r="H167" s="9">
        <v>2.7E-2</v>
      </c>
    </row>
    <row r="168" spans="1:8" x14ac:dyDescent="0.25">
      <c r="A168" t="s">
        <v>520</v>
      </c>
      <c r="B168" s="9">
        <v>685</v>
      </c>
      <c r="C168" s="9">
        <v>19</v>
      </c>
      <c r="D168" s="9">
        <v>2.1000000000000001E-2</v>
      </c>
      <c r="G168" s="9">
        <v>3100</v>
      </c>
      <c r="H168" s="9">
        <v>1E-4</v>
      </c>
    </row>
    <row r="169" spans="1:8" x14ac:dyDescent="0.25">
      <c r="A169" t="s">
        <v>521</v>
      </c>
    </row>
    <row r="170" spans="1:8" x14ac:dyDescent="0.25">
      <c r="A170" t="s">
        <v>522</v>
      </c>
      <c r="B170" s="9">
        <v>2260</v>
      </c>
      <c r="C170" s="9">
        <v>2000</v>
      </c>
      <c r="D170" s="9">
        <v>4000</v>
      </c>
      <c r="E170" s="9">
        <v>38</v>
      </c>
      <c r="F170" s="9">
        <v>7</v>
      </c>
      <c r="G170" s="9">
        <v>7</v>
      </c>
      <c r="H170" s="9">
        <v>2000000</v>
      </c>
    </row>
    <row r="171" spans="1:8" x14ac:dyDescent="0.25">
      <c r="A171" t="s">
        <v>523</v>
      </c>
      <c r="C171" s="9">
        <v>1.8</v>
      </c>
      <c r="D171" s="9">
        <v>2.8</v>
      </c>
      <c r="E171" s="9">
        <v>3.77</v>
      </c>
      <c r="F171" s="9">
        <v>26</v>
      </c>
      <c r="G171" s="9">
        <v>2556</v>
      </c>
    </row>
    <row r="172" spans="1:8" x14ac:dyDescent="0.25">
      <c r="A172" t="s">
        <v>524</v>
      </c>
      <c r="B172" s="9">
        <v>2500</v>
      </c>
      <c r="C172" s="9">
        <v>6.63</v>
      </c>
      <c r="D172" s="9">
        <v>10</v>
      </c>
      <c r="E172" s="9">
        <v>7.0000000000000007E-2</v>
      </c>
      <c r="F172" s="9">
        <v>24</v>
      </c>
      <c r="G172" s="9">
        <v>575</v>
      </c>
    </row>
    <row r="173" spans="1:8" x14ac:dyDescent="0.25">
      <c r="A173" t="s">
        <v>525</v>
      </c>
      <c r="B173" s="9">
        <v>215</v>
      </c>
      <c r="F173" s="9">
        <v>8</v>
      </c>
      <c r="G173" s="9">
        <v>23.4</v>
      </c>
    </row>
    <row r="174" spans="1:8" x14ac:dyDescent="0.25">
      <c r="A174" t="s">
        <v>526</v>
      </c>
      <c r="B174" s="9">
        <v>57</v>
      </c>
      <c r="C174" s="9">
        <v>2.8E-3</v>
      </c>
      <c r="D174" s="9">
        <v>2.9999999999999997E-4</v>
      </c>
      <c r="E174" s="9">
        <v>0.1</v>
      </c>
      <c r="F174" s="9">
        <v>35</v>
      </c>
      <c r="G174" s="9">
        <v>57889</v>
      </c>
      <c r="H174" s="9">
        <v>4.0000000000000001E-3</v>
      </c>
    </row>
    <row r="175" spans="1:8" x14ac:dyDescent="0.25">
      <c r="A175" t="s">
        <v>527</v>
      </c>
      <c r="C175" s="9">
        <v>9</v>
      </c>
      <c r="D175" s="9">
        <v>9.6</v>
      </c>
      <c r="E175" s="9">
        <v>2.1999999999999999E-2</v>
      </c>
      <c r="F175" s="9">
        <v>1</v>
      </c>
      <c r="G175" s="9">
        <v>330</v>
      </c>
    </row>
    <row r="176" spans="1:8" x14ac:dyDescent="0.25">
      <c r="A176" t="s">
        <v>528</v>
      </c>
      <c r="B176" s="9">
        <v>6100</v>
      </c>
      <c r="C176" s="9">
        <v>523</v>
      </c>
      <c r="D176" s="9">
        <v>119</v>
      </c>
      <c r="F176" s="9">
        <v>1</v>
      </c>
      <c r="H176" s="9">
        <v>83000</v>
      </c>
    </row>
    <row r="177" spans="1:8" x14ac:dyDescent="0.25">
      <c r="A177" t="s">
        <v>529</v>
      </c>
      <c r="B177" s="9">
        <v>5000</v>
      </c>
      <c r="C177" s="9">
        <v>1.05</v>
      </c>
      <c r="D177" s="9">
        <v>38.200000000000003</v>
      </c>
      <c r="F177" s="9">
        <v>1000</v>
      </c>
      <c r="H177" s="9">
        <v>870000</v>
      </c>
    </row>
    <row r="178" spans="1:8" x14ac:dyDescent="0.25">
      <c r="A178" t="s">
        <v>530</v>
      </c>
      <c r="B178" s="9">
        <v>1160</v>
      </c>
      <c r="C178" s="9">
        <v>5</v>
      </c>
      <c r="D178" s="9">
        <v>28</v>
      </c>
      <c r="E178" s="9">
        <v>3.5999999999999999E-3</v>
      </c>
      <c r="F178" s="9">
        <v>37</v>
      </c>
      <c r="G178" s="9">
        <v>316</v>
      </c>
      <c r="H178" s="9">
        <v>200</v>
      </c>
    </row>
    <row r="179" spans="1:8" x14ac:dyDescent="0.25">
      <c r="A179" t="s">
        <v>531</v>
      </c>
      <c r="B179" s="9">
        <v>5000</v>
      </c>
      <c r="C179" s="9">
        <v>320</v>
      </c>
      <c r="D179" s="9">
        <v>55</v>
      </c>
      <c r="E179" s="9">
        <v>47</v>
      </c>
      <c r="F179" s="9">
        <v>21</v>
      </c>
      <c r="G179" s="9">
        <v>42</v>
      </c>
      <c r="H179" s="9">
        <v>9</v>
      </c>
    </row>
    <row r="180" spans="1:8" x14ac:dyDescent="0.25">
      <c r="A180" t="s">
        <v>532</v>
      </c>
      <c r="B180" s="9">
        <v>8300</v>
      </c>
      <c r="C180" s="9">
        <v>38</v>
      </c>
      <c r="D180" s="9">
        <v>40</v>
      </c>
      <c r="E180" s="9">
        <v>0.64</v>
      </c>
      <c r="F180" s="9">
        <v>151</v>
      </c>
      <c r="G180" s="9">
        <v>8027</v>
      </c>
    </row>
    <row r="181" spans="1:8" x14ac:dyDescent="0.25">
      <c r="A181" t="s">
        <v>533</v>
      </c>
      <c r="B181" s="9">
        <v>5000</v>
      </c>
      <c r="C181" s="9">
        <v>100</v>
      </c>
      <c r="D181" s="9">
        <v>98.6</v>
      </c>
      <c r="E181" s="9">
        <v>30</v>
      </c>
      <c r="F181" s="9">
        <v>35</v>
      </c>
      <c r="G181" s="9">
        <v>10.8</v>
      </c>
      <c r="H181" s="9">
        <v>2480</v>
      </c>
    </row>
    <row r="182" spans="1:8" x14ac:dyDescent="0.25">
      <c r="A182" t="s">
        <v>534</v>
      </c>
      <c r="F182" s="9">
        <v>143</v>
      </c>
      <c r="G182" s="9">
        <v>2495</v>
      </c>
    </row>
    <row r="183" spans="1:8" x14ac:dyDescent="0.25">
      <c r="A183" t="s">
        <v>535</v>
      </c>
      <c r="B183" s="9">
        <v>650</v>
      </c>
      <c r="C183" s="9">
        <v>0.74</v>
      </c>
      <c r="D183" s="9">
        <v>3.5000000000000003E-2</v>
      </c>
      <c r="E183" s="9">
        <v>12</v>
      </c>
      <c r="F183" s="9">
        <v>1</v>
      </c>
      <c r="G183" s="9">
        <v>1000</v>
      </c>
      <c r="H183" s="9">
        <v>0.1</v>
      </c>
    </row>
    <row r="184" spans="1:8" x14ac:dyDescent="0.25">
      <c r="A184" t="s">
        <v>536</v>
      </c>
      <c r="B184" s="9">
        <v>5000</v>
      </c>
      <c r="C184" s="9">
        <v>1000</v>
      </c>
      <c r="D184" s="9">
        <v>6.1</v>
      </c>
      <c r="E184" s="9">
        <v>2.2999999999999998</v>
      </c>
      <c r="F184" s="9">
        <v>18</v>
      </c>
      <c r="G184" s="9">
        <v>111</v>
      </c>
      <c r="H184" s="9">
        <v>264000</v>
      </c>
    </row>
    <row r="185" spans="1:8" x14ac:dyDescent="0.25">
      <c r="A185" t="s">
        <v>537</v>
      </c>
      <c r="B185" s="9">
        <v>632</v>
      </c>
      <c r="C185" s="9">
        <v>43</v>
      </c>
      <c r="H185" s="9">
        <v>100000</v>
      </c>
    </row>
    <row r="186" spans="1:8" x14ac:dyDescent="0.25">
      <c r="A186" t="s">
        <v>538</v>
      </c>
      <c r="B186" s="9">
        <v>2150</v>
      </c>
      <c r="C186" s="9">
        <v>37</v>
      </c>
      <c r="H186" s="9">
        <v>10000</v>
      </c>
    </row>
    <row r="187" spans="1:8" x14ac:dyDescent="0.25">
      <c r="A187" t="s">
        <v>539</v>
      </c>
      <c r="B187" s="9">
        <v>350</v>
      </c>
      <c r="C187" s="9">
        <v>6.2</v>
      </c>
      <c r="D187" s="9">
        <v>32</v>
      </c>
      <c r="H187" s="9">
        <v>1000000</v>
      </c>
    </row>
    <row r="188" spans="1:8" x14ac:dyDescent="0.25">
      <c r="A188" t="s">
        <v>540</v>
      </c>
      <c r="B188" s="9">
        <v>3900</v>
      </c>
      <c r="C188" s="9">
        <v>1500</v>
      </c>
      <c r="F188" s="9">
        <v>50</v>
      </c>
      <c r="G188" s="9">
        <v>30</v>
      </c>
      <c r="H188" s="9">
        <v>684000</v>
      </c>
    </row>
    <row r="189" spans="1:8" x14ac:dyDescent="0.25">
      <c r="A189" t="s">
        <v>541</v>
      </c>
      <c r="B189" s="9">
        <v>2840</v>
      </c>
      <c r="C189" s="9">
        <v>38.200000000000003</v>
      </c>
      <c r="D189" s="9">
        <v>14</v>
      </c>
      <c r="E189" s="9">
        <v>10</v>
      </c>
      <c r="H189" s="9">
        <v>760000</v>
      </c>
    </row>
    <row r="190" spans="1:8" x14ac:dyDescent="0.25">
      <c r="A190" t="s">
        <v>542</v>
      </c>
      <c r="B190" s="9">
        <v>750</v>
      </c>
      <c r="C190" s="9">
        <v>100</v>
      </c>
      <c r="D190" s="9">
        <v>170</v>
      </c>
      <c r="H190" s="9">
        <v>630000</v>
      </c>
    </row>
    <row r="191" spans="1:8" x14ac:dyDescent="0.25">
      <c r="A191" t="s">
        <v>543</v>
      </c>
      <c r="B191" s="9">
        <v>1721</v>
      </c>
      <c r="C191" s="9">
        <v>100</v>
      </c>
      <c r="D191" s="9">
        <v>100</v>
      </c>
      <c r="E191" s="9">
        <v>26.9</v>
      </c>
      <c r="F191" s="9">
        <v>15</v>
      </c>
      <c r="G191" s="9">
        <v>83</v>
      </c>
      <c r="H191" s="9">
        <v>650</v>
      </c>
    </row>
    <row r="192" spans="1:8" x14ac:dyDescent="0.25">
      <c r="A192" t="s">
        <v>544</v>
      </c>
      <c r="B192" s="9">
        <v>4570</v>
      </c>
      <c r="C192" s="9">
        <v>9.5000000000000001E-2</v>
      </c>
      <c r="D192" s="9">
        <v>0.56000000000000005</v>
      </c>
      <c r="E192" s="9">
        <v>1.02</v>
      </c>
      <c r="F192" s="9">
        <v>1</v>
      </c>
      <c r="G192" s="9">
        <v>2000</v>
      </c>
      <c r="H192" s="9">
        <v>8</v>
      </c>
    </row>
    <row r="193" spans="1:8" x14ac:dyDescent="0.25">
      <c r="A193" t="s">
        <v>545</v>
      </c>
      <c r="B193" s="9">
        <v>250</v>
      </c>
      <c r="C193" s="9">
        <v>41</v>
      </c>
      <c r="D193" s="9">
        <v>0.15</v>
      </c>
      <c r="E193" s="9">
        <v>19</v>
      </c>
      <c r="H193" s="9">
        <v>36000</v>
      </c>
    </row>
    <row r="194" spans="1:8" x14ac:dyDescent="0.25">
      <c r="A194" t="s">
        <v>546</v>
      </c>
      <c r="C194" s="55">
        <v>40</v>
      </c>
      <c r="D194" s="55">
        <v>6.9</v>
      </c>
      <c r="E194" s="55">
        <v>82</v>
      </c>
      <c r="F194" s="55">
        <v>0.5</v>
      </c>
      <c r="G194" s="55">
        <v>320.2</v>
      </c>
    </row>
    <row r="195" spans="1:8" x14ac:dyDescent="0.25">
      <c r="A195" t="s">
        <v>547</v>
      </c>
      <c r="B195" s="9">
        <v>1955</v>
      </c>
      <c r="C195" s="9">
        <v>0.49</v>
      </c>
      <c r="D195" s="9">
        <v>4.3</v>
      </c>
      <c r="E195" s="9">
        <v>7.0000000000000001E-3</v>
      </c>
      <c r="F195" s="9">
        <v>50</v>
      </c>
      <c r="G195" s="9">
        <v>24362</v>
      </c>
      <c r="H195" s="9">
        <v>0.17</v>
      </c>
    </row>
    <row r="196" spans="1:8" x14ac:dyDescent="0.25">
      <c r="A196" t="s">
        <v>548</v>
      </c>
      <c r="B196" s="9">
        <v>5000</v>
      </c>
      <c r="C196" s="9">
        <v>72</v>
      </c>
      <c r="D196" s="9">
        <v>10</v>
      </c>
      <c r="E196" s="9">
        <v>10</v>
      </c>
      <c r="F196" s="9">
        <v>8</v>
      </c>
      <c r="G196" s="9">
        <v>3215</v>
      </c>
      <c r="H196" s="9">
        <v>8.4000000000000005E-2</v>
      </c>
    </row>
    <row r="197" spans="1:8" x14ac:dyDescent="0.25">
      <c r="A197" t="s">
        <v>549</v>
      </c>
      <c r="B197" s="9">
        <v>5000</v>
      </c>
      <c r="C197" s="9">
        <v>91.5</v>
      </c>
      <c r="D197" s="9">
        <v>57.9</v>
      </c>
      <c r="E197" s="9">
        <v>0.66</v>
      </c>
      <c r="F197" s="9">
        <v>4</v>
      </c>
      <c r="G197" s="9">
        <v>24.5</v>
      </c>
      <c r="H197" s="9">
        <v>962000</v>
      </c>
    </row>
    <row r="198" spans="1:8" x14ac:dyDescent="0.25">
      <c r="A198" t="s">
        <v>550</v>
      </c>
      <c r="B198" s="9">
        <v>1869</v>
      </c>
      <c r="C198" s="9">
        <v>4.5</v>
      </c>
      <c r="D198" s="9">
        <v>85</v>
      </c>
      <c r="E198" s="9">
        <v>5.8999999999999997E-2</v>
      </c>
      <c r="F198" s="9">
        <v>75</v>
      </c>
      <c r="G198" s="9">
        <v>100</v>
      </c>
      <c r="H198" s="9">
        <v>35</v>
      </c>
    </row>
    <row r="199" spans="1:8" x14ac:dyDescent="0.25">
      <c r="A199" t="s">
        <v>551</v>
      </c>
      <c r="B199" s="9">
        <v>6480</v>
      </c>
      <c r="C199" s="9">
        <v>139</v>
      </c>
      <c r="D199" s="9">
        <v>135</v>
      </c>
      <c r="F199" s="9">
        <v>3</v>
      </c>
      <c r="G199" s="9">
        <v>4028</v>
      </c>
      <c r="H199" s="9">
        <v>422000000</v>
      </c>
    </row>
    <row r="200" spans="1:8" x14ac:dyDescent="0.25">
      <c r="A200" t="s">
        <v>552</v>
      </c>
      <c r="B200" s="9">
        <v>308</v>
      </c>
      <c r="C200" s="9">
        <v>18</v>
      </c>
      <c r="D200" s="9">
        <v>86</v>
      </c>
      <c r="H200" s="9">
        <v>300</v>
      </c>
    </row>
    <row r="201" spans="1:8" x14ac:dyDescent="0.25">
      <c r="A201" t="s">
        <v>553</v>
      </c>
      <c r="B201" s="9">
        <v>4241</v>
      </c>
      <c r="C201" s="9">
        <v>0.48</v>
      </c>
      <c r="D201" s="9">
        <v>11.6</v>
      </c>
      <c r="F201" s="9">
        <v>26</v>
      </c>
      <c r="G201" s="9">
        <v>6.5</v>
      </c>
      <c r="H201" s="9">
        <v>260</v>
      </c>
    </row>
    <row r="202" spans="1:8" x14ac:dyDescent="0.25">
      <c r="A202" t="s">
        <v>554</v>
      </c>
      <c r="B202" s="9">
        <v>5000</v>
      </c>
      <c r="C202" s="9">
        <v>33</v>
      </c>
      <c r="D202" s="9">
        <v>38</v>
      </c>
      <c r="E202" s="9">
        <v>9.3999999999999997E-4</v>
      </c>
      <c r="F202" s="9">
        <v>25</v>
      </c>
      <c r="G202" s="9">
        <v>298</v>
      </c>
      <c r="H202" s="9">
        <v>16</v>
      </c>
    </row>
    <row r="203" spans="1:8" x14ac:dyDescent="0.25">
      <c r="A203" t="s">
        <v>555</v>
      </c>
      <c r="B203" s="9">
        <v>1180</v>
      </c>
      <c r="C203" s="9">
        <v>0.115</v>
      </c>
      <c r="D203" s="9">
        <v>6.7000000000000002E-4</v>
      </c>
      <c r="F203" s="9">
        <v>1</v>
      </c>
      <c r="G203" s="9">
        <v>25</v>
      </c>
      <c r="H203" s="9">
        <v>1100</v>
      </c>
    </row>
    <row r="204" spans="1:8" x14ac:dyDescent="0.25">
      <c r="A204" t="s">
        <v>556</v>
      </c>
      <c r="B204" s="9">
        <v>5000</v>
      </c>
      <c r="C204" s="9">
        <v>154</v>
      </c>
      <c r="D204" s="9">
        <v>1000</v>
      </c>
      <c r="E204" s="9">
        <v>1.2E-2</v>
      </c>
      <c r="F204" s="9">
        <v>3</v>
      </c>
      <c r="G204" s="9">
        <v>77</v>
      </c>
      <c r="H204" s="9">
        <v>1050</v>
      </c>
    </row>
    <row r="205" spans="1:8" x14ac:dyDescent="0.25">
      <c r="A205" t="s">
        <v>557</v>
      </c>
      <c r="B205" s="9">
        <v>12</v>
      </c>
      <c r="C205" s="9">
        <v>0.08</v>
      </c>
      <c r="D205" s="9">
        <v>2.0000000000000001E-4</v>
      </c>
      <c r="F205" s="9">
        <v>50</v>
      </c>
      <c r="G205" s="9">
        <v>1500</v>
      </c>
      <c r="H205" s="9">
        <v>4.5</v>
      </c>
    </row>
    <row r="206" spans="1:8" x14ac:dyDescent="0.25">
      <c r="A206" t="s">
        <v>558</v>
      </c>
      <c r="B206" s="9">
        <v>9</v>
      </c>
      <c r="C206" s="9">
        <v>0.02</v>
      </c>
      <c r="D206" s="9">
        <v>1.1000000000000001E-3</v>
      </c>
      <c r="E206" s="9">
        <v>7.15</v>
      </c>
      <c r="F206" s="9">
        <v>10</v>
      </c>
      <c r="G206" s="9">
        <v>1000</v>
      </c>
      <c r="H206" s="9">
        <v>28</v>
      </c>
    </row>
    <row r="207" spans="1:8" x14ac:dyDescent="0.25">
      <c r="A207" t="s">
        <v>559</v>
      </c>
      <c r="B207" s="9">
        <v>3600</v>
      </c>
      <c r="D207" s="9">
        <v>26</v>
      </c>
      <c r="F207" s="9">
        <v>5</v>
      </c>
      <c r="G207" s="9">
        <v>294</v>
      </c>
      <c r="H207" s="9">
        <v>55</v>
      </c>
    </row>
    <row r="208" spans="1:8" x14ac:dyDescent="0.25">
      <c r="A208" t="s">
        <v>560</v>
      </c>
      <c r="B208" s="9">
        <v>209</v>
      </c>
      <c r="C208" s="9">
        <v>4.0000000000000001E-3</v>
      </c>
      <c r="D208" s="9">
        <v>0.04</v>
      </c>
      <c r="E208" s="9">
        <v>0.16</v>
      </c>
      <c r="F208" s="9">
        <v>27</v>
      </c>
      <c r="G208" s="9">
        <v>4450</v>
      </c>
      <c r="H208" s="9">
        <v>0.12</v>
      </c>
    </row>
    <row r="209" spans="1:8" x14ac:dyDescent="0.25">
      <c r="A209" t="s">
        <v>561</v>
      </c>
      <c r="B209" s="9">
        <v>5000</v>
      </c>
      <c r="C209" s="9">
        <v>0.47</v>
      </c>
      <c r="D209" s="9">
        <v>0.26</v>
      </c>
      <c r="E209" s="9">
        <v>0.36</v>
      </c>
      <c r="F209" s="9">
        <v>70</v>
      </c>
      <c r="G209" s="9">
        <v>423</v>
      </c>
      <c r="H209" s="9">
        <v>6.7</v>
      </c>
    </row>
    <row r="210" spans="1:8" x14ac:dyDescent="0.25">
      <c r="A210" t="s">
        <v>562</v>
      </c>
      <c r="B210" s="9">
        <v>5050</v>
      </c>
    </row>
    <row r="211" spans="1:8" x14ac:dyDescent="0.25">
      <c r="A211" t="s">
        <v>563</v>
      </c>
      <c r="B211" s="9">
        <v>10000</v>
      </c>
      <c r="H211" s="9">
        <v>0</v>
      </c>
    </row>
    <row r="212" spans="1:8" x14ac:dyDescent="0.25">
      <c r="A212" t="s">
        <v>564</v>
      </c>
      <c r="B212" s="9">
        <v>5050</v>
      </c>
      <c r="C212" s="9">
        <v>0.65600000000000003</v>
      </c>
      <c r="D212" s="9">
        <v>13</v>
      </c>
      <c r="F212" s="9">
        <v>2.7</v>
      </c>
      <c r="H212" s="9">
        <v>0</v>
      </c>
    </row>
    <row r="213" spans="1:8" x14ac:dyDescent="0.25">
      <c r="A213" t="s">
        <v>565</v>
      </c>
      <c r="B213" s="9">
        <v>5000</v>
      </c>
      <c r="C213" s="9">
        <v>1.86</v>
      </c>
      <c r="D213" s="9">
        <v>1.64</v>
      </c>
      <c r="E213" s="9">
        <v>4.45E-3</v>
      </c>
      <c r="F213" s="9">
        <v>5.4</v>
      </c>
      <c r="G213" s="9">
        <v>1323</v>
      </c>
      <c r="H213" s="9">
        <v>3.29</v>
      </c>
    </row>
    <row r="214" spans="1:8" x14ac:dyDescent="0.25">
      <c r="A214" t="s">
        <v>566</v>
      </c>
      <c r="B214" s="9">
        <v>680</v>
      </c>
      <c r="C214" s="9">
        <v>3.75</v>
      </c>
      <c r="D214" s="9">
        <v>0.59</v>
      </c>
      <c r="E214" s="9">
        <v>2.4</v>
      </c>
      <c r="F214" s="9">
        <v>49</v>
      </c>
      <c r="G214" s="9">
        <v>4998</v>
      </c>
      <c r="H214" s="9">
        <v>28.6</v>
      </c>
    </row>
    <row r="215" spans="1:8" x14ac:dyDescent="0.25">
      <c r="A215" t="s">
        <v>567</v>
      </c>
      <c r="B215" s="9">
        <v>2000</v>
      </c>
      <c r="C215" s="9">
        <v>4.9000000000000004</v>
      </c>
      <c r="D215" s="9">
        <v>17</v>
      </c>
      <c r="E215" s="9">
        <v>16.5</v>
      </c>
      <c r="F215" s="9">
        <v>80</v>
      </c>
      <c r="G215" s="9">
        <v>7175</v>
      </c>
      <c r="H215" s="9">
        <v>33</v>
      </c>
    </row>
    <row r="216" spans="1:8" x14ac:dyDescent="0.25">
      <c r="A216" t="s">
        <v>568</v>
      </c>
      <c r="B216" s="9">
        <v>5000</v>
      </c>
      <c r="C216" s="9">
        <v>27</v>
      </c>
      <c r="D216" s="9">
        <v>233.4</v>
      </c>
      <c r="E216" s="9">
        <v>16</v>
      </c>
      <c r="F216" s="9">
        <v>21</v>
      </c>
      <c r="G216" s="9">
        <v>36</v>
      </c>
      <c r="H216" s="9">
        <v>500</v>
      </c>
    </row>
    <row r="217" spans="1:8" x14ac:dyDescent="0.25">
      <c r="A217" t="s">
        <v>569</v>
      </c>
      <c r="B217" s="9">
        <v>34</v>
      </c>
      <c r="C217" s="9">
        <v>1.55</v>
      </c>
      <c r="D217" s="9">
        <v>0.03</v>
      </c>
      <c r="E217" s="9">
        <v>1.71</v>
      </c>
      <c r="F217" s="9">
        <v>3.5</v>
      </c>
      <c r="G217" s="9">
        <v>385</v>
      </c>
      <c r="H217" s="9">
        <v>280</v>
      </c>
    </row>
    <row r="218" spans="1:8" x14ac:dyDescent="0.25">
      <c r="A218" t="s">
        <v>570</v>
      </c>
      <c r="B218" s="9">
        <v>10000</v>
      </c>
      <c r="C218" s="9">
        <v>6.5000000000000002E-2</v>
      </c>
      <c r="D218" s="9">
        <v>2.1800000000000002</v>
      </c>
      <c r="E218" s="9">
        <v>3.86</v>
      </c>
      <c r="F218" s="9">
        <v>40</v>
      </c>
      <c r="G218" s="9">
        <v>5000</v>
      </c>
      <c r="H218" s="9">
        <v>0.1</v>
      </c>
    </row>
    <row r="219" spans="1:8" x14ac:dyDescent="0.25">
      <c r="A219" t="s">
        <v>571</v>
      </c>
      <c r="B219" s="9">
        <v>205</v>
      </c>
      <c r="C219" s="9">
        <v>3.7999999999999999E-2</v>
      </c>
      <c r="D219" s="9">
        <v>0.01</v>
      </c>
      <c r="E219" s="9">
        <v>2.2000000000000002</v>
      </c>
      <c r="F219" s="9">
        <v>1</v>
      </c>
      <c r="G219" s="9">
        <v>9100</v>
      </c>
      <c r="H219" s="9">
        <v>8.4</v>
      </c>
    </row>
    <row r="220" spans="1:8" x14ac:dyDescent="0.25">
      <c r="A220" t="s">
        <v>572</v>
      </c>
      <c r="B220" s="9">
        <v>2031</v>
      </c>
      <c r="C220" s="9">
        <v>12.3</v>
      </c>
      <c r="D220" s="9">
        <v>35.4</v>
      </c>
      <c r="E220" s="9">
        <v>3.8</v>
      </c>
      <c r="F220" s="9">
        <v>18</v>
      </c>
      <c r="G220" s="9">
        <v>214</v>
      </c>
      <c r="H220" s="9">
        <v>261</v>
      </c>
    </row>
    <row r="221" spans="1:8" x14ac:dyDescent="0.25">
      <c r="A221" t="s">
        <v>573</v>
      </c>
      <c r="B221" s="9">
        <v>6400</v>
      </c>
      <c r="F221" s="9">
        <v>25</v>
      </c>
      <c r="G221" s="9">
        <v>680</v>
      </c>
      <c r="H221" s="9">
        <v>20</v>
      </c>
    </row>
    <row r="222" spans="1:8" x14ac:dyDescent="0.25">
      <c r="A222" t="s">
        <v>574</v>
      </c>
      <c r="B222" s="9">
        <v>10000</v>
      </c>
      <c r="C222" s="9">
        <v>0.17</v>
      </c>
      <c r="D222" s="9">
        <v>0.28000000000000003</v>
      </c>
      <c r="E222" s="9">
        <v>2</v>
      </c>
      <c r="F222" s="9">
        <v>180</v>
      </c>
      <c r="G222" s="9">
        <v>1900</v>
      </c>
      <c r="H222" s="9">
        <v>2</v>
      </c>
    </row>
    <row r="223" spans="1:8" x14ac:dyDescent="0.25">
      <c r="A223" t="s">
        <v>575</v>
      </c>
      <c r="B223" s="9">
        <v>5000</v>
      </c>
      <c r="C223" s="9">
        <v>6.5</v>
      </c>
      <c r="D223" s="9">
        <v>4.8</v>
      </c>
      <c r="E223" s="9">
        <v>0.63</v>
      </c>
      <c r="F223" s="9">
        <v>50</v>
      </c>
      <c r="G223" s="9">
        <v>109</v>
      </c>
      <c r="H223" s="9">
        <v>20</v>
      </c>
    </row>
    <row r="224" spans="1:8" x14ac:dyDescent="0.25">
      <c r="A224" t="s">
        <v>576</v>
      </c>
      <c r="B224" s="9">
        <v>5000</v>
      </c>
      <c r="C224" s="9">
        <v>66</v>
      </c>
      <c r="D224" s="9">
        <v>130</v>
      </c>
      <c r="E224" s="9">
        <v>0.02</v>
      </c>
      <c r="F224" s="9">
        <v>24</v>
      </c>
      <c r="G224" s="9">
        <v>370</v>
      </c>
      <c r="H224" s="9">
        <v>67</v>
      </c>
    </row>
    <row r="225" spans="1:8" x14ac:dyDescent="0.25">
      <c r="A225" t="s">
        <v>577</v>
      </c>
      <c r="B225" s="9">
        <v>270</v>
      </c>
      <c r="C225" s="9">
        <v>1.1000000000000001</v>
      </c>
      <c r="D225" s="9">
        <v>0.57999999999999996</v>
      </c>
      <c r="F225" s="9">
        <v>90</v>
      </c>
      <c r="G225" s="9">
        <v>3900</v>
      </c>
      <c r="H225" s="9">
        <v>25</v>
      </c>
    </row>
    <row r="226" spans="1:8" x14ac:dyDescent="0.25">
      <c r="A226" t="s">
        <v>578</v>
      </c>
      <c r="B226" s="9">
        <v>1105</v>
      </c>
      <c r="C226" s="9">
        <v>0.76</v>
      </c>
      <c r="D226" s="9">
        <v>20</v>
      </c>
      <c r="E226" s="9">
        <v>1</v>
      </c>
      <c r="F226" s="9">
        <v>7</v>
      </c>
      <c r="G226" s="9">
        <v>1118</v>
      </c>
      <c r="H226" s="9">
        <v>0.75</v>
      </c>
    </row>
    <row r="227" spans="1:8" x14ac:dyDescent="0.25">
      <c r="A227" t="s">
        <v>579</v>
      </c>
      <c r="B227" s="55">
        <v>500</v>
      </c>
      <c r="C227" s="55">
        <v>100</v>
      </c>
      <c r="D227" s="55">
        <v>64</v>
      </c>
      <c r="E227" s="9">
        <v>10.1</v>
      </c>
      <c r="F227" s="55">
        <v>13</v>
      </c>
      <c r="G227" s="55">
        <v>51</v>
      </c>
      <c r="H227" s="55">
        <v>570</v>
      </c>
    </row>
    <row r="228" spans="1:8" x14ac:dyDescent="0.25">
      <c r="A228" t="s">
        <v>580</v>
      </c>
      <c r="B228" s="55">
        <v>5000</v>
      </c>
      <c r="C228" s="55">
        <v>10</v>
      </c>
      <c r="D228" s="55">
        <v>10</v>
      </c>
      <c r="E228" s="55">
        <v>10</v>
      </c>
      <c r="F228" s="55">
        <v>15</v>
      </c>
      <c r="G228" s="55">
        <v>180.6</v>
      </c>
      <c r="H228" s="55">
        <v>13.1</v>
      </c>
    </row>
    <row r="229" spans="1:8" x14ac:dyDescent="0.25">
      <c r="A229" t="s">
        <v>581</v>
      </c>
      <c r="B229" s="9">
        <v>1300</v>
      </c>
      <c r="C229" s="9">
        <v>11.2</v>
      </c>
      <c r="D229" s="9">
        <v>50</v>
      </c>
      <c r="E229" s="9">
        <v>340</v>
      </c>
      <c r="H229" s="9">
        <v>6570</v>
      </c>
    </row>
    <row r="230" spans="1:8" x14ac:dyDescent="0.25">
      <c r="A230" t="s">
        <v>582</v>
      </c>
    </row>
    <row r="231" spans="1:8" x14ac:dyDescent="0.25">
      <c r="A231" t="s">
        <v>583</v>
      </c>
      <c r="B231" s="9">
        <v>2000</v>
      </c>
      <c r="C231" s="9">
        <v>100</v>
      </c>
      <c r="D231" s="9">
        <v>58</v>
      </c>
      <c r="E231" s="9">
        <v>90</v>
      </c>
      <c r="F231" s="9">
        <v>30</v>
      </c>
      <c r="G231" s="9">
        <v>138</v>
      </c>
      <c r="H231" s="9">
        <v>225</v>
      </c>
    </row>
    <row r="232" spans="1:8" x14ac:dyDescent="0.25">
      <c r="A232" t="s">
        <v>584</v>
      </c>
      <c r="B232" s="9">
        <v>380</v>
      </c>
      <c r="C232" s="9">
        <v>64</v>
      </c>
      <c r="H232" s="9">
        <v>4300</v>
      </c>
    </row>
    <row r="233" spans="1:8" x14ac:dyDescent="0.25">
      <c r="A233" t="s">
        <v>585</v>
      </c>
    </row>
    <row r="234" spans="1:8" x14ac:dyDescent="0.25">
      <c r="A234" t="s">
        <v>586</v>
      </c>
      <c r="B234" s="55">
        <v>5000</v>
      </c>
      <c r="C234" s="55">
        <v>1.75</v>
      </c>
      <c r="H234" s="55">
        <v>30</v>
      </c>
    </row>
    <row r="235" spans="1:8" x14ac:dyDescent="0.25">
      <c r="A235" t="s">
        <v>587</v>
      </c>
      <c r="B235" s="9">
        <v>1230</v>
      </c>
      <c r="C235" s="9">
        <v>10</v>
      </c>
      <c r="D235" s="9">
        <v>55</v>
      </c>
      <c r="H235" s="9">
        <v>42900</v>
      </c>
    </row>
    <row r="236" spans="1:8" x14ac:dyDescent="0.25">
      <c r="A236" t="s">
        <v>588</v>
      </c>
      <c r="B236" s="55">
        <v>77</v>
      </c>
      <c r="C236" s="55">
        <v>6.7999999999999999E-5</v>
      </c>
      <c r="D236" s="55">
        <v>2.9E-4</v>
      </c>
      <c r="E236" s="55">
        <v>10</v>
      </c>
      <c r="F236" s="55">
        <v>13</v>
      </c>
      <c r="G236" s="55">
        <v>64300</v>
      </c>
      <c r="H236" s="55">
        <v>1.6999999999999999E-3</v>
      </c>
    </row>
    <row r="237" spans="1:8" x14ac:dyDescent="0.25">
      <c r="A237" t="s">
        <v>589</v>
      </c>
      <c r="B237" s="55">
        <v>166</v>
      </c>
      <c r="C237" s="55">
        <v>0.03</v>
      </c>
      <c r="D237" s="55">
        <v>2.5999999999999998E-4</v>
      </c>
      <c r="E237" s="55">
        <v>56.2</v>
      </c>
      <c r="F237" s="55">
        <v>10</v>
      </c>
      <c r="H237" s="55">
        <v>5.0999999999999997E-2</v>
      </c>
    </row>
    <row r="238" spans="1:8" x14ac:dyDescent="0.25">
      <c r="A238" t="s">
        <v>590</v>
      </c>
      <c r="B238" s="55">
        <v>5000</v>
      </c>
      <c r="C238" s="55">
        <v>0.57999999999999996</v>
      </c>
      <c r="D238" s="55">
        <v>0.5</v>
      </c>
      <c r="E238" s="55">
        <v>0.3</v>
      </c>
      <c r="F238" s="55">
        <v>1</v>
      </c>
      <c r="G238" s="55">
        <v>1778</v>
      </c>
      <c r="H238" s="55">
        <v>2.06</v>
      </c>
    </row>
    <row r="239" spans="1:8" x14ac:dyDescent="0.25">
      <c r="A239" t="s">
        <v>591</v>
      </c>
      <c r="B239" s="55">
        <v>5000</v>
      </c>
      <c r="C239" s="55">
        <v>0.27</v>
      </c>
      <c r="D239" s="55">
        <v>0.66</v>
      </c>
      <c r="E239" s="55">
        <v>1.8000000000000001E-4</v>
      </c>
      <c r="F239" s="55">
        <v>6</v>
      </c>
      <c r="G239" s="55">
        <v>7600</v>
      </c>
      <c r="H239" s="55">
        <v>0.35</v>
      </c>
    </row>
    <row r="240" spans="1:8" x14ac:dyDescent="0.25">
      <c r="A240" t="s">
        <v>592</v>
      </c>
      <c r="B240" s="9">
        <v>53.4</v>
      </c>
      <c r="C240" s="9">
        <v>1.4999999999999999E-4</v>
      </c>
      <c r="D240" s="9">
        <v>1.6000000000000001E-3</v>
      </c>
      <c r="E240" s="9">
        <v>50</v>
      </c>
      <c r="F240" s="9">
        <v>95</v>
      </c>
      <c r="G240" s="9">
        <v>13000</v>
      </c>
      <c r="H240" s="9">
        <v>0.1</v>
      </c>
    </row>
    <row r="241" spans="1:8" x14ac:dyDescent="0.25">
      <c r="A241" t="s">
        <v>593</v>
      </c>
      <c r="B241" s="9">
        <v>58</v>
      </c>
      <c r="C241" s="9">
        <v>0.05</v>
      </c>
      <c r="H241" s="9">
        <v>1</v>
      </c>
    </row>
    <row r="242" spans="1:8" x14ac:dyDescent="0.25">
      <c r="A242" t="s">
        <v>594</v>
      </c>
      <c r="B242" s="9">
        <v>709</v>
      </c>
      <c r="C242" s="9">
        <v>2.1999999999999999E-2</v>
      </c>
      <c r="D242" s="9">
        <v>3.56E-2</v>
      </c>
      <c r="F242" s="9">
        <v>32</v>
      </c>
      <c r="G242" s="9">
        <v>3.7</v>
      </c>
      <c r="H242" s="9">
        <v>4.5999999999999996</v>
      </c>
    </row>
    <row r="243" spans="1:8" x14ac:dyDescent="0.25">
      <c r="A243" t="s">
        <v>595</v>
      </c>
      <c r="B243" s="9">
        <v>7070</v>
      </c>
      <c r="C243" s="9">
        <v>6.2E-4</v>
      </c>
      <c r="D243" s="9">
        <v>8.0000000000000004E-4</v>
      </c>
      <c r="F243" s="9">
        <v>3</v>
      </c>
      <c r="G243" s="9">
        <v>2255</v>
      </c>
      <c r="H243" s="9">
        <v>0.3</v>
      </c>
    </row>
    <row r="244" spans="1:8" x14ac:dyDescent="0.25">
      <c r="A244" t="s">
        <v>596</v>
      </c>
      <c r="B244" s="9">
        <v>2140</v>
      </c>
      <c r="C244" s="9">
        <v>1.5</v>
      </c>
      <c r="D244" s="9">
        <v>2.38</v>
      </c>
      <c r="G244" s="9">
        <v>1400</v>
      </c>
      <c r="H244" s="9">
        <v>6.94</v>
      </c>
    </row>
    <row r="245" spans="1:8" x14ac:dyDescent="0.25">
      <c r="A245" t="s">
        <v>597</v>
      </c>
      <c r="B245" s="9">
        <v>2635</v>
      </c>
      <c r="C245" s="9">
        <v>100</v>
      </c>
      <c r="D245" s="9">
        <v>100</v>
      </c>
      <c r="E245" s="9">
        <v>3.4</v>
      </c>
      <c r="F245" s="9">
        <v>10</v>
      </c>
      <c r="H245" s="9">
        <v>73300</v>
      </c>
    </row>
    <row r="246" spans="1:8" x14ac:dyDescent="0.25">
      <c r="A246" t="s">
        <v>598</v>
      </c>
      <c r="B246" s="9">
        <v>5000</v>
      </c>
      <c r="C246" s="9">
        <v>0.5</v>
      </c>
      <c r="H246" s="9">
        <v>0.03</v>
      </c>
    </row>
    <row r="247" spans="1:8" x14ac:dyDescent="0.25">
      <c r="A247" t="s">
        <v>599</v>
      </c>
      <c r="B247" s="9">
        <v>5000</v>
      </c>
      <c r="C247" s="9">
        <v>2.2000000000000002</v>
      </c>
      <c r="D247" s="9">
        <v>7.5</v>
      </c>
      <c r="E247" s="9">
        <v>0.31</v>
      </c>
      <c r="F247" s="9">
        <v>23</v>
      </c>
      <c r="G247" s="9">
        <v>2040</v>
      </c>
      <c r="H247" s="9">
        <v>5</v>
      </c>
    </row>
    <row r="248" spans="1:8" x14ac:dyDescent="0.25">
      <c r="A248" t="s">
        <v>600</v>
      </c>
    </row>
    <row r="249" spans="1:8" x14ac:dyDescent="0.25">
      <c r="A249" t="s">
        <v>601</v>
      </c>
      <c r="B249" s="9">
        <v>4000</v>
      </c>
      <c r="D249" s="9">
        <v>2.2999999999999998</v>
      </c>
      <c r="E249" s="9">
        <v>2.5999999999999999E-2</v>
      </c>
      <c r="F249" s="9">
        <v>2000</v>
      </c>
      <c r="H249" s="9">
        <v>148000</v>
      </c>
    </row>
    <row r="250" spans="1:8" x14ac:dyDescent="0.25">
      <c r="A250" t="s">
        <v>602</v>
      </c>
      <c r="B250" s="9">
        <v>1050</v>
      </c>
      <c r="C250" s="9">
        <v>2.7</v>
      </c>
      <c r="D250" s="9">
        <v>5.33</v>
      </c>
      <c r="E250" s="9">
        <v>3.75</v>
      </c>
      <c r="F250" s="9">
        <v>150</v>
      </c>
      <c r="G250" s="9">
        <v>809</v>
      </c>
      <c r="H250" s="9">
        <v>4.6399999999999997</v>
      </c>
    </row>
    <row r="251" spans="1:8" x14ac:dyDescent="0.25">
      <c r="A251" t="s">
        <v>603</v>
      </c>
      <c r="B251" s="9">
        <v>0.4</v>
      </c>
      <c r="C251" s="9">
        <v>5.0999999999999997E-2</v>
      </c>
      <c r="D251" s="9">
        <v>0.98</v>
      </c>
      <c r="F251" s="9">
        <v>84</v>
      </c>
      <c r="G251" s="9">
        <v>50000</v>
      </c>
      <c r="H251" s="9">
        <v>3.8E-3</v>
      </c>
    </row>
    <row r="252" spans="1:8" x14ac:dyDescent="0.25">
      <c r="A252" t="s">
        <v>604</v>
      </c>
      <c r="B252" s="9">
        <v>1300</v>
      </c>
      <c r="C252" s="9">
        <v>36</v>
      </c>
      <c r="D252" s="9">
        <v>119</v>
      </c>
      <c r="E252" s="9">
        <v>1.2999999999999999E-2</v>
      </c>
      <c r="F252" s="9">
        <v>60</v>
      </c>
      <c r="G252" s="9">
        <v>32</v>
      </c>
      <c r="H252" s="9">
        <v>815</v>
      </c>
    </row>
    <row r="253" spans="1:8" x14ac:dyDescent="0.25">
      <c r="A253" t="s">
        <v>605</v>
      </c>
      <c r="B253" s="9">
        <v>1.1000000000000001</v>
      </c>
      <c r="C253" s="9">
        <v>1.4</v>
      </c>
      <c r="D253" s="9">
        <v>2</v>
      </c>
      <c r="F253" s="9">
        <v>53</v>
      </c>
      <c r="G253" s="9">
        <v>104088</v>
      </c>
      <c r="H253" s="9">
        <v>19</v>
      </c>
    </row>
    <row r="254" spans="1:8" x14ac:dyDescent="0.25">
      <c r="A254" t="s">
        <v>606</v>
      </c>
      <c r="B254" s="9">
        <v>2</v>
      </c>
      <c r="C254" s="9">
        <v>3.7999999999999999E-2</v>
      </c>
      <c r="D254" s="9">
        <v>5.0000000000000001E-3</v>
      </c>
      <c r="H254" s="9">
        <v>2E-3</v>
      </c>
    </row>
    <row r="255" spans="1:8" x14ac:dyDescent="0.25">
      <c r="A255" t="s">
        <v>607</v>
      </c>
      <c r="B255" s="9">
        <v>12500</v>
      </c>
    </row>
    <row r="256" spans="1:8" x14ac:dyDescent="0.25">
      <c r="A256" t="s">
        <v>608</v>
      </c>
      <c r="B256" s="9">
        <v>1100</v>
      </c>
      <c r="C256" s="9">
        <v>0.18</v>
      </c>
      <c r="D256" s="9">
        <v>1.6</v>
      </c>
      <c r="E256" s="9">
        <v>2.2999999999999998</v>
      </c>
      <c r="G256" s="9">
        <v>1100</v>
      </c>
      <c r="H256" s="9">
        <v>0.1</v>
      </c>
    </row>
    <row r="257" spans="1:8" x14ac:dyDescent="0.25">
      <c r="A257" t="s">
        <v>609</v>
      </c>
      <c r="B257" s="9">
        <v>1600</v>
      </c>
      <c r="C257" s="9">
        <v>0.18</v>
      </c>
      <c r="D257" s="9">
        <v>8.6E-3</v>
      </c>
      <c r="E257" s="9">
        <v>0.23</v>
      </c>
      <c r="G257" s="9">
        <v>17</v>
      </c>
      <c r="H257" s="9">
        <v>40</v>
      </c>
    </row>
    <row r="258" spans="1:8" x14ac:dyDescent="0.25">
      <c r="A258" t="s">
        <v>610</v>
      </c>
      <c r="B258" s="9">
        <v>52</v>
      </c>
      <c r="C258" s="9">
        <v>0.18</v>
      </c>
      <c r="D258" s="9">
        <v>8.6E-3</v>
      </c>
      <c r="E258" s="9">
        <v>0.23</v>
      </c>
      <c r="F258" s="9">
        <v>8</v>
      </c>
      <c r="H258" s="9">
        <v>0.44</v>
      </c>
    </row>
    <row r="259" spans="1:8" x14ac:dyDescent="0.25">
      <c r="A259" t="s">
        <v>611</v>
      </c>
      <c r="B259" s="9">
        <v>5000</v>
      </c>
      <c r="C259" s="9">
        <v>0.35</v>
      </c>
      <c r="D259" s="9">
        <v>0.17</v>
      </c>
      <c r="E259" s="9">
        <v>52</v>
      </c>
      <c r="F259" s="9">
        <v>59</v>
      </c>
      <c r="G259" s="9">
        <v>6309</v>
      </c>
      <c r="H259" s="9">
        <v>0.1</v>
      </c>
    </row>
    <row r="260" spans="1:8" x14ac:dyDescent="0.25">
      <c r="A260" t="s">
        <v>612</v>
      </c>
      <c r="B260" s="9">
        <v>81</v>
      </c>
      <c r="C260" s="9">
        <v>29.2</v>
      </c>
      <c r="D260" s="9">
        <v>12.5</v>
      </c>
      <c r="E260" s="9">
        <v>0.12</v>
      </c>
      <c r="F260" s="9">
        <v>1</v>
      </c>
      <c r="G260" s="9">
        <v>174</v>
      </c>
      <c r="H260" s="9">
        <v>90</v>
      </c>
    </row>
    <row r="261" spans="1:8" x14ac:dyDescent="0.25">
      <c r="A261" t="s">
        <v>613</v>
      </c>
      <c r="B261" s="9">
        <v>365</v>
      </c>
      <c r="C261" s="9">
        <v>1.7</v>
      </c>
      <c r="D261" s="9">
        <v>8.9</v>
      </c>
      <c r="E261" s="9">
        <v>2.1</v>
      </c>
      <c r="F261" s="9">
        <v>190</v>
      </c>
      <c r="G261" s="9">
        <v>872</v>
      </c>
      <c r="H261" s="9">
        <v>50</v>
      </c>
    </row>
    <row r="262" spans="1:8" x14ac:dyDescent="0.25">
      <c r="A262" t="s">
        <v>614</v>
      </c>
      <c r="B262" s="9">
        <v>180</v>
      </c>
      <c r="C262" s="9">
        <v>20</v>
      </c>
      <c r="D262" s="9">
        <v>1.4</v>
      </c>
      <c r="H262" s="9">
        <v>250000</v>
      </c>
    </row>
    <row r="263" spans="1:8" x14ac:dyDescent="0.25">
      <c r="A263" t="s">
        <v>615</v>
      </c>
      <c r="B263" s="9">
        <v>4000</v>
      </c>
      <c r="C263" s="9">
        <v>1.4</v>
      </c>
      <c r="D263" s="9">
        <v>7.3</v>
      </c>
      <c r="E263" s="9">
        <v>50</v>
      </c>
      <c r="F263" s="9">
        <v>79</v>
      </c>
      <c r="G263" s="9">
        <v>767</v>
      </c>
      <c r="H263" s="9">
        <v>22</v>
      </c>
    </row>
    <row r="264" spans="1:8" x14ac:dyDescent="0.25">
      <c r="A264" t="s">
        <v>616</v>
      </c>
      <c r="B264" s="9">
        <v>2198</v>
      </c>
      <c r="C264" s="9">
        <v>0.94</v>
      </c>
      <c r="D264" s="9">
        <v>0.42</v>
      </c>
      <c r="E264" s="9">
        <v>2.1</v>
      </c>
      <c r="F264" s="9">
        <v>50</v>
      </c>
      <c r="G264" s="9">
        <v>104</v>
      </c>
      <c r="H264" s="9">
        <v>0.38200000000000001</v>
      </c>
    </row>
    <row r="265" spans="1:8" x14ac:dyDescent="0.25">
      <c r="A265" t="s">
        <v>617</v>
      </c>
      <c r="B265" s="9">
        <v>2000</v>
      </c>
      <c r="C265" s="9">
        <v>0.44</v>
      </c>
      <c r="D265" s="9">
        <v>2.4</v>
      </c>
      <c r="E265" s="9">
        <v>0.2</v>
      </c>
      <c r="F265" s="9">
        <v>56</v>
      </c>
      <c r="G265" s="9">
        <v>700</v>
      </c>
      <c r="H265" s="9">
        <v>20</v>
      </c>
    </row>
    <row r="266" spans="1:8" x14ac:dyDescent="0.25">
      <c r="A266" t="s">
        <v>618</v>
      </c>
      <c r="B266" s="9">
        <v>1620</v>
      </c>
    </row>
    <row r="267" spans="1:8" x14ac:dyDescent="0.25">
      <c r="A267" t="s">
        <v>619</v>
      </c>
      <c r="B267" s="9">
        <v>153</v>
      </c>
      <c r="C267" s="9">
        <v>29</v>
      </c>
      <c r="D267" s="9">
        <v>3.2</v>
      </c>
      <c r="F267" s="9">
        <v>5</v>
      </c>
      <c r="H267" s="9">
        <v>35000</v>
      </c>
    </row>
    <row r="268" spans="1:8" x14ac:dyDescent="0.25">
      <c r="A268" t="s">
        <v>620</v>
      </c>
      <c r="B268" s="9">
        <v>458</v>
      </c>
      <c r="C268" s="9">
        <v>170</v>
      </c>
      <c r="D268" s="9">
        <v>0.5</v>
      </c>
      <c r="F268" s="9">
        <v>42</v>
      </c>
      <c r="H268" s="9">
        <v>209000</v>
      </c>
    </row>
    <row r="269" spans="1:8" x14ac:dyDescent="0.25">
      <c r="A269" t="s">
        <v>621</v>
      </c>
      <c r="B269" s="9">
        <v>1049</v>
      </c>
      <c r="C269" s="9">
        <v>0.37</v>
      </c>
      <c r="D269" s="9">
        <v>0.12</v>
      </c>
      <c r="E269" s="9">
        <v>0.12</v>
      </c>
      <c r="F269" s="9">
        <v>22</v>
      </c>
      <c r="G269" s="9">
        <v>13.6</v>
      </c>
      <c r="H269" s="9">
        <v>0.308</v>
      </c>
    </row>
    <row r="270" spans="1:8" x14ac:dyDescent="0.25">
      <c r="A270" t="s">
        <v>622</v>
      </c>
      <c r="B270" s="9">
        <v>3500</v>
      </c>
      <c r="C270" s="9">
        <v>4.2</v>
      </c>
      <c r="D270" s="9">
        <v>158.6</v>
      </c>
      <c r="E270" s="9">
        <v>0.5</v>
      </c>
      <c r="F270" s="9">
        <v>40</v>
      </c>
      <c r="G270" s="9">
        <v>400</v>
      </c>
      <c r="H270" s="9">
        <v>45</v>
      </c>
    </row>
    <row r="271" spans="1:8" x14ac:dyDescent="0.25">
      <c r="A271" t="s">
        <v>623</v>
      </c>
      <c r="B271" s="9">
        <v>37.1</v>
      </c>
      <c r="C271" s="9">
        <v>130</v>
      </c>
      <c r="D271" s="9">
        <v>0.75</v>
      </c>
      <c r="E271" s="9">
        <v>4300</v>
      </c>
      <c r="F271" s="9">
        <v>38</v>
      </c>
      <c r="G271" s="9">
        <v>227</v>
      </c>
      <c r="H271" s="9">
        <v>245</v>
      </c>
    </row>
    <row r="272" spans="1:8" x14ac:dyDescent="0.25">
      <c r="A272" t="s">
        <v>624</v>
      </c>
      <c r="B272" s="9">
        <v>56</v>
      </c>
      <c r="H272" s="9">
        <v>50</v>
      </c>
    </row>
    <row r="273" spans="1:8" x14ac:dyDescent="0.25">
      <c r="A273" t="s">
        <v>625</v>
      </c>
      <c r="B273" s="9">
        <v>6450</v>
      </c>
      <c r="H273" s="9">
        <v>10</v>
      </c>
    </row>
    <row r="274" spans="1:8" x14ac:dyDescent="0.25">
      <c r="A274" t="s">
        <v>626</v>
      </c>
      <c r="B274" s="9">
        <v>1000</v>
      </c>
      <c r="C274" s="9">
        <v>10240</v>
      </c>
      <c r="D274" s="9">
        <v>3076</v>
      </c>
      <c r="H274" s="9">
        <v>745000</v>
      </c>
    </row>
    <row r="275" spans="1:8" x14ac:dyDescent="0.25">
      <c r="A275" t="s">
        <v>627</v>
      </c>
      <c r="B275" s="9">
        <v>7340</v>
      </c>
      <c r="C275" s="9">
        <v>240</v>
      </c>
      <c r="H275" s="9">
        <v>1900</v>
      </c>
    </row>
    <row r="276" spans="1:8" x14ac:dyDescent="0.25">
      <c r="A276" t="s">
        <v>628</v>
      </c>
      <c r="B276" s="9">
        <v>3986</v>
      </c>
    </row>
    <row r="277" spans="1:8" x14ac:dyDescent="0.25">
      <c r="A277" t="s">
        <v>629</v>
      </c>
      <c r="B277" s="9">
        <v>50</v>
      </c>
      <c r="C277" s="9">
        <v>4.4000000000000003E-3</v>
      </c>
      <c r="D277" s="9">
        <v>1.41E-2</v>
      </c>
      <c r="E277" s="9">
        <v>0.38</v>
      </c>
      <c r="F277" s="9">
        <v>365</v>
      </c>
      <c r="G277" s="9">
        <v>295</v>
      </c>
      <c r="H277" s="9">
        <v>3</v>
      </c>
    </row>
    <row r="278" spans="1:8" x14ac:dyDescent="0.25">
      <c r="A278" t="s">
        <v>630</v>
      </c>
      <c r="B278" s="9">
        <v>5500</v>
      </c>
      <c r="C278" s="9">
        <v>0.5</v>
      </c>
      <c r="D278" s="9">
        <v>3.34</v>
      </c>
      <c r="F278" s="9">
        <v>5</v>
      </c>
      <c r="G278" s="9">
        <v>2000</v>
      </c>
      <c r="H278" s="9">
        <v>1.4</v>
      </c>
    </row>
    <row r="279" spans="1:8" x14ac:dyDescent="0.25">
      <c r="A279" t="s">
        <v>631</v>
      </c>
      <c r="B279" s="9">
        <v>2000</v>
      </c>
      <c r="C279" s="9">
        <v>0.186</v>
      </c>
      <c r="D279" s="9">
        <v>7.1</v>
      </c>
      <c r="E279" s="9">
        <v>1.18</v>
      </c>
      <c r="F279" s="9">
        <v>1</v>
      </c>
      <c r="G279" s="9">
        <v>97</v>
      </c>
      <c r="H279" s="9">
        <v>5.2</v>
      </c>
    </row>
    <row r="280" spans="1:8" x14ac:dyDescent="0.25">
      <c r="A280" t="s">
        <v>632</v>
      </c>
    </row>
    <row r="281" spans="1:8" x14ac:dyDescent="0.25">
      <c r="A281" t="s">
        <v>633</v>
      </c>
      <c r="B281" s="9">
        <v>614</v>
      </c>
      <c r="C281" s="9">
        <v>2.6</v>
      </c>
      <c r="D281" s="9">
        <v>6.0000000000000001E-3</v>
      </c>
      <c r="E281" s="9">
        <v>0.6</v>
      </c>
      <c r="F281" s="9">
        <v>16</v>
      </c>
      <c r="G281" s="9">
        <v>211</v>
      </c>
      <c r="H281" s="9">
        <v>9.1</v>
      </c>
    </row>
    <row r="282" spans="1:8" x14ac:dyDescent="0.25">
      <c r="A282" t="s">
        <v>634</v>
      </c>
      <c r="B282" s="9">
        <v>2000</v>
      </c>
      <c r="C282" s="9">
        <v>0.83</v>
      </c>
      <c r="D282" s="9">
        <v>0.35</v>
      </c>
      <c r="E282" s="9">
        <v>419</v>
      </c>
      <c r="F282" s="9">
        <v>22</v>
      </c>
      <c r="G282" s="9">
        <v>400</v>
      </c>
      <c r="H282" s="9">
        <v>8</v>
      </c>
    </row>
    <row r="283" spans="1:8" x14ac:dyDescent="0.25">
      <c r="A283" t="s">
        <v>635</v>
      </c>
      <c r="B283" s="9">
        <v>1718</v>
      </c>
      <c r="C283" s="9">
        <v>100</v>
      </c>
      <c r="D283" s="9">
        <v>36.5</v>
      </c>
      <c r="E283" s="9">
        <v>520</v>
      </c>
      <c r="F283" s="9">
        <v>25</v>
      </c>
      <c r="G283" s="9">
        <v>89</v>
      </c>
      <c r="H283" s="9">
        <v>3500</v>
      </c>
    </row>
    <row r="284" spans="1:8" x14ac:dyDescent="0.25">
      <c r="A284" t="s">
        <v>636</v>
      </c>
      <c r="B284" s="9">
        <v>7</v>
      </c>
      <c r="C284" s="9">
        <v>8.9999999999999993E-3</v>
      </c>
      <c r="D284" s="9">
        <v>8.9999999999999993E-3</v>
      </c>
      <c r="E284" s="9">
        <v>6.5</v>
      </c>
      <c r="F284" s="9">
        <v>29</v>
      </c>
      <c r="G284" s="9">
        <v>22</v>
      </c>
      <c r="H284" s="9">
        <v>319</v>
      </c>
    </row>
    <row r="285" spans="1:8" x14ac:dyDescent="0.25">
      <c r="A285" t="s">
        <v>637</v>
      </c>
      <c r="H285" s="9">
        <v>1480</v>
      </c>
    </row>
    <row r="286" spans="1:8" x14ac:dyDescent="0.25">
      <c r="A286" t="s">
        <v>638</v>
      </c>
      <c r="B286" s="9">
        <v>10</v>
      </c>
      <c r="C286" s="9">
        <v>5.6000000000000001E-2</v>
      </c>
      <c r="F286" s="9">
        <v>100</v>
      </c>
      <c r="G286" s="9">
        <v>50000</v>
      </c>
      <c r="H286" s="9">
        <v>0.34</v>
      </c>
    </row>
    <row r="287" spans="1:8" x14ac:dyDescent="0.25">
      <c r="A287" t="s">
        <v>639</v>
      </c>
      <c r="B287" s="9">
        <v>42.7</v>
      </c>
      <c r="C287" s="9">
        <v>1.4999999999999999E-2</v>
      </c>
      <c r="D287" s="9">
        <v>1.5E-3</v>
      </c>
      <c r="E287" s="9">
        <v>47</v>
      </c>
      <c r="F287" s="9">
        <v>21</v>
      </c>
      <c r="G287" s="9">
        <v>9489</v>
      </c>
      <c r="H287" s="9">
        <v>0.11</v>
      </c>
    </row>
    <row r="288" spans="1:8" x14ac:dyDescent="0.25">
      <c r="A288" t="s">
        <v>640</v>
      </c>
      <c r="B288" s="9">
        <v>2588</v>
      </c>
      <c r="C288" s="9">
        <v>2.2999999999999998</v>
      </c>
      <c r="D288" s="9">
        <v>57</v>
      </c>
      <c r="E288" s="9">
        <v>0.48</v>
      </c>
      <c r="F288" s="9">
        <v>1</v>
      </c>
      <c r="G288" s="9">
        <v>99.4</v>
      </c>
      <c r="H288" s="9">
        <v>130</v>
      </c>
    </row>
    <row r="289" spans="1:8" x14ac:dyDescent="0.25">
      <c r="A289" t="s">
        <v>641</v>
      </c>
      <c r="C289" s="9">
        <v>19.899999999999999</v>
      </c>
      <c r="D289" s="9">
        <v>69.099999999999994</v>
      </c>
      <c r="E289" s="9">
        <v>0.46</v>
      </c>
      <c r="F289" s="9">
        <v>18</v>
      </c>
      <c r="G289" s="9">
        <v>65.400000000000006</v>
      </c>
      <c r="H289" s="9">
        <v>1400</v>
      </c>
    </row>
    <row r="290" spans="1:8" x14ac:dyDescent="0.25">
      <c r="A290" t="s">
        <v>642</v>
      </c>
      <c r="B290" s="9">
        <v>2000</v>
      </c>
      <c r="C290" s="9">
        <v>25</v>
      </c>
      <c r="D290" s="9">
        <v>25</v>
      </c>
      <c r="E290" s="9">
        <v>25</v>
      </c>
      <c r="F290" s="9">
        <v>40</v>
      </c>
      <c r="G290" s="9">
        <v>96</v>
      </c>
      <c r="H290" s="9">
        <v>587.70000000000005</v>
      </c>
    </row>
    <row r="291" spans="1:8" x14ac:dyDescent="0.25">
      <c r="A291" t="s">
        <v>643</v>
      </c>
      <c r="B291" s="9">
        <v>5000</v>
      </c>
      <c r="C291" s="9">
        <v>1.6</v>
      </c>
      <c r="D291" s="9">
        <v>9.8000000000000007</v>
      </c>
      <c r="E291" s="9">
        <v>1.2E-2</v>
      </c>
      <c r="F291" s="9">
        <v>1</v>
      </c>
      <c r="G291" s="9">
        <v>23.4</v>
      </c>
      <c r="H291" s="9">
        <v>22</v>
      </c>
    </row>
    <row r="292" spans="1:8" x14ac:dyDescent="0.25">
      <c r="A292" t="s">
        <v>644</v>
      </c>
      <c r="B292" s="9">
        <v>5000</v>
      </c>
      <c r="C292" s="9">
        <v>5.6</v>
      </c>
      <c r="D292" s="9">
        <v>410</v>
      </c>
      <c r="E292" s="9">
        <v>2</v>
      </c>
      <c r="H292" s="9">
        <v>1.8</v>
      </c>
    </row>
    <row r="293" spans="1:8" x14ac:dyDescent="0.25">
      <c r="A293" t="s">
        <v>645</v>
      </c>
      <c r="B293" s="9">
        <v>325</v>
      </c>
      <c r="C293" s="9">
        <v>1.6</v>
      </c>
      <c r="D293" s="9">
        <v>0.01</v>
      </c>
      <c r="F293" s="9">
        <v>3</v>
      </c>
      <c r="H293" s="9">
        <v>200000</v>
      </c>
    </row>
    <row r="294" spans="1:8" x14ac:dyDescent="0.25">
      <c r="A294" t="s">
        <v>646</v>
      </c>
      <c r="B294" s="9">
        <v>410</v>
      </c>
      <c r="F294" s="9">
        <v>5</v>
      </c>
      <c r="G294" s="9">
        <v>271315</v>
      </c>
      <c r="H294" s="9">
        <v>560000</v>
      </c>
    </row>
    <row r="295" spans="1:8" x14ac:dyDescent="0.25">
      <c r="A295" t="s">
        <v>647</v>
      </c>
      <c r="B295" s="9">
        <v>5000</v>
      </c>
      <c r="C295" s="9">
        <v>3.3399999999999999E-2</v>
      </c>
      <c r="D295" s="9">
        <v>0.12</v>
      </c>
      <c r="E295" s="9">
        <v>6.8999999999999999E-3</v>
      </c>
      <c r="F295" s="9">
        <v>2</v>
      </c>
      <c r="G295" s="9">
        <v>38</v>
      </c>
      <c r="H295" s="9">
        <v>1</v>
      </c>
    </row>
    <row r="296" spans="1:8" x14ac:dyDescent="0.25">
      <c r="A296" t="s">
        <v>648</v>
      </c>
      <c r="B296" s="9">
        <v>16000</v>
      </c>
      <c r="C296" s="9">
        <v>0.05</v>
      </c>
    </row>
    <row r="297" spans="1:8" x14ac:dyDescent="0.25">
      <c r="A297" t="s">
        <v>649</v>
      </c>
      <c r="B297" s="9">
        <v>18000</v>
      </c>
      <c r="H297" s="9">
        <v>0.3</v>
      </c>
    </row>
    <row r="298" spans="1:8" x14ac:dyDescent="0.25">
      <c r="A298" t="s">
        <v>650</v>
      </c>
      <c r="B298" s="9">
        <v>400</v>
      </c>
      <c r="G298" s="9">
        <v>9</v>
      </c>
      <c r="H298" s="9">
        <v>4440</v>
      </c>
    </row>
    <row r="299" spans="1:8" x14ac:dyDescent="0.25">
      <c r="A299" t="s">
        <v>651</v>
      </c>
      <c r="B299" s="9">
        <v>5000</v>
      </c>
      <c r="C299" s="9">
        <v>10</v>
      </c>
      <c r="D299" s="9">
        <v>1000</v>
      </c>
      <c r="F299" s="9">
        <v>14</v>
      </c>
      <c r="G299" s="9">
        <v>21</v>
      </c>
      <c r="H299" s="9">
        <v>700</v>
      </c>
    </row>
    <row r="300" spans="1:8" x14ac:dyDescent="0.25">
      <c r="A300" t="s">
        <v>652</v>
      </c>
      <c r="B300" s="9">
        <v>2150</v>
      </c>
      <c r="C300" s="9">
        <v>5</v>
      </c>
      <c r="D300" s="9">
        <v>5.8</v>
      </c>
      <c r="E300" s="9">
        <v>1.7000000000000001E-2</v>
      </c>
      <c r="F300" s="9">
        <v>39</v>
      </c>
      <c r="G300" s="9">
        <v>470</v>
      </c>
      <c r="H300" s="9">
        <v>35</v>
      </c>
    </row>
    <row r="301" spans="1:8" x14ac:dyDescent="0.25">
      <c r="A301" t="s">
        <v>653</v>
      </c>
      <c r="B301" s="9">
        <v>2380</v>
      </c>
      <c r="H301" s="9">
        <v>540</v>
      </c>
    </row>
    <row r="302" spans="1:8" x14ac:dyDescent="0.25">
      <c r="A302" t="s">
        <v>654</v>
      </c>
      <c r="B302" s="9">
        <v>133</v>
      </c>
      <c r="C302" s="9">
        <v>0.09</v>
      </c>
      <c r="D302" s="9">
        <v>0.59</v>
      </c>
      <c r="F302" s="9">
        <v>365</v>
      </c>
      <c r="G302" s="9">
        <v>20000</v>
      </c>
      <c r="H302" s="9">
        <v>0.1</v>
      </c>
    </row>
    <row r="303" spans="1:8" x14ac:dyDescent="0.25">
      <c r="A303" t="s">
        <v>655</v>
      </c>
      <c r="B303" s="9">
        <v>44</v>
      </c>
      <c r="C303" s="9">
        <v>8.8999999999999996E-2</v>
      </c>
      <c r="F303" s="9">
        <v>21</v>
      </c>
      <c r="G303" s="9">
        <v>6100</v>
      </c>
      <c r="H303" s="9">
        <v>2.1</v>
      </c>
    </row>
    <row r="304" spans="1:8" x14ac:dyDescent="0.25">
      <c r="A304" t="s">
        <v>656</v>
      </c>
      <c r="B304" s="9">
        <v>441</v>
      </c>
      <c r="C304" s="9">
        <v>7.0000000000000001E-3</v>
      </c>
      <c r="D304" s="9">
        <v>6.1000000000000004E-3</v>
      </c>
      <c r="H304" s="9">
        <v>0.112</v>
      </c>
    </row>
    <row r="305" spans="1:8" x14ac:dyDescent="0.25">
      <c r="A305" t="s">
        <v>657</v>
      </c>
      <c r="B305" s="9">
        <v>2000</v>
      </c>
      <c r="C305" s="9">
        <v>0.7</v>
      </c>
      <c r="H305" s="9">
        <v>2.96</v>
      </c>
    </row>
    <row r="306" spans="1:8" x14ac:dyDescent="0.25">
      <c r="A306" t="s">
        <v>658</v>
      </c>
      <c r="B306" s="9">
        <v>12</v>
      </c>
      <c r="C306" s="9">
        <v>1.1000000000000001</v>
      </c>
      <c r="D306" s="9">
        <v>2.5000000000000001E-4</v>
      </c>
      <c r="E306" s="9">
        <v>1.36</v>
      </c>
      <c r="F306" s="9">
        <v>40</v>
      </c>
      <c r="G306" s="9">
        <v>680</v>
      </c>
      <c r="H306" s="9">
        <v>145</v>
      </c>
    </row>
    <row r="307" spans="1:8" x14ac:dyDescent="0.25">
      <c r="A307" t="s">
        <v>659</v>
      </c>
      <c r="B307" s="9">
        <v>8500</v>
      </c>
      <c r="C307" s="9">
        <v>300</v>
      </c>
      <c r="D307" s="9">
        <v>9.0799999999999995E-4</v>
      </c>
      <c r="F307" s="9">
        <v>90</v>
      </c>
      <c r="H307" s="9">
        <v>0.01</v>
      </c>
    </row>
    <row r="308" spans="1:8" x14ac:dyDescent="0.25">
      <c r="A308" t="s">
        <v>660</v>
      </c>
      <c r="B308" s="9">
        <v>12800</v>
      </c>
      <c r="C308" s="9">
        <v>1.1599999999999999</v>
      </c>
      <c r="D308" s="9">
        <v>5.0999999999999996</v>
      </c>
      <c r="F308" s="9">
        <v>1.5</v>
      </c>
      <c r="H308" s="9">
        <v>21.8</v>
      </c>
    </row>
    <row r="309" spans="1:8" x14ac:dyDescent="0.25">
      <c r="A309" t="s">
        <v>661</v>
      </c>
      <c r="B309" s="9">
        <v>2140</v>
      </c>
      <c r="C309" s="9">
        <v>39</v>
      </c>
      <c r="D309" s="9">
        <v>25.1</v>
      </c>
      <c r="E309" s="9">
        <v>1.9</v>
      </c>
      <c r="F309" s="9">
        <v>31</v>
      </c>
      <c r="G309" s="9">
        <v>215</v>
      </c>
      <c r="H309" s="9">
        <v>340</v>
      </c>
    </row>
    <row r="310" spans="1:8" x14ac:dyDescent="0.25">
      <c r="A310" t="s">
        <v>662</v>
      </c>
      <c r="B310" s="9">
        <v>7</v>
      </c>
      <c r="C310" s="9">
        <v>2.5</v>
      </c>
      <c r="F310" s="9">
        <v>20</v>
      </c>
      <c r="H310" s="9">
        <v>60</v>
      </c>
    </row>
    <row r="311" spans="1:8" x14ac:dyDescent="0.25">
      <c r="A311" t="s">
        <v>663</v>
      </c>
      <c r="B311" s="9">
        <v>966</v>
      </c>
      <c r="C311" s="9">
        <v>100</v>
      </c>
      <c r="D311" s="9">
        <v>16.899999999999999</v>
      </c>
      <c r="E311" s="9">
        <v>100</v>
      </c>
      <c r="F311" s="9">
        <v>10</v>
      </c>
      <c r="G311" s="9">
        <v>203</v>
      </c>
      <c r="H311" s="9">
        <v>1000000</v>
      </c>
    </row>
    <row r="312" spans="1:8" x14ac:dyDescent="0.25">
      <c r="A312" t="s">
        <v>664</v>
      </c>
      <c r="B312" s="9">
        <v>2784</v>
      </c>
      <c r="C312" s="9">
        <v>0.7</v>
      </c>
      <c r="D312" s="9">
        <v>0.01</v>
      </c>
      <c r="F312" s="9">
        <v>23</v>
      </c>
      <c r="G312" s="9">
        <v>2810</v>
      </c>
      <c r="H312" s="9">
        <v>10</v>
      </c>
    </row>
    <row r="313" spans="1:8" x14ac:dyDescent="0.25">
      <c r="A313" t="s">
        <v>665</v>
      </c>
      <c r="C313" s="9">
        <v>9.2200000000000006</v>
      </c>
      <c r="D313" s="9">
        <v>6.6</v>
      </c>
      <c r="E313" s="9">
        <v>9.9</v>
      </c>
      <c r="F313" s="9">
        <v>11</v>
      </c>
      <c r="G313" s="9">
        <v>387</v>
      </c>
    </row>
    <row r="314" spans="1:8" x14ac:dyDescent="0.25">
      <c r="A314" t="s">
        <v>666</v>
      </c>
      <c r="B314" s="9">
        <v>11000</v>
      </c>
      <c r="C314" s="9">
        <v>3.3</v>
      </c>
      <c r="D314" s="9">
        <v>5.8</v>
      </c>
      <c r="G314" s="9">
        <v>1650</v>
      </c>
      <c r="H314" s="9">
        <v>8</v>
      </c>
    </row>
    <row r="315" spans="1:8" x14ac:dyDescent="0.25">
      <c r="A315" t="s">
        <v>667</v>
      </c>
      <c r="B315" s="9">
        <v>6.26</v>
      </c>
      <c r="C315" s="9">
        <v>0.35</v>
      </c>
      <c r="D315" s="9">
        <v>0.42</v>
      </c>
      <c r="F315" s="9">
        <v>90</v>
      </c>
      <c r="G315" s="9">
        <v>75766</v>
      </c>
      <c r="H315" s="9">
        <v>3.2</v>
      </c>
    </row>
    <row r="316" spans="1:8" x14ac:dyDescent="0.25">
      <c r="A316" t="s">
        <v>668</v>
      </c>
      <c r="B316" s="9">
        <v>7000</v>
      </c>
    </row>
    <row r="317" spans="1:8" x14ac:dyDescent="0.25">
      <c r="A317" t="s">
        <v>669</v>
      </c>
      <c r="B317" s="9">
        <v>250</v>
      </c>
      <c r="C317" s="9">
        <v>4.8</v>
      </c>
      <c r="D317" s="9">
        <v>150</v>
      </c>
      <c r="E317" s="9">
        <v>0.11</v>
      </c>
      <c r="F317" s="9">
        <v>3</v>
      </c>
      <c r="G317" s="9">
        <v>81</v>
      </c>
      <c r="H317" s="9">
        <v>10000</v>
      </c>
    </row>
    <row r="318" spans="1:8" x14ac:dyDescent="0.25">
      <c r="A318" t="s">
        <v>670</v>
      </c>
      <c r="B318" s="9">
        <v>5000</v>
      </c>
      <c r="H318" s="9">
        <v>10</v>
      </c>
    </row>
    <row r="319" spans="1:8" x14ac:dyDescent="0.25">
      <c r="A319" t="s">
        <v>671</v>
      </c>
      <c r="B319" s="9">
        <v>5000</v>
      </c>
      <c r="C319" s="9">
        <v>0.25</v>
      </c>
      <c r="D319" s="9">
        <v>7.0000000000000007E-2</v>
      </c>
      <c r="E319" s="9">
        <v>0.21</v>
      </c>
      <c r="F319" s="9">
        <v>22</v>
      </c>
      <c r="G319" s="9">
        <v>1380</v>
      </c>
      <c r="H319" s="9">
        <v>0.81</v>
      </c>
    </row>
    <row r="320" spans="1:8" x14ac:dyDescent="0.25">
      <c r="A320" t="s">
        <v>672</v>
      </c>
      <c r="B320" s="9">
        <v>5000</v>
      </c>
      <c r="C320" s="9">
        <v>35</v>
      </c>
      <c r="D320" s="9">
        <v>67</v>
      </c>
      <c r="E320" s="9">
        <v>2.4E-2</v>
      </c>
      <c r="F320" s="9">
        <v>45</v>
      </c>
      <c r="G320" s="9">
        <v>141</v>
      </c>
      <c r="H320" s="9">
        <v>74</v>
      </c>
    </row>
    <row r="321" spans="1:8" x14ac:dyDescent="0.25">
      <c r="A321" t="s">
        <v>673</v>
      </c>
      <c r="B321" s="9">
        <v>3700</v>
      </c>
      <c r="C321" s="9">
        <v>100</v>
      </c>
      <c r="D321" s="9">
        <v>2.95</v>
      </c>
      <c r="E321" s="9">
        <v>1.6E-2</v>
      </c>
      <c r="F321" s="9">
        <v>36</v>
      </c>
      <c r="G321" s="9">
        <v>2820</v>
      </c>
      <c r="H321" s="9">
        <v>3.7</v>
      </c>
    </row>
    <row r="322" spans="1:8" x14ac:dyDescent="0.25">
      <c r="A322" t="s">
        <v>674</v>
      </c>
      <c r="B322" s="9">
        <v>4200</v>
      </c>
      <c r="C322" s="9">
        <v>7.5</v>
      </c>
      <c r="D322" s="9">
        <v>2.6</v>
      </c>
      <c r="E322" s="9">
        <v>1</v>
      </c>
      <c r="F322" s="9">
        <v>25</v>
      </c>
      <c r="G322" s="9">
        <v>340</v>
      </c>
      <c r="H322" s="9">
        <v>110</v>
      </c>
    </row>
    <row r="323" spans="1:8" x14ac:dyDescent="0.25">
      <c r="A323" t="s">
        <v>675</v>
      </c>
      <c r="B323" s="9">
        <v>135</v>
      </c>
      <c r="C323" s="9">
        <v>7.0000000000000001E-3</v>
      </c>
      <c r="D323" s="9">
        <v>1.6999999999999999E-3</v>
      </c>
      <c r="E323" s="9">
        <v>0.48</v>
      </c>
      <c r="F323" s="9">
        <v>50</v>
      </c>
      <c r="G323" s="9">
        <v>6925</v>
      </c>
      <c r="H323" s="9">
        <v>1.4</v>
      </c>
    </row>
    <row r="324" spans="1:8" x14ac:dyDescent="0.25">
      <c r="A324" t="s">
        <v>676</v>
      </c>
      <c r="B324" s="9">
        <v>3000</v>
      </c>
      <c r="C324" s="9">
        <v>0.41</v>
      </c>
      <c r="D324" s="9">
        <v>1.1000000000000001E-3</v>
      </c>
      <c r="E324" s="9">
        <v>0.56999999999999995</v>
      </c>
      <c r="F324" s="9">
        <v>3</v>
      </c>
      <c r="G324" s="9">
        <v>4645</v>
      </c>
      <c r="H324" s="9">
        <v>2.6</v>
      </c>
    </row>
    <row r="325" spans="1:8" x14ac:dyDescent="0.25">
      <c r="A325" t="s">
        <v>677</v>
      </c>
      <c r="B325" s="9">
        <v>5545</v>
      </c>
      <c r="C325" s="9">
        <v>250</v>
      </c>
      <c r="D325" s="9">
        <v>370</v>
      </c>
      <c r="E325" s="9">
        <v>0.19</v>
      </c>
      <c r="F325" s="9">
        <v>160</v>
      </c>
      <c r="G325" s="9">
        <v>40</v>
      </c>
      <c r="H325" s="9">
        <v>7000</v>
      </c>
    </row>
    <row r="326" spans="1:8" x14ac:dyDescent="0.25">
      <c r="A326" t="s">
        <v>678</v>
      </c>
      <c r="B326" s="9">
        <v>12.5</v>
      </c>
      <c r="C326" s="9">
        <v>4.7</v>
      </c>
      <c r="D326" s="9">
        <v>4.5999999999999996</v>
      </c>
      <c r="E326" s="9">
        <v>10</v>
      </c>
      <c r="F326" s="9">
        <v>33</v>
      </c>
      <c r="G326" s="9">
        <v>5600</v>
      </c>
      <c r="H326" s="9">
        <v>0.5</v>
      </c>
    </row>
    <row r="327" spans="1:8" x14ac:dyDescent="0.25">
      <c r="A327" t="s">
        <v>679</v>
      </c>
      <c r="B327" s="9">
        <v>757</v>
      </c>
      <c r="C327" s="9">
        <v>41</v>
      </c>
      <c r="F327" s="9">
        <v>25</v>
      </c>
      <c r="H327" s="9">
        <v>950</v>
      </c>
    </row>
    <row r="328" spans="1:8" x14ac:dyDescent="0.25">
      <c r="A328" t="s">
        <v>680</v>
      </c>
      <c r="B328" s="9">
        <v>4500</v>
      </c>
      <c r="C328" s="9">
        <v>27.5</v>
      </c>
      <c r="D328" s="9">
        <v>1.18</v>
      </c>
      <c r="E328" s="9">
        <v>30</v>
      </c>
      <c r="F328" s="9">
        <v>1</v>
      </c>
      <c r="G328" s="9">
        <v>1150</v>
      </c>
      <c r="H328" s="9">
        <v>32</v>
      </c>
    </row>
    <row r="329" spans="1:8" x14ac:dyDescent="0.25">
      <c r="A329" t="s">
        <v>681</v>
      </c>
      <c r="B329" s="9">
        <v>1426</v>
      </c>
      <c r="C329" s="9">
        <v>1000</v>
      </c>
      <c r="D329" s="9">
        <v>13</v>
      </c>
      <c r="F329" s="9">
        <v>5</v>
      </c>
      <c r="H329" s="9">
        <v>1E-4</v>
      </c>
    </row>
    <row r="330" spans="1:8" x14ac:dyDescent="0.25">
      <c r="A330" t="s">
        <v>682</v>
      </c>
      <c r="B330" s="9">
        <v>3400</v>
      </c>
      <c r="C330" s="9">
        <v>100</v>
      </c>
      <c r="D330" s="9">
        <v>349</v>
      </c>
      <c r="E330" s="9">
        <v>1000</v>
      </c>
      <c r="F330" s="9">
        <v>7</v>
      </c>
      <c r="G330" s="9">
        <v>2.3439999999999999</v>
      </c>
      <c r="H330" s="9">
        <v>650000</v>
      </c>
    </row>
    <row r="331" spans="1:8" x14ac:dyDescent="0.25">
      <c r="A331" t="s">
        <v>683</v>
      </c>
      <c r="B331" s="9">
        <v>2500</v>
      </c>
    </row>
    <row r="332" spans="1:8" x14ac:dyDescent="0.25">
      <c r="A332" t="s">
        <v>684</v>
      </c>
      <c r="B332" s="9">
        <v>2200</v>
      </c>
      <c r="C332" s="9">
        <v>200</v>
      </c>
      <c r="D332" s="9">
        <v>59.2</v>
      </c>
      <c r="E332" s="9">
        <v>2.1000000000000001E-2</v>
      </c>
      <c r="F332" s="9">
        <v>1.3</v>
      </c>
      <c r="G332" s="9">
        <v>3262</v>
      </c>
      <c r="H332" s="9">
        <v>5.7000000000000002E-2</v>
      </c>
    </row>
    <row r="333" spans="1:8" x14ac:dyDescent="0.25">
      <c r="A333" t="s">
        <v>685</v>
      </c>
      <c r="B333" s="9">
        <v>4553</v>
      </c>
      <c r="C333" s="9">
        <v>6.6</v>
      </c>
      <c r="D333" s="9">
        <v>7.2</v>
      </c>
      <c r="F333" s="9">
        <v>50</v>
      </c>
      <c r="G333" s="9">
        <v>6850</v>
      </c>
      <c r="H333" s="9">
        <v>63</v>
      </c>
    </row>
    <row r="334" spans="1:8" x14ac:dyDescent="0.25">
      <c r="A334" t="s">
        <v>686</v>
      </c>
      <c r="B334" s="9">
        <v>5000</v>
      </c>
      <c r="C334" s="9">
        <v>100</v>
      </c>
      <c r="D334" s="9">
        <v>2500</v>
      </c>
      <c r="E334" s="9">
        <v>4.8</v>
      </c>
      <c r="F334" s="9">
        <v>20</v>
      </c>
      <c r="G334" s="9">
        <v>20</v>
      </c>
      <c r="H334" s="9">
        <v>4000</v>
      </c>
    </row>
    <row r="335" spans="1:8" x14ac:dyDescent="0.25">
      <c r="A335" t="s">
        <v>687</v>
      </c>
    </row>
    <row r="336" spans="1:8" x14ac:dyDescent="0.25">
      <c r="A336" t="s">
        <v>688</v>
      </c>
      <c r="B336" s="9">
        <v>1360</v>
      </c>
      <c r="C336" s="9">
        <v>67</v>
      </c>
      <c r="D336" s="9">
        <v>120</v>
      </c>
      <c r="E336" s="9">
        <v>38.700000000000003</v>
      </c>
      <c r="F336" s="9">
        <v>3</v>
      </c>
      <c r="G336" s="9">
        <v>40</v>
      </c>
      <c r="H336" s="9">
        <v>6634</v>
      </c>
    </row>
    <row r="337" spans="1:8" x14ac:dyDescent="0.25">
      <c r="A337" t="s">
        <v>689</v>
      </c>
      <c r="F337" s="9">
        <v>9</v>
      </c>
      <c r="G337" s="9">
        <v>44</v>
      </c>
    </row>
    <row r="338" spans="1:8" x14ac:dyDescent="0.25">
      <c r="A338" t="s">
        <v>690</v>
      </c>
      <c r="F338" s="9">
        <v>14</v>
      </c>
      <c r="G338" s="9">
        <v>22</v>
      </c>
    </row>
    <row r="339" spans="1:8" x14ac:dyDescent="0.25">
      <c r="A339" t="s">
        <v>691</v>
      </c>
      <c r="B339" s="9">
        <v>234</v>
      </c>
      <c r="C339" s="9">
        <v>0.21</v>
      </c>
      <c r="D339" s="9">
        <v>0.77</v>
      </c>
      <c r="E339" s="9">
        <v>1.6</v>
      </c>
      <c r="F339" s="9">
        <v>1</v>
      </c>
      <c r="G339" s="9">
        <v>1466</v>
      </c>
      <c r="H339" s="9">
        <v>4</v>
      </c>
    </row>
    <row r="340" spans="1:8" x14ac:dyDescent="0.25">
      <c r="A340" t="s">
        <v>692</v>
      </c>
      <c r="B340" s="9">
        <v>3150</v>
      </c>
      <c r="C340" s="9">
        <v>990</v>
      </c>
      <c r="D340" s="9">
        <v>1193</v>
      </c>
      <c r="E340" s="9">
        <v>141</v>
      </c>
      <c r="F340" s="9">
        <v>46</v>
      </c>
      <c r="H340" s="9">
        <v>696</v>
      </c>
    </row>
    <row r="341" spans="1:8" x14ac:dyDescent="0.25">
      <c r="A341" t="s">
        <v>693</v>
      </c>
      <c r="B341" s="9">
        <v>5200</v>
      </c>
      <c r="C341" s="9">
        <v>1.4999999999999999E-2</v>
      </c>
      <c r="D341" s="9">
        <v>0.1</v>
      </c>
      <c r="E341" s="9">
        <v>0.32</v>
      </c>
      <c r="F341" s="9">
        <v>39</v>
      </c>
      <c r="G341" s="9">
        <v>45300</v>
      </c>
      <c r="H341" s="9">
        <v>2.5000000000000001E-3</v>
      </c>
    </row>
    <row r="342" spans="1:8" x14ac:dyDescent="0.25">
      <c r="A342" t="s">
        <v>694</v>
      </c>
      <c r="B342" s="9">
        <v>1369</v>
      </c>
      <c r="C342" s="9">
        <v>34</v>
      </c>
      <c r="D342" s="9">
        <v>5.2</v>
      </c>
      <c r="E342" s="9">
        <v>2.1</v>
      </c>
      <c r="F342" s="9">
        <v>83</v>
      </c>
      <c r="G342" s="9">
        <v>356</v>
      </c>
      <c r="H342" s="9">
        <v>1100</v>
      </c>
    </row>
    <row r="343" spans="1:8" x14ac:dyDescent="0.25">
      <c r="A343" t="s">
        <v>695</v>
      </c>
      <c r="B343" s="9">
        <v>2675</v>
      </c>
      <c r="C343" s="9">
        <v>99.9</v>
      </c>
      <c r="D343" s="9">
        <v>99</v>
      </c>
      <c r="E343" s="9">
        <v>30.5</v>
      </c>
      <c r="F343" s="9">
        <v>34</v>
      </c>
      <c r="G343" s="9">
        <v>5.15</v>
      </c>
      <c r="H343" s="9">
        <v>143000</v>
      </c>
    </row>
    <row r="344" spans="1:8" x14ac:dyDescent="0.25">
      <c r="A344" t="s">
        <v>696</v>
      </c>
      <c r="B344" s="9">
        <v>2000</v>
      </c>
      <c r="C344" s="9">
        <v>76</v>
      </c>
      <c r="D344" s="9">
        <v>100</v>
      </c>
      <c r="E344" s="9">
        <v>0.53</v>
      </c>
      <c r="F344" s="9">
        <v>5</v>
      </c>
      <c r="G344" s="9">
        <v>9856</v>
      </c>
      <c r="H344" s="9">
        <v>0.59</v>
      </c>
    </row>
    <row r="345" spans="1:8" x14ac:dyDescent="0.25">
      <c r="A345" t="s">
        <v>697</v>
      </c>
      <c r="B345" s="9">
        <v>2000</v>
      </c>
      <c r="C345" s="9">
        <v>117</v>
      </c>
      <c r="D345" s="9">
        <v>101</v>
      </c>
      <c r="E345" s="9">
        <v>70</v>
      </c>
      <c r="F345" s="9">
        <v>830</v>
      </c>
      <c r="G345" s="9">
        <v>215</v>
      </c>
      <c r="H345" s="9">
        <v>327</v>
      </c>
    </row>
    <row r="346" spans="1:8" x14ac:dyDescent="0.25">
      <c r="A346" t="s">
        <v>698</v>
      </c>
      <c r="B346" s="9">
        <v>4000</v>
      </c>
      <c r="C346" s="9">
        <v>120</v>
      </c>
      <c r="D346" s="9">
        <v>0.3</v>
      </c>
      <c r="E346" s="9">
        <v>0.28100000000000003</v>
      </c>
      <c r="H346" s="9">
        <v>25.5</v>
      </c>
    </row>
    <row r="347" spans="1:8" x14ac:dyDescent="0.25">
      <c r="A347" t="s">
        <v>699</v>
      </c>
      <c r="B347" s="9">
        <v>710</v>
      </c>
      <c r="C347" s="9">
        <v>6.9000000000000006E-2</v>
      </c>
      <c r="E347" s="9">
        <v>0.55000000000000004</v>
      </c>
      <c r="H347" s="9">
        <v>7200</v>
      </c>
    </row>
    <row r="348" spans="1:8" x14ac:dyDescent="0.25">
      <c r="A348" t="s">
        <v>700</v>
      </c>
      <c r="B348" s="9">
        <v>1000</v>
      </c>
      <c r="C348" s="9">
        <v>1.7000000000000001E-2</v>
      </c>
      <c r="E348" s="9">
        <v>0.55000000000000004</v>
      </c>
      <c r="H348" s="9">
        <v>9.9999999999999995E-7</v>
      </c>
    </row>
    <row r="349" spans="1:8" x14ac:dyDescent="0.25">
      <c r="A349" t="s">
        <v>701</v>
      </c>
      <c r="B349" s="9">
        <v>140</v>
      </c>
      <c r="C349" s="9">
        <v>0.24</v>
      </c>
      <c r="E349" s="9">
        <v>0.55000000000000004</v>
      </c>
      <c r="H349" s="9">
        <v>757000</v>
      </c>
    </row>
    <row r="350" spans="1:8" x14ac:dyDescent="0.25">
      <c r="A350" t="s">
        <v>702</v>
      </c>
      <c r="B350" s="9">
        <v>500</v>
      </c>
      <c r="C350" s="9">
        <v>0.32</v>
      </c>
    </row>
    <row r="351" spans="1:8" x14ac:dyDescent="0.25">
      <c r="A351" t="s">
        <v>703</v>
      </c>
      <c r="B351" s="9">
        <v>489</v>
      </c>
      <c r="C351" s="9">
        <v>0.08</v>
      </c>
      <c r="D351" s="9">
        <v>6.5</v>
      </c>
      <c r="E351" s="9">
        <v>0.55000000000000004</v>
      </c>
      <c r="H351" s="9">
        <v>2.9</v>
      </c>
    </row>
    <row r="352" spans="1:8" x14ac:dyDescent="0.25">
      <c r="A352" t="s">
        <v>704</v>
      </c>
      <c r="B352" s="9">
        <v>278</v>
      </c>
      <c r="C352" s="9">
        <v>0.17299999999999999</v>
      </c>
      <c r="E352" s="9">
        <v>4.4999999999999998E-2</v>
      </c>
      <c r="H352" s="9">
        <v>1.0000000000000001E-5</v>
      </c>
    </row>
    <row r="353" spans="1:8" x14ac:dyDescent="0.25">
      <c r="A353" t="s">
        <v>705</v>
      </c>
      <c r="B353" s="9">
        <v>700</v>
      </c>
      <c r="C353" s="9">
        <v>2.2000000000000002</v>
      </c>
      <c r="D353" s="9">
        <v>3.5</v>
      </c>
      <c r="E353" s="9">
        <v>0.55000000000000004</v>
      </c>
      <c r="F353" s="9">
        <v>100000</v>
      </c>
      <c r="H353" s="9">
        <v>1.0000000000000001E-5</v>
      </c>
    </row>
    <row r="354" spans="1:8" x14ac:dyDescent="0.25">
      <c r="A354" t="s">
        <v>706</v>
      </c>
      <c r="B354" s="9">
        <v>300</v>
      </c>
      <c r="C354" s="9">
        <v>1.7000000000000001E-2</v>
      </c>
      <c r="D354" s="9">
        <v>2.2999999999999998</v>
      </c>
      <c r="E354" s="9">
        <v>2.5999999999999999E-2</v>
      </c>
      <c r="F354" s="9">
        <v>2000</v>
      </c>
      <c r="H354" s="9">
        <v>148000</v>
      </c>
    </row>
    <row r="355" spans="1:8" x14ac:dyDescent="0.25">
      <c r="A355" t="s">
        <v>707</v>
      </c>
      <c r="B355" s="9">
        <v>16</v>
      </c>
      <c r="C355" s="9">
        <v>340</v>
      </c>
      <c r="D355" s="9">
        <v>1E-3</v>
      </c>
      <c r="G355" s="9">
        <v>13449</v>
      </c>
      <c r="H355" s="9">
        <v>1.5</v>
      </c>
    </row>
    <row r="356" spans="1:8" x14ac:dyDescent="0.25">
      <c r="A356" t="s">
        <v>708</v>
      </c>
      <c r="B356" s="9">
        <v>25</v>
      </c>
      <c r="H356" s="9">
        <v>538</v>
      </c>
    </row>
    <row r="357" spans="1:8" x14ac:dyDescent="0.25">
      <c r="A357" t="s">
        <v>709</v>
      </c>
      <c r="B357" s="9">
        <v>1341</v>
      </c>
      <c r="C357" s="9">
        <v>0.55000000000000004</v>
      </c>
      <c r="D357" s="9">
        <v>1E-4</v>
      </c>
      <c r="H357" s="9">
        <v>1.5</v>
      </c>
    </row>
    <row r="358" spans="1:8" x14ac:dyDescent="0.25">
      <c r="A358" t="s">
        <v>710</v>
      </c>
      <c r="B358" s="9">
        <v>16.5</v>
      </c>
      <c r="C358" s="9">
        <v>48</v>
      </c>
      <c r="D358" s="9">
        <v>14</v>
      </c>
      <c r="E358" s="9">
        <v>18</v>
      </c>
      <c r="F358" s="9">
        <v>89</v>
      </c>
      <c r="G358" s="9">
        <v>453</v>
      </c>
      <c r="H358" s="9">
        <v>10</v>
      </c>
    </row>
    <row r="359" spans="1:8" x14ac:dyDescent="0.25">
      <c r="A359" t="s">
        <v>711</v>
      </c>
      <c r="B359" s="9">
        <v>1.25</v>
      </c>
      <c r="C359" s="9">
        <v>10</v>
      </c>
      <c r="H359" s="9">
        <v>9360</v>
      </c>
    </row>
    <row r="360" spans="1:8" x14ac:dyDescent="0.25">
      <c r="A360" t="s">
        <v>712</v>
      </c>
      <c r="B360" s="9">
        <v>142</v>
      </c>
      <c r="C360" s="9">
        <v>88</v>
      </c>
      <c r="D360" s="9">
        <v>0.21</v>
      </c>
      <c r="E360" s="9">
        <v>13.2</v>
      </c>
      <c r="F360" s="9">
        <v>1</v>
      </c>
      <c r="G360" s="9">
        <v>4.38</v>
      </c>
      <c r="H360" s="9">
        <v>560000</v>
      </c>
    </row>
    <row r="361" spans="1:8" x14ac:dyDescent="0.25">
      <c r="A361" t="s">
        <v>713</v>
      </c>
      <c r="B361" s="9">
        <v>182</v>
      </c>
      <c r="C361" s="9">
        <v>10</v>
      </c>
      <c r="D361" s="9">
        <v>49</v>
      </c>
      <c r="E361" s="9">
        <v>0.2</v>
      </c>
      <c r="F361" s="9">
        <v>16</v>
      </c>
      <c r="G361" s="9">
        <v>190</v>
      </c>
      <c r="H361" s="9">
        <v>171</v>
      </c>
    </row>
    <row r="362" spans="1:8" x14ac:dyDescent="0.25">
      <c r="A362" t="s">
        <v>714</v>
      </c>
      <c r="B362" s="9">
        <v>710</v>
      </c>
      <c r="C362" s="9">
        <v>8.1999999999999993</v>
      </c>
      <c r="D362" s="9">
        <v>9.7000000000000003E-2</v>
      </c>
      <c r="E362" s="9">
        <v>4.8</v>
      </c>
      <c r="H362" s="9">
        <v>46</v>
      </c>
    </row>
    <row r="363" spans="1:8" x14ac:dyDescent="0.25">
      <c r="A363" t="s">
        <v>715</v>
      </c>
      <c r="B363" s="9">
        <v>5000</v>
      </c>
      <c r="C363" s="9">
        <v>0.56000000000000005</v>
      </c>
      <c r="D363" s="9">
        <v>0.19</v>
      </c>
      <c r="E363" s="9">
        <v>2.5000000000000001E-2</v>
      </c>
      <c r="F363" s="9">
        <v>10</v>
      </c>
      <c r="G363" s="9">
        <v>1780</v>
      </c>
      <c r="H363" s="9">
        <v>0.114</v>
      </c>
    </row>
    <row r="364" spans="1:8" x14ac:dyDescent="0.25">
      <c r="A364" t="s">
        <v>716</v>
      </c>
      <c r="B364" s="9">
        <v>5000</v>
      </c>
      <c r="C364" s="9">
        <v>11</v>
      </c>
      <c r="D364" s="9">
        <v>13</v>
      </c>
      <c r="E364" s="9">
        <v>1.7</v>
      </c>
      <c r="F364" s="9">
        <v>28</v>
      </c>
      <c r="G364" s="9">
        <v>358</v>
      </c>
      <c r="H364" s="9">
        <v>48</v>
      </c>
    </row>
    <row r="365" spans="1:8" x14ac:dyDescent="0.25">
      <c r="A365" t="s">
        <v>717</v>
      </c>
      <c r="B365" s="9">
        <v>2000</v>
      </c>
      <c r="C365" s="9">
        <v>4.5</v>
      </c>
      <c r="D365" s="9">
        <v>24</v>
      </c>
      <c r="F365" s="9">
        <v>61</v>
      </c>
      <c r="G365" s="9">
        <v>272</v>
      </c>
      <c r="H365" s="9">
        <v>75</v>
      </c>
    </row>
    <row r="366" spans="1:8" x14ac:dyDescent="0.25">
      <c r="A366" t="s">
        <v>718</v>
      </c>
      <c r="C366" s="9">
        <v>15</v>
      </c>
      <c r="D366" s="9">
        <v>60</v>
      </c>
      <c r="E366" s="9">
        <v>20</v>
      </c>
      <c r="F366" s="9">
        <v>46</v>
      </c>
      <c r="G366" s="9">
        <v>108</v>
      </c>
    </row>
    <row r="367" spans="1:8" x14ac:dyDescent="0.25">
      <c r="A367" t="s">
        <v>719</v>
      </c>
      <c r="B367" s="9">
        <v>3830</v>
      </c>
      <c r="C367" s="9">
        <v>215</v>
      </c>
      <c r="D367" s="9">
        <v>70.8</v>
      </c>
      <c r="E367" s="9">
        <v>38.200000000000003</v>
      </c>
      <c r="F367" s="9">
        <v>5</v>
      </c>
      <c r="G367" s="9">
        <v>59</v>
      </c>
      <c r="H367" s="9">
        <v>53</v>
      </c>
    </row>
    <row r="368" spans="1:8" x14ac:dyDescent="0.25">
      <c r="A368" t="s">
        <v>720</v>
      </c>
      <c r="F368" s="9">
        <v>8.3000000000000007</v>
      </c>
      <c r="G368" s="9">
        <v>143.4</v>
      </c>
      <c r="H368" s="9">
        <v>150000</v>
      </c>
    </row>
    <row r="369" spans="1:8" x14ac:dyDescent="0.25">
      <c r="A369" t="s">
        <v>721</v>
      </c>
      <c r="B369" s="55">
        <v>2000</v>
      </c>
      <c r="C369" s="55">
        <v>100</v>
      </c>
      <c r="D369" s="55">
        <v>100</v>
      </c>
      <c r="E369" s="55">
        <v>100</v>
      </c>
      <c r="F369" s="55">
        <v>9</v>
      </c>
      <c r="G369" s="55">
        <v>99</v>
      </c>
      <c r="H369" s="55">
        <v>1000</v>
      </c>
    </row>
    <row r="370" spans="1:8" x14ac:dyDescent="0.25">
      <c r="A370" t="s">
        <v>722</v>
      </c>
      <c r="B370" s="9">
        <v>1500</v>
      </c>
      <c r="H370" s="9">
        <v>1200</v>
      </c>
    </row>
    <row r="371" spans="1:8" x14ac:dyDescent="0.25">
      <c r="A371" t="s">
        <v>723</v>
      </c>
      <c r="B371" s="9">
        <v>5000</v>
      </c>
      <c r="C371" s="9">
        <v>1.04</v>
      </c>
      <c r="D371" s="9">
        <v>1.73</v>
      </c>
      <c r="E371" s="9">
        <v>0.83</v>
      </c>
      <c r="F371" s="9">
        <v>210</v>
      </c>
      <c r="G371" s="9">
        <v>1595</v>
      </c>
      <c r="H371" s="9">
        <v>1.4E-2</v>
      </c>
    </row>
    <row r="372" spans="1:8" x14ac:dyDescent="0.25">
      <c r="A372" t="s">
        <v>724</v>
      </c>
      <c r="B372" s="9">
        <v>16.2</v>
      </c>
      <c r="C372" s="9">
        <v>4.6999999999999999E-4</v>
      </c>
      <c r="D372" s="9">
        <v>1.6000000000000001E-4</v>
      </c>
      <c r="E372" s="9">
        <v>10</v>
      </c>
      <c r="F372" s="9">
        <v>33</v>
      </c>
      <c r="G372" s="9">
        <v>64300</v>
      </c>
      <c r="H372" s="9">
        <v>6.6E-3</v>
      </c>
    </row>
    <row r="373" spans="1:8" x14ac:dyDescent="0.25">
      <c r="A373" t="s">
        <v>725</v>
      </c>
      <c r="C373" s="9">
        <v>100</v>
      </c>
      <c r="D373" s="9">
        <v>100</v>
      </c>
      <c r="E373" s="9">
        <v>100</v>
      </c>
      <c r="F373" s="9">
        <v>1</v>
      </c>
      <c r="G373" s="9">
        <v>186</v>
      </c>
      <c r="H373" s="9">
        <v>0.7</v>
      </c>
    </row>
    <row r="374" spans="1:8" x14ac:dyDescent="0.25">
      <c r="A374" t="s">
        <v>726</v>
      </c>
      <c r="C374" s="9">
        <v>100</v>
      </c>
      <c r="D374" s="9">
        <v>100</v>
      </c>
      <c r="E374" s="9">
        <v>50</v>
      </c>
      <c r="F374" s="9">
        <v>1</v>
      </c>
      <c r="G374" s="9">
        <v>50</v>
      </c>
    </row>
    <row r="375" spans="1:8" x14ac:dyDescent="0.25">
      <c r="A375" t="s">
        <v>727</v>
      </c>
      <c r="C375" s="9">
        <v>100</v>
      </c>
      <c r="D375" s="9">
        <v>100</v>
      </c>
      <c r="E375" s="9">
        <v>100</v>
      </c>
      <c r="F375" s="9">
        <v>2.4</v>
      </c>
      <c r="G375" s="9">
        <v>149</v>
      </c>
    </row>
    <row r="376" spans="1:8" x14ac:dyDescent="0.25">
      <c r="A376" t="s">
        <v>728</v>
      </c>
      <c r="B376" s="9">
        <v>5000</v>
      </c>
      <c r="C376" s="9">
        <v>0.79</v>
      </c>
      <c r="D376" s="9">
        <v>2.7</v>
      </c>
      <c r="E376" s="9">
        <v>0.96</v>
      </c>
      <c r="F376" s="9">
        <v>1</v>
      </c>
      <c r="G376" s="9">
        <v>5247</v>
      </c>
      <c r="H376" s="9">
        <v>0.44</v>
      </c>
    </row>
    <row r="377" spans="1:8" x14ac:dyDescent="0.25">
      <c r="A377" t="s">
        <v>729</v>
      </c>
      <c r="B377" s="9">
        <v>140</v>
      </c>
      <c r="C377" s="9">
        <v>4.6000000000000001E-4</v>
      </c>
      <c r="D377" s="9">
        <v>0.38</v>
      </c>
      <c r="F377" s="9">
        <v>57</v>
      </c>
      <c r="G377" s="9">
        <v>180000</v>
      </c>
      <c r="H377" s="9">
        <v>4.0000000000000001E-3</v>
      </c>
    </row>
    <row r="378" spans="1:8" x14ac:dyDescent="0.25">
      <c r="A378" t="s">
        <v>730</v>
      </c>
      <c r="B378" s="9">
        <v>540</v>
      </c>
      <c r="C378" s="9">
        <v>0.06</v>
      </c>
      <c r="D378" s="9">
        <v>2.0000000000000001E-4</v>
      </c>
      <c r="E378" s="9">
        <v>1.8E-5</v>
      </c>
      <c r="F378" s="9">
        <v>50</v>
      </c>
      <c r="G378" s="9">
        <v>4365</v>
      </c>
      <c r="H378" s="9">
        <v>1</v>
      </c>
    </row>
    <row r="379" spans="1:8" x14ac:dyDescent="0.25">
      <c r="A379" t="s">
        <v>731</v>
      </c>
      <c r="B379" s="9">
        <v>725</v>
      </c>
      <c r="C379" s="9">
        <v>12</v>
      </c>
      <c r="F379" s="9">
        <v>14</v>
      </c>
      <c r="H379" s="9">
        <v>150</v>
      </c>
    </row>
    <row r="380" spans="1:8" x14ac:dyDescent="0.25">
      <c r="A380" t="s">
        <v>732</v>
      </c>
      <c r="B380" s="9">
        <v>960</v>
      </c>
      <c r="C380" s="9">
        <v>61</v>
      </c>
      <c r="D380" s="9">
        <v>27</v>
      </c>
      <c r="E380" s="9">
        <v>0.23100000000000001</v>
      </c>
      <c r="F380" s="9">
        <v>1</v>
      </c>
      <c r="G380" s="9">
        <v>145</v>
      </c>
      <c r="H380" s="9">
        <v>890</v>
      </c>
    </row>
    <row r="381" spans="1:8" x14ac:dyDescent="0.25">
      <c r="A381" t="s">
        <v>733</v>
      </c>
      <c r="B381" s="9">
        <v>250</v>
      </c>
      <c r="C381" s="9">
        <v>6.8999999999999997E-4</v>
      </c>
      <c r="D381" s="9">
        <v>1.4999999999999999E-4</v>
      </c>
      <c r="E381" s="9">
        <v>0.1</v>
      </c>
      <c r="F381" s="9">
        <v>60</v>
      </c>
      <c r="G381" s="9">
        <v>76344</v>
      </c>
      <c r="H381" s="9">
        <v>4.0000000000000001E-3</v>
      </c>
    </row>
    <row r="382" spans="1:8" x14ac:dyDescent="0.25">
      <c r="A382" t="s">
        <v>734</v>
      </c>
      <c r="B382" s="9">
        <v>800</v>
      </c>
      <c r="C382" s="9">
        <v>0.65</v>
      </c>
      <c r="D382" s="9">
        <v>22</v>
      </c>
      <c r="E382" s="9">
        <v>9.9000000000000005E-2</v>
      </c>
      <c r="F382" s="9">
        <v>114</v>
      </c>
      <c r="G382" s="9">
        <v>390</v>
      </c>
      <c r="H382" s="9">
        <v>93</v>
      </c>
    </row>
    <row r="383" spans="1:8" x14ac:dyDescent="0.25">
      <c r="A383" t="s">
        <v>735</v>
      </c>
      <c r="B383" s="55">
        <v>2000</v>
      </c>
      <c r="C383" s="55">
        <v>2.41</v>
      </c>
      <c r="D383" s="55">
        <v>0.22</v>
      </c>
      <c r="E383" s="55">
        <v>2.6</v>
      </c>
      <c r="F383" s="55">
        <v>37</v>
      </c>
      <c r="G383" s="55">
        <v>1706</v>
      </c>
      <c r="H383" s="55">
        <v>13</v>
      </c>
    </row>
    <row r="384" spans="1:8" x14ac:dyDescent="0.25">
      <c r="A384" t="s">
        <v>736</v>
      </c>
      <c r="B384" s="55">
        <v>3387</v>
      </c>
      <c r="C384" s="55">
        <v>90</v>
      </c>
      <c r="D384" s="55">
        <v>9.1</v>
      </c>
      <c r="E384" s="55">
        <v>124</v>
      </c>
      <c r="F384" s="55">
        <v>93</v>
      </c>
      <c r="G384" s="55">
        <v>765</v>
      </c>
      <c r="H384" s="55">
        <v>11000</v>
      </c>
    </row>
    <row r="385" spans="1:8" x14ac:dyDescent="0.25">
      <c r="A385" t="s">
        <v>737</v>
      </c>
      <c r="B385" s="55">
        <v>9330</v>
      </c>
      <c r="C385" s="55">
        <v>100</v>
      </c>
      <c r="D385" s="55">
        <v>6</v>
      </c>
      <c r="E385" s="55">
        <v>20</v>
      </c>
      <c r="F385" s="55">
        <v>30</v>
      </c>
      <c r="G385" s="55">
        <v>1</v>
      </c>
      <c r="H385" s="55">
        <v>629000</v>
      </c>
    </row>
    <row r="386" spans="1:8" x14ac:dyDescent="0.25">
      <c r="A386" t="s">
        <v>738</v>
      </c>
      <c r="B386" s="55">
        <v>5000</v>
      </c>
      <c r="C386" s="55">
        <v>149</v>
      </c>
      <c r="D386" s="55">
        <v>76</v>
      </c>
      <c r="E386" s="55">
        <v>180</v>
      </c>
      <c r="F386" s="55">
        <v>0.6</v>
      </c>
      <c r="G386" s="55">
        <v>9</v>
      </c>
      <c r="H386" s="55">
        <v>180</v>
      </c>
    </row>
    <row r="387" spans="1:8" x14ac:dyDescent="0.25">
      <c r="A387" t="s">
        <v>739</v>
      </c>
      <c r="B387" s="55">
        <v>520</v>
      </c>
      <c r="C387" s="55">
        <v>0.16</v>
      </c>
      <c r="D387" s="55">
        <v>0.31</v>
      </c>
      <c r="E387" s="55">
        <v>1</v>
      </c>
      <c r="F387" s="55">
        <v>7</v>
      </c>
      <c r="G387" s="55">
        <v>10</v>
      </c>
      <c r="H387" s="55">
        <v>3000</v>
      </c>
    </row>
    <row r="388" spans="1:8" x14ac:dyDescent="0.25">
      <c r="A388" t="s">
        <v>740</v>
      </c>
      <c r="D388" s="9">
        <v>67.400000000000006</v>
      </c>
      <c r="E388" s="9">
        <v>0.25</v>
      </c>
      <c r="G388" s="9">
        <v>928</v>
      </c>
    </row>
    <row r="389" spans="1:8" x14ac:dyDescent="0.25">
      <c r="A389" t="s">
        <v>741</v>
      </c>
      <c r="G389" s="9">
        <v>694</v>
      </c>
    </row>
    <row r="390" spans="1:8" x14ac:dyDescent="0.25">
      <c r="A390" t="s">
        <v>742</v>
      </c>
      <c r="B390" s="55">
        <v>113</v>
      </c>
      <c r="C390" s="55">
        <v>7</v>
      </c>
      <c r="D390" s="55">
        <v>5.0000000000000001E-3</v>
      </c>
      <c r="F390" s="55">
        <v>6200</v>
      </c>
      <c r="G390" s="55">
        <v>100000</v>
      </c>
      <c r="H390" s="55">
        <v>1.0000000000000001E-5</v>
      </c>
    </row>
    <row r="391" spans="1:8" x14ac:dyDescent="0.25">
      <c r="A391" t="s">
        <v>743</v>
      </c>
      <c r="F391" s="9">
        <v>2.2999999999999998</v>
      </c>
      <c r="G391" s="9">
        <v>26</v>
      </c>
    </row>
    <row r="392" spans="1:8" x14ac:dyDescent="0.25">
      <c r="A392" t="s">
        <v>744</v>
      </c>
    </row>
    <row r="393" spans="1:8" x14ac:dyDescent="0.25">
      <c r="A393" t="s">
        <v>745</v>
      </c>
      <c r="B393" s="9">
        <v>464</v>
      </c>
      <c r="E393" s="9">
        <v>0.1</v>
      </c>
      <c r="F393" s="9">
        <v>45</v>
      </c>
      <c r="G393" s="9">
        <v>18</v>
      </c>
      <c r="H393" s="9">
        <v>3200</v>
      </c>
    </row>
    <row r="394" spans="1:8" x14ac:dyDescent="0.25">
      <c r="A394" t="s">
        <v>746</v>
      </c>
      <c r="B394" s="9">
        <v>87</v>
      </c>
      <c r="C394" s="9">
        <v>2.5999999999999998E-4</v>
      </c>
      <c r="D394" s="9">
        <v>5.5999999999999995E-4</v>
      </c>
      <c r="E394" s="9">
        <v>9.1</v>
      </c>
      <c r="F394" s="9">
        <v>13</v>
      </c>
      <c r="G394" s="9">
        <v>460000</v>
      </c>
      <c r="H394" s="9">
        <v>2.0000000000000001E-4</v>
      </c>
    </row>
    <row r="395" spans="1:8" x14ac:dyDescent="0.25">
      <c r="A395" t="s">
        <v>747</v>
      </c>
      <c r="F395" s="9">
        <v>51</v>
      </c>
      <c r="G395" s="9">
        <v>43</v>
      </c>
    </row>
    <row r="396" spans="1:8" x14ac:dyDescent="0.25">
      <c r="A396" t="s">
        <v>748</v>
      </c>
      <c r="B396" s="9">
        <v>30</v>
      </c>
      <c r="C396" s="9">
        <v>6.4</v>
      </c>
      <c r="D396" s="9">
        <v>2.3E-2</v>
      </c>
      <c r="E396" s="9">
        <v>22.1</v>
      </c>
      <c r="F396" s="9">
        <v>2.7</v>
      </c>
      <c r="G396" s="9">
        <v>90</v>
      </c>
      <c r="H396" s="9">
        <v>22000</v>
      </c>
    </row>
    <row r="397" spans="1:8" x14ac:dyDescent="0.25">
      <c r="A397" t="s">
        <v>749</v>
      </c>
      <c r="B397" s="9">
        <v>700</v>
      </c>
      <c r="C397" s="9">
        <v>100</v>
      </c>
      <c r="D397" s="9">
        <v>18</v>
      </c>
      <c r="E397" s="9">
        <v>18</v>
      </c>
      <c r="F397" s="9">
        <v>16</v>
      </c>
      <c r="G397" s="9">
        <v>32.6</v>
      </c>
      <c r="H397" s="9">
        <v>5350</v>
      </c>
    </row>
    <row r="398" spans="1:8" x14ac:dyDescent="0.25">
      <c r="A398" t="s">
        <v>750</v>
      </c>
      <c r="C398" s="9">
        <v>100</v>
      </c>
      <c r="D398" s="9">
        <v>100</v>
      </c>
      <c r="E398" s="9">
        <v>73.2</v>
      </c>
    </row>
    <row r="399" spans="1:8" x14ac:dyDescent="0.25">
      <c r="A399" t="s">
        <v>751</v>
      </c>
    </row>
    <row r="400" spans="1:8" x14ac:dyDescent="0.25">
      <c r="A400" t="s">
        <v>752</v>
      </c>
      <c r="B400" s="9">
        <v>5000</v>
      </c>
      <c r="C400" s="9">
        <v>0.25</v>
      </c>
      <c r="D400" s="9">
        <v>0.45</v>
      </c>
      <c r="E400" s="9">
        <v>0.01</v>
      </c>
      <c r="F400" s="9">
        <v>8</v>
      </c>
      <c r="G400" s="9">
        <v>10542</v>
      </c>
      <c r="H400" s="9">
        <v>7</v>
      </c>
    </row>
    <row r="401" spans="1:8" x14ac:dyDescent="0.25">
      <c r="A401" t="s">
        <v>753</v>
      </c>
      <c r="F401" s="9">
        <v>160</v>
      </c>
      <c r="G401" s="9">
        <v>74</v>
      </c>
    </row>
    <row r="402" spans="1:8" x14ac:dyDescent="0.25">
      <c r="A402" t="s">
        <v>754</v>
      </c>
      <c r="F402" s="9">
        <v>33</v>
      </c>
      <c r="G402" s="9">
        <v>147</v>
      </c>
    </row>
    <row r="403" spans="1:8" x14ac:dyDescent="0.25">
      <c r="A403" t="s">
        <v>755</v>
      </c>
      <c r="B403" s="9">
        <v>1390</v>
      </c>
      <c r="C403" s="9">
        <v>11.5</v>
      </c>
      <c r="D403" s="9">
        <v>45</v>
      </c>
      <c r="E403" s="9">
        <v>2.5000000000000001E-2</v>
      </c>
      <c r="F403" s="9">
        <v>9</v>
      </c>
      <c r="G403" s="9">
        <v>150</v>
      </c>
      <c r="H403" s="9">
        <v>580</v>
      </c>
    </row>
    <row r="404" spans="1:8" x14ac:dyDescent="0.25">
      <c r="A404" t="s">
        <v>756</v>
      </c>
      <c r="B404" s="9">
        <v>5000</v>
      </c>
      <c r="C404" s="9">
        <v>20</v>
      </c>
      <c r="D404" s="9">
        <v>55</v>
      </c>
      <c r="E404" s="9">
        <v>3</v>
      </c>
      <c r="G404" s="9">
        <v>25000</v>
      </c>
    </row>
    <row r="405" spans="1:8" x14ac:dyDescent="0.25">
      <c r="A405" t="s">
        <v>757</v>
      </c>
      <c r="B405" s="9">
        <v>2068</v>
      </c>
      <c r="C405" s="9">
        <v>6.9999999999999999E-4</v>
      </c>
      <c r="D405" s="9">
        <v>0.5</v>
      </c>
      <c r="F405" s="9">
        <v>1</v>
      </c>
      <c r="H405" s="9">
        <v>0.06</v>
      </c>
    </row>
    <row r="406" spans="1:8" x14ac:dyDescent="0.25">
      <c r="A406" t="s">
        <v>758</v>
      </c>
      <c r="B406" s="9">
        <v>395</v>
      </c>
      <c r="C406" s="9">
        <v>10.1</v>
      </c>
      <c r="G406" s="9">
        <v>500</v>
      </c>
      <c r="H406" s="9">
        <v>14</v>
      </c>
    </row>
    <row r="407" spans="1:8" x14ac:dyDescent="0.25">
      <c r="A407" t="s">
        <v>759</v>
      </c>
      <c r="C407" s="9">
        <v>4.3999999999999997E-2</v>
      </c>
      <c r="D407" s="9">
        <v>5.0999999999999997E-2</v>
      </c>
      <c r="E407" s="9">
        <v>0.83</v>
      </c>
      <c r="F407" s="9">
        <v>1</v>
      </c>
      <c r="G407" s="9">
        <v>8710</v>
      </c>
    </row>
    <row r="408" spans="1:8" x14ac:dyDescent="0.25">
      <c r="A408" t="s">
        <v>760</v>
      </c>
      <c r="B408" s="9">
        <v>1139</v>
      </c>
      <c r="C408" s="9">
        <v>3.1</v>
      </c>
      <c r="D408" s="9">
        <v>1E-3</v>
      </c>
      <c r="E408" s="9">
        <v>6.4</v>
      </c>
      <c r="F408" s="9">
        <v>9.1</v>
      </c>
      <c r="G408" s="9">
        <v>643</v>
      </c>
      <c r="H408" s="9">
        <v>60</v>
      </c>
    </row>
    <row r="409" spans="1:8" x14ac:dyDescent="0.25">
      <c r="A409" t="s">
        <v>761</v>
      </c>
      <c r="B409" s="9">
        <v>1707</v>
      </c>
      <c r="C409" s="9">
        <v>135</v>
      </c>
      <c r="D409" s="9">
        <v>110.7</v>
      </c>
      <c r="E409" s="9">
        <v>269</v>
      </c>
      <c r="F409" s="9">
        <v>14</v>
      </c>
      <c r="G409" s="9">
        <v>13</v>
      </c>
      <c r="H409" s="9">
        <v>5500</v>
      </c>
    </row>
    <row r="410" spans="1:8" x14ac:dyDescent="0.25">
      <c r="A410" t="s">
        <v>762</v>
      </c>
      <c r="B410" s="9">
        <v>4460</v>
      </c>
      <c r="C410" s="9">
        <v>5</v>
      </c>
      <c r="D410" s="9">
        <v>6.2</v>
      </c>
      <c r="E410" s="9">
        <v>2.7</v>
      </c>
      <c r="F410" s="9">
        <v>70</v>
      </c>
      <c r="G410" s="9">
        <v>171</v>
      </c>
      <c r="H410" s="9">
        <v>14.6</v>
      </c>
    </row>
    <row r="411" spans="1:8" x14ac:dyDescent="0.25">
      <c r="A411" t="s">
        <v>763</v>
      </c>
      <c r="B411" s="9">
        <v>172</v>
      </c>
      <c r="C411" s="9">
        <v>1.25E-3</v>
      </c>
      <c r="D411" s="9">
        <v>1.1000000000000001E-3</v>
      </c>
      <c r="E411" s="9">
        <v>0.42</v>
      </c>
      <c r="F411" s="9">
        <v>6</v>
      </c>
      <c r="G411" s="9">
        <v>18</v>
      </c>
      <c r="H411" s="9">
        <v>0.245</v>
      </c>
    </row>
    <row r="412" spans="1:8" x14ac:dyDescent="0.25">
      <c r="A412" t="s">
        <v>764</v>
      </c>
      <c r="B412" s="9">
        <v>5000</v>
      </c>
      <c r="C412" s="9">
        <v>0.01</v>
      </c>
      <c r="D412" s="9">
        <v>0.42</v>
      </c>
      <c r="E412" s="9">
        <v>1</v>
      </c>
      <c r="F412" s="9">
        <v>3.5</v>
      </c>
      <c r="G412" s="9">
        <v>1100</v>
      </c>
      <c r="H412" s="9">
        <v>1.3</v>
      </c>
    </row>
    <row r="413" spans="1:8" x14ac:dyDescent="0.25">
      <c r="A413" t="s">
        <v>765</v>
      </c>
    </row>
    <row r="414" spans="1:8" x14ac:dyDescent="0.25">
      <c r="A414" t="s">
        <v>766</v>
      </c>
      <c r="B414" s="9">
        <v>113</v>
      </c>
      <c r="C414" s="9">
        <v>7.0000000000000007E-2</v>
      </c>
      <c r="D414" s="9">
        <v>8.9999999999999993E-3</v>
      </c>
      <c r="H414" s="9">
        <v>0.09</v>
      </c>
    </row>
    <row r="415" spans="1:8" x14ac:dyDescent="0.25">
      <c r="A415" t="s">
        <v>767</v>
      </c>
      <c r="B415" s="9">
        <v>880</v>
      </c>
      <c r="C415" s="9">
        <v>3.2000000000000001E-2</v>
      </c>
      <c r="D415" s="9">
        <v>3.5000000000000003E-2</v>
      </c>
      <c r="H415" s="9">
        <v>0.04</v>
      </c>
    </row>
    <row r="416" spans="1:8" x14ac:dyDescent="0.25">
      <c r="A416" t="s">
        <v>768</v>
      </c>
      <c r="H416" s="9">
        <v>164000</v>
      </c>
    </row>
    <row r="417" spans="1:8" x14ac:dyDescent="0.25">
      <c r="A417" t="s">
        <v>769</v>
      </c>
      <c r="C417" s="55">
        <v>0.77</v>
      </c>
      <c r="D417" s="55">
        <v>0.11</v>
      </c>
      <c r="E417" s="55">
        <v>0.62</v>
      </c>
      <c r="F417" s="55">
        <v>18.600000000000001</v>
      </c>
      <c r="G417" s="55">
        <v>99</v>
      </c>
    </row>
    <row r="418" spans="1:8" x14ac:dyDescent="0.25">
      <c r="A418" t="s">
        <v>770</v>
      </c>
      <c r="B418" s="9">
        <v>2690</v>
      </c>
      <c r="C418" s="9">
        <v>0.54</v>
      </c>
      <c r="D418" s="9">
        <v>6.2</v>
      </c>
      <c r="E418" s="9">
        <v>10</v>
      </c>
      <c r="F418" s="9">
        <v>13</v>
      </c>
      <c r="G418" s="9">
        <v>4103</v>
      </c>
      <c r="H418" s="9">
        <v>30</v>
      </c>
    </row>
    <row r="419" spans="1:8" x14ac:dyDescent="0.25">
      <c r="A419" t="s">
        <v>771</v>
      </c>
      <c r="B419" s="9">
        <v>825</v>
      </c>
      <c r="C419" s="9">
        <v>0.5</v>
      </c>
      <c r="D419" s="9">
        <v>100</v>
      </c>
      <c r="E419" s="9">
        <v>1100</v>
      </c>
      <c r="F419" s="9">
        <v>10</v>
      </c>
      <c r="G419" s="9">
        <v>170</v>
      </c>
      <c r="H419" s="9">
        <v>350</v>
      </c>
    </row>
    <row r="420" spans="1:8" x14ac:dyDescent="0.25">
      <c r="A420" t="s">
        <v>772</v>
      </c>
      <c r="B420" s="9">
        <v>567</v>
      </c>
      <c r="C420" s="9">
        <v>109</v>
      </c>
      <c r="D420" s="9">
        <v>100</v>
      </c>
      <c r="E420" s="9">
        <v>67</v>
      </c>
      <c r="F420" s="9">
        <v>14</v>
      </c>
      <c r="G420" s="9">
        <v>44</v>
      </c>
      <c r="H420" s="9">
        <v>590</v>
      </c>
    </row>
    <row r="421" spans="1:8" x14ac:dyDescent="0.25">
      <c r="A421" t="s">
        <v>773</v>
      </c>
      <c r="B421" s="9">
        <v>80</v>
      </c>
      <c r="C421" s="9">
        <v>0.55000000000000004</v>
      </c>
      <c r="D421" s="9">
        <v>1.9000000000000001E-4</v>
      </c>
      <c r="E421" s="9">
        <v>52.8</v>
      </c>
      <c r="F421" s="9">
        <v>2</v>
      </c>
      <c r="G421" s="9">
        <v>50</v>
      </c>
      <c r="H421" s="9">
        <v>18000</v>
      </c>
    </row>
    <row r="422" spans="1:8" x14ac:dyDescent="0.25">
      <c r="A422" t="s">
        <v>774</v>
      </c>
      <c r="B422" s="9">
        <v>586</v>
      </c>
      <c r="C422" s="9">
        <v>21.9</v>
      </c>
      <c r="E422" s="9">
        <v>10.4</v>
      </c>
      <c r="F422" s="9">
        <v>20</v>
      </c>
      <c r="H422" s="9">
        <v>400</v>
      </c>
    </row>
    <row r="423" spans="1:8" x14ac:dyDescent="0.25">
      <c r="A423" t="s">
        <v>775</v>
      </c>
      <c r="B423" s="9">
        <v>563</v>
      </c>
      <c r="C423" s="9">
        <v>0.24</v>
      </c>
      <c r="D423" s="9">
        <v>0.23</v>
      </c>
      <c r="E423" s="9">
        <v>1.5</v>
      </c>
      <c r="F423" s="9">
        <v>60</v>
      </c>
      <c r="G423" s="9">
        <v>16000</v>
      </c>
      <c r="H423" s="9">
        <v>0.8</v>
      </c>
    </row>
    <row r="424" spans="1:8" x14ac:dyDescent="0.25">
      <c r="A424" t="s">
        <v>776</v>
      </c>
      <c r="B424" s="9">
        <v>2000</v>
      </c>
      <c r="C424" s="9">
        <v>0.48</v>
      </c>
      <c r="D424" s="9">
        <v>2.66</v>
      </c>
      <c r="E424" s="9">
        <v>1.2</v>
      </c>
      <c r="F424" s="9">
        <v>17</v>
      </c>
      <c r="G424" s="9">
        <v>911</v>
      </c>
      <c r="H424" s="9">
        <v>6.4</v>
      </c>
    </row>
    <row r="425" spans="1:8" x14ac:dyDescent="0.25">
      <c r="A425" t="s">
        <v>777</v>
      </c>
      <c r="B425" s="9">
        <v>578</v>
      </c>
      <c r="C425" s="9">
        <v>0.51</v>
      </c>
      <c r="D425" s="9">
        <v>0.14000000000000001</v>
      </c>
      <c r="E425" s="9">
        <v>7.4999999999999997E-2</v>
      </c>
      <c r="F425" s="9">
        <v>80</v>
      </c>
      <c r="G425" s="9">
        <v>6064</v>
      </c>
      <c r="H425" s="9">
        <v>0.8</v>
      </c>
    </row>
    <row r="426" spans="1:8" x14ac:dyDescent="0.25">
      <c r="A426" t="s">
        <v>778</v>
      </c>
      <c r="B426" s="9">
        <v>17</v>
      </c>
      <c r="C426" s="9">
        <v>6.3</v>
      </c>
      <c r="D426" s="9">
        <v>1.2999999999999999E-2</v>
      </c>
      <c r="F426" s="9">
        <v>28</v>
      </c>
      <c r="G426" s="9">
        <v>75</v>
      </c>
      <c r="H426" s="9">
        <v>1000000</v>
      </c>
    </row>
    <row r="427" spans="1:8" x14ac:dyDescent="0.25">
      <c r="A427" t="s">
        <v>779</v>
      </c>
      <c r="B427" s="9">
        <v>2000</v>
      </c>
      <c r="F427" s="9">
        <v>1.5</v>
      </c>
      <c r="H427" s="9">
        <v>50000</v>
      </c>
    </row>
    <row r="428" spans="1:8" x14ac:dyDescent="0.25">
      <c r="A428" t="s">
        <v>780</v>
      </c>
      <c r="B428" s="9">
        <v>353</v>
      </c>
      <c r="C428" s="9">
        <v>15.9</v>
      </c>
      <c r="D428" s="9">
        <v>10.5</v>
      </c>
      <c r="H428" s="9">
        <v>26.5</v>
      </c>
    </row>
    <row r="429" spans="1:8" x14ac:dyDescent="0.25">
      <c r="A429" t="s">
        <v>781</v>
      </c>
      <c r="B429" s="9">
        <v>46</v>
      </c>
      <c r="C429" s="9">
        <v>1.1999999999999999E-3</v>
      </c>
      <c r="D429" s="9">
        <v>0.25</v>
      </c>
      <c r="E429" s="9">
        <v>0.1</v>
      </c>
      <c r="F429" s="9">
        <v>1400</v>
      </c>
      <c r="G429" s="9">
        <v>12000</v>
      </c>
      <c r="H429" s="9">
        <v>0.14000000000000001</v>
      </c>
    </row>
    <row r="430" spans="1:8" x14ac:dyDescent="0.25">
      <c r="A430" t="s">
        <v>782</v>
      </c>
      <c r="B430" s="9">
        <v>3160</v>
      </c>
      <c r="C430" s="9">
        <v>0.05</v>
      </c>
      <c r="D430" s="9">
        <v>1.2</v>
      </c>
      <c r="G430" s="9">
        <v>283</v>
      </c>
      <c r="H430" s="9">
        <v>2.5000000000000001E-2</v>
      </c>
    </row>
    <row r="431" spans="1:8" x14ac:dyDescent="0.25">
      <c r="A431" t="s">
        <v>783</v>
      </c>
      <c r="B431" s="9">
        <v>5000</v>
      </c>
      <c r="C431" s="9">
        <v>18</v>
      </c>
      <c r="D431" s="9">
        <v>10</v>
      </c>
      <c r="E431" s="9">
        <v>3.7</v>
      </c>
      <c r="F431" s="9">
        <v>5.4</v>
      </c>
      <c r="G431" s="9">
        <v>271</v>
      </c>
      <c r="H431" s="9">
        <v>26.6</v>
      </c>
    </row>
    <row r="432" spans="1:8" x14ac:dyDescent="0.25">
      <c r="A432" t="s">
        <v>784</v>
      </c>
      <c r="B432" s="9">
        <v>5000</v>
      </c>
      <c r="C432" s="9">
        <v>82</v>
      </c>
      <c r="D432" s="9">
        <v>166</v>
      </c>
      <c r="E432" s="9">
        <v>37</v>
      </c>
      <c r="F432" s="9">
        <v>511</v>
      </c>
    </row>
    <row r="433" spans="1:8" x14ac:dyDescent="0.25">
      <c r="A433" t="s">
        <v>785</v>
      </c>
    </row>
    <row r="434" spans="1:8" x14ac:dyDescent="0.25">
      <c r="A434" t="s">
        <v>786</v>
      </c>
      <c r="B434" s="9">
        <v>1.8</v>
      </c>
      <c r="C434" s="9">
        <v>0.1</v>
      </c>
      <c r="D434" s="9">
        <v>0.52</v>
      </c>
      <c r="E434" s="9">
        <v>2.5</v>
      </c>
      <c r="F434" s="9">
        <v>290</v>
      </c>
      <c r="G434" s="9">
        <v>57194</v>
      </c>
      <c r="H434" s="9">
        <v>2.5</v>
      </c>
    </row>
    <row r="435" spans="1:8" x14ac:dyDescent="0.25">
      <c r="A435" t="s">
        <v>787</v>
      </c>
      <c r="B435" s="9">
        <v>1453</v>
      </c>
      <c r="C435" s="9">
        <v>1.1000000000000001</v>
      </c>
      <c r="D435" s="9">
        <v>0.77</v>
      </c>
      <c r="E435" s="9">
        <v>1.2</v>
      </c>
      <c r="F435" s="9">
        <v>120</v>
      </c>
      <c r="G435" s="9">
        <v>3760</v>
      </c>
      <c r="H435" s="9">
        <v>3.3</v>
      </c>
    </row>
    <row r="436" spans="1:8" x14ac:dyDescent="0.25">
      <c r="A436" t="s">
        <v>788</v>
      </c>
      <c r="B436" s="9">
        <v>1000</v>
      </c>
      <c r="C436" s="9">
        <v>10.7</v>
      </c>
      <c r="D436" s="9">
        <v>79</v>
      </c>
      <c r="E436" s="9">
        <v>0.03</v>
      </c>
      <c r="F436" s="9">
        <v>18</v>
      </c>
      <c r="G436" s="9">
        <v>199</v>
      </c>
      <c r="H436" s="9">
        <v>20</v>
      </c>
    </row>
    <row r="437" spans="1:8" x14ac:dyDescent="0.25">
      <c r="A437" t="s">
        <v>789</v>
      </c>
      <c r="B437" s="9">
        <v>373</v>
      </c>
      <c r="C437" s="9">
        <v>694</v>
      </c>
      <c r="D437" s="9">
        <v>2.63</v>
      </c>
      <c r="E437" s="9">
        <v>0.54</v>
      </c>
      <c r="F437" s="9">
        <v>90</v>
      </c>
      <c r="G437" s="9">
        <v>30000</v>
      </c>
      <c r="H437" s="9">
        <v>765000</v>
      </c>
    </row>
    <row r="438" spans="1:8" x14ac:dyDescent="0.25">
      <c r="A438" t="s">
        <v>790</v>
      </c>
      <c r="B438" s="9">
        <v>0.56000000000000005</v>
      </c>
      <c r="C438" s="9">
        <v>5.0999999999999997E-2</v>
      </c>
      <c r="D438" s="9">
        <v>4.4000000000000003E-3</v>
      </c>
      <c r="E438" s="9">
        <v>0.18</v>
      </c>
      <c r="G438" s="9">
        <v>54000000</v>
      </c>
      <c r="H438" s="9">
        <v>0.39200000000000002</v>
      </c>
    </row>
    <row r="439" spans="1:8" x14ac:dyDescent="0.25">
      <c r="A439" t="s">
        <v>791</v>
      </c>
      <c r="B439" s="9">
        <v>594</v>
      </c>
      <c r="C439" s="9">
        <v>400</v>
      </c>
      <c r="D439" s="9">
        <v>0.14000000000000001</v>
      </c>
      <c r="F439" s="9">
        <v>37</v>
      </c>
      <c r="H439" s="9">
        <v>0.23</v>
      </c>
    </row>
    <row r="440" spans="1:8" x14ac:dyDescent="0.25">
      <c r="A440" t="s">
        <v>792</v>
      </c>
      <c r="B440" s="9">
        <v>4640</v>
      </c>
      <c r="C440" s="9">
        <v>140</v>
      </c>
      <c r="D440" s="9">
        <v>7.1000000000000004E-3</v>
      </c>
      <c r="E440" s="9">
        <v>0.3</v>
      </c>
      <c r="F440" s="9">
        <v>3</v>
      </c>
      <c r="G440" s="9">
        <v>10000</v>
      </c>
      <c r="H440" s="9">
        <v>0.08</v>
      </c>
    </row>
    <row r="441" spans="1:8" x14ac:dyDescent="0.25">
      <c r="A441" t="s">
        <v>793</v>
      </c>
      <c r="B441" s="9">
        <v>2000</v>
      </c>
      <c r="C441" s="9">
        <v>78</v>
      </c>
      <c r="D441" s="9">
        <v>10</v>
      </c>
      <c r="E441" s="9">
        <v>10</v>
      </c>
      <c r="F441" s="9">
        <v>542</v>
      </c>
      <c r="G441" s="9">
        <v>1991</v>
      </c>
      <c r="H441" s="9">
        <v>0.05</v>
      </c>
    </row>
    <row r="442" spans="1:8" x14ac:dyDescent="0.25">
      <c r="A442" t="s">
        <v>794</v>
      </c>
    </row>
    <row r="443" spans="1:8" x14ac:dyDescent="0.25">
      <c r="A443" t="s">
        <v>795</v>
      </c>
      <c r="B443" s="9">
        <v>258</v>
      </c>
      <c r="D443" s="9">
        <v>35</v>
      </c>
      <c r="H443" s="9">
        <v>2200</v>
      </c>
    </row>
    <row r="444" spans="1:8" x14ac:dyDescent="0.25">
      <c r="A444" t="s">
        <v>796</v>
      </c>
      <c r="B444" s="9">
        <v>266</v>
      </c>
      <c r="C444" s="9">
        <v>134</v>
      </c>
      <c r="D444" s="9">
        <v>58</v>
      </c>
      <c r="E444" s="9">
        <v>100</v>
      </c>
      <c r="F444" s="9">
        <v>39</v>
      </c>
      <c r="G444" s="9">
        <v>98.6</v>
      </c>
      <c r="H444" s="9">
        <v>1650</v>
      </c>
    </row>
    <row r="445" spans="1:8" x14ac:dyDescent="0.25">
      <c r="A445" t="s">
        <v>797</v>
      </c>
      <c r="B445" s="9">
        <v>1</v>
      </c>
      <c r="H445" s="9">
        <v>1000000</v>
      </c>
    </row>
    <row r="446" spans="1:8" x14ac:dyDescent="0.25">
      <c r="A446" t="s">
        <v>798</v>
      </c>
      <c r="B446" s="9">
        <v>2000</v>
      </c>
      <c r="C446" s="9">
        <v>1000</v>
      </c>
      <c r="D446" s="9">
        <v>575</v>
      </c>
      <c r="E446" s="9">
        <v>8.0000000000000002E-3</v>
      </c>
      <c r="F446" s="9">
        <v>65</v>
      </c>
      <c r="G446" s="9">
        <v>206</v>
      </c>
      <c r="H446" s="9">
        <v>16</v>
      </c>
    </row>
    <row r="447" spans="1:8" x14ac:dyDescent="0.25">
      <c r="A447" t="s">
        <v>799</v>
      </c>
      <c r="B447" s="9">
        <v>946</v>
      </c>
      <c r="C447" s="9">
        <v>5.7</v>
      </c>
      <c r="D447" s="9">
        <v>40</v>
      </c>
      <c r="F447" s="9">
        <v>7</v>
      </c>
      <c r="H447" s="9">
        <v>20</v>
      </c>
    </row>
    <row r="448" spans="1:8" x14ac:dyDescent="0.25">
      <c r="A448" t="s">
        <v>800</v>
      </c>
      <c r="B448" s="9">
        <v>1600</v>
      </c>
      <c r="C448" s="9">
        <v>3.9</v>
      </c>
      <c r="D448" s="9">
        <v>24</v>
      </c>
      <c r="E448" s="9">
        <v>5.2999999999999999E-2</v>
      </c>
      <c r="F448" s="9">
        <v>7</v>
      </c>
      <c r="G448" s="9">
        <v>70</v>
      </c>
      <c r="H448" s="9">
        <v>2300</v>
      </c>
    </row>
    <row r="449" spans="1:8" x14ac:dyDescent="0.25">
      <c r="A449" t="s">
        <v>801</v>
      </c>
      <c r="B449" s="9">
        <v>397</v>
      </c>
      <c r="C449" s="9">
        <v>2.6</v>
      </c>
      <c r="D449" s="9">
        <v>12</v>
      </c>
      <c r="E449" s="9">
        <v>6.2E-2</v>
      </c>
      <c r="F449" s="9">
        <v>13</v>
      </c>
      <c r="G449" s="9">
        <v>108</v>
      </c>
      <c r="H449" s="9">
        <v>1200</v>
      </c>
    </row>
    <row r="450" spans="1:8" x14ac:dyDescent="0.25">
      <c r="A450" t="s">
        <v>802</v>
      </c>
      <c r="C450" s="9">
        <v>100</v>
      </c>
      <c r="D450" s="9">
        <v>100</v>
      </c>
      <c r="F450" s="9">
        <v>56</v>
      </c>
      <c r="G450" s="9">
        <v>7</v>
      </c>
    </row>
    <row r="451" spans="1:8" x14ac:dyDescent="0.25">
      <c r="A451" t="s">
        <v>803</v>
      </c>
      <c r="B451" s="9">
        <v>429</v>
      </c>
      <c r="C451" s="9">
        <v>6.3</v>
      </c>
      <c r="D451" s="9">
        <v>12</v>
      </c>
      <c r="E451" s="9">
        <v>1.7000000000000001E-2</v>
      </c>
      <c r="F451" s="9">
        <v>11</v>
      </c>
      <c r="G451" s="9">
        <v>139</v>
      </c>
      <c r="H451" s="9">
        <v>1450</v>
      </c>
    </row>
    <row r="452" spans="1:8" x14ac:dyDescent="0.25">
      <c r="A452" t="s">
        <v>804</v>
      </c>
      <c r="B452" s="9">
        <v>458</v>
      </c>
      <c r="C452" s="9">
        <v>52.8</v>
      </c>
      <c r="D452" s="9">
        <v>29.9</v>
      </c>
      <c r="E452" s="9">
        <v>22</v>
      </c>
      <c r="F452" s="9">
        <v>183</v>
      </c>
      <c r="G452" s="9">
        <v>1.6</v>
      </c>
      <c r="H452" s="9">
        <v>1843</v>
      </c>
    </row>
    <row r="453" spans="1:8" x14ac:dyDescent="0.25">
      <c r="A453" t="s">
        <v>805</v>
      </c>
      <c r="B453" s="9">
        <v>2350</v>
      </c>
      <c r="C453" s="9">
        <v>42</v>
      </c>
      <c r="F453" s="9">
        <v>120</v>
      </c>
      <c r="G453" s="9">
        <v>90</v>
      </c>
      <c r="H453" s="9">
        <v>1200</v>
      </c>
    </row>
    <row r="454" spans="1:8" x14ac:dyDescent="0.25">
      <c r="A454" t="s">
        <v>806</v>
      </c>
      <c r="B454" s="9">
        <v>245</v>
      </c>
      <c r="C454" s="9">
        <v>30.2</v>
      </c>
      <c r="D454" s="9">
        <v>2</v>
      </c>
      <c r="E454" s="9">
        <v>90.4</v>
      </c>
      <c r="F454" s="9">
        <v>2.6</v>
      </c>
      <c r="G454" s="9">
        <v>30.1</v>
      </c>
      <c r="H454" s="9">
        <v>39800</v>
      </c>
    </row>
    <row r="455" spans="1:8" x14ac:dyDescent="0.25">
      <c r="A455" t="s">
        <v>807</v>
      </c>
      <c r="B455" s="9">
        <v>3900</v>
      </c>
      <c r="C455" s="9">
        <v>3.4</v>
      </c>
      <c r="D455" s="9">
        <v>10.6</v>
      </c>
      <c r="E455" s="9">
        <v>29.2</v>
      </c>
      <c r="F455" s="9">
        <v>57</v>
      </c>
      <c r="G455" s="9">
        <v>348</v>
      </c>
      <c r="H455" s="9">
        <v>29</v>
      </c>
    </row>
    <row r="456" spans="1:8" x14ac:dyDescent="0.25">
      <c r="A456" t="s">
        <v>808</v>
      </c>
      <c r="B456" s="9">
        <v>698</v>
      </c>
      <c r="C456" s="9">
        <v>17</v>
      </c>
      <c r="D456" s="9">
        <v>46</v>
      </c>
      <c r="E456" s="9">
        <v>6.2</v>
      </c>
      <c r="H456" s="9">
        <v>1630000</v>
      </c>
    </row>
    <row r="457" spans="1:8" x14ac:dyDescent="0.25">
      <c r="A457" t="s">
        <v>809</v>
      </c>
      <c r="B457" s="9">
        <v>1150</v>
      </c>
      <c r="C457" s="9">
        <v>100</v>
      </c>
      <c r="D457" s="9">
        <v>95.6</v>
      </c>
      <c r="E457" s="9">
        <v>97.7</v>
      </c>
      <c r="F457" s="9">
        <v>78</v>
      </c>
      <c r="G457" s="9">
        <v>53</v>
      </c>
      <c r="H457" s="9">
        <v>1300</v>
      </c>
    </row>
    <row r="458" spans="1:8" x14ac:dyDescent="0.25">
      <c r="A458" t="s">
        <v>810</v>
      </c>
      <c r="B458" s="9">
        <v>5000</v>
      </c>
      <c r="C458" s="9">
        <v>4.3400000000000001E-2</v>
      </c>
      <c r="D458" s="9">
        <v>3.9399999999999998E-2</v>
      </c>
      <c r="E458" s="9">
        <v>1.7000000000000001E-2</v>
      </c>
      <c r="F458" s="9">
        <v>210</v>
      </c>
      <c r="G458" s="9">
        <v>486</v>
      </c>
      <c r="H458" s="9">
        <v>4.3</v>
      </c>
    </row>
    <row r="459" spans="1:8" x14ac:dyDescent="0.25">
      <c r="A459" t="s">
        <v>811</v>
      </c>
      <c r="B459" s="9">
        <v>474</v>
      </c>
      <c r="C459" s="9">
        <v>1.58</v>
      </c>
      <c r="D459" s="9">
        <v>7.4</v>
      </c>
      <c r="F459" s="9">
        <v>1566</v>
      </c>
      <c r="H459" s="9">
        <v>4</v>
      </c>
    </row>
    <row r="460" spans="1:8" x14ac:dyDescent="0.25">
      <c r="A460" t="s">
        <v>812</v>
      </c>
      <c r="B460" s="9">
        <v>3000</v>
      </c>
      <c r="C460" s="9">
        <v>0.753</v>
      </c>
      <c r="F460" s="9">
        <v>38</v>
      </c>
      <c r="G460" s="9">
        <v>4000</v>
      </c>
      <c r="H460" s="9">
        <v>1.1000000000000001</v>
      </c>
    </row>
    <row r="461" spans="1:8" x14ac:dyDescent="0.25">
      <c r="A461" t="s">
        <v>813</v>
      </c>
      <c r="B461" s="9">
        <v>140</v>
      </c>
      <c r="C461" s="9">
        <v>1.4E-2</v>
      </c>
      <c r="H461" s="9">
        <v>3.97</v>
      </c>
    </row>
    <row r="462" spans="1:8" x14ac:dyDescent="0.25">
      <c r="A462" t="s">
        <v>814</v>
      </c>
      <c r="B462" s="9">
        <v>2171</v>
      </c>
      <c r="C462" s="9">
        <v>1.2999999999999999E-2</v>
      </c>
      <c r="D462" s="9">
        <v>0.05</v>
      </c>
      <c r="E462" s="9">
        <v>31.5</v>
      </c>
      <c r="F462" s="9">
        <v>5</v>
      </c>
      <c r="G462" s="9">
        <v>9095</v>
      </c>
      <c r="H462" s="9">
        <v>0.1</v>
      </c>
    </row>
    <row r="463" spans="1:8" x14ac:dyDescent="0.25">
      <c r="A463" t="s">
        <v>815</v>
      </c>
      <c r="B463" s="9">
        <v>25</v>
      </c>
      <c r="C463" s="9">
        <v>4.3999999999999997E-2</v>
      </c>
      <c r="D463" s="9">
        <v>0.24</v>
      </c>
      <c r="F463" s="9">
        <v>18</v>
      </c>
      <c r="G463" s="9">
        <v>30</v>
      </c>
      <c r="H463" s="9">
        <v>52</v>
      </c>
    </row>
    <row r="464" spans="1:8" x14ac:dyDescent="0.25">
      <c r="A464" t="s">
        <v>816</v>
      </c>
      <c r="B464" s="9">
        <v>62</v>
      </c>
      <c r="C464" s="9">
        <v>3.3999999999999998E-3</v>
      </c>
      <c r="D464" s="9">
        <v>0.47</v>
      </c>
      <c r="E464" s="9">
        <v>7.4</v>
      </c>
      <c r="F464" s="9">
        <v>10</v>
      </c>
      <c r="G464" s="9">
        <v>42</v>
      </c>
      <c r="H464" s="9">
        <v>4.5</v>
      </c>
    </row>
    <row r="465" spans="1:8" x14ac:dyDescent="0.25">
      <c r="A465" t="s">
        <v>817</v>
      </c>
      <c r="B465" s="9">
        <v>25</v>
      </c>
      <c r="C465" s="9">
        <v>2.7</v>
      </c>
      <c r="F465" s="9">
        <v>2</v>
      </c>
      <c r="G465" s="9">
        <v>2</v>
      </c>
      <c r="H465" s="9">
        <v>6000</v>
      </c>
    </row>
    <row r="466" spans="1:8" x14ac:dyDescent="0.25">
      <c r="A466" t="s">
        <v>818</v>
      </c>
      <c r="B466" s="9">
        <v>2.2999999999999998</v>
      </c>
      <c r="C466" s="9">
        <v>2.8</v>
      </c>
      <c r="D466" s="9">
        <v>1.8</v>
      </c>
      <c r="F466" s="9">
        <v>5</v>
      </c>
      <c r="G466" s="9">
        <v>2255</v>
      </c>
      <c r="H466" s="9">
        <v>0.3</v>
      </c>
    </row>
    <row r="467" spans="1:8" x14ac:dyDescent="0.25">
      <c r="A467" t="s">
        <v>819</v>
      </c>
      <c r="B467" s="9">
        <v>1050</v>
      </c>
      <c r="C467" s="9">
        <v>97</v>
      </c>
      <c r="D467" s="9">
        <v>5.8000000000000003E-2</v>
      </c>
      <c r="F467" s="9">
        <v>30</v>
      </c>
      <c r="G467" s="9">
        <v>210</v>
      </c>
      <c r="H467" s="9">
        <v>260</v>
      </c>
    </row>
    <row r="468" spans="1:8" x14ac:dyDescent="0.25">
      <c r="A468" t="s">
        <v>820</v>
      </c>
      <c r="B468" s="9">
        <v>218</v>
      </c>
      <c r="C468" s="9">
        <v>21</v>
      </c>
      <c r="D468" s="9">
        <v>1.2</v>
      </c>
      <c r="E468" s="9">
        <v>1.0999999999999999E-2</v>
      </c>
      <c r="F468" s="9">
        <v>1000</v>
      </c>
      <c r="G468" s="9">
        <v>2184750</v>
      </c>
      <c r="H468" s="9">
        <v>718000</v>
      </c>
    </row>
    <row r="469" spans="1:8" x14ac:dyDescent="0.25">
      <c r="A469" t="s">
        <v>821</v>
      </c>
      <c r="B469" s="9">
        <v>39</v>
      </c>
      <c r="C469" s="9">
        <v>3.9E-2</v>
      </c>
      <c r="D469" s="9">
        <v>1.2999999999999999E-2</v>
      </c>
      <c r="E469" s="9">
        <v>3.5999999999999997E-2</v>
      </c>
      <c r="F469" s="9">
        <v>30</v>
      </c>
      <c r="G469" s="9">
        <v>1345</v>
      </c>
      <c r="H469" s="9">
        <v>25</v>
      </c>
    </row>
    <row r="470" spans="1:8" x14ac:dyDescent="0.25">
      <c r="A470" t="s">
        <v>822</v>
      </c>
      <c r="B470" s="9">
        <v>300</v>
      </c>
      <c r="C470" s="9">
        <v>7.0000000000000007E-2</v>
      </c>
      <c r="D470" s="9">
        <v>0.26</v>
      </c>
      <c r="E470" s="9">
        <v>0.09</v>
      </c>
      <c r="F470" s="9">
        <v>21</v>
      </c>
      <c r="G470" s="9">
        <v>14791</v>
      </c>
      <c r="H470" s="9">
        <v>0.38</v>
      </c>
    </row>
    <row r="471" spans="1:8" x14ac:dyDescent="0.25">
      <c r="A471" t="s">
        <v>823</v>
      </c>
    </row>
    <row r="472" spans="1:8" x14ac:dyDescent="0.25">
      <c r="A472" t="s">
        <v>824</v>
      </c>
      <c r="B472" s="9">
        <v>5000</v>
      </c>
      <c r="C472" s="9">
        <v>0.36</v>
      </c>
      <c r="D472" s="9">
        <v>14</v>
      </c>
      <c r="E472" s="9">
        <v>0.02</v>
      </c>
      <c r="F472" s="9">
        <v>39</v>
      </c>
      <c r="H472" s="9">
        <v>1.4</v>
      </c>
    </row>
    <row r="473" spans="1:8" x14ac:dyDescent="0.25">
      <c r="A473" t="s">
        <v>825</v>
      </c>
      <c r="B473" s="9">
        <v>2000</v>
      </c>
      <c r="C473" s="9">
        <v>4.3</v>
      </c>
      <c r="D473" s="9">
        <v>5.7</v>
      </c>
      <c r="E473" s="9">
        <v>2.7000000000000001E-3</v>
      </c>
      <c r="F473" s="9">
        <v>75.5</v>
      </c>
      <c r="G473" s="9">
        <v>1067</v>
      </c>
      <c r="H473" s="9">
        <v>35.6</v>
      </c>
    </row>
    <row r="474" spans="1:8" x14ac:dyDescent="0.25">
      <c r="A474" t="s">
        <v>826</v>
      </c>
      <c r="B474" s="9">
        <v>2500</v>
      </c>
      <c r="C474" s="9">
        <v>35</v>
      </c>
      <c r="D474" s="9">
        <v>31</v>
      </c>
      <c r="E474" s="9">
        <v>71.2</v>
      </c>
      <c r="F474" s="9">
        <v>3.5</v>
      </c>
      <c r="G474" s="9">
        <v>76.400000000000006</v>
      </c>
    </row>
    <row r="475" spans="1:8" x14ac:dyDescent="0.25">
      <c r="A475" t="s">
        <v>827</v>
      </c>
      <c r="F475" s="9">
        <v>1</v>
      </c>
      <c r="G475" s="9">
        <v>15</v>
      </c>
    </row>
    <row r="476" spans="1:8" x14ac:dyDescent="0.25">
      <c r="A476" t="s">
        <v>828</v>
      </c>
      <c r="B476" s="9">
        <v>7</v>
      </c>
      <c r="C476" s="9">
        <v>7.0000000000000007E-2</v>
      </c>
      <c r="D476" s="9">
        <v>5.7</v>
      </c>
      <c r="E476" s="9">
        <v>6</v>
      </c>
      <c r="F476" s="9">
        <v>8.5</v>
      </c>
      <c r="G476" s="9">
        <v>300</v>
      </c>
      <c r="H476" s="9">
        <v>130</v>
      </c>
    </row>
    <row r="477" spans="1:8" x14ac:dyDescent="0.25">
      <c r="A477" t="s">
        <v>829</v>
      </c>
      <c r="B477" s="9">
        <v>4510</v>
      </c>
      <c r="C477" s="9">
        <v>2.2000000000000002</v>
      </c>
      <c r="D477" s="9">
        <v>3.34</v>
      </c>
      <c r="E477" s="9">
        <v>17.899999999999999</v>
      </c>
      <c r="F477" s="9">
        <v>41</v>
      </c>
      <c r="G477" s="9">
        <v>25200</v>
      </c>
      <c r="H477" s="9">
        <v>100</v>
      </c>
    </row>
    <row r="478" spans="1:8" x14ac:dyDescent="0.25">
      <c r="A478" t="s">
        <v>830</v>
      </c>
      <c r="B478" s="9">
        <v>2465</v>
      </c>
      <c r="C478" s="9">
        <v>1.23</v>
      </c>
      <c r="D478" s="9">
        <v>1.48</v>
      </c>
      <c r="E478" s="9">
        <v>1.1000000000000001</v>
      </c>
      <c r="F478" s="9">
        <v>41</v>
      </c>
      <c r="G478" s="9">
        <v>25200</v>
      </c>
      <c r="H478" s="9">
        <v>520</v>
      </c>
    </row>
    <row r="479" spans="1:8" x14ac:dyDescent="0.25">
      <c r="A479" t="s">
        <v>831</v>
      </c>
      <c r="B479" s="9">
        <v>851</v>
      </c>
      <c r="C479" s="9">
        <v>0.56999999999999995</v>
      </c>
      <c r="D479" s="9">
        <v>1.7999999999999999E-2</v>
      </c>
      <c r="E479" s="9">
        <v>1.2999999999999999E-2</v>
      </c>
      <c r="F479" s="9">
        <v>4.5999999999999996</v>
      </c>
      <c r="G479" s="9">
        <v>4236500</v>
      </c>
      <c r="H479" s="9">
        <v>930</v>
      </c>
    </row>
    <row r="480" spans="1:8" x14ac:dyDescent="0.25">
      <c r="A480" t="s">
        <v>832</v>
      </c>
      <c r="B480" s="9">
        <v>38</v>
      </c>
      <c r="C480" s="9">
        <v>49</v>
      </c>
      <c r="D480" s="9">
        <v>0.9</v>
      </c>
      <c r="E480" s="9">
        <v>0.56000000000000005</v>
      </c>
      <c r="F480" s="9">
        <v>50</v>
      </c>
      <c r="G480" s="9">
        <v>11500</v>
      </c>
      <c r="H480" s="9">
        <v>0.32</v>
      </c>
    </row>
    <row r="481" spans="1:8" x14ac:dyDescent="0.25">
      <c r="A481" t="s">
        <v>833</v>
      </c>
      <c r="B481" s="9">
        <v>18</v>
      </c>
      <c r="C481" s="9">
        <v>0.01</v>
      </c>
      <c r="D481" s="9">
        <v>0.76</v>
      </c>
      <c r="H481" s="9">
        <v>0.48</v>
      </c>
    </row>
    <row r="482" spans="1:8" x14ac:dyDescent="0.25">
      <c r="A482" t="s">
        <v>834</v>
      </c>
      <c r="B482" s="9">
        <v>51</v>
      </c>
      <c r="C482" s="9">
        <v>78</v>
      </c>
      <c r="D482" s="9">
        <v>32.5</v>
      </c>
      <c r="E482" s="9">
        <v>50</v>
      </c>
      <c r="F482" s="9">
        <v>5</v>
      </c>
      <c r="G482" s="9">
        <v>85</v>
      </c>
      <c r="H482" s="9">
        <v>100000</v>
      </c>
    </row>
    <row r="483" spans="1:8" x14ac:dyDescent="0.25">
      <c r="A483" t="s">
        <v>835</v>
      </c>
      <c r="B483" s="9">
        <v>3</v>
      </c>
      <c r="C483" s="9">
        <v>0.5</v>
      </c>
      <c r="D483" s="9">
        <v>4.2</v>
      </c>
      <c r="F483" s="9">
        <v>4300</v>
      </c>
      <c r="G483" s="9">
        <v>10000</v>
      </c>
      <c r="H483" s="9">
        <v>0.24</v>
      </c>
    </row>
    <row r="484" spans="1:8" x14ac:dyDescent="0.25">
      <c r="A484" t="s">
        <v>836</v>
      </c>
      <c r="B484" s="9">
        <v>3160</v>
      </c>
      <c r="C484" s="9">
        <v>2.2000000000000002</v>
      </c>
      <c r="D484" s="9">
        <v>8.69</v>
      </c>
      <c r="E484" s="9">
        <v>2.2999999999999998</v>
      </c>
      <c r="F484" s="9">
        <v>354</v>
      </c>
      <c r="G484" s="9">
        <v>1802</v>
      </c>
      <c r="H484" s="9">
        <v>6.6</v>
      </c>
    </row>
    <row r="485" spans="1:8" x14ac:dyDescent="0.25">
      <c r="A485" t="s">
        <v>72</v>
      </c>
      <c r="B485" s="9">
        <v>916</v>
      </c>
      <c r="C485" s="9">
        <v>14</v>
      </c>
      <c r="D485" s="9">
        <v>14</v>
      </c>
      <c r="E485" s="9">
        <v>5.46</v>
      </c>
      <c r="F485" s="9">
        <v>6</v>
      </c>
      <c r="G485" s="9">
        <v>300</v>
      </c>
      <c r="H485" s="9">
        <v>370</v>
      </c>
    </row>
    <row r="486" spans="1:8" x14ac:dyDescent="0.25">
      <c r="A486" t="s">
        <v>837</v>
      </c>
      <c r="B486" s="9">
        <v>7.9</v>
      </c>
      <c r="C486" s="9">
        <v>1E-4</v>
      </c>
      <c r="D486" s="9">
        <v>8.9999999999999998E-4</v>
      </c>
      <c r="E486" s="9">
        <v>6.4999999999999997E-3</v>
      </c>
      <c r="F486" s="9">
        <v>44</v>
      </c>
      <c r="G486" s="9">
        <v>5300</v>
      </c>
      <c r="H486" s="9">
        <v>1E-3</v>
      </c>
    </row>
    <row r="487" spans="1:8" x14ac:dyDescent="0.25">
      <c r="A487" t="s">
        <v>838</v>
      </c>
      <c r="F487" s="9">
        <v>25</v>
      </c>
    </row>
    <row r="488" spans="1:8" x14ac:dyDescent="0.25">
      <c r="A488" t="s">
        <v>839</v>
      </c>
      <c r="B488" s="9">
        <v>5000</v>
      </c>
      <c r="C488" s="9">
        <v>0.10199999999999999</v>
      </c>
      <c r="D488" s="9">
        <v>0.36499999999999999</v>
      </c>
      <c r="E488" s="9">
        <v>8.9999999999999993E-3</v>
      </c>
      <c r="H488" s="9">
        <v>4.8</v>
      </c>
    </row>
    <row r="489" spans="1:8" x14ac:dyDescent="0.25">
      <c r="A489" t="s">
        <v>840</v>
      </c>
      <c r="B489" s="9">
        <v>10000</v>
      </c>
      <c r="C489" s="9">
        <v>0.13600000000000001</v>
      </c>
      <c r="D489" s="9">
        <v>0.06</v>
      </c>
      <c r="E489" s="9">
        <v>2.5000000000000001E-2</v>
      </c>
      <c r="F489" s="9">
        <v>45</v>
      </c>
      <c r="G489" s="9">
        <v>6250</v>
      </c>
      <c r="H489" s="9">
        <v>0.3</v>
      </c>
    </row>
    <row r="490" spans="1:8" x14ac:dyDescent="0.25">
      <c r="A490" t="s">
        <v>841</v>
      </c>
      <c r="F490" s="9">
        <v>132</v>
      </c>
      <c r="G490" s="9">
        <v>9</v>
      </c>
    </row>
    <row r="491" spans="1:8" x14ac:dyDescent="0.25">
      <c r="A491" t="s">
        <v>842</v>
      </c>
      <c r="B491" s="9">
        <v>119</v>
      </c>
      <c r="H491" s="9">
        <v>600000</v>
      </c>
    </row>
    <row r="492" spans="1:8" x14ac:dyDescent="0.25">
      <c r="A492" t="s">
        <v>843</v>
      </c>
    </row>
    <row r="493" spans="1:8" x14ac:dyDescent="0.25">
      <c r="A493" t="s">
        <v>844</v>
      </c>
      <c r="B493" s="9">
        <v>682</v>
      </c>
      <c r="C493" s="9">
        <v>357</v>
      </c>
      <c r="D493" s="9">
        <v>0.17</v>
      </c>
      <c r="H493" s="9">
        <v>15600</v>
      </c>
    </row>
    <row r="494" spans="1:8" x14ac:dyDescent="0.25">
      <c r="A494" t="s">
        <v>845</v>
      </c>
      <c r="B494" s="9">
        <v>1564</v>
      </c>
      <c r="C494" s="9">
        <v>100</v>
      </c>
      <c r="D494" s="9">
        <v>31.7</v>
      </c>
      <c r="E494" s="9">
        <v>20.9</v>
      </c>
      <c r="F494" s="9">
        <v>16</v>
      </c>
      <c r="G494" s="9">
        <v>2540</v>
      </c>
      <c r="H494" s="9">
        <v>1000000</v>
      </c>
    </row>
    <row r="495" spans="1:8" x14ac:dyDescent="0.25">
      <c r="A495" t="s">
        <v>846</v>
      </c>
      <c r="B495" s="9">
        <v>200</v>
      </c>
      <c r="C495" s="9">
        <v>3.4</v>
      </c>
      <c r="D495" s="9">
        <v>0.22</v>
      </c>
      <c r="F495" s="9">
        <v>37</v>
      </c>
      <c r="G495" s="9">
        <v>52</v>
      </c>
      <c r="H495" s="9">
        <v>1900</v>
      </c>
    </row>
    <row r="496" spans="1:8" x14ac:dyDescent="0.25">
      <c r="A496" t="s">
        <v>847</v>
      </c>
    </row>
    <row r="497" spans="1:8" x14ac:dyDescent="0.25">
      <c r="A497" t="s">
        <v>848</v>
      </c>
      <c r="B497" s="9">
        <v>150</v>
      </c>
    </row>
    <row r="498" spans="1:8" x14ac:dyDescent="0.25">
      <c r="A498" t="s">
        <v>849</v>
      </c>
      <c r="B498" s="9">
        <v>208</v>
      </c>
      <c r="C498" s="9">
        <v>0.5</v>
      </c>
      <c r="D498" s="9">
        <v>5.5999999999999999E-5</v>
      </c>
      <c r="F498" s="9">
        <v>90</v>
      </c>
      <c r="G498" s="9">
        <v>10000</v>
      </c>
      <c r="H498" s="9">
        <v>2</v>
      </c>
    </row>
    <row r="499" spans="1:8" x14ac:dyDescent="0.25">
      <c r="A499" t="s">
        <v>850</v>
      </c>
      <c r="B499" s="9">
        <v>6340</v>
      </c>
      <c r="C499" s="9">
        <v>66</v>
      </c>
      <c r="D499" s="9">
        <v>53</v>
      </c>
      <c r="E499" s="9">
        <v>50</v>
      </c>
      <c r="F499" s="9">
        <v>77</v>
      </c>
      <c r="G499" s="9">
        <v>113</v>
      </c>
      <c r="H499" s="9">
        <v>150</v>
      </c>
    </row>
    <row r="500" spans="1:8" x14ac:dyDescent="0.25">
      <c r="A500" t="s">
        <v>851</v>
      </c>
      <c r="B500" s="9">
        <v>5000</v>
      </c>
      <c r="C500" s="9">
        <v>11</v>
      </c>
      <c r="D500" s="9">
        <v>14</v>
      </c>
      <c r="E500" s="9">
        <v>3.9</v>
      </c>
      <c r="F500" s="9">
        <v>70</v>
      </c>
      <c r="G500" s="9">
        <v>147</v>
      </c>
      <c r="H500" s="9">
        <v>50</v>
      </c>
    </row>
    <row r="501" spans="1:8" x14ac:dyDescent="0.25">
      <c r="A501" t="s">
        <v>852</v>
      </c>
      <c r="B501" s="9">
        <v>32.9</v>
      </c>
      <c r="C501" s="9">
        <v>0.32</v>
      </c>
      <c r="D501" s="9">
        <v>0.2</v>
      </c>
      <c r="E501" s="9">
        <v>28.3</v>
      </c>
      <c r="F501" s="9">
        <v>17</v>
      </c>
      <c r="G501" s="9">
        <v>110</v>
      </c>
      <c r="H501" s="9">
        <v>1300</v>
      </c>
    </row>
    <row r="502" spans="1:8" x14ac:dyDescent="0.25">
      <c r="A502" t="s">
        <v>853</v>
      </c>
      <c r="B502" s="9">
        <v>1920</v>
      </c>
      <c r="C502" s="9">
        <v>18</v>
      </c>
      <c r="D502" s="9">
        <v>2</v>
      </c>
      <c r="H502" s="9">
        <v>17.5</v>
      </c>
    </row>
    <row r="503" spans="1:8" x14ac:dyDescent="0.25">
      <c r="A503" t="s">
        <v>854</v>
      </c>
      <c r="B503" s="9">
        <v>3270</v>
      </c>
      <c r="C503" s="9">
        <v>80</v>
      </c>
      <c r="D503" s="9">
        <v>307</v>
      </c>
      <c r="E503" s="9">
        <v>0.19</v>
      </c>
      <c r="F503" s="9">
        <v>18</v>
      </c>
      <c r="G503" s="9">
        <v>134</v>
      </c>
      <c r="H503" s="9">
        <v>5000</v>
      </c>
    </row>
    <row r="504" spans="1:8" x14ac:dyDescent="0.25">
      <c r="A504" t="s">
        <v>855</v>
      </c>
      <c r="B504" s="9">
        <v>56</v>
      </c>
      <c r="C504" s="9">
        <v>42</v>
      </c>
      <c r="D504" s="9">
        <v>12</v>
      </c>
      <c r="E504" s="9">
        <v>23</v>
      </c>
      <c r="F504" s="9">
        <v>101</v>
      </c>
      <c r="G504" s="9">
        <v>129</v>
      </c>
    </row>
    <row r="505" spans="1:8" x14ac:dyDescent="0.25">
      <c r="A505" t="s">
        <v>856</v>
      </c>
      <c r="B505" s="9">
        <v>240</v>
      </c>
    </row>
    <row r="506" spans="1:8" x14ac:dyDescent="0.25">
      <c r="A506" t="s">
        <v>857</v>
      </c>
      <c r="B506" s="9">
        <v>1832</v>
      </c>
      <c r="C506" s="9">
        <v>490</v>
      </c>
      <c r="D506" s="9">
        <v>21.6</v>
      </c>
      <c r="E506" s="9">
        <v>93.8</v>
      </c>
      <c r="F506" s="9">
        <v>1</v>
      </c>
      <c r="G506" s="9">
        <v>70</v>
      </c>
      <c r="H506" s="9">
        <v>20000</v>
      </c>
    </row>
    <row r="507" spans="1:8" x14ac:dyDescent="0.25">
      <c r="A507" t="s">
        <v>857</v>
      </c>
      <c r="B507" s="9">
        <v>1832</v>
      </c>
      <c r="C507" s="9">
        <v>502</v>
      </c>
      <c r="D507" s="9">
        <v>26.9</v>
      </c>
      <c r="E507" s="9">
        <v>23</v>
      </c>
      <c r="F507" s="9">
        <v>4</v>
      </c>
      <c r="G507" s="9">
        <v>11.37</v>
      </c>
      <c r="H507" s="9">
        <v>20000</v>
      </c>
    </row>
    <row r="508" spans="1:8" x14ac:dyDescent="0.25">
      <c r="A508" t="s">
        <v>858</v>
      </c>
      <c r="C508" s="9">
        <v>122</v>
      </c>
      <c r="D508" s="9">
        <v>985</v>
      </c>
      <c r="E508" s="9">
        <v>119</v>
      </c>
      <c r="F508" s="9">
        <v>6.2</v>
      </c>
    </row>
    <row r="509" spans="1:8" x14ac:dyDescent="0.25">
      <c r="A509" t="s">
        <v>859</v>
      </c>
      <c r="B509" s="9">
        <v>2000</v>
      </c>
      <c r="C509" s="9">
        <v>2.7000000000000001E-3</v>
      </c>
      <c r="D509" s="9">
        <v>1.1999999999999999E-3</v>
      </c>
      <c r="E509" s="9">
        <v>0.15</v>
      </c>
      <c r="F509" s="9">
        <v>11</v>
      </c>
      <c r="G509" s="9">
        <v>9025</v>
      </c>
      <c r="H509" s="9">
        <v>2.2499999999999999E-2</v>
      </c>
    </row>
    <row r="510" spans="1:8" x14ac:dyDescent="0.25">
      <c r="A510" t="s">
        <v>860</v>
      </c>
      <c r="B510" s="9">
        <v>5000</v>
      </c>
      <c r="C510" s="9">
        <v>20</v>
      </c>
      <c r="D510" s="9">
        <v>40</v>
      </c>
      <c r="E510" s="9">
        <v>10</v>
      </c>
      <c r="F510" s="9">
        <v>19</v>
      </c>
      <c r="G510" s="9">
        <v>83230</v>
      </c>
      <c r="H510" s="9">
        <v>7.0000000000000007E-2</v>
      </c>
    </row>
    <row r="511" spans="1:8" x14ac:dyDescent="0.25">
      <c r="A511" t="s">
        <v>861</v>
      </c>
      <c r="B511" s="9">
        <v>945</v>
      </c>
      <c r="C511" s="9">
        <v>2.4</v>
      </c>
      <c r="D511" s="9">
        <v>3.1</v>
      </c>
      <c r="E511" s="9">
        <v>0.3</v>
      </c>
      <c r="F511" s="9">
        <v>20</v>
      </c>
      <c r="G511" s="9">
        <v>289</v>
      </c>
      <c r="H511" s="9">
        <v>117.1</v>
      </c>
    </row>
    <row r="512" spans="1:8" x14ac:dyDescent="0.25">
      <c r="A512" t="s">
        <v>862</v>
      </c>
      <c r="C512" s="55">
        <v>100</v>
      </c>
      <c r="D512" s="55">
        <v>350</v>
      </c>
      <c r="E512" s="55">
        <v>27</v>
      </c>
      <c r="F512" s="55">
        <v>21.6</v>
      </c>
      <c r="G512" s="55">
        <v>18</v>
      </c>
    </row>
    <row r="513" spans="1:8" x14ac:dyDescent="0.25">
      <c r="A513" t="s">
        <v>863</v>
      </c>
      <c r="B513" s="9">
        <v>1800</v>
      </c>
      <c r="C513" s="9">
        <v>0.1</v>
      </c>
      <c r="D513" s="9">
        <v>4.0000000000000001E-3</v>
      </c>
      <c r="E513" s="9">
        <v>2.9</v>
      </c>
      <c r="F513" s="9">
        <v>12.5</v>
      </c>
      <c r="G513" s="9">
        <v>70</v>
      </c>
      <c r="H513" s="9">
        <v>40</v>
      </c>
    </row>
    <row r="514" spans="1:8" x14ac:dyDescent="0.25">
      <c r="A514" t="s">
        <v>864</v>
      </c>
      <c r="B514" s="9">
        <v>2500</v>
      </c>
      <c r="F514" s="9">
        <v>17</v>
      </c>
      <c r="G514" s="9">
        <v>142</v>
      </c>
      <c r="H514" s="9">
        <v>570</v>
      </c>
    </row>
    <row r="515" spans="1:8" x14ac:dyDescent="0.25">
      <c r="A515" t="s">
        <v>865</v>
      </c>
      <c r="B515" s="9">
        <v>2600</v>
      </c>
      <c r="C515" s="9">
        <v>67.099999999999994</v>
      </c>
      <c r="D515" s="9">
        <v>50</v>
      </c>
      <c r="G515" s="9">
        <v>98</v>
      </c>
      <c r="H515" s="9">
        <v>1000000</v>
      </c>
    </row>
    <row r="516" spans="1:8" x14ac:dyDescent="0.25">
      <c r="A516" t="s">
        <v>866</v>
      </c>
      <c r="B516" s="9">
        <v>5000</v>
      </c>
      <c r="C516" s="9">
        <v>1.0999999999999999E-2</v>
      </c>
      <c r="D516" s="9">
        <v>1.2E-2</v>
      </c>
      <c r="E516" s="9">
        <v>2.1999999999999999E-2</v>
      </c>
      <c r="F516" s="9">
        <v>6</v>
      </c>
      <c r="G516" s="9">
        <v>3740</v>
      </c>
      <c r="H516" s="9">
        <v>0.11</v>
      </c>
    </row>
    <row r="517" spans="1:8" x14ac:dyDescent="0.25">
      <c r="A517" t="s">
        <v>867</v>
      </c>
      <c r="B517" s="9">
        <v>5000</v>
      </c>
      <c r="C517" s="9">
        <v>59.2</v>
      </c>
      <c r="D517" s="9">
        <v>100</v>
      </c>
      <c r="H517" s="9">
        <v>1.2E-2</v>
      </c>
    </row>
    <row r="518" spans="1:8" x14ac:dyDescent="0.25">
      <c r="A518" t="s">
        <v>868</v>
      </c>
      <c r="B518" s="9">
        <v>2028</v>
      </c>
      <c r="C518" s="9">
        <v>0.74</v>
      </c>
      <c r="D518" s="9">
        <v>0.19</v>
      </c>
      <c r="E518" s="9">
        <v>3.84</v>
      </c>
      <c r="F518" s="9">
        <v>8.5</v>
      </c>
      <c r="G518" s="9">
        <v>388</v>
      </c>
      <c r="H518" s="9">
        <v>7.8</v>
      </c>
    </row>
    <row r="519" spans="1:8" x14ac:dyDescent="0.25">
      <c r="A519" t="s">
        <v>869</v>
      </c>
      <c r="B519" s="9">
        <v>6</v>
      </c>
      <c r="C519" s="9">
        <v>8.9999999999999993E-3</v>
      </c>
      <c r="D519" s="9">
        <v>1.9E-3</v>
      </c>
      <c r="E519" s="9">
        <v>3.8</v>
      </c>
      <c r="F519" s="9">
        <v>1</v>
      </c>
      <c r="G519" s="9">
        <v>754</v>
      </c>
      <c r="H519" s="9">
        <v>345</v>
      </c>
    </row>
    <row r="520" spans="1:8" x14ac:dyDescent="0.25">
      <c r="A520" t="s">
        <v>870</v>
      </c>
      <c r="D520" s="9">
        <v>3.5000000000000001E-3</v>
      </c>
      <c r="F520" s="9">
        <v>38</v>
      </c>
      <c r="G520" s="9">
        <v>71</v>
      </c>
    </row>
    <row r="521" spans="1:8" x14ac:dyDescent="0.25">
      <c r="A521" t="s">
        <v>871</v>
      </c>
      <c r="C521" s="9">
        <v>100</v>
      </c>
      <c r="D521" s="9">
        <v>1.4999999999999999E-2</v>
      </c>
      <c r="F521" s="9">
        <v>53</v>
      </c>
      <c r="G521" s="9">
        <v>66</v>
      </c>
    </row>
    <row r="522" spans="1:8" x14ac:dyDescent="0.25">
      <c r="A522" t="s">
        <v>872</v>
      </c>
      <c r="B522" s="9">
        <v>2500</v>
      </c>
      <c r="C522" s="9">
        <v>4.0999999999999996</v>
      </c>
      <c r="D522" s="9">
        <v>5.0999999999999996</v>
      </c>
      <c r="E522" s="9">
        <v>5.0999999999999996</v>
      </c>
      <c r="F522" s="9">
        <v>250</v>
      </c>
      <c r="G522" s="9">
        <v>748</v>
      </c>
      <c r="H522" s="9">
        <v>13.7</v>
      </c>
    </row>
    <row r="523" spans="1:8" x14ac:dyDescent="0.25">
      <c r="A523" t="s">
        <v>873</v>
      </c>
      <c r="B523" s="9">
        <v>134</v>
      </c>
      <c r="C523" s="9">
        <v>3.8E-3</v>
      </c>
      <c r="D523" s="9">
        <v>4.1000000000000003E-3</v>
      </c>
      <c r="E523" s="9">
        <v>49</v>
      </c>
      <c r="F523" s="9">
        <v>45</v>
      </c>
      <c r="G523" s="9">
        <v>16702</v>
      </c>
      <c r="H523" s="9">
        <v>0.10199999999999999</v>
      </c>
    </row>
    <row r="524" spans="1:8" x14ac:dyDescent="0.25">
      <c r="A524" t="s">
        <v>874</v>
      </c>
      <c r="B524" s="9">
        <v>2000</v>
      </c>
      <c r="C524" s="9">
        <v>1.5</v>
      </c>
      <c r="D524" s="9">
        <v>2.2000000000000002</v>
      </c>
      <c r="E524" s="9">
        <v>0.66</v>
      </c>
      <c r="F524" s="9">
        <v>60</v>
      </c>
      <c r="G524" s="9">
        <v>4424</v>
      </c>
      <c r="H524" s="9">
        <v>3.6</v>
      </c>
    </row>
    <row r="525" spans="1:8" x14ac:dyDescent="0.25">
      <c r="A525" t="s">
        <v>1385</v>
      </c>
      <c r="B525" s="9">
        <v>3000</v>
      </c>
      <c r="C525" s="9">
        <v>1.1000000000000001E-3</v>
      </c>
      <c r="D525" s="9">
        <v>4.8000000000000001E-2</v>
      </c>
      <c r="E525" s="9">
        <v>5.0000000000000001E-4</v>
      </c>
      <c r="F525" s="9">
        <v>365</v>
      </c>
      <c r="G525" s="9">
        <v>183550</v>
      </c>
      <c r="H525" s="9">
        <v>1.4999999999999999E-2</v>
      </c>
    </row>
    <row r="526" spans="1:8" x14ac:dyDescent="0.25">
      <c r="A526" t="s">
        <v>875</v>
      </c>
      <c r="B526" s="9">
        <v>5000</v>
      </c>
      <c r="C526" s="9">
        <v>0.08</v>
      </c>
      <c r="D526" s="9">
        <v>1.8</v>
      </c>
      <c r="F526" s="9">
        <v>2.4</v>
      </c>
      <c r="H526" s="9">
        <v>0.9</v>
      </c>
    </row>
    <row r="527" spans="1:8" x14ac:dyDescent="0.25">
      <c r="A527" t="s">
        <v>876</v>
      </c>
      <c r="B527" s="9">
        <v>5000</v>
      </c>
      <c r="C527" s="9">
        <v>0.6</v>
      </c>
      <c r="D527" s="9">
        <v>2.2000000000000002</v>
      </c>
      <c r="E527" s="9">
        <v>20.9</v>
      </c>
      <c r="F527" s="9">
        <v>26</v>
      </c>
      <c r="H527" s="9">
        <v>2.5</v>
      </c>
    </row>
    <row r="528" spans="1:8" x14ac:dyDescent="0.25">
      <c r="A528" t="s">
        <v>877</v>
      </c>
      <c r="B528" s="9">
        <v>12900</v>
      </c>
      <c r="C528" s="9">
        <v>11</v>
      </c>
      <c r="F528" s="9">
        <v>42</v>
      </c>
      <c r="G528" s="9">
        <v>300</v>
      </c>
      <c r="H528" s="9">
        <v>100</v>
      </c>
    </row>
    <row r="529" spans="1:8" x14ac:dyDescent="0.25">
      <c r="A529" t="s">
        <v>878</v>
      </c>
      <c r="B529" s="9">
        <v>5000</v>
      </c>
      <c r="C529" s="9">
        <v>1.34</v>
      </c>
      <c r="D529" s="9">
        <v>18.8</v>
      </c>
      <c r="E529" s="9">
        <v>8.81</v>
      </c>
      <c r="F529" s="9">
        <v>1</v>
      </c>
      <c r="G529" s="9">
        <v>475</v>
      </c>
      <c r="H529" s="9">
        <v>20</v>
      </c>
    </row>
    <row r="530" spans="1:8" x14ac:dyDescent="0.25">
      <c r="A530" t="s">
        <v>879</v>
      </c>
      <c r="B530" s="55">
        <v>330</v>
      </c>
      <c r="C530" s="55">
        <v>1.3</v>
      </c>
      <c r="D530" s="55">
        <v>8.6E-3</v>
      </c>
      <c r="E530" s="55">
        <v>1.3</v>
      </c>
      <c r="F530" s="55">
        <v>2.7</v>
      </c>
      <c r="G530" s="55">
        <v>322</v>
      </c>
      <c r="H530" s="55">
        <v>19</v>
      </c>
    </row>
    <row r="531" spans="1:8" x14ac:dyDescent="0.25">
      <c r="A531" t="s">
        <v>880</v>
      </c>
      <c r="B531" s="55">
        <v>650</v>
      </c>
      <c r="C531" s="55">
        <v>14.8</v>
      </c>
      <c r="D531" s="55">
        <v>140</v>
      </c>
      <c r="F531" s="55">
        <v>14</v>
      </c>
      <c r="G531" s="55">
        <v>2600</v>
      </c>
      <c r="H531" s="55">
        <v>140</v>
      </c>
    </row>
    <row r="532" spans="1:8" x14ac:dyDescent="0.25">
      <c r="A532" t="s">
        <v>881</v>
      </c>
      <c r="B532" s="55">
        <v>1200</v>
      </c>
      <c r="C532" s="55">
        <v>7.9</v>
      </c>
      <c r="D532" s="55">
        <v>6.7</v>
      </c>
      <c r="F532" s="55">
        <v>12</v>
      </c>
      <c r="G532" s="55">
        <v>7380</v>
      </c>
      <c r="H532" s="55">
        <v>30</v>
      </c>
    </row>
    <row r="533" spans="1:8" x14ac:dyDescent="0.25">
      <c r="A533" t="s">
        <v>882</v>
      </c>
      <c r="C533" s="9">
        <v>72.2</v>
      </c>
      <c r="D533" s="9">
        <v>1.26</v>
      </c>
      <c r="E533" s="9">
        <v>34.200000000000003</v>
      </c>
      <c r="F533" s="9">
        <v>10</v>
      </c>
      <c r="G533" s="9">
        <v>282</v>
      </c>
      <c r="H533" s="9">
        <v>61000</v>
      </c>
    </row>
    <row r="534" spans="1:8" x14ac:dyDescent="0.25">
      <c r="A534" t="s">
        <v>883</v>
      </c>
      <c r="B534" s="55">
        <v>2429</v>
      </c>
      <c r="C534" s="55">
        <v>0.48</v>
      </c>
      <c r="D534" s="55">
        <v>11.5</v>
      </c>
      <c r="E534" s="55">
        <v>0.43</v>
      </c>
      <c r="F534" s="55">
        <v>5</v>
      </c>
      <c r="G534" s="55">
        <v>9490</v>
      </c>
      <c r="H534" s="55">
        <v>0.9</v>
      </c>
    </row>
    <row r="535" spans="1:8" x14ac:dyDescent="0.25">
      <c r="A535" t="s">
        <v>884</v>
      </c>
      <c r="C535" s="9">
        <v>72.2</v>
      </c>
      <c r="D535" s="9">
        <v>126</v>
      </c>
      <c r="E535" s="9">
        <v>34.200000000000003</v>
      </c>
      <c r="F535" s="9">
        <v>10</v>
      </c>
      <c r="G535" s="9">
        <v>282</v>
      </c>
      <c r="H535" s="9">
        <v>61000</v>
      </c>
    </row>
    <row r="536" spans="1:8" x14ac:dyDescent="0.25">
      <c r="A536" t="s">
        <v>885</v>
      </c>
      <c r="B536" s="55">
        <v>3150</v>
      </c>
      <c r="C536" s="55">
        <v>0.19</v>
      </c>
      <c r="D536" s="55">
        <v>1.06</v>
      </c>
      <c r="E536" s="55">
        <v>0.54</v>
      </c>
      <c r="F536" s="55">
        <v>0.5</v>
      </c>
      <c r="G536" s="55">
        <v>11354</v>
      </c>
      <c r="H536" s="55">
        <v>0.7</v>
      </c>
    </row>
    <row r="537" spans="1:8" x14ac:dyDescent="0.25">
      <c r="A537" t="s">
        <v>886</v>
      </c>
      <c r="B537" s="9">
        <v>10000</v>
      </c>
      <c r="C537" s="9">
        <v>1.6</v>
      </c>
      <c r="D537" s="9">
        <v>0.6</v>
      </c>
      <c r="E537" s="9">
        <v>1.1000000000000001</v>
      </c>
      <c r="F537" s="9">
        <v>25</v>
      </c>
      <c r="G537" s="9">
        <v>4189</v>
      </c>
      <c r="H537" s="9">
        <v>5.66</v>
      </c>
    </row>
    <row r="538" spans="1:8" x14ac:dyDescent="0.25">
      <c r="A538" t="s">
        <v>887</v>
      </c>
      <c r="B538" s="9">
        <v>5000</v>
      </c>
      <c r="C538" s="9">
        <v>0.8</v>
      </c>
      <c r="D538" s="9">
        <v>1.3</v>
      </c>
      <c r="E538" s="9">
        <v>0.22</v>
      </c>
      <c r="F538" s="9">
        <v>242</v>
      </c>
      <c r="G538" s="9">
        <v>1447</v>
      </c>
      <c r="H538" s="9">
        <v>4.8</v>
      </c>
    </row>
    <row r="539" spans="1:8" x14ac:dyDescent="0.25">
      <c r="A539" t="s">
        <v>888</v>
      </c>
      <c r="B539" s="9">
        <v>870</v>
      </c>
      <c r="C539" s="9">
        <v>2.3E-3</v>
      </c>
      <c r="D539" s="9">
        <v>5.2999999999999998E-4</v>
      </c>
      <c r="E539" s="9">
        <v>2</v>
      </c>
      <c r="F539" s="9">
        <v>34</v>
      </c>
      <c r="G539" s="9">
        <v>5000</v>
      </c>
      <c r="H539" s="9">
        <v>0.33</v>
      </c>
    </row>
    <row r="540" spans="1:8" x14ac:dyDescent="0.25">
      <c r="A540" t="s">
        <v>889</v>
      </c>
      <c r="B540" s="9">
        <v>1447</v>
      </c>
      <c r="C540" s="9">
        <v>2.57</v>
      </c>
      <c r="D540" s="9">
        <v>5.6000000000000001E-2</v>
      </c>
      <c r="E540" s="9">
        <v>7.0000000000000001E-3</v>
      </c>
      <c r="F540" s="9">
        <v>90</v>
      </c>
      <c r="G540" s="9">
        <v>3787</v>
      </c>
      <c r="H540" s="9">
        <v>730</v>
      </c>
    </row>
    <row r="541" spans="1:8" x14ac:dyDescent="0.25">
      <c r="A541" t="s">
        <v>890</v>
      </c>
      <c r="B541" s="9">
        <v>3000</v>
      </c>
      <c r="C541" s="9">
        <v>3.2</v>
      </c>
      <c r="D541" s="9">
        <v>2.4</v>
      </c>
      <c r="E541" s="9">
        <v>2.21</v>
      </c>
      <c r="F541" s="9">
        <v>35</v>
      </c>
      <c r="G541" s="9">
        <v>4358</v>
      </c>
      <c r="H541" s="9">
        <v>4.3</v>
      </c>
    </row>
    <row r="542" spans="1:8" x14ac:dyDescent="0.25">
      <c r="A542" t="s">
        <v>891</v>
      </c>
      <c r="B542" s="9">
        <v>245</v>
      </c>
      <c r="C542" s="9">
        <v>2E-3</v>
      </c>
      <c r="D542" s="9">
        <v>1.2E-2</v>
      </c>
      <c r="E542" s="9">
        <v>0.54</v>
      </c>
      <c r="F542" s="9">
        <v>37</v>
      </c>
      <c r="G542" s="9">
        <v>60000</v>
      </c>
      <c r="H542" s="9">
        <v>1.4999999999999999E-2</v>
      </c>
    </row>
    <row r="543" spans="1:8" x14ac:dyDescent="0.25">
      <c r="A543" t="s">
        <v>892</v>
      </c>
      <c r="B543" s="9">
        <v>250</v>
      </c>
      <c r="C543" s="9">
        <v>0.8</v>
      </c>
      <c r="D543" s="9">
        <v>5.7000000000000002E-3</v>
      </c>
      <c r="E543" s="9">
        <v>1.79</v>
      </c>
      <c r="F543" s="9">
        <v>22</v>
      </c>
      <c r="G543" s="9">
        <v>1500</v>
      </c>
      <c r="H543" s="9">
        <v>4.2</v>
      </c>
    </row>
    <row r="544" spans="1:8" x14ac:dyDescent="0.25">
      <c r="A544" t="s">
        <v>893</v>
      </c>
      <c r="B544" s="9">
        <v>125</v>
      </c>
    </row>
    <row r="545" spans="1:8" x14ac:dyDescent="0.25">
      <c r="A545" t="s">
        <v>894</v>
      </c>
      <c r="B545" s="9">
        <v>125</v>
      </c>
      <c r="C545" s="9">
        <v>0.01</v>
      </c>
      <c r="H545" s="9">
        <v>3.72</v>
      </c>
    </row>
    <row r="546" spans="1:8" x14ac:dyDescent="0.25">
      <c r="A546" t="s">
        <v>895</v>
      </c>
      <c r="B546" s="55">
        <v>140</v>
      </c>
      <c r="C546" s="55">
        <v>0.32</v>
      </c>
      <c r="D546" s="55">
        <v>3.2000000000000003E-4</v>
      </c>
      <c r="E546" s="55">
        <v>2.7E-6</v>
      </c>
      <c r="F546" s="55">
        <v>140</v>
      </c>
      <c r="G546" s="55">
        <v>2236</v>
      </c>
      <c r="H546" s="55">
        <v>9</v>
      </c>
    </row>
    <row r="547" spans="1:8" x14ac:dyDescent="0.25">
      <c r="A547" t="s">
        <v>896</v>
      </c>
      <c r="B547" s="9">
        <v>108</v>
      </c>
      <c r="C547" s="9">
        <v>0.05</v>
      </c>
      <c r="D547" s="9">
        <v>1.6500000000000001E-2</v>
      </c>
      <c r="E547" s="9">
        <v>2.3999999999999999E-6</v>
      </c>
      <c r="F547" s="9">
        <v>26</v>
      </c>
      <c r="G547" s="9">
        <v>3104</v>
      </c>
      <c r="H547" s="9">
        <v>1</v>
      </c>
    </row>
    <row r="548" spans="1:8" x14ac:dyDescent="0.25">
      <c r="A548" t="s">
        <v>897</v>
      </c>
      <c r="B548" s="9">
        <v>6400</v>
      </c>
      <c r="C548" s="9">
        <v>204</v>
      </c>
      <c r="D548" s="9">
        <v>502</v>
      </c>
      <c r="E548" s="9">
        <v>1.45</v>
      </c>
      <c r="F548" s="9">
        <v>60</v>
      </c>
      <c r="G548" s="9">
        <v>42</v>
      </c>
      <c r="H548" s="9">
        <v>3850</v>
      </c>
    </row>
    <row r="549" spans="1:8" x14ac:dyDescent="0.25">
      <c r="A549" t="s">
        <v>898</v>
      </c>
      <c r="B549" s="9">
        <v>451</v>
      </c>
      <c r="C549" s="9">
        <v>3.5999999999999999E-3</v>
      </c>
      <c r="D549" s="9">
        <v>3.0000000000000001E-5</v>
      </c>
      <c r="E549" s="9">
        <v>50</v>
      </c>
      <c r="F549" s="9">
        <v>40</v>
      </c>
      <c r="G549" s="9">
        <v>5273</v>
      </c>
      <c r="H549" s="9">
        <v>1E-3</v>
      </c>
    </row>
    <row r="550" spans="1:8" x14ac:dyDescent="0.25">
      <c r="A550" t="s">
        <v>899</v>
      </c>
      <c r="B550" s="9">
        <v>4000</v>
      </c>
      <c r="C550" s="9">
        <v>0.09</v>
      </c>
      <c r="D550" s="9">
        <v>0.09</v>
      </c>
      <c r="E550" s="9">
        <v>2.4</v>
      </c>
      <c r="F550" s="9">
        <v>17</v>
      </c>
      <c r="G550" s="9">
        <v>300</v>
      </c>
      <c r="H550" s="9">
        <v>130</v>
      </c>
    </row>
    <row r="551" spans="1:8" x14ac:dyDescent="0.25">
      <c r="A551" t="s">
        <v>900</v>
      </c>
      <c r="B551" s="9">
        <v>92</v>
      </c>
      <c r="C551" s="9">
        <v>0.248</v>
      </c>
      <c r="D551" s="9">
        <v>0.19</v>
      </c>
      <c r="E551" s="9">
        <v>6.8000000000000005E-2</v>
      </c>
      <c r="F551" s="9">
        <v>142</v>
      </c>
      <c r="G551" s="9">
        <v>577</v>
      </c>
      <c r="H551" s="9">
        <v>3.78</v>
      </c>
    </row>
    <row r="552" spans="1:8" x14ac:dyDescent="0.25">
      <c r="A552" t="s">
        <v>901</v>
      </c>
      <c r="C552" s="9">
        <v>17</v>
      </c>
      <c r="D552" s="9">
        <v>20</v>
      </c>
      <c r="F552" s="9">
        <v>181</v>
      </c>
      <c r="G552" s="9">
        <v>167</v>
      </c>
    </row>
    <row r="553" spans="1:8" x14ac:dyDescent="0.25">
      <c r="A553" t="s">
        <v>902</v>
      </c>
      <c r="C553" s="9">
        <v>0.03</v>
      </c>
      <c r="D553" s="9">
        <v>0.1</v>
      </c>
      <c r="F553" s="9">
        <v>229</v>
      </c>
      <c r="G553" s="9">
        <v>3911</v>
      </c>
    </row>
    <row r="554" spans="1:8" x14ac:dyDescent="0.25">
      <c r="A554" t="s">
        <v>903</v>
      </c>
      <c r="C554" s="9">
        <v>3.9E-2</v>
      </c>
      <c r="D554" s="9">
        <v>2.9000000000000001E-2</v>
      </c>
      <c r="F554" s="9">
        <v>347</v>
      </c>
      <c r="G554" s="9">
        <v>4209</v>
      </c>
    </row>
    <row r="555" spans="1:8" x14ac:dyDescent="0.25">
      <c r="A555" t="s">
        <v>904</v>
      </c>
      <c r="B555" s="9">
        <v>5000</v>
      </c>
      <c r="C555" s="9">
        <v>2.4</v>
      </c>
      <c r="D555" s="9">
        <v>12</v>
      </c>
      <c r="E555" s="9">
        <v>6.8</v>
      </c>
      <c r="F555" s="9">
        <v>63</v>
      </c>
      <c r="H555" s="9">
        <v>18.2</v>
      </c>
    </row>
    <row r="556" spans="1:8" x14ac:dyDescent="0.25">
      <c r="A556" t="s">
        <v>905</v>
      </c>
      <c r="B556" s="9">
        <v>4000</v>
      </c>
      <c r="C556" s="9">
        <v>2.4</v>
      </c>
      <c r="D556" s="9">
        <v>12</v>
      </c>
      <c r="E556" s="9">
        <v>6.8</v>
      </c>
      <c r="F556" s="9">
        <v>55</v>
      </c>
      <c r="G556" s="9">
        <v>750</v>
      </c>
      <c r="H556" s="9">
        <v>12</v>
      </c>
    </row>
    <row r="557" spans="1:8" x14ac:dyDescent="0.25">
      <c r="A557" t="s">
        <v>906</v>
      </c>
      <c r="B557" s="9">
        <v>5000</v>
      </c>
      <c r="C557" s="9">
        <v>22</v>
      </c>
      <c r="D557" s="9">
        <v>25</v>
      </c>
      <c r="E557" s="9">
        <v>1.4E-2</v>
      </c>
      <c r="F557" s="9">
        <v>10</v>
      </c>
      <c r="G557" s="9">
        <v>46</v>
      </c>
      <c r="H557" s="9">
        <v>2100</v>
      </c>
    </row>
    <row r="558" spans="1:8" x14ac:dyDescent="0.25">
      <c r="A558" t="s">
        <v>907</v>
      </c>
      <c r="B558" s="9">
        <v>100</v>
      </c>
      <c r="C558" s="9">
        <v>9.0999999999999998E-2</v>
      </c>
      <c r="D558" s="9">
        <v>0.66</v>
      </c>
      <c r="E558" s="9">
        <v>1.1000000000000001</v>
      </c>
      <c r="F558" s="9">
        <v>217</v>
      </c>
      <c r="H558" s="9">
        <v>1.04</v>
      </c>
    </row>
    <row r="559" spans="1:8" x14ac:dyDescent="0.25">
      <c r="A559" t="s">
        <v>908</v>
      </c>
      <c r="B559" s="9">
        <v>2000</v>
      </c>
      <c r="C559" s="9">
        <v>100</v>
      </c>
      <c r="D559" s="9">
        <v>100</v>
      </c>
      <c r="E559" s="9">
        <v>119</v>
      </c>
      <c r="F559" s="9">
        <v>3.1</v>
      </c>
      <c r="G559" s="9">
        <v>21.4</v>
      </c>
      <c r="H559" s="9">
        <v>5200</v>
      </c>
    </row>
    <row r="560" spans="1:8" x14ac:dyDescent="0.25">
      <c r="A560" t="s">
        <v>909</v>
      </c>
      <c r="B560" s="9">
        <v>5000</v>
      </c>
      <c r="C560" s="9">
        <v>100</v>
      </c>
      <c r="D560" s="9">
        <v>292</v>
      </c>
      <c r="E560" s="9">
        <v>8.94E-3</v>
      </c>
      <c r="F560" s="9">
        <v>8.5</v>
      </c>
      <c r="G560" s="9">
        <v>22</v>
      </c>
      <c r="H560" s="9">
        <v>6360</v>
      </c>
    </row>
    <row r="561" spans="1:8" x14ac:dyDescent="0.25">
      <c r="A561" t="s">
        <v>910</v>
      </c>
      <c r="H561" s="9">
        <v>40.5</v>
      </c>
    </row>
    <row r="562" spans="1:8" x14ac:dyDescent="0.25">
      <c r="A562" t="s">
        <v>911</v>
      </c>
      <c r="B562" s="9">
        <v>3030</v>
      </c>
      <c r="C562" s="9">
        <v>0.53</v>
      </c>
      <c r="D562" s="9">
        <v>316</v>
      </c>
      <c r="F562" s="9">
        <v>21</v>
      </c>
      <c r="G562" s="9">
        <v>3000</v>
      </c>
      <c r="H562" s="9">
        <v>1</v>
      </c>
    </row>
    <row r="563" spans="1:8" x14ac:dyDescent="0.25">
      <c r="A563" t="s">
        <v>912</v>
      </c>
      <c r="H563" s="9">
        <v>40.5</v>
      </c>
    </row>
    <row r="564" spans="1:8" x14ac:dyDescent="0.25">
      <c r="A564" t="s">
        <v>913</v>
      </c>
      <c r="B564" s="9">
        <v>2451</v>
      </c>
      <c r="C564" s="9">
        <v>1.3</v>
      </c>
      <c r="D564" s="9">
        <v>1</v>
      </c>
      <c r="E564" s="9">
        <v>0.51</v>
      </c>
      <c r="F564" s="9">
        <v>28</v>
      </c>
      <c r="G564" s="9">
        <v>5700</v>
      </c>
      <c r="H564" s="9">
        <v>1.1000000000000001</v>
      </c>
    </row>
    <row r="565" spans="1:8" x14ac:dyDescent="0.25">
      <c r="A565" t="s">
        <v>914</v>
      </c>
      <c r="B565" s="9">
        <v>5000</v>
      </c>
      <c r="C565" s="9">
        <v>0.11</v>
      </c>
      <c r="D565" s="9">
        <v>0.19</v>
      </c>
      <c r="E565" s="9">
        <v>0.54</v>
      </c>
      <c r="F565" s="9">
        <v>11</v>
      </c>
      <c r="G565" s="9">
        <v>1958</v>
      </c>
      <c r="H565" s="9">
        <v>7.0999999999999994E-2</v>
      </c>
    </row>
    <row r="566" spans="1:8" x14ac:dyDescent="0.25">
      <c r="A566" t="s">
        <v>915</v>
      </c>
      <c r="B566" s="9">
        <v>5000</v>
      </c>
      <c r="C566" s="9">
        <v>4.4999999999999998E-2</v>
      </c>
      <c r="D566" s="9">
        <v>3.9E-2</v>
      </c>
      <c r="F566" s="9">
        <v>44</v>
      </c>
      <c r="G566" s="9">
        <v>13000</v>
      </c>
      <c r="H566" s="9">
        <v>5.2999999999999999E-2</v>
      </c>
    </row>
    <row r="567" spans="1:8" x14ac:dyDescent="0.25">
      <c r="A567" t="s">
        <v>916</v>
      </c>
      <c r="B567" s="9">
        <v>2150</v>
      </c>
      <c r="H567" s="9">
        <v>30</v>
      </c>
    </row>
    <row r="568" spans="1:8" x14ac:dyDescent="0.25">
      <c r="A568" t="s">
        <v>917</v>
      </c>
      <c r="B568" s="9">
        <v>5000</v>
      </c>
      <c r="C568" s="9">
        <v>100</v>
      </c>
      <c r="D568" s="9">
        <v>2.7E-4</v>
      </c>
      <c r="E568" s="9">
        <v>2E-3</v>
      </c>
      <c r="F568" s="9">
        <v>208</v>
      </c>
      <c r="H568" s="9">
        <v>1E-3</v>
      </c>
    </row>
    <row r="569" spans="1:8" x14ac:dyDescent="0.25">
      <c r="A569" t="s">
        <v>918</v>
      </c>
      <c r="B569" s="9">
        <v>67</v>
      </c>
      <c r="C569" s="9">
        <v>0.32</v>
      </c>
      <c r="D569" s="9">
        <v>8.3000000000000001E-3</v>
      </c>
      <c r="F569" s="9">
        <v>60</v>
      </c>
      <c r="G569" s="9">
        <v>100000</v>
      </c>
      <c r="H569" s="9">
        <v>0.5</v>
      </c>
    </row>
    <row r="570" spans="1:8" x14ac:dyDescent="0.25">
      <c r="A570" t="s">
        <v>919</v>
      </c>
      <c r="B570" s="9">
        <v>5000</v>
      </c>
      <c r="C570" s="9">
        <v>0.5</v>
      </c>
      <c r="D570" s="9">
        <v>1.1000000000000001</v>
      </c>
      <c r="E570" s="9">
        <v>9.1999999999999998E-2</v>
      </c>
      <c r="F570" s="9">
        <v>125</v>
      </c>
      <c r="G570" s="9">
        <v>145405</v>
      </c>
      <c r="H570" s="9">
        <v>1.8</v>
      </c>
    </row>
    <row r="571" spans="1:8" x14ac:dyDescent="0.25">
      <c r="A571" t="s">
        <v>920</v>
      </c>
      <c r="B571" s="9">
        <v>598</v>
      </c>
      <c r="C571" s="9">
        <v>2.13</v>
      </c>
      <c r="D571" s="9">
        <v>30.9</v>
      </c>
      <c r="E571" s="9">
        <v>2.0400000000000001E-3</v>
      </c>
      <c r="F571" s="9">
        <v>40</v>
      </c>
      <c r="G571" s="9">
        <v>202</v>
      </c>
      <c r="H571" s="9">
        <v>56</v>
      </c>
    </row>
    <row r="572" spans="1:8" x14ac:dyDescent="0.25">
      <c r="A572" t="s">
        <v>921</v>
      </c>
      <c r="B572" s="9">
        <v>3000</v>
      </c>
      <c r="C572" s="9">
        <v>4.8999999999999998E-3</v>
      </c>
      <c r="D572" s="9">
        <v>6.4999999999999994E-5</v>
      </c>
      <c r="E572" s="9">
        <v>3.9500000000000004E-3</v>
      </c>
      <c r="F572" s="9">
        <v>42</v>
      </c>
      <c r="G572" s="9">
        <v>3200</v>
      </c>
      <c r="H572" s="9">
        <v>4.3E-3</v>
      </c>
    </row>
    <row r="573" spans="1:8" x14ac:dyDescent="0.25">
      <c r="A573" t="s">
        <v>922</v>
      </c>
      <c r="B573" s="9">
        <v>2000</v>
      </c>
      <c r="H573" s="9">
        <v>0.23</v>
      </c>
    </row>
    <row r="574" spans="1:8" x14ac:dyDescent="0.25">
      <c r="A574" t="s">
        <v>923</v>
      </c>
      <c r="B574" s="9">
        <v>5000</v>
      </c>
      <c r="C574" s="9">
        <v>300</v>
      </c>
      <c r="D574" s="9">
        <v>254</v>
      </c>
      <c r="E574" s="9">
        <v>10.68</v>
      </c>
      <c r="F574" s="9">
        <v>45</v>
      </c>
      <c r="G574" s="9">
        <v>28</v>
      </c>
      <c r="H574" s="9">
        <v>5650</v>
      </c>
    </row>
    <row r="575" spans="1:8" x14ac:dyDescent="0.25">
      <c r="A575" t="s">
        <v>924</v>
      </c>
      <c r="B575" s="9">
        <v>5000</v>
      </c>
      <c r="C575" s="9">
        <v>2.2999999999999998</v>
      </c>
      <c r="D575" s="9">
        <v>5.9</v>
      </c>
      <c r="E575" s="9">
        <v>8.52E-4</v>
      </c>
      <c r="F575" s="9">
        <v>20</v>
      </c>
      <c r="G575" s="9">
        <v>889</v>
      </c>
      <c r="H575" s="9">
        <v>1.79</v>
      </c>
    </row>
    <row r="576" spans="1:8" x14ac:dyDescent="0.25">
      <c r="A576" t="s">
        <v>925</v>
      </c>
      <c r="B576" s="9">
        <v>6000</v>
      </c>
      <c r="C576" s="9">
        <v>30</v>
      </c>
      <c r="D576" s="9">
        <v>9.9</v>
      </c>
      <c r="E576" s="9">
        <v>0.16</v>
      </c>
      <c r="F576" s="9">
        <v>85</v>
      </c>
      <c r="G576" s="9">
        <v>100</v>
      </c>
      <c r="H576" s="9">
        <v>105</v>
      </c>
    </row>
    <row r="577" spans="1:8" x14ac:dyDescent="0.25">
      <c r="A577" t="s">
        <v>926</v>
      </c>
      <c r="B577" s="9">
        <v>5000</v>
      </c>
      <c r="C577" s="9">
        <v>0.36</v>
      </c>
      <c r="D577" s="9">
        <v>1.8</v>
      </c>
      <c r="F577" s="9">
        <v>271</v>
      </c>
      <c r="G577" s="9">
        <v>321</v>
      </c>
      <c r="H577" s="9">
        <v>2.9</v>
      </c>
    </row>
    <row r="578" spans="1:8" x14ac:dyDescent="0.25">
      <c r="A578" t="s">
        <v>927</v>
      </c>
      <c r="B578" s="9">
        <v>13</v>
      </c>
      <c r="C578" s="9">
        <v>40</v>
      </c>
      <c r="H578" s="9">
        <v>1000000</v>
      </c>
    </row>
    <row r="579" spans="1:8" x14ac:dyDescent="0.25">
      <c r="A579" t="s">
        <v>928</v>
      </c>
      <c r="B579" s="9">
        <v>1480</v>
      </c>
      <c r="C579" s="9">
        <v>23</v>
      </c>
      <c r="D579" s="9">
        <v>30</v>
      </c>
      <c r="E579" s="9">
        <v>1.8000000000000001E-4</v>
      </c>
      <c r="F579" s="9">
        <v>2</v>
      </c>
      <c r="G579" s="9">
        <v>892</v>
      </c>
      <c r="H579" s="9">
        <v>0.6</v>
      </c>
    </row>
    <row r="580" spans="1:8" x14ac:dyDescent="0.25">
      <c r="A580" t="s">
        <v>929</v>
      </c>
      <c r="B580" s="9">
        <v>2000</v>
      </c>
      <c r="C580" s="9">
        <v>0.435</v>
      </c>
      <c r="D580" s="9">
        <v>0.48</v>
      </c>
      <c r="E580" s="9">
        <v>0.35</v>
      </c>
      <c r="F580" s="9">
        <v>184</v>
      </c>
      <c r="G580" s="9">
        <v>1003</v>
      </c>
      <c r="H580" s="9">
        <v>2.29</v>
      </c>
    </row>
    <row r="581" spans="1:8" x14ac:dyDescent="0.25">
      <c r="A581" t="s">
        <v>930</v>
      </c>
      <c r="B581" s="9">
        <v>5000</v>
      </c>
      <c r="C581" s="9">
        <v>470</v>
      </c>
      <c r="D581" s="9">
        <v>721</v>
      </c>
      <c r="E581" s="9">
        <v>3.7000000000000002E-3</v>
      </c>
      <c r="F581" s="9">
        <v>13</v>
      </c>
      <c r="G581" s="9">
        <v>28</v>
      </c>
      <c r="H581" s="9">
        <v>610</v>
      </c>
    </row>
    <row r="582" spans="1:8" x14ac:dyDescent="0.25">
      <c r="A582" t="s">
        <v>931</v>
      </c>
      <c r="B582" s="9">
        <v>112</v>
      </c>
      <c r="C582" s="9">
        <v>1.9</v>
      </c>
      <c r="D582" s="9">
        <v>5</v>
      </c>
      <c r="E582" s="9">
        <v>4.5999999999999999E-2</v>
      </c>
      <c r="F582" s="9">
        <v>350</v>
      </c>
      <c r="G582" s="9">
        <v>857</v>
      </c>
      <c r="H582" s="9">
        <v>1.1499999999999999</v>
      </c>
    </row>
    <row r="583" spans="1:8" x14ac:dyDescent="0.25">
      <c r="A583" t="s">
        <v>932</v>
      </c>
      <c r="B583" s="9">
        <v>5000</v>
      </c>
      <c r="C583" s="9">
        <v>8.5</v>
      </c>
      <c r="D583" s="9">
        <v>6.3</v>
      </c>
      <c r="H583" s="9">
        <v>0.5</v>
      </c>
    </row>
    <row r="584" spans="1:8" x14ac:dyDescent="0.25">
      <c r="A584" t="s">
        <v>933</v>
      </c>
      <c r="B584" s="9">
        <v>6400</v>
      </c>
      <c r="C584" s="9">
        <v>318</v>
      </c>
      <c r="D584" s="9">
        <v>86.7</v>
      </c>
      <c r="F584" s="9">
        <v>1.5</v>
      </c>
      <c r="H584" s="9">
        <v>36.5</v>
      </c>
    </row>
    <row r="585" spans="1:8" x14ac:dyDescent="0.25">
      <c r="A585" t="s">
        <v>934</v>
      </c>
      <c r="B585" s="9">
        <v>10000</v>
      </c>
      <c r="C585" s="9">
        <v>11.7</v>
      </c>
      <c r="D585" s="9">
        <v>6.3</v>
      </c>
      <c r="E585" s="9">
        <v>4.9000000000000004</v>
      </c>
      <c r="F585" s="9">
        <v>21</v>
      </c>
      <c r="G585" s="9">
        <v>725</v>
      </c>
      <c r="H585" s="9">
        <v>12.3</v>
      </c>
    </row>
    <row r="586" spans="1:8" x14ac:dyDescent="0.25">
      <c r="A586" t="s">
        <v>935</v>
      </c>
      <c r="B586" s="9">
        <v>3650</v>
      </c>
      <c r="C586" s="9">
        <v>3</v>
      </c>
      <c r="D586" s="9">
        <v>5.0999999999999996</v>
      </c>
      <c r="E586" s="9">
        <v>4.7000000000000002E-3</v>
      </c>
      <c r="F586" s="9">
        <v>92</v>
      </c>
      <c r="G586" s="9">
        <v>893</v>
      </c>
      <c r="H586" s="9">
        <v>35.1</v>
      </c>
    </row>
    <row r="587" spans="1:8" x14ac:dyDescent="0.25">
      <c r="A587" t="s">
        <v>936</v>
      </c>
      <c r="B587" s="9">
        <v>2405</v>
      </c>
      <c r="C587" s="9">
        <v>14.3</v>
      </c>
      <c r="D587" s="9">
        <v>0.2</v>
      </c>
      <c r="E587" s="9">
        <v>0.5</v>
      </c>
      <c r="F587" s="9">
        <v>3</v>
      </c>
      <c r="G587" s="9">
        <v>24600</v>
      </c>
      <c r="H587" s="9">
        <v>6500</v>
      </c>
    </row>
    <row r="588" spans="1:8" x14ac:dyDescent="0.25">
      <c r="A588" t="s">
        <v>937</v>
      </c>
      <c r="B588" s="9">
        <v>709</v>
      </c>
      <c r="C588" s="9">
        <v>18.600000000000001</v>
      </c>
      <c r="D588" s="9">
        <v>11.8</v>
      </c>
      <c r="E588" s="9">
        <v>0.84</v>
      </c>
      <c r="F588" s="9">
        <v>11</v>
      </c>
      <c r="G588" s="9">
        <v>313</v>
      </c>
      <c r="H588" s="9">
        <v>127</v>
      </c>
    </row>
    <row r="589" spans="1:8" x14ac:dyDescent="0.25">
      <c r="A589" t="s">
        <v>938</v>
      </c>
      <c r="B589" s="9">
        <v>5000</v>
      </c>
      <c r="C589" s="9">
        <v>7</v>
      </c>
      <c r="D589" s="9">
        <v>13</v>
      </c>
      <c r="E589" s="9">
        <v>0.02</v>
      </c>
      <c r="F589" s="9">
        <v>56</v>
      </c>
      <c r="G589" s="9">
        <v>329</v>
      </c>
      <c r="H589" s="9">
        <v>10.7</v>
      </c>
    </row>
    <row r="590" spans="1:8" x14ac:dyDescent="0.25">
      <c r="A590" t="s">
        <v>939</v>
      </c>
      <c r="B590" s="9">
        <v>1110</v>
      </c>
      <c r="C590" s="9">
        <v>1.2</v>
      </c>
      <c r="D590" s="9">
        <v>3.4</v>
      </c>
      <c r="E590" s="9">
        <v>6.4</v>
      </c>
      <c r="F590" s="9">
        <v>300</v>
      </c>
      <c r="G590" s="9">
        <v>1664</v>
      </c>
      <c r="H590" s="9">
        <v>54</v>
      </c>
    </row>
    <row r="591" spans="1:8" x14ac:dyDescent="0.25">
      <c r="A591" t="s">
        <v>940</v>
      </c>
      <c r="B591" s="9">
        <v>132</v>
      </c>
      <c r="C591" s="9">
        <v>1.2</v>
      </c>
      <c r="D591" s="9">
        <v>0.28999999999999998</v>
      </c>
      <c r="E591" s="9">
        <v>4.2</v>
      </c>
      <c r="H591" s="9">
        <v>2.9</v>
      </c>
    </row>
    <row r="592" spans="1:8" x14ac:dyDescent="0.25">
      <c r="A592" t="s">
        <v>941</v>
      </c>
      <c r="B592" s="9">
        <v>10000</v>
      </c>
      <c r="C592" s="9">
        <v>5.4</v>
      </c>
      <c r="D592" s="9">
        <v>6.8</v>
      </c>
      <c r="E592" s="9">
        <v>0.97</v>
      </c>
      <c r="F592" s="9">
        <v>233</v>
      </c>
      <c r="G592" s="9">
        <v>735</v>
      </c>
      <c r="H592" s="9">
        <v>8.01</v>
      </c>
    </row>
    <row r="593" spans="1:8" x14ac:dyDescent="0.25">
      <c r="A593" t="s">
        <v>942</v>
      </c>
      <c r="B593" s="9">
        <v>1140</v>
      </c>
      <c r="C593" s="9">
        <v>61</v>
      </c>
      <c r="D593" s="9">
        <v>67</v>
      </c>
      <c r="E593" s="9">
        <v>12</v>
      </c>
      <c r="F593" s="9">
        <v>1358</v>
      </c>
      <c r="G593" s="9">
        <v>252</v>
      </c>
      <c r="H593" s="9">
        <v>130</v>
      </c>
    </row>
    <row r="594" spans="1:8" x14ac:dyDescent="0.25">
      <c r="A594" t="s">
        <v>943</v>
      </c>
      <c r="F594" s="9">
        <v>11</v>
      </c>
      <c r="G594" s="9">
        <v>11</v>
      </c>
    </row>
    <row r="595" spans="1:8" x14ac:dyDescent="0.25">
      <c r="A595" t="s">
        <v>944</v>
      </c>
      <c r="C595" s="9">
        <v>86.7</v>
      </c>
      <c r="D595" s="9">
        <v>87.3</v>
      </c>
      <c r="E595" s="9">
        <v>86.7</v>
      </c>
      <c r="F595" s="9">
        <v>230</v>
      </c>
      <c r="G595" s="9">
        <v>10</v>
      </c>
    </row>
    <row r="596" spans="1:8" x14ac:dyDescent="0.25">
      <c r="A596" t="s">
        <v>945</v>
      </c>
      <c r="B596" s="9">
        <v>2000</v>
      </c>
      <c r="C596" s="9">
        <v>0.23300000000000001</v>
      </c>
      <c r="D596" s="9">
        <v>0.68</v>
      </c>
      <c r="E596" s="9">
        <v>10</v>
      </c>
      <c r="F596" s="9">
        <v>4.7</v>
      </c>
      <c r="G596" s="9">
        <v>304</v>
      </c>
      <c r="H596" s="9">
        <v>0.8</v>
      </c>
    </row>
    <row r="597" spans="1:8" x14ac:dyDescent="0.25">
      <c r="A597" t="s">
        <v>946</v>
      </c>
      <c r="B597" s="9">
        <v>1250</v>
      </c>
      <c r="C597" s="9">
        <v>170</v>
      </c>
      <c r="D597" s="9">
        <v>330</v>
      </c>
      <c r="E597" s="9">
        <v>0.17</v>
      </c>
      <c r="F597" s="9">
        <v>86</v>
      </c>
      <c r="G597" s="9">
        <v>50</v>
      </c>
      <c r="H597" s="9">
        <v>50</v>
      </c>
    </row>
    <row r="598" spans="1:8" x14ac:dyDescent="0.25">
      <c r="A598" t="s">
        <v>947</v>
      </c>
      <c r="B598" s="9">
        <v>6.8</v>
      </c>
      <c r="C598" s="9">
        <v>2.8000000000000001E-2</v>
      </c>
      <c r="D598" s="9">
        <v>2.3E-3</v>
      </c>
      <c r="E598" s="9">
        <v>1.5</v>
      </c>
      <c r="F598" s="9">
        <v>99</v>
      </c>
      <c r="G598" s="9">
        <v>870</v>
      </c>
      <c r="H598" s="9">
        <v>13</v>
      </c>
    </row>
    <row r="599" spans="1:8" x14ac:dyDescent="0.25">
      <c r="A599" t="s">
        <v>948</v>
      </c>
      <c r="B599" s="9">
        <v>5000</v>
      </c>
      <c r="C599" s="9">
        <v>100</v>
      </c>
      <c r="D599" s="9">
        <v>100</v>
      </c>
      <c r="E599" s="9">
        <v>3.3</v>
      </c>
      <c r="F599" s="9">
        <v>5.5</v>
      </c>
      <c r="G599" s="9">
        <v>78</v>
      </c>
      <c r="H599" s="9">
        <v>3293</v>
      </c>
    </row>
    <row r="600" spans="1:8" x14ac:dyDescent="0.25">
      <c r="A600" t="s">
        <v>949</v>
      </c>
      <c r="B600" s="9">
        <v>4917</v>
      </c>
      <c r="C600" s="9">
        <v>8.8000000000000007</v>
      </c>
      <c r="D600" s="9">
        <v>8</v>
      </c>
      <c r="E600" s="9">
        <v>3.3</v>
      </c>
      <c r="F600" s="9">
        <v>578</v>
      </c>
      <c r="H600" s="9">
        <v>39</v>
      </c>
    </row>
    <row r="601" spans="1:8" x14ac:dyDescent="0.25">
      <c r="A601" t="s">
        <v>950</v>
      </c>
      <c r="B601" s="9">
        <v>550</v>
      </c>
      <c r="C601" s="9">
        <v>40</v>
      </c>
      <c r="D601" s="9">
        <v>14</v>
      </c>
      <c r="E601" s="9">
        <v>0.39</v>
      </c>
      <c r="F601" s="9">
        <v>1</v>
      </c>
      <c r="G601" s="9">
        <v>2</v>
      </c>
      <c r="H601" s="9">
        <v>550000</v>
      </c>
    </row>
    <row r="602" spans="1:8" x14ac:dyDescent="0.25">
      <c r="A602" t="s">
        <v>951</v>
      </c>
      <c r="B602" s="55">
        <v>14.8</v>
      </c>
      <c r="C602" s="55">
        <v>4.3</v>
      </c>
      <c r="D602" s="55">
        <v>1.6999999999999999E-3</v>
      </c>
      <c r="E602" s="55">
        <v>1.2</v>
      </c>
      <c r="F602" s="55">
        <v>9.4</v>
      </c>
      <c r="G602" s="55">
        <v>380</v>
      </c>
      <c r="H602" s="55">
        <v>822000</v>
      </c>
    </row>
    <row r="603" spans="1:8" x14ac:dyDescent="0.25">
      <c r="A603" t="s">
        <v>952</v>
      </c>
      <c r="B603" s="55">
        <v>365</v>
      </c>
      <c r="C603" s="55">
        <v>38.299999999999997</v>
      </c>
      <c r="D603" s="55">
        <v>16.100000000000001</v>
      </c>
      <c r="E603" s="55">
        <v>42.3</v>
      </c>
      <c r="F603" s="55">
        <v>14</v>
      </c>
      <c r="G603" s="55">
        <v>21</v>
      </c>
      <c r="H603" s="55">
        <v>2600</v>
      </c>
    </row>
    <row r="604" spans="1:8" x14ac:dyDescent="0.25">
      <c r="A604" t="s">
        <v>953</v>
      </c>
      <c r="B604" s="55">
        <v>5000</v>
      </c>
      <c r="C604" s="55">
        <v>300</v>
      </c>
      <c r="D604" s="55">
        <v>1524</v>
      </c>
      <c r="E604" s="55">
        <v>17</v>
      </c>
      <c r="F604" s="55">
        <v>8</v>
      </c>
      <c r="G604" s="55">
        <v>63</v>
      </c>
      <c r="H604" s="55">
        <v>2500000</v>
      </c>
    </row>
    <row r="605" spans="1:8" x14ac:dyDescent="0.25">
      <c r="A605" t="s">
        <v>1393</v>
      </c>
      <c r="B605" s="55">
        <v>7080</v>
      </c>
      <c r="C605" s="55">
        <v>122</v>
      </c>
      <c r="D605" s="55">
        <v>100</v>
      </c>
      <c r="E605" s="55">
        <v>5.9</v>
      </c>
      <c r="F605" s="55">
        <v>0.1</v>
      </c>
      <c r="G605" s="55">
        <v>1703</v>
      </c>
      <c r="H605" s="55">
        <v>110000</v>
      </c>
    </row>
    <row r="606" spans="1:8" x14ac:dyDescent="0.25">
      <c r="A606" t="s">
        <v>954</v>
      </c>
      <c r="B606" s="55">
        <v>57</v>
      </c>
      <c r="C606" s="55">
        <v>114</v>
      </c>
      <c r="D606" s="55">
        <v>0.28199999999999997</v>
      </c>
      <c r="E606" s="55">
        <v>4.51</v>
      </c>
      <c r="F606" s="55">
        <v>13</v>
      </c>
      <c r="G606" s="55">
        <v>14</v>
      </c>
      <c r="H606" s="55">
        <v>9000</v>
      </c>
    </row>
    <row r="607" spans="1:8" x14ac:dyDescent="0.25">
      <c r="A607" t="s">
        <v>955</v>
      </c>
      <c r="B607" s="9">
        <v>336</v>
      </c>
      <c r="C607" s="9">
        <v>2.5</v>
      </c>
      <c r="D607" s="9">
        <v>5.6</v>
      </c>
      <c r="E607" s="9">
        <v>0.49</v>
      </c>
      <c r="F607" s="9">
        <v>6</v>
      </c>
      <c r="G607" s="9">
        <v>176</v>
      </c>
      <c r="H607" s="9">
        <v>220</v>
      </c>
    </row>
    <row r="608" spans="1:8" x14ac:dyDescent="0.25">
      <c r="A608" t="s">
        <v>956</v>
      </c>
      <c r="B608" s="9">
        <v>940</v>
      </c>
      <c r="C608" s="9">
        <v>32.5</v>
      </c>
      <c r="D608" s="9">
        <v>39</v>
      </c>
      <c r="E608" s="9">
        <v>27</v>
      </c>
      <c r="F608" s="9">
        <v>48</v>
      </c>
      <c r="H608" s="9">
        <v>230</v>
      </c>
    </row>
    <row r="609" spans="1:8" x14ac:dyDescent="0.25">
      <c r="A609" t="s">
        <v>957</v>
      </c>
      <c r="B609" s="9">
        <v>53</v>
      </c>
      <c r="C609" s="9">
        <v>0.03</v>
      </c>
      <c r="D609" s="9">
        <v>1.8E-3</v>
      </c>
      <c r="E609" s="9">
        <v>340</v>
      </c>
      <c r="F609" s="9">
        <v>1</v>
      </c>
      <c r="G609" s="9">
        <v>577</v>
      </c>
      <c r="H609" s="9">
        <v>11</v>
      </c>
    </row>
    <row r="610" spans="1:8" x14ac:dyDescent="0.25">
      <c r="A610" t="s">
        <v>958</v>
      </c>
      <c r="B610" s="9">
        <v>65</v>
      </c>
      <c r="C610" s="9">
        <v>3.06</v>
      </c>
      <c r="D610" s="9">
        <v>20.399999999999999</v>
      </c>
      <c r="F610" s="9">
        <v>1</v>
      </c>
      <c r="G610" s="9">
        <v>54.6</v>
      </c>
      <c r="H610" s="9">
        <v>77000</v>
      </c>
    </row>
    <row r="611" spans="1:8" x14ac:dyDescent="0.25">
      <c r="A611" t="s">
        <v>959</v>
      </c>
      <c r="B611" s="9">
        <v>1500</v>
      </c>
    </row>
    <row r="612" spans="1:8" x14ac:dyDescent="0.25">
      <c r="A612" t="s">
        <v>960</v>
      </c>
      <c r="B612" s="9">
        <v>88</v>
      </c>
      <c r="C612" s="9">
        <v>2.8999999999999998E-3</v>
      </c>
      <c r="D612" s="9">
        <v>1.6</v>
      </c>
      <c r="E612" s="9">
        <v>2.5</v>
      </c>
      <c r="F612" s="9">
        <v>121</v>
      </c>
      <c r="G612" s="9">
        <v>1100</v>
      </c>
      <c r="H612" s="9">
        <v>8.52</v>
      </c>
    </row>
    <row r="613" spans="1:8" x14ac:dyDescent="0.25">
      <c r="A613" t="s">
        <v>961</v>
      </c>
      <c r="B613" s="9">
        <v>15000</v>
      </c>
      <c r="C613" s="9">
        <v>150</v>
      </c>
      <c r="D613" s="9">
        <v>143</v>
      </c>
      <c r="E613" s="9">
        <v>10</v>
      </c>
      <c r="F613" s="9">
        <v>4</v>
      </c>
      <c r="G613" s="9">
        <v>10</v>
      </c>
      <c r="H613" s="9">
        <v>40000</v>
      </c>
    </row>
    <row r="614" spans="1:8" x14ac:dyDescent="0.25">
      <c r="A614" t="s">
        <v>962</v>
      </c>
      <c r="B614" s="9">
        <v>416</v>
      </c>
      <c r="C614" s="9">
        <v>710</v>
      </c>
      <c r="D614" s="9">
        <v>668</v>
      </c>
      <c r="E614" s="9">
        <v>46.5</v>
      </c>
      <c r="F614" s="9">
        <v>7.4</v>
      </c>
      <c r="G614" s="9">
        <v>16</v>
      </c>
      <c r="H614" s="9">
        <v>500000</v>
      </c>
    </row>
    <row r="615" spans="1:8" x14ac:dyDescent="0.25">
      <c r="A615" t="s">
        <v>963</v>
      </c>
      <c r="B615" s="9">
        <v>1760</v>
      </c>
      <c r="C615" s="9">
        <v>8.1999999999999993</v>
      </c>
      <c r="D615" s="9">
        <v>11</v>
      </c>
      <c r="E615" s="9">
        <v>4.4000000000000004</v>
      </c>
      <c r="F615" s="9">
        <v>12</v>
      </c>
      <c r="G615" s="9">
        <v>21699</v>
      </c>
      <c r="H615" s="9">
        <v>10500</v>
      </c>
    </row>
    <row r="616" spans="1:8" x14ac:dyDescent="0.25">
      <c r="A616" t="s">
        <v>964</v>
      </c>
      <c r="B616" s="9">
        <v>300</v>
      </c>
      <c r="C616" s="9">
        <v>23</v>
      </c>
      <c r="D616" s="9">
        <v>0.15</v>
      </c>
      <c r="E616" s="9">
        <v>1.35E-2</v>
      </c>
      <c r="F616" s="9">
        <v>500</v>
      </c>
      <c r="G616" s="9">
        <v>14150</v>
      </c>
      <c r="H616" s="9">
        <v>3000000</v>
      </c>
    </row>
    <row r="617" spans="1:8" x14ac:dyDescent="0.25">
      <c r="A617" t="s">
        <v>965</v>
      </c>
      <c r="B617" s="9">
        <v>132</v>
      </c>
      <c r="C617" s="9">
        <v>3.5000000000000001E-3</v>
      </c>
      <c r="D617" s="9">
        <v>3.1000000000000001E-5</v>
      </c>
      <c r="F617" s="9">
        <v>10</v>
      </c>
      <c r="H617" s="9">
        <v>5.0000000000000002E-5</v>
      </c>
    </row>
    <row r="618" spans="1:8" x14ac:dyDescent="0.25">
      <c r="A618" t="s">
        <v>966</v>
      </c>
      <c r="C618" s="55">
        <v>3.1</v>
      </c>
      <c r="D618" s="55">
        <v>2.7</v>
      </c>
      <c r="E618" s="55">
        <v>2.1</v>
      </c>
      <c r="F618" s="55">
        <v>79</v>
      </c>
      <c r="G618" s="55">
        <v>715.7</v>
      </c>
    </row>
    <row r="619" spans="1:8" x14ac:dyDescent="0.25">
      <c r="A619" t="s">
        <v>967</v>
      </c>
      <c r="B619" s="9">
        <v>2850</v>
      </c>
      <c r="C619" s="9">
        <v>8.6</v>
      </c>
      <c r="D619" s="9">
        <v>3.2</v>
      </c>
      <c r="E619" s="9">
        <v>0.63</v>
      </c>
      <c r="F619" s="9">
        <v>219</v>
      </c>
      <c r="G619" s="9">
        <v>1.78</v>
      </c>
      <c r="H619" s="9">
        <v>12.3</v>
      </c>
    </row>
    <row r="620" spans="1:8" x14ac:dyDescent="0.25">
      <c r="A620" t="s">
        <v>968</v>
      </c>
      <c r="B620" s="9">
        <v>300</v>
      </c>
      <c r="C620" s="9">
        <v>50</v>
      </c>
      <c r="D620" s="9">
        <v>12.3</v>
      </c>
      <c r="E620" s="9">
        <v>47.2</v>
      </c>
      <c r="F620" s="9">
        <v>1</v>
      </c>
      <c r="G620" s="9">
        <v>71</v>
      </c>
      <c r="H620" s="9">
        <v>250</v>
      </c>
    </row>
    <row r="621" spans="1:8" x14ac:dyDescent="0.25">
      <c r="A621" t="s">
        <v>969</v>
      </c>
      <c r="C621" s="9">
        <v>95.7</v>
      </c>
      <c r="D621" s="9">
        <v>100</v>
      </c>
      <c r="E621" s="9">
        <v>115</v>
      </c>
      <c r="F621" s="9">
        <v>18</v>
      </c>
      <c r="G621" s="9">
        <v>59</v>
      </c>
    </row>
    <row r="622" spans="1:8" x14ac:dyDescent="0.25">
      <c r="A622" t="s">
        <v>970</v>
      </c>
      <c r="C622" s="9">
        <v>102</v>
      </c>
      <c r="D622" s="9">
        <v>100</v>
      </c>
      <c r="E622" s="9">
        <v>100</v>
      </c>
      <c r="F622" s="9">
        <v>67</v>
      </c>
      <c r="G622" s="9">
        <v>60</v>
      </c>
    </row>
    <row r="623" spans="1:8" x14ac:dyDescent="0.25">
      <c r="A623" t="s">
        <v>971</v>
      </c>
      <c r="B623" s="9">
        <v>147</v>
      </c>
      <c r="C623" s="9">
        <v>7.0000000000000001E-3</v>
      </c>
      <c r="D623" s="9">
        <v>78</v>
      </c>
      <c r="E623" s="9">
        <v>2.7E-2</v>
      </c>
      <c r="F623" s="9">
        <v>285</v>
      </c>
      <c r="G623" s="9">
        <v>24000</v>
      </c>
      <c r="H623" s="9">
        <v>5.6000000000000001E-2</v>
      </c>
    </row>
    <row r="624" spans="1:8" x14ac:dyDescent="0.25">
      <c r="A624" t="s">
        <v>972</v>
      </c>
      <c r="B624" s="9">
        <v>15</v>
      </c>
      <c r="C624" s="9">
        <v>0.02</v>
      </c>
      <c r="D624" s="9">
        <v>0.24</v>
      </c>
      <c r="E624" s="9">
        <v>200</v>
      </c>
      <c r="H624" s="9">
        <v>0.2</v>
      </c>
    </row>
    <row r="625" spans="1:8" x14ac:dyDescent="0.25">
      <c r="A625" t="s">
        <v>973</v>
      </c>
      <c r="B625" s="9">
        <v>96</v>
      </c>
      <c r="C625" s="9">
        <v>5.6000000000000001E-2</v>
      </c>
      <c r="D625" s="9">
        <v>2.2000000000000001E-3</v>
      </c>
      <c r="E625" s="9">
        <v>35</v>
      </c>
      <c r="F625" s="9">
        <v>1.4</v>
      </c>
      <c r="G625" s="9">
        <v>163</v>
      </c>
      <c r="H625" s="9">
        <v>2200</v>
      </c>
    </row>
    <row r="626" spans="1:8" x14ac:dyDescent="0.25">
      <c r="A626" t="s">
        <v>974</v>
      </c>
      <c r="B626" s="9">
        <v>10000</v>
      </c>
      <c r="C626" s="9">
        <v>0.03</v>
      </c>
      <c r="D626" s="9">
        <v>0.5</v>
      </c>
      <c r="E626" s="9">
        <v>0.01</v>
      </c>
      <c r="F626" s="9">
        <v>2000</v>
      </c>
      <c r="G626" s="9">
        <v>50000</v>
      </c>
      <c r="H626" s="9">
        <v>5.0000000000000001E-3</v>
      </c>
    </row>
    <row r="627" spans="1:8" x14ac:dyDescent="0.25">
      <c r="A627" t="s">
        <v>975</v>
      </c>
      <c r="B627" s="9">
        <v>56</v>
      </c>
      <c r="C627" s="9">
        <v>2.1000000000000001E-2</v>
      </c>
      <c r="D627" s="9">
        <v>8.0000000000000002E-3</v>
      </c>
      <c r="H627" s="9">
        <v>140</v>
      </c>
    </row>
    <row r="628" spans="1:8" x14ac:dyDescent="0.25">
      <c r="A628" t="s">
        <v>976</v>
      </c>
      <c r="B628" s="9">
        <v>2189</v>
      </c>
      <c r="C628" s="9">
        <v>3.4</v>
      </c>
      <c r="D628" s="9">
        <v>2.9</v>
      </c>
      <c r="E628" s="9">
        <v>1.7</v>
      </c>
      <c r="F628" s="9">
        <v>122</v>
      </c>
      <c r="G628" s="9">
        <v>1040</v>
      </c>
      <c r="H628" s="9">
        <v>18</v>
      </c>
    </row>
    <row r="629" spans="1:8" x14ac:dyDescent="0.25">
      <c r="A629" t="s">
        <v>977</v>
      </c>
      <c r="B629" s="9">
        <v>5000</v>
      </c>
      <c r="C629" s="9">
        <v>100</v>
      </c>
      <c r="D629" s="9">
        <v>1E-4</v>
      </c>
      <c r="E629" s="9">
        <v>3.2</v>
      </c>
      <c r="F629" s="9">
        <v>57</v>
      </c>
      <c r="G629" s="9">
        <v>10391</v>
      </c>
      <c r="H629" s="9">
        <v>2.7E-2</v>
      </c>
    </row>
    <row r="630" spans="1:8" x14ac:dyDescent="0.25">
      <c r="A630" t="s">
        <v>978</v>
      </c>
      <c r="B630" s="9">
        <v>1690</v>
      </c>
      <c r="C630" s="9">
        <v>320</v>
      </c>
      <c r="D630" s="9">
        <v>85</v>
      </c>
      <c r="E630" s="9">
        <v>1.4500000000000001E-2</v>
      </c>
      <c r="F630" s="9">
        <v>105</v>
      </c>
      <c r="G630" s="9">
        <v>54</v>
      </c>
      <c r="H630" s="9">
        <v>33000</v>
      </c>
    </row>
    <row r="631" spans="1:8" x14ac:dyDescent="0.25">
      <c r="A631" t="s">
        <v>979</v>
      </c>
      <c r="B631" s="9">
        <v>5000</v>
      </c>
      <c r="C631" s="9">
        <v>0.04</v>
      </c>
      <c r="D631" s="9">
        <v>0.47</v>
      </c>
      <c r="E631" s="9">
        <v>0.4</v>
      </c>
      <c r="F631" s="9">
        <v>30</v>
      </c>
      <c r="G631" s="9">
        <v>6188</v>
      </c>
      <c r="H631" s="9">
        <v>0.1</v>
      </c>
    </row>
    <row r="632" spans="1:8" x14ac:dyDescent="0.25">
      <c r="A632" t="s">
        <v>980</v>
      </c>
      <c r="B632" s="9">
        <v>5000</v>
      </c>
      <c r="C632" s="9">
        <v>2.2999999999999998</v>
      </c>
      <c r="D632" s="9">
        <v>0.28999999999999998</v>
      </c>
      <c r="H632" s="9">
        <v>2000</v>
      </c>
    </row>
    <row r="633" spans="1:8" x14ac:dyDescent="0.25">
      <c r="A633" t="s">
        <v>981</v>
      </c>
      <c r="B633" s="9">
        <v>1130</v>
      </c>
      <c r="C633" s="9">
        <v>0.16</v>
      </c>
      <c r="D633" s="9">
        <v>1.1399999999999999</v>
      </c>
      <c r="E633" s="9">
        <v>1.7999999999999999E-2</v>
      </c>
      <c r="F633" s="9">
        <v>45</v>
      </c>
      <c r="G633" s="9">
        <v>730000</v>
      </c>
      <c r="H633" s="9">
        <v>6.0000000000000001E-3</v>
      </c>
    </row>
    <row r="634" spans="1:8" x14ac:dyDescent="0.25">
      <c r="A634" t="s">
        <v>982</v>
      </c>
      <c r="B634" s="9">
        <v>1518</v>
      </c>
      <c r="C634" s="9">
        <v>2.1999999999999999E-2</v>
      </c>
      <c r="D634" s="9">
        <v>2.4E-2</v>
      </c>
      <c r="H634" s="9">
        <v>1000000</v>
      </c>
    </row>
    <row r="635" spans="1:8" x14ac:dyDescent="0.25">
      <c r="A635" t="s">
        <v>983</v>
      </c>
      <c r="B635" s="9">
        <v>5000</v>
      </c>
      <c r="C635" s="9">
        <v>0.5</v>
      </c>
      <c r="D635" s="9">
        <v>0.13</v>
      </c>
      <c r="E635" s="9">
        <v>6350</v>
      </c>
      <c r="F635" s="9">
        <v>5</v>
      </c>
      <c r="H635" s="9">
        <v>2.5</v>
      </c>
    </row>
    <row r="636" spans="1:8" x14ac:dyDescent="0.25">
      <c r="A636" t="s">
        <v>984</v>
      </c>
      <c r="H636" s="9">
        <v>103</v>
      </c>
    </row>
    <row r="637" spans="1:8" x14ac:dyDescent="0.25">
      <c r="A637" t="s">
        <v>985</v>
      </c>
      <c r="B637" s="9">
        <v>3909</v>
      </c>
      <c r="C637" s="9">
        <v>165</v>
      </c>
      <c r="D637" s="9">
        <v>30.8</v>
      </c>
      <c r="E637" s="9">
        <v>36</v>
      </c>
      <c r="F637" s="9">
        <v>30</v>
      </c>
      <c r="G637" s="9">
        <v>19</v>
      </c>
      <c r="H637" s="9">
        <v>65100</v>
      </c>
    </row>
    <row r="638" spans="1:8" x14ac:dyDescent="0.25">
      <c r="A638" t="s">
        <v>986</v>
      </c>
      <c r="B638" s="9">
        <v>4743</v>
      </c>
      <c r="C638" s="9">
        <v>173</v>
      </c>
      <c r="D638" s="9">
        <v>100</v>
      </c>
      <c r="E638" s="9">
        <v>71.5</v>
      </c>
      <c r="H638" s="9">
        <v>8200</v>
      </c>
    </row>
    <row r="639" spans="1:8" x14ac:dyDescent="0.25">
      <c r="A639" t="s">
        <v>987</v>
      </c>
      <c r="B639" s="9">
        <v>227</v>
      </c>
      <c r="C639" s="9">
        <v>1.5</v>
      </c>
      <c r="D639" s="9">
        <v>3.16</v>
      </c>
      <c r="E639" s="9">
        <v>0.87</v>
      </c>
      <c r="F639" s="9">
        <v>50</v>
      </c>
      <c r="G639" s="9">
        <v>5115</v>
      </c>
      <c r="H639" s="9">
        <v>1400</v>
      </c>
    </row>
    <row r="640" spans="1:8" x14ac:dyDescent="0.25">
      <c r="A640" t="s">
        <v>988</v>
      </c>
      <c r="B640" s="9">
        <v>5000</v>
      </c>
      <c r="C640" s="9">
        <v>100</v>
      </c>
      <c r="D640" s="9">
        <v>220</v>
      </c>
      <c r="E640" s="9">
        <v>78.099999999999994</v>
      </c>
      <c r="F640" s="9">
        <v>47</v>
      </c>
      <c r="G640" s="9">
        <v>35</v>
      </c>
      <c r="H640" s="9">
        <v>1114</v>
      </c>
    </row>
    <row r="641" spans="1:8" x14ac:dyDescent="0.25">
      <c r="A641" t="s">
        <v>989</v>
      </c>
      <c r="B641" s="55">
        <v>5000</v>
      </c>
      <c r="C641" s="55">
        <v>122</v>
      </c>
      <c r="D641" s="55">
        <v>122</v>
      </c>
      <c r="E641" s="55">
        <v>3.6999999999999998E-2</v>
      </c>
      <c r="F641" s="55">
        <v>25</v>
      </c>
      <c r="G641" s="55">
        <v>67</v>
      </c>
      <c r="H641" s="55">
        <v>626000</v>
      </c>
    </row>
    <row r="642" spans="1:8" x14ac:dyDescent="0.25">
      <c r="A642" t="s">
        <v>990</v>
      </c>
      <c r="B642" s="9">
        <v>2000</v>
      </c>
      <c r="C642" s="9">
        <v>100</v>
      </c>
      <c r="D642" s="9">
        <v>100</v>
      </c>
      <c r="E642" s="9">
        <v>71</v>
      </c>
      <c r="F642" s="9">
        <v>11</v>
      </c>
      <c r="G642" s="9">
        <v>125</v>
      </c>
      <c r="H642" s="9">
        <v>9740</v>
      </c>
    </row>
    <row r="643" spans="1:8" x14ac:dyDescent="0.25">
      <c r="A643" t="s">
        <v>991</v>
      </c>
      <c r="B643" s="9">
        <v>2363</v>
      </c>
      <c r="C643" s="9">
        <v>280</v>
      </c>
      <c r="D643" s="9">
        <v>280</v>
      </c>
      <c r="E643" s="9">
        <v>19</v>
      </c>
      <c r="F643" s="9">
        <v>60</v>
      </c>
      <c r="G643" s="9">
        <v>17</v>
      </c>
      <c r="H643" s="9">
        <v>60.2</v>
      </c>
    </row>
    <row r="644" spans="1:8" x14ac:dyDescent="0.25">
      <c r="A644" t="s">
        <v>992</v>
      </c>
      <c r="B644" s="9">
        <v>5000</v>
      </c>
      <c r="C644" s="9">
        <v>340</v>
      </c>
      <c r="D644" s="9">
        <v>1000</v>
      </c>
      <c r="E644" s="9">
        <v>71</v>
      </c>
      <c r="F644" s="9">
        <v>51</v>
      </c>
      <c r="G644" s="9">
        <v>52</v>
      </c>
      <c r="H644" s="9">
        <v>1400</v>
      </c>
    </row>
    <row r="645" spans="1:8" x14ac:dyDescent="0.25">
      <c r="A645" t="s">
        <v>993</v>
      </c>
      <c r="B645" s="9">
        <v>5000</v>
      </c>
      <c r="C645" s="9">
        <v>10</v>
      </c>
      <c r="D645" s="9">
        <v>40</v>
      </c>
      <c r="F645" s="9">
        <v>50</v>
      </c>
      <c r="H645" s="9">
        <v>6.75</v>
      </c>
    </row>
    <row r="646" spans="1:8" x14ac:dyDescent="0.25">
      <c r="A646" t="s">
        <v>994</v>
      </c>
      <c r="B646" s="9">
        <v>2800</v>
      </c>
      <c r="C646" s="9">
        <v>0.67</v>
      </c>
      <c r="D646" s="9">
        <v>100</v>
      </c>
      <c r="E646" s="9">
        <v>1000</v>
      </c>
      <c r="F646" s="9">
        <v>15</v>
      </c>
      <c r="G646" s="9">
        <v>13102</v>
      </c>
      <c r="H646" s="9">
        <v>1.7</v>
      </c>
    </row>
    <row r="647" spans="1:8" x14ac:dyDescent="0.25">
      <c r="A647" t="s">
        <v>995</v>
      </c>
      <c r="B647" s="9">
        <v>131</v>
      </c>
      <c r="C647" s="9">
        <v>83</v>
      </c>
      <c r="D647" s="9">
        <v>85.2</v>
      </c>
      <c r="E647" s="9">
        <v>10</v>
      </c>
      <c r="F647" s="9">
        <v>191</v>
      </c>
      <c r="G647" s="9">
        <v>189</v>
      </c>
      <c r="H647" s="9">
        <v>510</v>
      </c>
    </row>
    <row r="648" spans="1:8" x14ac:dyDescent="0.25">
      <c r="A648" t="s">
        <v>996</v>
      </c>
      <c r="B648" s="9">
        <v>300</v>
      </c>
      <c r="H648" s="9">
        <v>764000</v>
      </c>
    </row>
    <row r="649" spans="1:8" x14ac:dyDescent="0.25">
      <c r="A649" t="s">
        <v>997</v>
      </c>
      <c r="B649" s="9">
        <v>268</v>
      </c>
      <c r="C649" s="9">
        <v>0.65</v>
      </c>
      <c r="D649" s="9">
        <v>0.6</v>
      </c>
      <c r="E649" s="9">
        <v>0.11</v>
      </c>
      <c r="F649" s="9">
        <v>17</v>
      </c>
      <c r="G649" s="9">
        <v>6450</v>
      </c>
      <c r="H649" s="9">
        <v>0.2</v>
      </c>
    </row>
    <row r="650" spans="1:8" x14ac:dyDescent="0.25">
      <c r="A650" t="s">
        <v>998</v>
      </c>
      <c r="B650" s="9">
        <v>2330</v>
      </c>
      <c r="C650" s="9">
        <v>1.6E-2</v>
      </c>
      <c r="D650" s="9">
        <v>1.6000000000000001E-3</v>
      </c>
      <c r="F650" s="9">
        <v>78</v>
      </c>
      <c r="G650" s="9">
        <v>5000</v>
      </c>
      <c r="H650" s="9">
        <v>0.1</v>
      </c>
    </row>
    <row r="651" spans="1:8" x14ac:dyDescent="0.25">
      <c r="A651" t="s">
        <v>999</v>
      </c>
      <c r="B651" s="9">
        <v>2678</v>
      </c>
      <c r="C651" s="9">
        <v>100</v>
      </c>
      <c r="D651" s="9">
        <v>100</v>
      </c>
      <c r="E651" s="9">
        <v>7.0000000000000007E-2</v>
      </c>
      <c r="F651" s="9">
        <v>8</v>
      </c>
      <c r="G651" s="9">
        <v>45</v>
      </c>
      <c r="H651" s="9">
        <v>25000</v>
      </c>
    </row>
    <row r="652" spans="1:8" x14ac:dyDescent="0.25">
      <c r="A652" t="s">
        <v>1000</v>
      </c>
      <c r="B652" s="9">
        <v>130</v>
      </c>
      <c r="C652" s="9">
        <v>8.5</v>
      </c>
      <c r="D652" s="9">
        <v>3.9</v>
      </c>
      <c r="E652" s="9">
        <v>24</v>
      </c>
      <c r="F652" s="9">
        <v>6</v>
      </c>
      <c r="G652" s="9">
        <v>276</v>
      </c>
      <c r="H652" s="9">
        <v>3034</v>
      </c>
    </row>
    <row r="653" spans="1:8" x14ac:dyDescent="0.25">
      <c r="A653" t="s">
        <v>1001</v>
      </c>
      <c r="B653" s="9">
        <v>2000</v>
      </c>
      <c r="C653" s="9">
        <v>3.7</v>
      </c>
      <c r="D653" s="9">
        <v>0.66</v>
      </c>
      <c r="E653" s="9">
        <v>1.8</v>
      </c>
      <c r="F653" s="9">
        <v>84</v>
      </c>
      <c r="G653" s="9">
        <v>373</v>
      </c>
      <c r="H653" s="9">
        <v>12.2</v>
      </c>
    </row>
    <row r="654" spans="1:8" x14ac:dyDescent="0.25">
      <c r="A654" t="s">
        <v>1002</v>
      </c>
      <c r="B654" s="9">
        <v>5000</v>
      </c>
      <c r="C654" s="9">
        <v>22.7</v>
      </c>
      <c r="D654" s="9">
        <v>19.8</v>
      </c>
      <c r="E654" s="9">
        <v>10</v>
      </c>
      <c r="F654" s="9">
        <v>15.5</v>
      </c>
      <c r="G654" s="9">
        <v>106</v>
      </c>
      <c r="H654" s="9">
        <v>17.8</v>
      </c>
    </row>
    <row r="655" spans="1:8" x14ac:dyDescent="0.25">
      <c r="A655" t="s">
        <v>1003</v>
      </c>
      <c r="B655" s="9">
        <v>27</v>
      </c>
      <c r="C655" s="9">
        <v>6.0000000000000001E-3</v>
      </c>
      <c r="D655" s="9">
        <v>0.5</v>
      </c>
      <c r="E655" s="9">
        <v>33</v>
      </c>
      <c r="F655" s="9">
        <v>40</v>
      </c>
      <c r="G655" s="9">
        <v>155</v>
      </c>
      <c r="H655" s="9">
        <v>69</v>
      </c>
    </row>
    <row r="656" spans="1:8" x14ac:dyDescent="0.25">
      <c r="A656" t="s">
        <v>1004</v>
      </c>
      <c r="B656" s="9">
        <v>20</v>
      </c>
      <c r="C656" s="9">
        <v>1.8</v>
      </c>
      <c r="D656" s="9">
        <v>3.8999999999999998E-3</v>
      </c>
      <c r="E656" s="9">
        <v>6.8</v>
      </c>
      <c r="F656" s="9">
        <v>150</v>
      </c>
      <c r="G656" s="9">
        <v>600</v>
      </c>
      <c r="H656" s="9">
        <v>24</v>
      </c>
    </row>
    <row r="657" spans="1:8" x14ac:dyDescent="0.25">
      <c r="A657" t="s">
        <v>1005</v>
      </c>
      <c r="B657" s="9">
        <v>5000</v>
      </c>
      <c r="C657" s="9">
        <v>0.80300000000000005</v>
      </c>
      <c r="D657" s="9">
        <v>2.1999999999999999E-2</v>
      </c>
      <c r="G657" s="9">
        <v>10000</v>
      </c>
      <c r="H657" s="9">
        <v>0.11</v>
      </c>
    </row>
    <row r="658" spans="1:8" x14ac:dyDescent="0.25">
      <c r="A658" t="s">
        <v>1006</v>
      </c>
      <c r="B658" s="9">
        <v>1190</v>
      </c>
      <c r="C658" s="9">
        <v>6.8</v>
      </c>
      <c r="D658" s="9">
        <v>62</v>
      </c>
      <c r="E658" s="9">
        <v>4.58</v>
      </c>
      <c r="H658" s="9">
        <v>54</v>
      </c>
    </row>
    <row r="659" spans="1:8" x14ac:dyDescent="0.25">
      <c r="A659" t="s">
        <v>1007</v>
      </c>
      <c r="B659" s="9">
        <v>1826</v>
      </c>
      <c r="C659" s="9">
        <v>18</v>
      </c>
      <c r="D659" s="9">
        <v>0.57999999999999996</v>
      </c>
      <c r="E659" s="9">
        <v>1.2999999999999999E-2</v>
      </c>
      <c r="F659" s="9">
        <v>12</v>
      </c>
      <c r="G659" s="9">
        <v>139</v>
      </c>
      <c r="H659" s="9">
        <v>70.2</v>
      </c>
    </row>
    <row r="660" spans="1:8" x14ac:dyDescent="0.25">
      <c r="A660" t="s">
        <v>1008</v>
      </c>
      <c r="B660" s="9">
        <v>100</v>
      </c>
      <c r="H660" s="9">
        <v>99.4</v>
      </c>
    </row>
    <row r="661" spans="1:8" x14ac:dyDescent="0.25">
      <c r="A661" t="s">
        <v>1009</v>
      </c>
      <c r="B661" s="9">
        <v>10000</v>
      </c>
      <c r="C661" s="9">
        <v>0.87</v>
      </c>
      <c r="D661" s="9">
        <v>1.3</v>
      </c>
      <c r="E661" s="9">
        <v>1.4</v>
      </c>
      <c r="F661" s="9">
        <v>105</v>
      </c>
      <c r="G661" s="9">
        <v>601</v>
      </c>
      <c r="H661" s="9">
        <v>0.93</v>
      </c>
    </row>
    <row r="662" spans="1:8" x14ac:dyDescent="0.25">
      <c r="A662" t="s">
        <v>1010</v>
      </c>
      <c r="B662" s="9">
        <v>5000</v>
      </c>
      <c r="C662" s="9">
        <v>1.7</v>
      </c>
      <c r="D662" s="9">
        <v>1.5</v>
      </c>
      <c r="E662" s="9">
        <v>0.12</v>
      </c>
      <c r="F662" s="9">
        <v>2</v>
      </c>
      <c r="G662" s="9">
        <v>112</v>
      </c>
      <c r="H662" s="9">
        <v>6.2</v>
      </c>
    </row>
    <row r="663" spans="1:8" x14ac:dyDescent="0.25">
      <c r="A663" t="s">
        <v>1011</v>
      </c>
      <c r="B663" s="9">
        <v>180</v>
      </c>
      <c r="C663" s="9">
        <v>1.7</v>
      </c>
      <c r="D663" s="9">
        <v>5.1999999999999998E-3</v>
      </c>
      <c r="F663" s="9">
        <v>5</v>
      </c>
      <c r="H663" s="9">
        <v>1.9</v>
      </c>
    </row>
    <row r="664" spans="1:8" x14ac:dyDescent="0.25">
      <c r="A664" t="s">
        <v>1012</v>
      </c>
      <c r="B664" s="9">
        <v>5000</v>
      </c>
      <c r="C664" s="9">
        <v>1.5</v>
      </c>
      <c r="D664" s="9">
        <v>0.186</v>
      </c>
      <c r="E664" s="9">
        <v>2.4E-2</v>
      </c>
      <c r="F664" s="9">
        <v>16</v>
      </c>
      <c r="G664" s="9">
        <v>308</v>
      </c>
      <c r="H664" s="9">
        <v>2</v>
      </c>
    </row>
    <row r="665" spans="1:8" x14ac:dyDescent="0.25">
      <c r="A665" t="s">
        <v>1013</v>
      </c>
      <c r="B665" s="9">
        <v>20</v>
      </c>
      <c r="C665" s="9">
        <v>2.1000000000000001E-4</v>
      </c>
      <c r="D665" s="9">
        <v>3.6000000000000002E-4</v>
      </c>
      <c r="E665" s="9">
        <v>0.3</v>
      </c>
      <c r="F665" s="9">
        <v>25</v>
      </c>
      <c r="G665" s="9">
        <v>157000</v>
      </c>
      <c r="H665" s="9">
        <v>5.0000000000000001E-3</v>
      </c>
    </row>
    <row r="666" spans="1:8" x14ac:dyDescent="0.25">
      <c r="A666" t="s">
        <v>1014</v>
      </c>
      <c r="B666" s="9">
        <v>2000</v>
      </c>
      <c r="C666" s="9">
        <v>100</v>
      </c>
      <c r="D666" s="9">
        <v>100</v>
      </c>
      <c r="E666" s="9">
        <v>100</v>
      </c>
      <c r="H666" s="9">
        <v>301500</v>
      </c>
    </row>
    <row r="667" spans="1:8" x14ac:dyDescent="0.25">
      <c r="A667" t="s">
        <v>1015</v>
      </c>
      <c r="B667" s="9">
        <v>1640</v>
      </c>
      <c r="H667" s="9">
        <v>1300</v>
      </c>
    </row>
    <row r="668" spans="1:8" x14ac:dyDescent="0.25">
      <c r="A668" t="s">
        <v>1016</v>
      </c>
      <c r="B668" s="9">
        <v>11000</v>
      </c>
      <c r="C668" s="9">
        <v>2</v>
      </c>
      <c r="D668" s="9">
        <v>8.4</v>
      </c>
      <c r="E668" s="9">
        <v>1.4E-2</v>
      </c>
      <c r="F668" s="9">
        <v>179</v>
      </c>
      <c r="G668" s="9">
        <v>165</v>
      </c>
      <c r="H668" s="9">
        <v>6</v>
      </c>
    </row>
    <row r="669" spans="1:8" x14ac:dyDescent="0.25">
      <c r="A669" t="s">
        <v>1017</v>
      </c>
      <c r="B669" s="9">
        <v>4400</v>
      </c>
      <c r="C669" s="9">
        <v>35</v>
      </c>
      <c r="D669" s="9">
        <v>69.599999999999994</v>
      </c>
      <c r="H669" s="9">
        <v>13.8</v>
      </c>
    </row>
    <row r="670" spans="1:8" x14ac:dyDescent="0.25">
      <c r="A670" t="s">
        <v>1018</v>
      </c>
      <c r="B670" s="55">
        <v>1146</v>
      </c>
      <c r="C670" s="55">
        <v>3.15</v>
      </c>
      <c r="D670" s="55">
        <v>0.31</v>
      </c>
      <c r="E670" s="55">
        <v>1.6E-2</v>
      </c>
      <c r="F670" s="55">
        <v>48</v>
      </c>
      <c r="G670" s="55">
        <v>620</v>
      </c>
      <c r="H670" s="55">
        <v>63.8</v>
      </c>
    </row>
    <row r="671" spans="1:8" x14ac:dyDescent="0.25">
      <c r="A671" t="s">
        <v>1019</v>
      </c>
      <c r="B671" s="55">
        <v>2000</v>
      </c>
      <c r="C671" s="55">
        <v>29</v>
      </c>
      <c r="D671" s="55">
        <v>1.1000000000000001E-3</v>
      </c>
      <c r="E671" s="55">
        <v>10</v>
      </c>
      <c r="F671" s="55">
        <v>16.3</v>
      </c>
      <c r="G671" s="55">
        <v>41182</v>
      </c>
      <c r="H671" s="55">
        <v>4.5999999999999999E-2</v>
      </c>
    </row>
    <row r="672" spans="1:8" x14ac:dyDescent="0.25">
      <c r="A672" t="s">
        <v>1020</v>
      </c>
      <c r="B672" s="9">
        <v>1178</v>
      </c>
      <c r="C672" s="9">
        <v>2.1999999999999999E-2</v>
      </c>
      <c r="D672" s="9">
        <v>6.9999999999999999E-4</v>
      </c>
      <c r="E672" s="9">
        <v>13</v>
      </c>
      <c r="F672" s="9">
        <v>1</v>
      </c>
      <c r="G672" s="9">
        <v>217</v>
      </c>
      <c r="H672" s="9">
        <v>145</v>
      </c>
    </row>
    <row r="673" spans="1:8" x14ac:dyDescent="0.25">
      <c r="A673" t="s">
        <v>1021</v>
      </c>
      <c r="F673" s="9">
        <v>3.3</v>
      </c>
      <c r="G673" s="9">
        <v>35</v>
      </c>
    </row>
    <row r="674" spans="1:8" x14ac:dyDescent="0.25">
      <c r="A674" t="s">
        <v>1022</v>
      </c>
      <c r="C674" s="9">
        <v>79</v>
      </c>
      <c r="D674" s="9">
        <v>100</v>
      </c>
      <c r="F674" s="9">
        <v>1</v>
      </c>
    </row>
    <row r="675" spans="1:8" x14ac:dyDescent="0.25">
      <c r="A675" t="s">
        <v>1023</v>
      </c>
      <c r="B675" s="9">
        <v>5000</v>
      </c>
      <c r="C675" s="9">
        <v>1000</v>
      </c>
      <c r="D675" s="9">
        <v>107.7</v>
      </c>
      <c r="E675" s="9">
        <v>100</v>
      </c>
      <c r="F675" s="9">
        <v>3</v>
      </c>
      <c r="G675" s="9">
        <v>45</v>
      </c>
      <c r="H675" s="9">
        <v>144000</v>
      </c>
    </row>
    <row r="676" spans="1:8" x14ac:dyDescent="0.25">
      <c r="A676" t="s">
        <v>1024</v>
      </c>
      <c r="B676" s="9">
        <v>1125</v>
      </c>
      <c r="C676" s="9">
        <v>75</v>
      </c>
      <c r="D676" s="9">
        <v>14</v>
      </c>
      <c r="E676" s="9">
        <v>30</v>
      </c>
      <c r="F676" s="9">
        <v>56</v>
      </c>
      <c r="G676" s="9">
        <v>90</v>
      </c>
      <c r="H676" s="9">
        <v>27000</v>
      </c>
    </row>
    <row r="677" spans="1:8" x14ac:dyDescent="0.25">
      <c r="A677" t="s">
        <v>1025</v>
      </c>
      <c r="B677" s="9">
        <v>9600</v>
      </c>
    </row>
    <row r="678" spans="1:8" x14ac:dyDescent="0.25">
      <c r="A678" t="s">
        <v>1026</v>
      </c>
      <c r="B678" s="9">
        <v>10000</v>
      </c>
      <c r="C678" s="9">
        <v>0.46</v>
      </c>
      <c r="D678" s="9">
        <v>7.2999999999999995E-2</v>
      </c>
      <c r="E678" s="9">
        <v>1.1000000000000001</v>
      </c>
      <c r="F678" s="9">
        <v>1</v>
      </c>
      <c r="G678" s="9">
        <v>2000</v>
      </c>
      <c r="H678" s="9">
        <v>6.2</v>
      </c>
    </row>
    <row r="679" spans="1:8" x14ac:dyDescent="0.25">
      <c r="A679" t="s">
        <v>1027</v>
      </c>
      <c r="B679" s="9">
        <v>5000</v>
      </c>
      <c r="C679" s="9">
        <v>2.9</v>
      </c>
      <c r="F679" s="9">
        <v>17</v>
      </c>
      <c r="G679" s="9">
        <v>847</v>
      </c>
      <c r="H679" s="9">
        <v>4.2</v>
      </c>
    </row>
    <row r="680" spans="1:8" x14ac:dyDescent="0.25">
      <c r="A680" t="s">
        <v>1028</v>
      </c>
      <c r="B680" s="9">
        <v>5000</v>
      </c>
      <c r="C680" s="9">
        <v>4.2000000000000003E-2</v>
      </c>
      <c r="D680" s="9">
        <v>0.5</v>
      </c>
      <c r="E680" s="9">
        <v>3.2</v>
      </c>
      <c r="F680" s="9">
        <v>5</v>
      </c>
      <c r="G680" s="9">
        <v>2000</v>
      </c>
      <c r="H680" s="9">
        <v>6</v>
      </c>
    </row>
    <row r="681" spans="1:8" x14ac:dyDescent="0.25">
      <c r="A681" t="s">
        <v>125</v>
      </c>
      <c r="B681" s="9">
        <v>700</v>
      </c>
      <c r="C681" s="9">
        <v>232</v>
      </c>
      <c r="D681" s="9">
        <v>100</v>
      </c>
      <c r="E681" s="9">
        <v>35.49</v>
      </c>
      <c r="F681" s="9">
        <v>15</v>
      </c>
      <c r="G681" s="9">
        <v>74</v>
      </c>
      <c r="H681" s="9">
        <v>294000</v>
      </c>
    </row>
    <row r="682" spans="1:8" x14ac:dyDescent="0.25">
      <c r="A682" t="s">
        <v>1029</v>
      </c>
      <c r="B682" s="9">
        <v>4700</v>
      </c>
      <c r="C682" s="9">
        <v>4.3</v>
      </c>
      <c r="D682" s="9">
        <v>55</v>
      </c>
      <c r="E682" s="9">
        <v>0.42</v>
      </c>
      <c r="F682" s="9">
        <v>7</v>
      </c>
      <c r="G682" s="9">
        <v>540</v>
      </c>
      <c r="H682" s="9">
        <v>44</v>
      </c>
    </row>
    <row r="683" spans="1:8" x14ac:dyDescent="0.25">
      <c r="A683" t="s">
        <v>1030</v>
      </c>
      <c r="B683" s="9">
        <v>36</v>
      </c>
      <c r="C683" s="9">
        <v>4.0000000000000001E-3</v>
      </c>
      <c r="F683" s="9">
        <v>35</v>
      </c>
      <c r="H683" s="9">
        <v>1000</v>
      </c>
    </row>
    <row r="684" spans="1:8" x14ac:dyDescent="0.25">
      <c r="A684" t="s">
        <v>1031</v>
      </c>
      <c r="B684" s="9">
        <v>1166</v>
      </c>
      <c r="C684" s="9">
        <v>240</v>
      </c>
      <c r="D684" s="9">
        <v>200</v>
      </c>
      <c r="E684" s="9">
        <v>237</v>
      </c>
      <c r="F684" s="9">
        <v>8.1999999999999993</v>
      </c>
      <c r="G684" s="9">
        <v>31</v>
      </c>
      <c r="H684" s="9">
        <v>250000</v>
      </c>
    </row>
    <row r="685" spans="1:8" x14ac:dyDescent="0.25">
      <c r="A685" t="s">
        <v>1032</v>
      </c>
      <c r="B685" s="9">
        <v>431</v>
      </c>
      <c r="C685" s="9">
        <v>100</v>
      </c>
      <c r="D685" s="9">
        <v>91</v>
      </c>
      <c r="E685" s="9">
        <v>16.2</v>
      </c>
      <c r="F685" s="9">
        <v>8</v>
      </c>
      <c r="G685" s="9">
        <v>31</v>
      </c>
      <c r="H685" s="9">
        <v>860</v>
      </c>
    </row>
    <row r="686" spans="1:8" x14ac:dyDescent="0.25">
      <c r="A686" t="s">
        <v>1033</v>
      </c>
      <c r="B686" s="9">
        <v>5000</v>
      </c>
      <c r="C686" s="9">
        <v>6</v>
      </c>
      <c r="D686" s="9">
        <v>1.81</v>
      </c>
      <c r="E686" s="9">
        <v>0.18</v>
      </c>
      <c r="F686" s="9">
        <v>35</v>
      </c>
      <c r="H686" s="9">
        <v>4</v>
      </c>
    </row>
    <row r="687" spans="1:8" x14ac:dyDescent="0.25">
      <c r="A687" t="s">
        <v>1034</v>
      </c>
      <c r="B687" s="55">
        <v>5000</v>
      </c>
      <c r="C687" s="55">
        <v>2.4</v>
      </c>
      <c r="D687" s="55">
        <v>53</v>
      </c>
      <c r="E687" s="55">
        <v>1.65</v>
      </c>
      <c r="F687" s="55">
        <v>17.5</v>
      </c>
      <c r="G687" s="55">
        <v>634</v>
      </c>
      <c r="H687" s="55">
        <v>20</v>
      </c>
    </row>
    <row r="688" spans="1:8" x14ac:dyDescent="0.25">
      <c r="A688" t="s">
        <v>1035</v>
      </c>
      <c r="B688" s="55">
        <v>4000</v>
      </c>
      <c r="C688" s="55">
        <v>100</v>
      </c>
      <c r="D688" s="55">
        <v>103</v>
      </c>
      <c r="E688" s="55">
        <v>0.72499999999999998</v>
      </c>
      <c r="F688" s="55">
        <v>7</v>
      </c>
      <c r="G688" s="55">
        <v>200</v>
      </c>
      <c r="H688" s="55">
        <v>180</v>
      </c>
    </row>
    <row r="689" spans="1:8" x14ac:dyDescent="0.25">
      <c r="A689" t="s">
        <v>1036</v>
      </c>
      <c r="B689" s="9">
        <v>3161</v>
      </c>
      <c r="F689" s="9">
        <v>524</v>
      </c>
      <c r="G689" s="9">
        <v>64</v>
      </c>
      <c r="H689" s="9">
        <v>3240</v>
      </c>
    </row>
    <row r="690" spans="1:8" x14ac:dyDescent="0.25">
      <c r="A690" t="s">
        <v>1037</v>
      </c>
      <c r="B690" s="9">
        <v>5000</v>
      </c>
      <c r="C690" s="9">
        <v>0.74</v>
      </c>
      <c r="D690" s="9">
        <v>0.63</v>
      </c>
      <c r="E690" s="9">
        <v>0.23</v>
      </c>
      <c r="F690" s="9">
        <v>56.5</v>
      </c>
      <c r="G690" s="9">
        <v>874</v>
      </c>
      <c r="H690" s="9">
        <v>2.08</v>
      </c>
    </row>
    <row r="691" spans="1:8" x14ac:dyDescent="0.25">
      <c r="A691" t="s">
        <v>1038</v>
      </c>
      <c r="B691" s="9">
        <v>9</v>
      </c>
      <c r="C691" s="9">
        <v>0.04</v>
      </c>
      <c r="D691" s="9">
        <v>2.9999999999999997E-4</v>
      </c>
      <c r="E691" s="9">
        <v>52.8</v>
      </c>
      <c r="H691" s="9">
        <v>57</v>
      </c>
    </row>
    <row r="692" spans="1:8" x14ac:dyDescent="0.25">
      <c r="A692" t="s">
        <v>1396</v>
      </c>
      <c r="B692" s="55">
        <v>200</v>
      </c>
      <c r="C692" s="55">
        <v>100</v>
      </c>
      <c r="D692" s="55">
        <v>68.5</v>
      </c>
      <c r="E692" s="55">
        <v>14.4</v>
      </c>
      <c r="F692" s="55">
        <v>26</v>
      </c>
      <c r="G692" s="55">
        <v>1000000</v>
      </c>
      <c r="H692" s="55">
        <v>5000000</v>
      </c>
    </row>
    <row r="693" spans="1:8" x14ac:dyDescent="0.25">
      <c r="A693" t="s">
        <v>1039</v>
      </c>
      <c r="B693" s="9">
        <v>10000</v>
      </c>
      <c r="C693" s="9">
        <v>8</v>
      </c>
      <c r="D693" s="9">
        <v>10</v>
      </c>
      <c r="F693" s="9">
        <v>50</v>
      </c>
      <c r="G693" s="9">
        <v>974</v>
      </c>
      <c r="H693" s="9">
        <v>12.7</v>
      </c>
    </row>
    <row r="694" spans="1:8" x14ac:dyDescent="0.25">
      <c r="A694" t="s">
        <v>1040</v>
      </c>
      <c r="H694" s="9">
        <v>1.6E-2</v>
      </c>
    </row>
    <row r="695" spans="1:8" x14ac:dyDescent="0.25">
      <c r="A695" t="s">
        <v>1041</v>
      </c>
      <c r="H695" s="9">
        <v>23300</v>
      </c>
    </row>
    <row r="696" spans="1:8" x14ac:dyDescent="0.25">
      <c r="A696" t="s">
        <v>1042</v>
      </c>
      <c r="B696" s="9">
        <v>910</v>
      </c>
      <c r="C696" s="9">
        <v>1.6E-2</v>
      </c>
      <c r="H696" s="9">
        <v>3.5000000000000001E-3</v>
      </c>
    </row>
    <row r="697" spans="1:8" x14ac:dyDescent="0.25">
      <c r="A697" t="s">
        <v>1043</v>
      </c>
      <c r="F697" s="9">
        <v>53</v>
      </c>
      <c r="G697" s="9">
        <v>68</v>
      </c>
    </row>
    <row r="698" spans="1:8" x14ac:dyDescent="0.25">
      <c r="A698" t="s">
        <v>1044</v>
      </c>
      <c r="B698" s="9">
        <v>5000</v>
      </c>
      <c r="C698" s="9">
        <v>100</v>
      </c>
      <c r="D698" s="9">
        <v>100</v>
      </c>
      <c r="E698" s="9">
        <v>0.2</v>
      </c>
      <c r="F698" s="9">
        <v>66</v>
      </c>
      <c r="G698" s="9">
        <v>40</v>
      </c>
      <c r="H698" s="9">
        <v>483</v>
      </c>
    </row>
    <row r="699" spans="1:8" x14ac:dyDescent="0.25">
      <c r="A699" t="s">
        <v>1045</v>
      </c>
      <c r="B699" s="9">
        <v>5000</v>
      </c>
      <c r="C699" s="9">
        <v>120</v>
      </c>
      <c r="D699" s="9">
        <v>622</v>
      </c>
      <c r="E699" s="9">
        <v>3.5</v>
      </c>
      <c r="F699" s="9">
        <v>5</v>
      </c>
      <c r="G699" s="9">
        <v>80</v>
      </c>
      <c r="H699" s="9">
        <v>160</v>
      </c>
    </row>
    <row r="700" spans="1:8" x14ac:dyDescent="0.25">
      <c r="A700" t="s">
        <v>1046</v>
      </c>
      <c r="B700" s="9">
        <v>5000</v>
      </c>
      <c r="C700" s="9">
        <v>0.28999999999999998</v>
      </c>
      <c r="D700" s="9">
        <v>5.8999999999999997E-2</v>
      </c>
      <c r="E700" s="9">
        <v>0.31</v>
      </c>
      <c r="H700" s="9">
        <v>1.8E-3</v>
      </c>
    </row>
    <row r="701" spans="1:8" x14ac:dyDescent="0.25">
      <c r="A701" t="s">
        <v>1047</v>
      </c>
      <c r="B701" s="9">
        <v>633</v>
      </c>
      <c r="C701" s="9">
        <v>100</v>
      </c>
      <c r="D701" s="9">
        <v>28</v>
      </c>
      <c r="E701" s="9">
        <v>33</v>
      </c>
      <c r="F701" s="9">
        <v>42</v>
      </c>
      <c r="G701" s="9">
        <v>165</v>
      </c>
      <c r="H701" s="9">
        <v>7100</v>
      </c>
    </row>
    <row r="702" spans="1:8" x14ac:dyDescent="0.25">
      <c r="A702" t="s">
        <v>1048</v>
      </c>
      <c r="B702" s="9">
        <v>375</v>
      </c>
      <c r="C702" s="9">
        <v>100</v>
      </c>
      <c r="D702" s="9">
        <v>100</v>
      </c>
      <c r="E702" s="9">
        <v>36</v>
      </c>
      <c r="F702" s="9">
        <v>39</v>
      </c>
      <c r="G702" s="9">
        <v>660</v>
      </c>
      <c r="H702" s="9">
        <v>26000</v>
      </c>
    </row>
    <row r="703" spans="1:8" x14ac:dyDescent="0.25">
      <c r="A703" t="s">
        <v>1049</v>
      </c>
      <c r="B703" s="9">
        <v>283</v>
      </c>
      <c r="C703" s="9">
        <v>75</v>
      </c>
      <c r="D703" s="9">
        <v>90</v>
      </c>
      <c r="E703" s="9">
        <v>75.900000000000006</v>
      </c>
      <c r="F703" s="9">
        <v>4.4000000000000004</v>
      </c>
      <c r="G703" s="9">
        <v>37</v>
      </c>
      <c r="H703" s="9">
        <v>220</v>
      </c>
    </row>
    <row r="704" spans="1:8" x14ac:dyDescent="0.25">
      <c r="A704" t="s">
        <v>1050</v>
      </c>
      <c r="B704" s="9">
        <v>1700</v>
      </c>
      <c r="C704" s="9">
        <v>0.39</v>
      </c>
      <c r="D704" s="9">
        <v>2.2999999999999998</v>
      </c>
      <c r="F704" s="9">
        <v>7</v>
      </c>
      <c r="G704" s="9">
        <v>10</v>
      </c>
      <c r="H704" s="9">
        <v>722000</v>
      </c>
    </row>
    <row r="705" spans="1:8" x14ac:dyDescent="0.25">
      <c r="A705" t="s">
        <v>1051</v>
      </c>
      <c r="B705" s="9">
        <v>1200</v>
      </c>
      <c r="C705" s="9">
        <v>326</v>
      </c>
      <c r="D705" s="9">
        <v>102</v>
      </c>
      <c r="E705" s="9">
        <v>0.22</v>
      </c>
      <c r="F705" s="9">
        <v>30</v>
      </c>
      <c r="G705" s="9">
        <v>242</v>
      </c>
      <c r="H705" s="9">
        <v>1700</v>
      </c>
    </row>
    <row r="706" spans="1:8" x14ac:dyDescent="0.25">
      <c r="A706" t="s">
        <v>1052</v>
      </c>
      <c r="B706" s="9">
        <v>2000</v>
      </c>
      <c r="D706" s="9">
        <v>100</v>
      </c>
      <c r="F706" s="9">
        <v>7</v>
      </c>
      <c r="H706" s="9">
        <v>0</v>
      </c>
    </row>
    <row r="707" spans="1:8" x14ac:dyDescent="0.25">
      <c r="A707" t="s">
        <v>1053</v>
      </c>
      <c r="B707" s="9">
        <v>2150</v>
      </c>
      <c r="C707" s="9">
        <v>5620</v>
      </c>
      <c r="D707" s="9">
        <v>22.3</v>
      </c>
      <c r="E707" s="9">
        <v>1.63</v>
      </c>
      <c r="F707" s="9">
        <v>77</v>
      </c>
      <c r="G707" s="9">
        <v>75</v>
      </c>
      <c r="H707" s="9">
        <v>430</v>
      </c>
    </row>
    <row r="708" spans="1:8" x14ac:dyDescent="0.25">
      <c r="A708" t="s">
        <v>1054</v>
      </c>
    </row>
    <row r="709" spans="1:8" x14ac:dyDescent="0.25">
      <c r="A709" t="s">
        <v>1055</v>
      </c>
    </row>
    <row r="710" spans="1:8" x14ac:dyDescent="0.25">
      <c r="A710" t="s">
        <v>1056</v>
      </c>
      <c r="B710" s="9">
        <v>595</v>
      </c>
      <c r="C710" s="9">
        <v>2.1</v>
      </c>
      <c r="D710" s="9">
        <v>4.2</v>
      </c>
      <c r="E710" s="9">
        <v>1.7</v>
      </c>
      <c r="F710" s="9">
        <v>84</v>
      </c>
      <c r="G710" s="9">
        <v>1116</v>
      </c>
      <c r="H710" s="9">
        <v>30.4</v>
      </c>
    </row>
    <row r="711" spans="1:8" x14ac:dyDescent="0.25">
      <c r="A711" t="s">
        <v>1057</v>
      </c>
      <c r="B711" s="9">
        <v>5000</v>
      </c>
      <c r="C711" s="9">
        <v>15.9</v>
      </c>
      <c r="D711" s="9">
        <v>30.6</v>
      </c>
      <c r="E711" s="9">
        <v>3.3000000000000002E-2</v>
      </c>
      <c r="F711" s="9">
        <v>135</v>
      </c>
      <c r="G711" s="9">
        <v>527</v>
      </c>
      <c r="H711" s="9">
        <v>60</v>
      </c>
    </row>
    <row r="712" spans="1:8" x14ac:dyDescent="0.25">
      <c r="A712" t="s">
        <v>1058</v>
      </c>
      <c r="B712" s="9">
        <v>16</v>
      </c>
      <c r="C712" s="9">
        <v>25</v>
      </c>
      <c r="D712" s="9">
        <v>0.27</v>
      </c>
      <c r="E712" s="9">
        <v>178</v>
      </c>
      <c r="F712" s="9">
        <v>3</v>
      </c>
      <c r="G712" s="9">
        <v>1</v>
      </c>
      <c r="H712" s="9">
        <v>200000</v>
      </c>
    </row>
    <row r="713" spans="1:8" x14ac:dyDescent="0.25">
      <c r="A713" t="s">
        <v>1059</v>
      </c>
      <c r="B713" s="9">
        <v>777</v>
      </c>
      <c r="C713" s="9">
        <v>2.5</v>
      </c>
      <c r="D713" s="9">
        <v>1.3</v>
      </c>
      <c r="E713" s="9">
        <v>0.3</v>
      </c>
      <c r="G713" s="9">
        <v>3060</v>
      </c>
      <c r="H713" s="9">
        <v>1.5</v>
      </c>
    </row>
    <row r="714" spans="1:8" x14ac:dyDescent="0.25">
      <c r="A714" t="s">
        <v>1060</v>
      </c>
      <c r="B714" s="9">
        <v>1470</v>
      </c>
    </row>
    <row r="715" spans="1:8" x14ac:dyDescent="0.25">
      <c r="A715" t="s">
        <v>1061</v>
      </c>
      <c r="B715" s="9">
        <v>25</v>
      </c>
      <c r="C715" s="9">
        <v>0.01</v>
      </c>
      <c r="D715" s="9">
        <v>6.4000000000000003E-3</v>
      </c>
      <c r="E715" s="9">
        <v>22</v>
      </c>
      <c r="F715" s="9">
        <v>10</v>
      </c>
      <c r="G715" s="9">
        <v>400</v>
      </c>
      <c r="H715" s="9">
        <v>240</v>
      </c>
    </row>
    <row r="716" spans="1:8" x14ac:dyDescent="0.25">
      <c r="A716" t="s">
        <v>1062</v>
      </c>
      <c r="B716" s="55">
        <v>19</v>
      </c>
      <c r="C716" s="55">
        <v>0.65</v>
      </c>
      <c r="D716" s="55">
        <v>8.0000000000000002E-3</v>
      </c>
      <c r="E716" s="55">
        <v>2.2000000000000002</v>
      </c>
      <c r="F716" s="55">
        <v>1.4</v>
      </c>
      <c r="G716" s="55">
        <v>660</v>
      </c>
      <c r="H716" s="55">
        <v>27</v>
      </c>
    </row>
    <row r="717" spans="1:8" x14ac:dyDescent="0.25">
      <c r="A717" t="s">
        <v>1063</v>
      </c>
      <c r="C717" s="9">
        <v>26.8</v>
      </c>
      <c r="D717" s="9">
        <v>180</v>
      </c>
      <c r="E717" s="9">
        <v>137</v>
      </c>
      <c r="F717" s="9">
        <v>16.7</v>
      </c>
      <c r="G717" s="9">
        <v>189</v>
      </c>
    </row>
    <row r="718" spans="1:8" x14ac:dyDescent="0.25">
      <c r="A718" t="s">
        <v>1064</v>
      </c>
      <c r="C718" s="9">
        <v>68.7</v>
      </c>
      <c r="D718" s="9">
        <v>54</v>
      </c>
      <c r="E718" s="9">
        <v>120</v>
      </c>
      <c r="F718" s="9">
        <v>8.6</v>
      </c>
      <c r="G718" s="9">
        <v>123</v>
      </c>
    </row>
    <row r="719" spans="1:8" x14ac:dyDescent="0.25">
      <c r="A719" t="s">
        <v>1065</v>
      </c>
      <c r="C719" s="9">
        <v>6.6</v>
      </c>
      <c r="D719" s="9">
        <v>5.6000000000000001E-2</v>
      </c>
      <c r="E719" s="9">
        <v>2.75</v>
      </c>
      <c r="F719" s="9">
        <v>3.7</v>
      </c>
      <c r="G719" s="9">
        <v>31.3</v>
      </c>
    </row>
    <row r="720" spans="1:8" x14ac:dyDescent="0.25">
      <c r="A720" t="s">
        <v>1066</v>
      </c>
      <c r="B720" s="9">
        <v>3160</v>
      </c>
      <c r="C720" s="9">
        <v>106</v>
      </c>
      <c r="D720" s="9">
        <v>157</v>
      </c>
      <c r="E720" s="9">
        <v>100</v>
      </c>
      <c r="F720" s="9">
        <v>3.5</v>
      </c>
      <c r="G720" s="9">
        <v>50.7</v>
      </c>
    </row>
    <row r="721" spans="1:8" x14ac:dyDescent="0.25">
      <c r="A721" t="s">
        <v>1067</v>
      </c>
      <c r="B721" s="55">
        <v>30</v>
      </c>
      <c r="C721" s="55">
        <v>0.63</v>
      </c>
      <c r="D721" s="55">
        <v>7.6E-3</v>
      </c>
      <c r="E721" s="55">
        <v>60</v>
      </c>
      <c r="F721" s="55">
        <v>7</v>
      </c>
      <c r="G721" s="55">
        <v>25.2</v>
      </c>
      <c r="H721" s="55">
        <v>55000</v>
      </c>
    </row>
    <row r="722" spans="1:8" x14ac:dyDescent="0.25">
      <c r="A722" t="s">
        <v>1068</v>
      </c>
      <c r="B722" s="9">
        <v>500</v>
      </c>
      <c r="H722" s="9">
        <v>12500</v>
      </c>
    </row>
    <row r="723" spans="1:8" x14ac:dyDescent="0.25">
      <c r="A723" t="s">
        <v>1069</v>
      </c>
      <c r="B723" s="55">
        <v>34600</v>
      </c>
      <c r="C723" s="55">
        <v>0.76</v>
      </c>
      <c r="D723" s="55">
        <v>8.8999999999999996E-2</v>
      </c>
      <c r="E723" s="55">
        <v>1.33</v>
      </c>
      <c r="F723" s="55">
        <v>10</v>
      </c>
      <c r="H723" s="55">
        <v>0.5</v>
      </c>
    </row>
    <row r="724" spans="1:8" x14ac:dyDescent="0.25">
      <c r="A724" t="s">
        <v>1070</v>
      </c>
      <c r="B724" s="55">
        <v>6000</v>
      </c>
      <c r="C724" s="55">
        <v>5.1999999999999998E-2</v>
      </c>
      <c r="D724" s="55">
        <v>7.7999999999999999E-4</v>
      </c>
      <c r="E724" s="55">
        <v>0.6</v>
      </c>
      <c r="F724" s="55">
        <v>120</v>
      </c>
      <c r="G724" s="55">
        <v>80000</v>
      </c>
      <c r="H724" s="55">
        <v>0.1</v>
      </c>
    </row>
    <row r="725" spans="1:8" x14ac:dyDescent="0.25">
      <c r="A725" t="s">
        <v>1071</v>
      </c>
      <c r="B725" s="9">
        <v>5000</v>
      </c>
      <c r="C725" s="9">
        <v>3.3</v>
      </c>
      <c r="D725" s="9">
        <v>3.7</v>
      </c>
      <c r="E725" s="9">
        <v>3.4</v>
      </c>
      <c r="F725" s="9">
        <v>146</v>
      </c>
      <c r="G725" s="9">
        <v>350</v>
      </c>
      <c r="H725" s="9">
        <v>3.3</v>
      </c>
    </row>
    <row r="726" spans="1:8" x14ac:dyDescent="0.25">
      <c r="A726" t="s">
        <v>1072</v>
      </c>
      <c r="B726" s="9">
        <v>214</v>
      </c>
      <c r="C726" s="9">
        <v>3.9</v>
      </c>
      <c r="D726" s="9">
        <v>2.6</v>
      </c>
      <c r="E726" s="9">
        <v>3.2</v>
      </c>
      <c r="F726" s="9">
        <v>55</v>
      </c>
      <c r="G726" s="9">
        <v>22</v>
      </c>
      <c r="H726" s="9">
        <v>17500</v>
      </c>
    </row>
    <row r="727" spans="1:8" x14ac:dyDescent="0.25">
      <c r="A727" t="s">
        <v>1073</v>
      </c>
      <c r="B727" s="9">
        <v>72</v>
      </c>
      <c r="C727" s="9">
        <v>9.0000000000000006E-5</v>
      </c>
      <c r="D727" s="9">
        <v>0.28000000000000003</v>
      </c>
      <c r="E727" s="9">
        <v>0.25</v>
      </c>
      <c r="F727" s="9">
        <v>6</v>
      </c>
      <c r="G727" s="9">
        <v>3</v>
      </c>
      <c r="H727" s="9">
        <v>7600</v>
      </c>
    </row>
    <row r="728" spans="1:8" x14ac:dyDescent="0.25">
      <c r="A728" t="s">
        <v>1074</v>
      </c>
      <c r="F728" s="9">
        <v>136</v>
      </c>
      <c r="G728" s="9">
        <v>75760</v>
      </c>
    </row>
    <row r="729" spans="1:8" x14ac:dyDescent="0.25">
      <c r="A729" t="s">
        <v>1075</v>
      </c>
      <c r="F729" s="9">
        <v>35</v>
      </c>
      <c r="G729" s="9">
        <v>220</v>
      </c>
    </row>
    <row r="730" spans="1:8" x14ac:dyDescent="0.25">
      <c r="A730" t="s">
        <v>1076</v>
      </c>
      <c r="B730" s="9">
        <v>39</v>
      </c>
      <c r="C730" s="9">
        <v>2.9000000000000001E-2</v>
      </c>
      <c r="D730" s="9">
        <v>2.9000000000000001E-2</v>
      </c>
      <c r="E730" s="9">
        <v>1.7000000000000001E-2</v>
      </c>
      <c r="F730" s="9">
        <v>17</v>
      </c>
      <c r="G730" s="9">
        <v>17300</v>
      </c>
    </row>
    <row r="731" spans="1:8" x14ac:dyDescent="0.25">
      <c r="A731" t="s">
        <v>1077</v>
      </c>
      <c r="B731" s="9">
        <v>400</v>
      </c>
    </row>
    <row r="732" spans="1:8" x14ac:dyDescent="0.25">
      <c r="A732" t="s">
        <v>1078</v>
      </c>
      <c r="B732" s="9">
        <v>1040</v>
      </c>
    </row>
    <row r="733" spans="1:8" x14ac:dyDescent="0.25">
      <c r="A733" t="s">
        <v>1079</v>
      </c>
      <c r="B733" s="9">
        <v>72</v>
      </c>
      <c r="C733" s="9">
        <v>0.09</v>
      </c>
      <c r="D733" s="9">
        <v>5.5E-2</v>
      </c>
      <c r="E733" s="9">
        <v>0.248</v>
      </c>
      <c r="F733" s="9">
        <v>6</v>
      </c>
      <c r="G733" s="9">
        <v>3</v>
      </c>
      <c r="H733" s="9">
        <v>8200</v>
      </c>
    </row>
    <row r="734" spans="1:8" x14ac:dyDescent="0.25">
      <c r="A734" t="s">
        <v>1080</v>
      </c>
      <c r="B734" s="9">
        <v>5000</v>
      </c>
      <c r="C734" s="9">
        <v>120</v>
      </c>
      <c r="G734" s="9">
        <v>6</v>
      </c>
    </row>
    <row r="735" spans="1:8" x14ac:dyDescent="0.25">
      <c r="A735" t="s">
        <v>1081</v>
      </c>
      <c r="B735" s="9">
        <v>6180</v>
      </c>
      <c r="C735" s="9">
        <v>0.33</v>
      </c>
      <c r="D735" s="9">
        <v>2.2000000000000002</v>
      </c>
      <c r="E735" s="9">
        <v>1.8</v>
      </c>
      <c r="F735" s="9">
        <v>1</v>
      </c>
      <c r="G735" s="9">
        <v>500000</v>
      </c>
      <c r="H735" s="9">
        <v>1</v>
      </c>
    </row>
    <row r="736" spans="1:8" x14ac:dyDescent="0.25">
      <c r="A736" t="s">
        <v>1082</v>
      </c>
      <c r="B736" s="9">
        <v>10000</v>
      </c>
      <c r="C736" s="9">
        <v>45.1</v>
      </c>
      <c r="D736" s="9">
        <v>44</v>
      </c>
      <c r="E736" s="9">
        <v>0.26</v>
      </c>
      <c r="F736" s="9">
        <v>30</v>
      </c>
      <c r="G736" s="9">
        <v>197</v>
      </c>
      <c r="H736" s="9">
        <v>330</v>
      </c>
    </row>
    <row r="737" spans="1:8" x14ac:dyDescent="0.25">
      <c r="A737" t="s">
        <v>1083</v>
      </c>
      <c r="B737" s="9">
        <v>1200</v>
      </c>
      <c r="C737" s="9">
        <v>3.9</v>
      </c>
      <c r="D737" s="9">
        <v>23.5</v>
      </c>
      <c r="E737" s="9">
        <v>57.1</v>
      </c>
      <c r="F737" s="9">
        <v>20</v>
      </c>
      <c r="G737" s="9">
        <v>200</v>
      </c>
      <c r="H737" s="9">
        <v>530</v>
      </c>
    </row>
    <row r="738" spans="1:8" x14ac:dyDescent="0.25">
      <c r="A738" t="s">
        <v>1084</v>
      </c>
      <c r="B738" s="9">
        <v>5000</v>
      </c>
      <c r="C738" s="9">
        <v>170</v>
      </c>
      <c r="D738" s="9">
        <v>100</v>
      </c>
      <c r="E738" s="9">
        <v>8.7999999999999995E-2</v>
      </c>
      <c r="F738" s="9">
        <v>19</v>
      </c>
      <c r="G738" s="9">
        <v>116</v>
      </c>
      <c r="H738" s="9">
        <v>700</v>
      </c>
    </row>
    <row r="739" spans="1:8" x14ac:dyDescent="0.25">
      <c r="A739" t="s">
        <v>1085</v>
      </c>
      <c r="B739" s="9">
        <v>3200</v>
      </c>
      <c r="C739" s="9">
        <v>18.899999999999999</v>
      </c>
      <c r="D739" s="9">
        <v>215.6</v>
      </c>
      <c r="E739" s="9">
        <v>6.4000000000000001E-2</v>
      </c>
      <c r="F739" s="9">
        <v>18.5</v>
      </c>
      <c r="G739" s="9">
        <v>120</v>
      </c>
      <c r="H739" s="9">
        <v>678</v>
      </c>
    </row>
    <row r="740" spans="1:8" x14ac:dyDescent="0.25">
      <c r="A740" t="s">
        <v>1086</v>
      </c>
      <c r="B740" s="9">
        <v>5000</v>
      </c>
      <c r="C740" s="9">
        <v>0.82</v>
      </c>
      <c r="D740" s="9">
        <v>0.92</v>
      </c>
      <c r="E740" s="9">
        <v>0.71</v>
      </c>
      <c r="F740" s="9">
        <v>250.6</v>
      </c>
      <c r="G740" s="9">
        <v>3105</v>
      </c>
      <c r="H740" s="9">
        <v>0.49199999999999999</v>
      </c>
    </row>
    <row r="741" spans="1:8" x14ac:dyDescent="0.25">
      <c r="A741" t="s">
        <v>1087</v>
      </c>
      <c r="B741" s="9">
        <v>32</v>
      </c>
      <c r="C741" s="9">
        <v>74.599999999999994</v>
      </c>
      <c r="D741" s="9">
        <v>49</v>
      </c>
      <c r="E741" s="9">
        <v>0.02</v>
      </c>
      <c r="F741" s="9">
        <v>11.5</v>
      </c>
      <c r="G741" s="9">
        <v>37.9</v>
      </c>
      <c r="H741" s="9">
        <v>1165</v>
      </c>
    </row>
    <row r="742" spans="1:8" x14ac:dyDescent="0.25">
      <c r="A742" t="s">
        <v>1088</v>
      </c>
      <c r="B742" s="9">
        <v>5000</v>
      </c>
      <c r="C742" s="9">
        <v>150</v>
      </c>
      <c r="D742" s="9">
        <v>150</v>
      </c>
      <c r="E742" s="9">
        <v>4.4999999999999998E-2</v>
      </c>
      <c r="F742" s="9">
        <v>10</v>
      </c>
      <c r="G742" s="9">
        <v>39.5</v>
      </c>
      <c r="H742" s="9">
        <v>2790</v>
      </c>
    </row>
    <row r="743" spans="1:8" x14ac:dyDescent="0.25">
      <c r="A743" t="s">
        <v>1089</v>
      </c>
      <c r="B743" s="9">
        <v>3</v>
      </c>
      <c r="C743" s="9">
        <v>1.2E-2</v>
      </c>
      <c r="D743" s="9">
        <v>0.15</v>
      </c>
      <c r="E743" s="9">
        <v>71</v>
      </c>
      <c r="F743" s="9">
        <v>1.2</v>
      </c>
      <c r="G743" s="9">
        <v>44</v>
      </c>
      <c r="H743" s="9">
        <v>600000</v>
      </c>
    </row>
    <row r="744" spans="1:8" x14ac:dyDescent="0.25">
      <c r="A744" t="s">
        <v>1090</v>
      </c>
      <c r="B744" s="9">
        <v>313</v>
      </c>
      <c r="C744" s="9">
        <v>4.4999999999999997E-3</v>
      </c>
      <c r="D744" s="9">
        <v>1.0999999999999999E-2</v>
      </c>
      <c r="E744" s="9">
        <v>2</v>
      </c>
      <c r="F744" s="9">
        <v>25</v>
      </c>
      <c r="G744" s="9">
        <v>2000</v>
      </c>
      <c r="H744" s="9">
        <v>0.88</v>
      </c>
    </row>
    <row r="745" spans="1:8" x14ac:dyDescent="0.25">
      <c r="A745" t="s">
        <v>1091</v>
      </c>
      <c r="H745" s="9">
        <v>0.88</v>
      </c>
    </row>
    <row r="746" spans="1:8" x14ac:dyDescent="0.25">
      <c r="A746" t="s">
        <v>1092</v>
      </c>
      <c r="H746" s="9">
        <v>7.2</v>
      </c>
    </row>
    <row r="747" spans="1:8" x14ac:dyDescent="0.25">
      <c r="A747" t="s">
        <v>1093</v>
      </c>
      <c r="B747" s="9">
        <v>483</v>
      </c>
      <c r="C747" s="9">
        <v>16</v>
      </c>
      <c r="D747" s="9">
        <v>14.9</v>
      </c>
      <c r="E747" s="9">
        <v>0.5</v>
      </c>
      <c r="F747" s="9">
        <v>28</v>
      </c>
      <c r="G747" s="9">
        <v>190</v>
      </c>
      <c r="H747" s="9">
        <v>1100</v>
      </c>
    </row>
    <row r="748" spans="1:8" x14ac:dyDescent="0.25">
      <c r="A748" t="s">
        <v>1094</v>
      </c>
      <c r="G748" s="9">
        <v>167</v>
      </c>
    </row>
    <row r="749" spans="1:8" x14ac:dyDescent="0.25">
      <c r="A749" t="s">
        <v>1095</v>
      </c>
      <c r="B749" s="9">
        <v>2600</v>
      </c>
      <c r="H749" s="9">
        <v>22.8</v>
      </c>
    </row>
    <row r="750" spans="1:8" x14ac:dyDescent="0.25">
      <c r="A750" t="s">
        <v>1096</v>
      </c>
      <c r="B750" s="9">
        <v>2100</v>
      </c>
      <c r="C750" s="9">
        <v>42</v>
      </c>
      <c r="D750" s="9">
        <v>32.5</v>
      </c>
      <c r="E750" s="9">
        <v>1E-3</v>
      </c>
      <c r="F750" s="9">
        <v>50</v>
      </c>
      <c r="G750" s="9">
        <v>200</v>
      </c>
      <c r="H750" s="9">
        <v>735</v>
      </c>
    </row>
    <row r="751" spans="1:8" x14ac:dyDescent="0.25">
      <c r="A751" t="s">
        <v>1097</v>
      </c>
      <c r="B751" s="9">
        <v>1053</v>
      </c>
      <c r="C751" s="9">
        <v>36.5</v>
      </c>
      <c r="D751" s="9">
        <v>10.6</v>
      </c>
      <c r="F751" s="9">
        <v>170</v>
      </c>
      <c r="G751" s="9">
        <v>150</v>
      </c>
      <c r="H751" s="9">
        <v>230</v>
      </c>
    </row>
    <row r="752" spans="1:8" x14ac:dyDescent="0.25">
      <c r="A752" t="s">
        <v>1098</v>
      </c>
      <c r="C752" s="9">
        <v>76</v>
      </c>
      <c r="D752" s="9">
        <v>911</v>
      </c>
      <c r="E752" s="9">
        <v>180</v>
      </c>
      <c r="F752" s="9">
        <v>9</v>
      </c>
    </row>
    <row r="753" spans="1:8" x14ac:dyDescent="0.25">
      <c r="A753" t="s">
        <v>1099</v>
      </c>
      <c r="C753" s="9">
        <v>100</v>
      </c>
      <c r="D753" s="9">
        <v>100</v>
      </c>
      <c r="E753" s="9">
        <v>1000</v>
      </c>
      <c r="F753" s="9">
        <v>8.5</v>
      </c>
    </row>
    <row r="754" spans="1:8" x14ac:dyDescent="0.25">
      <c r="A754" t="s">
        <v>1100</v>
      </c>
      <c r="B754" s="9">
        <v>10000</v>
      </c>
      <c r="C754" s="9">
        <v>1000</v>
      </c>
      <c r="D754" s="9">
        <v>0.26600000000000001</v>
      </c>
      <c r="G754" s="9">
        <v>180</v>
      </c>
      <c r="H754" s="9">
        <v>3.9999999999999998E-6</v>
      </c>
    </row>
    <row r="755" spans="1:8" x14ac:dyDescent="0.25">
      <c r="A755" t="s">
        <v>1101</v>
      </c>
      <c r="B755" s="9">
        <v>1600</v>
      </c>
      <c r="C755" s="9">
        <v>2</v>
      </c>
      <c r="D755" s="9">
        <v>17</v>
      </c>
      <c r="E755" s="9">
        <v>2.66</v>
      </c>
      <c r="F755" s="9">
        <v>35</v>
      </c>
      <c r="G755" s="9">
        <v>517</v>
      </c>
      <c r="H755" s="9">
        <v>124</v>
      </c>
    </row>
    <row r="756" spans="1:8" x14ac:dyDescent="0.25">
      <c r="A756" t="s">
        <v>1102</v>
      </c>
      <c r="B756" s="53"/>
      <c r="C756" s="53"/>
      <c r="D756" s="53">
        <v>4</v>
      </c>
      <c r="E756" s="53">
        <v>3.8</v>
      </c>
      <c r="F756" s="53">
        <v>13.7</v>
      </c>
      <c r="G756" s="53">
        <v>153</v>
      </c>
      <c r="H756" s="53"/>
    </row>
    <row r="757" spans="1:8" x14ac:dyDescent="0.25">
      <c r="A757" t="s">
        <v>1103</v>
      </c>
      <c r="B757" s="53"/>
      <c r="C757" s="53"/>
      <c r="D757" s="53"/>
      <c r="E757" s="53"/>
      <c r="F757" s="53">
        <v>17</v>
      </c>
      <c r="G757" s="53">
        <v>76.400000000000006</v>
      </c>
      <c r="H757" s="53"/>
    </row>
    <row r="758" spans="1:8" x14ac:dyDescent="0.25">
      <c r="A758" t="s">
        <v>1104</v>
      </c>
      <c r="C758" s="53">
        <v>100</v>
      </c>
      <c r="D758" s="53">
        <v>96.7</v>
      </c>
      <c r="E758" s="53">
        <v>25.6</v>
      </c>
      <c r="F758" s="53">
        <v>23</v>
      </c>
      <c r="G758" s="53">
        <v>21</v>
      </c>
      <c r="H758" s="9">
        <v>450</v>
      </c>
    </row>
    <row r="759" spans="1:8" x14ac:dyDescent="0.25">
      <c r="A759" t="s">
        <v>1105</v>
      </c>
      <c r="B759" s="53">
        <v>2000</v>
      </c>
      <c r="C759" s="53">
        <v>100</v>
      </c>
      <c r="D759" s="53">
        <v>100</v>
      </c>
      <c r="E759" s="53">
        <v>46.5</v>
      </c>
      <c r="F759" s="53">
        <v>13</v>
      </c>
      <c r="G759" s="53">
        <v>0</v>
      </c>
      <c r="H759" s="53">
        <v>490000</v>
      </c>
    </row>
    <row r="760" spans="1:8" x14ac:dyDescent="0.25">
      <c r="A760" t="s">
        <v>1106</v>
      </c>
      <c r="B760" s="53">
        <v>1000</v>
      </c>
      <c r="C760" s="53">
        <v>100</v>
      </c>
      <c r="D760" s="53">
        <v>852</v>
      </c>
      <c r="E760" s="53">
        <v>1000</v>
      </c>
      <c r="F760" s="53">
        <v>53</v>
      </c>
      <c r="G760" s="53">
        <v>38</v>
      </c>
      <c r="H760" s="53"/>
    </row>
    <row r="761" spans="1:8" x14ac:dyDescent="0.25">
      <c r="A761" t="s">
        <v>1107</v>
      </c>
      <c r="B761" s="53">
        <v>3500</v>
      </c>
      <c r="C761" s="53">
        <v>4.2</v>
      </c>
      <c r="D761" s="53">
        <v>0.36</v>
      </c>
      <c r="E761" s="53">
        <v>6.05</v>
      </c>
      <c r="F761" s="53">
        <v>24</v>
      </c>
      <c r="G761" s="53">
        <v>21576</v>
      </c>
      <c r="H761" s="53">
        <v>13.9</v>
      </c>
    </row>
    <row r="762" spans="1:8" x14ac:dyDescent="0.25">
      <c r="A762" t="s">
        <v>1108</v>
      </c>
      <c r="B762" s="53"/>
      <c r="C762" s="53"/>
      <c r="D762" s="53"/>
      <c r="E762" s="53"/>
      <c r="F762" s="53">
        <v>1</v>
      </c>
      <c r="G762" s="53">
        <v>801</v>
      </c>
      <c r="H762" s="53"/>
    </row>
    <row r="763" spans="1:8" x14ac:dyDescent="0.25">
      <c r="A763" t="s">
        <v>1109</v>
      </c>
      <c r="B763" s="53"/>
      <c r="C763" s="53"/>
      <c r="D763" s="53"/>
      <c r="E763" s="53"/>
      <c r="F763" s="53"/>
      <c r="G763" s="53"/>
      <c r="H763" s="53"/>
    </row>
    <row r="764" spans="1:8" x14ac:dyDescent="0.25">
      <c r="A764" t="s">
        <v>1110</v>
      </c>
      <c r="B764" s="53"/>
      <c r="C764" s="53">
        <v>110</v>
      </c>
      <c r="D764" s="53">
        <v>95</v>
      </c>
      <c r="E764" s="53">
        <v>8.9</v>
      </c>
      <c r="F764" s="53">
        <v>337</v>
      </c>
      <c r="G764" s="9">
        <v>61</v>
      </c>
      <c r="H764" s="53"/>
    </row>
    <row r="765" spans="1:8" x14ac:dyDescent="0.25">
      <c r="A765" t="s">
        <v>1111</v>
      </c>
      <c r="B765" s="53"/>
      <c r="C765" s="53">
        <v>93.9</v>
      </c>
      <c r="D765" s="53">
        <v>134</v>
      </c>
      <c r="E765" s="53">
        <v>13.7</v>
      </c>
      <c r="F765" s="53">
        <v>5</v>
      </c>
      <c r="G765" s="9">
        <v>6</v>
      </c>
      <c r="H765" s="53"/>
    </row>
    <row r="766" spans="1:8" x14ac:dyDescent="0.25">
      <c r="A766" t="s">
        <v>1112</v>
      </c>
      <c r="B766" s="53"/>
      <c r="C766" s="53">
        <v>180</v>
      </c>
      <c r="D766" s="53">
        <v>178</v>
      </c>
      <c r="E766" s="9">
        <v>10</v>
      </c>
      <c r="F766" s="53">
        <v>144</v>
      </c>
      <c r="G766" s="53">
        <v>194</v>
      </c>
      <c r="H766" s="53"/>
    </row>
    <row r="767" spans="1:8" x14ac:dyDescent="0.25">
      <c r="A767" t="s">
        <v>1113</v>
      </c>
      <c r="B767" s="53">
        <v>395</v>
      </c>
      <c r="C767" s="53">
        <v>0.24</v>
      </c>
      <c r="D767" s="53">
        <v>5.5999999999999999E-3</v>
      </c>
      <c r="E767" s="53">
        <v>2.4</v>
      </c>
      <c r="F767" s="53"/>
      <c r="G767" s="53"/>
      <c r="H767" s="53">
        <v>200000</v>
      </c>
    </row>
    <row r="768" spans="1:8" x14ac:dyDescent="0.25">
      <c r="A768" t="s">
        <v>1114</v>
      </c>
      <c r="B768" s="53">
        <v>91</v>
      </c>
      <c r="C768" s="53">
        <v>0.19500000000000001</v>
      </c>
      <c r="D768" s="53">
        <v>4.0000000000000002E-4</v>
      </c>
      <c r="E768" s="53">
        <v>3.5E-4</v>
      </c>
      <c r="F768" s="53">
        <v>1</v>
      </c>
      <c r="G768" s="53">
        <v>180</v>
      </c>
      <c r="H768" s="53">
        <v>2000</v>
      </c>
    </row>
    <row r="769" spans="1:8" x14ac:dyDescent="0.25">
      <c r="A769" t="s">
        <v>1115</v>
      </c>
      <c r="B769" s="53">
        <v>4680</v>
      </c>
      <c r="C769" s="53">
        <v>9.4</v>
      </c>
      <c r="D769" s="53">
        <v>14.3</v>
      </c>
      <c r="E769" s="9">
        <v>3.4</v>
      </c>
      <c r="F769" s="53">
        <v>70</v>
      </c>
      <c r="G769" s="53">
        <v>400</v>
      </c>
      <c r="H769" s="53">
        <v>73</v>
      </c>
    </row>
    <row r="770" spans="1:8" x14ac:dyDescent="0.25">
      <c r="A770" t="s">
        <v>1116</v>
      </c>
      <c r="B770" s="9">
        <v>1770</v>
      </c>
      <c r="C770" s="9">
        <v>76.099999999999994</v>
      </c>
      <c r="D770" s="9">
        <v>118.5</v>
      </c>
      <c r="F770" s="53">
        <v>14</v>
      </c>
      <c r="G770" s="53">
        <v>2152</v>
      </c>
      <c r="H770" s="9">
        <v>200</v>
      </c>
    </row>
    <row r="771" spans="1:8" x14ac:dyDescent="0.25">
      <c r="A771" t="s">
        <v>1117</v>
      </c>
      <c r="B771" s="53"/>
      <c r="C771" s="53">
        <v>41.3</v>
      </c>
      <c r="D771" s="53">
        <v>14.1</v>
      </c>
      <c r="E771" s="53">
        <v>99.7</v>
      </c>
      <c r="F771" s="53">
        <v>10.3</v>
      </c>
      <c r="G771" s="53">
        <v>32</v>
      </c>
      <c r="H771" s="53"/>
    </row>
    <row r="772" spans="1:8" x14ac:dyDescent="0.25">
      <c r="A772" t="s">
        <v>1118</v>
      </c>
      <c r="B772" s="53">
        <v>2250</v>
      </c>
      <c r="C772" s="53">
        <v>120</v>
      </c>
      <c r="D772" s="53">
        <v>120</v>
      </c>
      <c r="E772" s="53">
        <v>120</v>
      </c>
      <c r="F772" s="53">
        <v>44.5</v>
      </c>
      <c r="G772" s="53">
        <v>4915</v>
      </c>
      <c r="H772" s="53">
        <v>4070</v>
      </c>
    </row>
    <row r="773" spans="1:8" x14ac:dyDescent="0.25">
      <c r="A773" t="s">
        <v>1119</v>
      </c>
      <c r="B773" s="53">
        <v>1010</v>
      </c>
      <c r="C773" s="53"/>
      <c r="D773" s="53"/>
      <c r="F773" s="53">
        <v>30</v>
      </c>
      <c r="G773" s="53">
        <v>98</v>
      </c>
      <c r="H773" s="53"/>
    </row>
    <row r="774" spans="1:8" x14ac:dyDescent="0.25">
      <c r="A774" t="s">
        <v>1120</v>
      </c>
      <c r="B774" s="53">
        <v>11000</v>
      </c>
      <c r="C774" s="53">
        <v>0.1</v>
      </c>
      <c r="D774" s="53"/>
      <c r="E774" s="53">
        <v>1.4999999999999999E-2</v>
      </c>
      <c r="F774" s="53">
        <v>120</v>
      </c>
      <c r="G774" s="53">
        <v>2500</v>
      </c>
      <c r="H774" s="53">
        <v>4.8</v>
      </c>
    </row>
    <row r="775" spans="1:8" x14ac:dyDescent="0.25">
      <c r="A775" t="s">
        <v>1121</v>
      </c>
      <c r="B775" s="53">
        <v>5000</v>
      </c>
      <c r="C775" s="53">
        <v>65.7</v>
      </c>
      <c r="D775" s="53">
        <v>32.4</v>
      </c>
      <c r="E775" s="53">
        <v>227</v>
      </c>
      <c r="F775" s="53">
        <v>26</v>
      </c>
      <c r="G775" s="53">
        <v>21</v>
      </c>
      <c r="H775" s="53">
        <v>9500</v>
      </c>
    </row>
    <row r="776" spans="1:8" x14ac:dyDescent="0.25">
      <c r="A776" t="s">
        <v>1122</v>
      </c>
      <c r="B776" s="53">
        <v>50</v>
      </c>
      <c r="C776" s="53">
        <v>4</v>
      </c>
      <c r="D776" s="53">
        <v>0.24</v>
      </c>
      <c r="E776" s="53"/>
      <c r="F776" s="53">
        <v>150</v>
      </c>
      <c r="G776" s="53">
        <v>22</v>
      </c>
      <c r="H776" s="53">
        <v>1000000</v>
      </c>
    </row>
    <row r="777" spans="1:8" x14ac:dyDescent="0.25">
      <c r="A777" t="s">
        <v>1123</v>
      </c>
      <c r="B777" s="53"/>
      <c r="C777" s="53">
        <v>180</v>
      </c>
      <c r="D777" s="53">
        <v>115</v>
      </c>
      <c r="E777" s="53">
        <v>10</v>
      </c>
      <c r="F777" s="53">
        <v>165</v>
      </c>
      <c r="G777" s="53">
        <v>89.4</v>
      </c>
      <c r="H777" s="53"/>
    </row>
    <row r="778" spans="1:8" x14ac:dyDescent="0.25">
      <c r="A778" t="s">
        <v>1124</v>
      </c>
      <c r="B778" s="53">
        <v>75</v>
      </c>
      <c r="C778" s="53"/>
      <c r="D778" s="53">
        <v>1.7999999999999999E-2</v>
      </c>
      <c r="E778" s="53"/>
      <c r="F778" s="53">
        <v>23</v>
      </c>
      <c r="G778" s="53">
        <v>462</v>
      </c>
      <c r="H778" s="53"/>
    </row>
    <row r="779" spans="1:8" x14ac:dyDescent="0.25">
      <c r="A779" t="s">
        <v>1125</v>
      </c>
      <c r="B779" s="9">
        <v>5000</v>
      </c>
      <c r="C779" s="53">
        <v>8.1</v>
      </c>
      <c r="D779" s="53">
        <v>15</v>
      </c>
      <c r="E779" s="53">
        <v>1.7600000000000001E-2</v>
      </c>
      <c r="F779" s="53">
        <v>90</v>
      </c>
      <c r="G779" s="53">
        <v>700</v>
      </c>
      <c r="H779" s="9">
        <v>34</v>
      </c>
    </row>
    <row r="780" spans="1:8" x14ac:dyDescent="0.25">
      <c r="A780" t="s">
        <v>1126</v>
      </c>
      <c r="B780" s="9">
        <v>5000</v>
      </c>
      <c r="C780" s="9">
        <v>1</v>
      </c>
      <c r="D780" s="9">
        <v>5.8000000000000003E-2</v>
      </c>
      <c r="E780" s="9">
        <v>9.68</v>
      </c>
      <c r="F780" s="53">
        <v>72</v>
      </c>
      <c r="G780" s="53">
        <v>9232</v>
      </c>
      <c r="H780" s="9">
        <v>5.2999999999999999E-2</v>
      </c>
    </row>
    <row r="781" spans="1:8" x14ac:dyDescent="0.25">
      <c r="A781" t="s">
        <v>1127</v>
      </c>
      <c r="B781" s="53"/>
      <c r="C781" s="53"/>
      <c r="D781" s="53"/>
      <c r="E781" s="53"/>
      <c r="F781" s="53"/>
      <c r="G781" s="53"/>
      <c r="H781" s="53"/>
    </row>
    <row r="782" spans="1:8" x14ac:dyDescent="0.25">
      <c r="A782" t="s">
        <v>1128</v>
      </c>
      <c r="B782" s="9">
        <v>1250</v>
      </c>
      <c r="C782" s="53">
        <v>12.1</v>
      </c>
      <c r="D782" s="53">
        <v>25</v>
      </c>
      <c r="E782" s="53">
        <v>2.5</v>
      </c>
      <c r="F782" s="53">
        <v>150</v>
      </c>
      <c r="G782" s="53">
        <v>241</v>
      </c>
      <c r="H782" s="53">
        <v>26</v>
      </c>
    </row>
    <row r="783" spans="1:8" x14ac:dyDescent="0.25">
      <c r="A783" t="s">
        <v>1129</v>
      </c>
      <c r="B783" s="53">
        <v>320</v>
      </c>
      <c r="C783" s="53"/>
      <c r="D783" s="53"/>
      <c r="E783" s="53"/>
      <c r="F783" s="53"/>
      <c r="G783" s="53"/>
      <c r="H783" s="53"/>
    </row>
    <row r="784" spans="1:8" x14ac:dyDescent="0.25">
      <c r="A784" t="s">
        <v>1130</v>
      </c>
      <c r="B784" s="9">
        <v>1470</v>
      </c>
      <c r="C784" s="53">
        <v>6.5000000000000002E-2</v>
      </c>
      <c r="D784" s="53">
        <v>0.18</v>
      </c>
      <c r="E784" s="53"/>
      <c r="F784" s="53">
        <v>40</v>
      </c>
      <c r="G784" s="53">
        <v>135</v>
      </c>
      <c r="H784" s="9">
        <v>500</v>
      </c>
    </row>
    <row r="785" spans="1:8" x14ac:dyDescent="0.25">
      <c r="A785" t="s">
        <v>1131</v>
      </c>
      <c r="B785" s="53"/>
      <c r="C785" s="53">
        <v>100</v>
      </c>
      <c r="D785" s="53">
        <v>100</v>
      </c>
      <c r="E785" s="53">
        <v>100</v>
      </c>
      <c r="F785" s="53"/>
      <c r="G785" s="53">
        <v>67</v>
      </c>
      <c r="H785" s="53"/>
    </row>
    <row r="786" spans="1:8" x14ac:dyDescent="0.25">
      <c r="A786" t="s">
        <v>1132</v>
      </c>
      <c r="B786" s="53"/>
      <c r="C786" s="53">
        <v>100</v>
      </c>
      <c r="D786" s="53">
        <v>100</v>
      </c>
      <c r="E786" s="53">
        <v>100</v>
      </c>
      <c r="F786" s="53"/>
      <c r="G786" s="53">
        <v>67</v>
      </c>
      <c r="H786" s="53"/>
    </row>
    <row r="787" spans="1:8" x14ac:dyDescent="0.25">
      <c r="A787" t="s">
        <v>1133</v>
      </c>
      <c r="C787" s="53"/>
      <c r="D787" s="53"/>
      <c r="E787" s="53"/>
      <c r="F787" s="53">
        <v>13</v>
      </c>
      <c r="G787" s="53">
        <v>111</v>
      </c>
    </row>
    <row r="788" spans="1:8" x14ac:dyDescent="0.25">
      <c r="A788" t="s">
        <v>1134</v>
      </c>
      <c r="B788" s="53">
        <v>2600</v>
      </c>
      <c r="C788" s="53">
        <v>29</v>
      </c>
      <c r="D788" s="53">
        <v>46</v>
      </c>
      <c r="E788" s="53"/>
      <c r="F788" s="53">
        <v>26</v>
      </c>
      <c r="G788" s="53">
        <v>38</v>
      </c>
      <c r="H788" s="53">
        <v>146</v>
      </c>
    </row>
    <row r="789" spans="1:8" x14ac:dyDescent="0.25">
      <c r="A789" t="s">
        <v>1135</v>
      </c>
      <c r="B789" s="9">
        <v>2000</v>
      </c>
      <c r="D789" s="53"/>
      <c r="E789" s="53"/>
      <c r="F789" s="53"/>
      <c r="G789" s="53"/>
    </row>
    <row r="790" spans="1:8" x14ac:dyDescent="0.25">
      <c r="A790" t="s">
        <v>1136</v>
      </c>
      <c r="B790" s="53">
        <v>64.599999999999994</v>
      </c>
      <c r="C790" s="53">
        <v>9.1</v>
      </c>
      <c r="D790" s="53">
        <v>2.1999999999999999E-2</v>
      </c>
      <c r="E790" s="53">
        <v>167.5</v>
      </c>
      <c r="F790" s="53">
        <v>14</v>
      </c>
      <c r="G790" s="53">
        <v>41</v>
      </c>
      <c r="H790" s="53">
        <v>10000</v>
      </c>
    </row>
    <row r="791" spans="1:8" x14ac:dyDescent="0.25">
      <c r="A791" t="s">
        <v>1137</v>
      </c>
      <c r="B791" s="53">
        <v>800</v>
      </c>
      <c r="C791" s="53">
        <v>3.4</v>
      </c>
      <c r="D791" s="53">
        <v>2.88</v>
      </c>
      <c r="E791" s="53">
        <v>5</v>
      </c>
      <c r="F791" s="53"/>
      <c r="G791" s="53"/>
      <c r="H791" s="53">
        <v>24</v>
      </c>
    </row>
    <row r="792" spans="1:8" x14ac:dyDescent="0.25">
      <c r="A792" t="s">
        <v>1138</v>
      </c>
      <c r="B792" s="53">
        <v>5000</v>
      </c>
      <c r="C792" s="53">
        <v>2.88</v>
      </c>
      <c r="D792" s="53">
        <v>1.4</v>
      </c>
      <c r="E792" s="53">
        <v>51</v>
      </c>
      <c r="F792" s="53">
        <v>20</v>
      </c>
      <c r="G792" s="53">
        <v>600</v>
      </c>
      <c r="H792" s="53">
        <v>2.5</v>
      </c>
    </row>
    <row r="793" spans="1:8" x14ac:dyDescent="0.25">
      <c r="A793" t="s">
        <v>1139</v>
      </c>
      <c r="B793" s="53">
        <v>802</v>
      </c>
      <c r="C793" s="53">
        <v>0.2</v>
      </c>
      <c r="D793" s="53">
        <v>530</v>
      </c>
      <c r="E793" s="53">
        <v>1E-3</v>
      </c>
      <c r="F793" s="53">
        <v>25</v>
      </c>
      <c r="G793" s="53">
        <v>1915</v>
      </c>
      <c r="H793" s="53">
        <v>0.37</v>
      </c>
    </row>
    <row r="794" spans="1:8" x14ac:dyDescent="0.25">
      <c r="A794" t="s">
        <v>1140</v>
      </c>
      <c r="B794" s="53">
        <v>5000</v>
      </c>
      <c r="C794" s="53">
        <v>1.2</v>
      </c>
      <c r="D794" s="53">
        <v>2.4</v>
      </c>
      <c r="E794" s="53">
        <v>6.0000000000000001E-3</v>
      </c>
      <c r="F794" s="53">
        <v>135</v>
      </c>
      <c r="G794" s="53">
        <v>2300</v>
      </c>
      <c r="H794" s="53">
        <v>0.7</v>
      </c>
    </row>
    <row r="795" spans="1:8" x14ac:dyDescent="0.25">
      <c r="A795" t="s">
        <v>1141</v>
      </c>
      <c r="B795" s="55">
        <v>1860</v>
      </c>
      <c r="C795" s="55">
        <v>300</v>
      </c>
      <c r="D795" s="55">
        <v>530</v>
      </c>
      <c r="E795" s="55">
        <v>46</v>
      </c>
      <c r="F795" s="55">
        <v>75</v>
      </c>
      <c r="G795" s="55">
        <v>36</v>
      </c>
      <c r="H795" s="55">
        <v>3400</v>
      </c>
    </row>
    <row r="796" spans="1:8" x14ac:dyDescent="0.25">
      <c r="A796" t="s">
        <v>1142</v>
      </c>
      <c r="B796" s="53"/>
      <c r="C796" s="53"/>
      <c r="D796" s="53"/>
      <c r="F796" s="53"/>
      <c r="G796" s="53"/>
      <c r="H796" s="53"/>
    </row>
    <row r="797" spans="1:8" x14ac:dyDescent="0.25">
      <c r="A797" t="s">
        <v>1143</v>
      </c>
      <c r="B797" s="53"/>
      <c r="C797" s="53">
        <v>87</v>
      </c>
      <c r="D797" s="53">
        <v>95</v>
      </c>
      <c r="E797" s="53">
        <v>94</v>
      </c>
      <c r="F797" s="53">
        <v>20.399999999999999</v>
      </c>
      <c r="G797" s="53">
        <v>8</v>
      </c>
      <c r="H797" s="53"/>
    </row>
    <row r="798" spans="1:8" x14ac:dyDescent="0.25">
      <c r="A798" t="s">
        <v>1144</v>
      </c>
      <c r="B798" s="55">
        <v>2.5</v>
      </c>
      <c r="C798" s="55">
        <v>3.13</v>
      </c>
      <c r="D798" s="55">
        <v>0.31900000000000001</v>
      </c>
      <c r="E798" s="55">
        <v>0.93</v>
      </c>
      <c r="F798" s="55">
        <v>7</v>
      </c>
      <c r="G798" s="55">
        <v>17</v>
      </c>
      <c r="H798" s="55">
        <v>148100</v>
      </c>
    </row>
    <row r="799" spans="1:8" x14ac:dyDescent="0.25">
      <c r="A799" t="s">
        <v>1145</v>
      </c>
      <c r="B799" s="53"/>
      <c r="C799" s="53">
        <v>132</v>
      </c>
      <c r="D799" s="53">
        <v>125</v>
      </c>
      <c r="E799" s="53">
        <v>122</v>
      </c>
      <c r="F799" s="53">
        <v>4</v>
      </c>
      <c r="G799" s="53">
        <v>7</v>
      </c>
      <c r="H799" s="53"/>
    </row>
    <row r="800" spans="1:8" x14ac:dyDescent="0.25">
      <c r="A800" t="s">
        <v>1146</v>
      </c>
      <c r="B800" s="53"/>
      <c r="C800" s="53"/>
      <c r="D800" s="53"/>
      <c r="E800" s="53"/>
      <c r="F800" s="53"/>
      <c r="G800" s="53">
        <v>12.2</v>
      </c>
      <c r="H800" s="53"/>
    </row>
    <row r="801" spans="1:8" x14ac:dyDescent="0.25">
      <c r="A801" t="s">
        <v>1147</v>
      </c>
      <c r="B801" s="55">
        <v>5000</v>
      </c>
      <c r="C801" s="55">
        <v>111</v>
      </c>
      <c r="D801" s="55">
        <v>89.4</v>
      </c>
      <c r="E801" s="55">
        <v>0.14499999999999999</v>
      </c>
      <c r="F801" s="55">
        <v>10</v>
      </c>
      <c r="G801" s="55">
        <v>85</v>
      </c>
      <c r="H801" s="55">
        <v>1700</v>
      </c>
    </row>
    <row r="802" spans="1:8" x14ac:dyDescent="0.25">
      <c r="A802" t="s">
        <v>1148</v>
      </c>
      <c r="B802" s="55">
        <v>1632</v>
      </c>
      <c r="C802" s="55">
        <v>19.899999999999999</v>
      </c>
      <c r="D802" s="55">
        <v>69.099999999999994</v>
      </c>
      <c r="E802" s="55">
        <v>19</v>
      </c>
      <c r="F802" s="55">
        <v>20</v>
      </c>
      <c r="G802" s="55">
        <v>96</v>
      </c>
      <c r="H802" s="55">
        <v>1400</v>
      </c>
    </row>
    <row r="803" spans="1:8" x14ac:dyDescent="0.25">
      <c r="A803" t="s">
        <v>1149</v>
      </c>
      <c r="B803" s="9">
        <v>457</v>
      </c>
      <c r="C803" s="53">
        <v>2E-3</v>
      </c>
      <c r="D803" s="53">
        <v>1.3</v>
      </c>
      <c r="E803" s="53"/>
      <c r="F803" s="53"/>
      <c r="G803" s="53"/>
      <c r="H803" s="9">
        <v>2.3E-2</v>
      </c>
    </row>
    <row r="804" spans="1:8" x14ac:dyDescent="0.25">
      <c r="A804" t="s">
        <v>1150</v>
      </c>
      <c r="B804" s="55">
        <v>48</v>
      </c>
      <c r="C804" s="55">
        <v>17</v>
      </c>
      <c r="D804" s="55">
        <v>0.11</v>
      </c>
      <c r="E804" s="55">
        <v>100</v>
      </c>
      <c r="F804" s="55">
        <v>1</v>
      </c>
      <c r="G804" s="55">
        <v>0</v>
      </c>
      <c r="H804" s="55">
        <v>1200000</v>
      </c>
    </row>
    <row r="805" spans="1:8" x14ac:dyDescent="0.25">
      <c r="A805" t="s">
        <v>1151</v>
      </c>
      <c r="B805" s="55">
        <v>5000</v>
      </c>
      <c r="C805" s="55">
        <v>0.2</v>
      </c>
      <c r="D805" s="55">
        <v>1.5</v>
      </c>
      <c r="E805" s="55">
        <v>5.04</v>
      </c>
      <c r="F805" s="55">
        <v>35</v>
      </c>
      <c r="G805" s="55">
        <v>17636</v>
      </c>
      <c r="H805" s="55">
        <v>0.1</v>
      </c>
    </row>
    <row r="806" spans="1:8" x14ac:dyDescent="0.25">
      <c r="A806" t="s">
        <v>1152</v>
      </c>
      <c r="B806" s="55">
        <v>4800</v>
      </c>
      <c r="C806" s="55">
        <v>116</v>
      </c>
      <c r="D806" s="55">
        <v>102</v>
      </c>
      <c r="E806" s="55">
        <v>2</v>
      </c>
      <c r="F806" s="53"/>
      <c r="G806" s="53"/>
      <c r="H806" s="55">
        <v>313</v>
      </c>
    </row>
    <row r="807" spans="1:8" x14ac:dyDescent="0.25">
      <c r="A807" t="s">
        <v>1153</v>
      </c>
      <c r="B807" s="53">
        <v>1300</v>
      </c>
      <c r="C807" s="53">
        <v>27.8</v>
      </c>
      <c r="D807" s="53">
        <v>33.200000000000003</v>
      </c>
      <c r="E807" s="53">
        <v>41.5</v>
      </c>
      <c r="F807" s="53">
        <v>112</v>
      </c>
      <c r="G807" s="53">
        <v>354</v>
      </c>
      <c r="H807" s="53">
        <v>35</v>
      </c>
    </row>
    <row r="808" spans="1:8" x14ac:dyDescent="0.25">
      <c r="A808" t="s">
        <v>1154</v>
      </c>
      <c r="B808" s="53">
        <v>110</v>
      </c>
      <c r="C808" s="53">
        <v>19</v>
      </c>
      <c r="D808" s="53">
        <v>4.4000000000000004</v>
      </c>
      <c r="E808" s="53">
        <v>2.3000000000000001E-4</v>
      </c>
      <c r="F808" s="53">
        <v>3000</v>
      </c>
      <c r="G808" s="53">
        <v>1000000</v>
      </c>
      <c r="H808" s="53">
        <v>620000</v>
      </c>
    </row>
    <row r="809" spans="1:8" x14ac:dyDescent="0.25">
      <c r="A809" t="s">
        <v>1155</v>
      </c>
      <c r="B809" s="53">
        <v>2</v>
      </c>
      <c r="C809" s="53">
        <v>1.5</v>
      </c>
      <c r="D809" s="53">
        <v>2.5000000000000001E-3</v>
      </c>
      <c r="E809" s="53">
        <v>0.5</v>
      </c>
      <c r="F809" s="53">
        <v>49</v>
      </c>
      <c r="G809" s="53">
        <v>7660</v>
      </c>
      <c r="H809" s="53">
        <v>12.4</v>
      </c>
    </row>
    <row r="810" spans="1:8" x14ac:dyDescent="0.25">
      <c r="A810" t="s">
        <v>1156</v>
      </c>
      <c r="B810" s="9">
        <v>3</v>
      </c>
      <c r="C810" s="9">
        <v>2.7</v>
      </c>
      <c r="D810" s="9">
        <v>7.3000000000000001E-3</v>
      </c>
      <c r="E810" s="9">
        <v>3</v>
      </c>
      <c r="F810" s="9">
        <v>12</v>
      </c>
      <c r="G810" s="9">
        <v>240</v>
      </c>
      <c r="H810" s="9">
        <v>55</v>
      </c>
    </row>
    <row r="811" spans="1:8" x14ac:dyDescent="0.25">
      <c r="A811" t="s">
        <v>1157</v>
      </c>
    </row>
    <row r="812" spans="1:8" x14ac:dyDescent="0.25">
      <c r="A812" t="s">
        <v>1158</v>
      </c>
      <c r="B812" s="9">
        <v>11209</v>
      </c>
      <c r="C812" s="9">
        <v>7.4</v>
      </c>
      <c r="D812" s="9">
        <v>5.9</v>
      </c>
      <c r="E812" s="9">
        <v>8.1999999999999993</v>
      </c>
      <c r="F812" s="9">
        <v>17.5</v>
      </c>
      <c r="G812" s="9">
        <v>430</v>
      </c>
      <c r="H812" s="9">
        <v>100</v>
      </c>
    </row>
    <row r="813" spans="1:8" x14ac:dyDescent="0.25">
      <c r="A813" t="s">
        <v>1159</v>
      </c>
      <c r="B813" s="9">
        <v>2125</v>
      </c>
      <c r="C813" s="9">
        <v>1.7</v>
      </c>
      <c r="D813" s="9">
        <v>7</v>
      </c>
      <c r="E813" s="9">
        <v>3</v>
      </c>
      <c r="F813" s="9">
        <v>197</v>
      </c>
      <c r="G813" s="9">
        <v>2055</v>
      </c>
      <c r="H813" s="9">
        <v>73</v>
      </c>
    </row>
    <row r="814" spans="1:8" x14ac:dyDescent="0.25">
      <c r="A814" t="s">
        <v>1160</v>
      </c>
      <c r="B814" s="9">
        <v>5000</v>
      </c>
      <c r="C814" s="9">
        <v>127</v>
      </c>
      <c r="D814" s="9">
        <v>0.27</v>
      </c>
      <c r="E814" s="9">
        <v>0.56000000000000005</v>
      </c>
      <c r="F814" s="9">
        <v>64</v>
      </c>
      <c r="G814" s="9">
        <v>6207</v>
      </c>
      <c r="H814" s="9">
        <v>0.3</v>
      </c>
    </row>
    <row r="815" spans="1:8" x14ac:dyDescent="0.25">
      <c r="A815" t="s">
        <v>1161</v>
      </c>
      <c r="B815" s="9">
        <v>3189</v>
      </c>
      <c r="C815" s="9">
        <v>0.13800000000000001</v>
      </c>
      <c r="D815" s="9">
        <v>0.28000000000000003</v>
      </c>
      <c r="E815" s="9">
        <v>6.0000000000000001E-3</v>
      </c>
      <c r="F815" s="9">
        <v>90</v>
      </c>
      <c r="G815" s="9">
        <v>15744</v>
      </c>
      <c r="H815" s="9">
        <v>0.33</v>
      </c>
    </row>
    <row r="816" spans="1:8" x14ac:dyDescent="0.25">
      <c r="A816" t="s">
        <v>1162</v>
      </c>
      <c r="B816" s="9">
        <v>5000</v>
      </c>
      <c r="C816" s="9">
        <v>102</v>
      </c>
      <c r="D816" s="9">
        <v>98.3</v>
      </c>
      <c r="E816" s="9">
        <v>0.27</v>
      </c>
      <c r="F816" s="9">
        <v>15</v>
      </c>
      <c r="G816" s="9">
        <v>104</v>
      </c>
      <c r="H816" s="9">
        <v>410</v>
      </c>
    </row>
    <row r="817" spans="1:8" x14ac:dyDescent="0.25">
      <c r="A817" t="s">
        <v>1163</v>
      </c>
      <c r="C817" s="9">
        <v>5.6000000000000001E-2</v>
      </c>
      <c r="H817" s="9">
        <v>0.03</v>
      </c>
    </row>
    <row r="818" spans="1:8" x14ac:dyDescent="0.25">
      <c r="A818" t="s">
        <v>1164</v>
      </c>
      <c r="B818" s="9">
        <v>1080</v>
      </c>
      <c r="C818" s="9">
        <v>0.19</v>
      </c>
      <c r="D818" s="9">
        <v>5.3</v>
      </c>
      <c r="E818" s="9">
        <v>6.6</v>
      </c>
      <c r="H818" s="9">
        <v>0.83</v>
      </c>
    </row>
    <row r="819" spans="1:8" x14ac:dyDescent="0.25">
      <c r="A819" t="s">
        <v>1165</v>
      </c>
      <c r="B819" s="9">
        <v>80</v>
      </c>
      <c r="C819" s="9">
        <v>0.17</v>
      </c>
      <c r="D819" s="9">
        <v>0.45</v>
      </c>
      <c r="E819" s="9">
        <v>0.08</v>
      </c>
      <c r="F819" s="9">
        <v>63</v>
      </c>
      <c r="G819" s="9">
        <v>30</v>
      </c>
      <c r="H819" s="9">
        <v>1000</v>
      </c>
    </row>
    <row r="820" spans="1:8" x14ac:dyDescent="0.25">
      <c r="A820" t="s">
        <v>1166</v>
      </c>
      <c r="B820" s="9">
        <v>1000</v>
      </c>
      <c r="D820" s="9">
        <v>4.8</v>
      </c>
      <c r="E820" s="9">
        <v>0.05</v>
      </c>
      <c r="F820" s="9">
        <v>4</v>
      </c>
      <c r="G820" s="9">
        <v>30</v>
      </c>
      <c r="H820" s="9">
        <v>8.5</v>
      </c>
    </row>
    <row r="821" spans="1:8" x14ac:dyDescent="0.25">
      <c r="A821" t="s">
        <v>1167</v>
      </c>
      <c r="B821" s="9">
        <v>430</v>
      </c>
      <c r="C821" s="9">
        <v>1.2500000000000001E-2</v>
      </c>
      <c r="D821" s="9">
        <v>6.0000000000000001E-3</v>
      </c>
      <c r="E821" s="9">
        <v>1.2500000000000001E-2</v>
      </c>
      <c r="F821" s="9">
        <v>13</v>
      </c>
      <c r="G821" s="9">
        <v>100000</v>
      </c>
      <c r="H821" s="9">
        <v>0.2</v>
      </c>
    </row>
    <row r="822" spans="1:8" x14ac:dyDescent="0.25">
      <c r="A822" t="s">
        <v>1168</v>
      </c>
      <c r="B822" s="9">
        <v>983</v>
      </c>
      <c r="C822" s="9">
        <v>2.2000000000000002</v>
      </c>
      <c r="D822" s="9">
        <v>23</v>
      </c>
      <c r="E822" s="9">
        <v>9.4</v>
      </c>
      <c r="F822" s="9">
        <v>6</v>
      </c>
      <c r="G822" s="9">
        <v>154</v>
      </c>
      <c r="H822" s="9">
        <v>400</v>
      </c>
    </row>
    <row r="823" spans="1:8" x14ac:dyDescent="0.25">
      <c r="A823" t="s">
        <v>1169</v>
      </c>
      <c r="B823" s="9">
        <v>8000</v>
      </c>
      <c r="C823" s="9">
        <v>1.71</v>
      </c>
      <c r="D823" s="9">
        <v>0.41</v>
      </c>
      <c r="E823" s="9">
        <v>8.5999999999999993E-2</v>
      </c>
      <c r="F823" s="9">
        <v>18</v>
      </c>
      <c r="G823" s="9">
        <v>888</v>
      </c>
      <c r="H823" s="9">
        <v>1.8</v>
      </c>
    </row>
    <row r="824" spans="1:8" x14ac:dyDescent="0.25">
      <c r="A824" t="s">
        <v>1170</v>
      </c>
      <c r="B824" s="9">
        <v>5000</v>
      </c>
      <c r="C824" s="9">
        <v>2.7000000000000001E-3</v>
      </c>
      <c r="D824" s="9">
        <v>4.3E-3</v>
      </c>
      <c r="F824" s="9">
        <v>1</v>
      </c>
      <c r="G824" s="9">
        <v>180000</v>
      </c>
      <c r="H824" s="9">
        <v>9.7000000000000003E-3</v>
      </c>
    </row>
    <row r="825" spans="1:8" x14ac:dyDescent="0.25">
      <c r="A825" t="s">
        <v>1171</v>
      </c>
      <c r="B825" s="9">
        <v>249</v>
      </c>
      <c r="C825" s="9">
        <v>2.5</v>
      </c>
      <c r="D825" s="9">
        <v>1.6999999999999999E-3</v>
      </c>
      <c r="F825" s="9">
        <v>1</v>
      </c>
      <c r="G825" s="9">
        <v>1000</v>
      </c>
      <c r="H825" s="9">
        <v>11</v>
      </c>
    </row>
    <row r="826" spans="1:8" x14ac:dyDescent="0.25">
      <c r="A826" t="s">
        <v>1172</v>
      </c>
      <c r="C826" s="9">
        <v>63</v>
      </c>
      <c r="D826" s="9">
        <v>74</v>
      </c>
      <c r="E826" s="9">
        <v>86</v>
      </c>
      <c r="G826" s="9">
        <v>77</v>
      </c>
    </row>
    <row r="827" spans="1:8" x14ac:dyDescent="0.25">
      <c r="A827" t="s">
        <v>1173</v>
      </c>
      <c r="B827" s="9">
        <v>2000</v>
      </c>
      <c r="H827" s="9">
        <v>17000</v>
      </c>
    </row>
    <row r="828" spans="1:8" x14ac:dyDescent="0.25">
      <c r="A828" t="s">
        <v>1174</v>
      </c>
      <c r="B828" s="9">
        <v>4.5999999999999996</v>
      </c>
      <c r="C828" s="9">
        <v>1.2999999999999999E-2</v>
      </c>
      <c r="D828" s="9">
        <v>4.0000000000000001E-3</v>
      </c>
      <c r="E828" s="9">
        <v>1.3</v>
      </c>
      <c r="F828" s="9">
        <v>63</v>
      </c>
      <c r="G828" s="9">
        <v>1660</v>
      </c>
      <c r="H828" s="9">
        <v>50</v>
      </c>
    </row>
    <row r="829" spans="1:8" x14ac:dyDescent="0.25">
      <c r="A829" t="s">
        <v>1175</v>
      </c>
      <c r="B829" s="9">
        <v>120</v>
      </c>
      <c r="C829" s="9">
        <v>0.63</v>
      </c>
      <c r="D829" s="9">
        <v>7.3999999999999999E-4</v>
      </c>
      <c r="E829" s="9">
        <v>1.1000000000000001</v>
      </c>
      <c r="F829" s="9">
        <v>2</v>
      </c>
      <c r="G829" s="9">
        <v>2063</v>
      </c>
      <c r="H829" s="9">
        <v>1.4</v>
      </c>
    </row>
    <row r="830" spans="1:8" x14ac:dyDescent="0.25">
      <c r="A830" t="s">
        <v>1176</v>
      </c>
      <c r="B830" s="9">
        <v>113</v>
      </c>
      <c r="C830" s="9">
        <v>0.23</v>
      </c>
      <c r="D830" s="9">
        <v>2E-3</v>
      </c>
      <c r="E830" s="9">
        <v>7.0000000000000007E-2</v>
      </c>
      <c r="F830" s="9">
        <v>3.1</v>
      </c>
      <c r="G830" s="9">
        <v>3212</v>
      </c>
      <c r="H830" s="9">
        <v>15.2</v>
      </c>
    </row>
    <row r="831" spans="1:8" x14ac:dyDescent="0.25">
      <c r="A831" t="s">
        <v>1177</v>
      </c>
      <c r="B831" s="9">
        <v>8</v>
      </c>
      <c r="C831" s="9">
        <v>6</v>
      </c>
      <c r="D831" s="9">
        <v>8.0000000000000002E-3</v>
      </c>
      <c r="E831" s="9">
        <v>260</v>
      </c>
      <c r="F831" s="9">
        <v>9.1999999999999993</v>
      </c>
      <c r="G831" s="9">
        <v>33</v>
      </c>
      <c r="H831" s="9">
        <v>1000000</v>
      </c>
    </row>
    <row r="832" spans="1:8" x14ac:dyDescent="0.25">
      <c r="A832" t="s">
        <v>1178</v>
      </c>
      <c r="B832" s="9">
        <v>1.4999999999999999E-2</v>
      </c>
      <c r="C832" s="9">
        <v>9.7000000000000003E-3</v>
      </c>
      <c r="D832" s="9">
        <v>0.2</v>
      </c>
      <c r="H832" s="9">
        <v>260</v>
      </c>
    </row>
    <row r="833" spans="1:8" x14ac:dyDescent="0.25">
      <c r="A833" t="s">
        <v>1179</v>
      </c>
      <c r="B833" s="9">
        <v>2000</v>
      </c>
      <c r="C833" s="9">
        <v>0.22</v>
      </c>
      <c r="D833" s="9">
        <v>8.0999999999999996E-4</v>
      </c>
      <c r="F833" s="9">
        <v>6</v>
      </c>
      <c r="G833" s="9">
        <v>686</v>
      </c>
      <c r="H833" s="9">
        <v>1.5</v>
      </c>
    </row>
    <row r="834" spans="1:8" x14ac:dyDescent="0.25">
      <c r="A834" t="s">
        <v>1180</v>
      </c>
      <c r="C834" s="9">
        <v>100</v>
      </c>
      <c r="D834" s="9">
        <v>100</v>
      </c>
      <c r="E834" s="9">
        <v>100</v>
      </c>
      <c r="F834" s="9">
        <v>1</v>
      </c>
      <c r="G834" s="9">
        <v>10</v>
      </c>
    </row>
    <row r="835" spans="1:8" x14ac:dyDescent="0.25">
      <c r="A835" t="s">
        <v>1181</v>
      </c>
      <c r="C835" s="9">
        <v>100</v>
      </c>
      <c r="D835" s="9">
        <v>100</v>
      </c>
      <c r="E835" s="9">
        <v>100</v>
      </c>
      <c r="F835" s="9">
        <v>1.9</v>
      </c>
      <c r="G835" s="9">
        <v>73.099999999999994</v>
      </c>
    </row>
    <row r="836" spans="1:8" x14ac:dyDescent="0.25">
      <c r="A836" t="s">
        <v>1182</v>
      </c>
      <c r="B836" s="9">
        <v>2000</v>
      </c>
      <c r="C836" s="9">
        <v>38</v>
      </c>
      <c r="D836" s="9">
        <v>39</v>
      </c>
      <c r="F836" s="9">
        <v>7.9</v>
      </c>
      <c r="G836" s="9">
        <v>209</v>
      </c>
    </row>
    <row r="837" spans="1:8" x14ac:dyDescent="0.25">
      <c r="A837" t="s">
        <v>1183</v>
      </c>
      <c r="B837" s="9">
        <v>5000</v>
      </c>
      <c r="C837" s="9">
        <v>5.5</v>
      </c>
      <c r="D837" s="9">
        <v>68.3</v>
      </c>
      <c r="E837" s="9">
        <v>18.399999999999999</v>
      </c>
      <c r="F837" s="9">
        <v>90</v>
      </c>
      <c r="G837" s="9">
        <v>16</v>
      </c>
      <c r="H837" s="9">
        <v>430</v>
      </c>
    </row>
    <row r="838" spans="1:8" x14ac:dyDescent="0.25">
      <c r="A838" t="s">
        <v>1184</v>
      </c>
      <c r="B838" s="9">
        <v>5000</v>
      </c>
      <c r="C838" s="9">
        <v>0.68</v>
      </c>
      <c r="D838" s="9">
        <v>0.45</v>
      </c>
      <c r="E838" s="9">
        <v>2.5000000000000001E-5</v>
      </c>
      <c r="F838" s="9">
        <v>30</v>
      </c>
      <c r="G838" s="9">
        <v>23400</v>
      </c>
      <c r="H838" s="9">
        <v>4.7E-2</v>
      </c>
    </row>
    <row r="839" spans="1:8" x14ac:dyDescent="0.25">
      <c r="A839" t="s">
        <v>1185</v>
      </c>
      <c r="B839" s="9">
        <v>5000</v>
      </c>
      <c r="C839" s="9">
        <v>7.4999999999999997E-2</v>
      </c>
      <c r="D839" s="9">
        <v>2.4E-2</v>
      </c>
      <c r="E839" s="9">
        <v>5.6000000000000001E-2</v>
      </c>
      <c r="F839" s="9">
        <v>20</v>
      </c>
      <c r="G839" s="9">
        <v>898</v>
      </c>
      <c r="H839" s="9">
        <v>3.1</v>
      </c>
    </row>
    <row r="840" spans="1:8" x14ac:dyDescent="0.25">
      <c r="A840" t="s">
        <v>1186</v>
      </c>
      <c r="B840" s="9">
        <v>5000</v>
      </c>
      <c r="C840" s="9">
        <v>10.3</v>
      </c>
      <c r="E840" s="9">
        <v>0.91</v>
      </c>
      <c r="F840" s="9">
        <v>1</v>
      </c>
      <c r="G840" s="9">
        <v>323</v>
      </c>
      <c r="H840" s="9">
        <v>200</v>
      </c>
    </row>
    <row r="841" spans="1:8" x14ac:dyDescent="0.25">
      <c r="A841" t="s">
        <v>1187</v>
      </c>
      <c r="B841" s="9">
        <v>7500</v>
      </c>
      <c r="C841" s="9">
        <v>5.3</v>
      </c>
      <c r="D841" s="9">
        <v>0.51</v>
      </c>
      <c r="E841" s="9">
        <v>0.24</v>
      </c>
      <c r="F841" s="9">
        <v>13</v>
      </c>
      <c r="G841" s="9">
        <v>89125</v>
      </c>
      <c r="H841" s="9">
        <v>14.3</v>
      </c>
    </row>
    <row r="842" spans="1:8" x14ac:dyDescent="0.25">
      <c r="A842" t="s">
        <v>1188</v>
      </c>
      <c r="B842" s="9">
        <v>20.9</v>
      </c>
      <c r="C842" s="9">
        <v>79</v>
      </c>
      <c r="D842" s="9">
        <v>1.7000000000000001E-2</v>
      </c>
      <c r="E842" s="9">
        <v>140</v>
      </c>
      <c r="F842" s="9">
        <v>86</v>
      </c>
      <c r="G842" s="9">
        <v>388</v>
      </c>
      <c r="H842" s="9">
        <v>3100</v>
      </c>
    </row>
    <row r="843" spans="1:8" x14ac:dyDescent="0.25">
      <c r="A843" t="s">
        <v>1189</v>
      </c>
      <c r="B843" s="9">
        <v>800</v>
      </c>
      <c r="D843" s="9">
        <v>100</v>
      </c>
      <c r="E843" s="9">
        <v>120</v>
      </c>
      <c r="F843" s="9">
        <v>26.5</v>
      </c>
      <c r="G843" s="9">
        <v>40000</v>
      </c>
    </row>
    <row r="844" spans="1:8" x14ac:dyDescent="0.25">
      <c r="A844" t="s">
        <v>1190</v>
      </c>
      <c r="B844" s="9">
        <v>140</v>
      </c>
      <c r="C844" s="9">
        <v>0.02</v>
      </c>
      <c r="D844" s="9">
        <v>2.5000000000000001E-3</v>
      </c>
      <c r="E844" s="9">
        <v>0.03</v>
      </c>
      <c r="F844" s="9">
        <v>45</v>
      </c>
      <c r="G844" s="9">
        <v>300</v>
      </c>
      <c r="H844" s="9">
        <v>2.2999999999999998</v>
      </c>
    </row>
    <row r="845" spans="1:8" x14ac:dyDescent="0.25">
      <c r="A845" t="s">
        <v>1191</v>
      </c>
      <c r="B845" s="9">
        <v>1414</v>
      </c>
      <c r="C845" s="9">
        <v>0.40400000000000003</v>
      </c>
      <c r="D845" s="9">
        <v>2.1000000000000001E-4</v>
      </c>
      <c r="E845" s="9">
        <v>1</v>
      </c>
      <c r="F845" s="9">
        <v>39</v>
      </c>
      <c r="G845" s="9">
        <v>1100</v>
      </c>
      <c r="H845" s="9">
        <v>11</v>
      </c>
    </row>
    <row r="846" spans="1:8" x14ac:dyDescent="0.25">
      <c r="A846" t="s">
        <v>1192</v>
      </c>
      <c r="F846" s="9">
        <v>52</v>
      </c>
      <c r="G846" s="9">
        <v>290</v>
      </c>
      <c r="H846" s="9">
        <v>24400</v>
      </c>
    </row>
    <row r="847" spans="1:8" x14ac:dyDescent="0.25">
      <c r="A847" t="s">
        <v>1193</v>
      </c>
      <c r="B847" s="9">
        <v>21000</v>
      </c>
      <c r="C847" s="9">
        <v>100</v>
      </c>
      <c r="D847" s="9">
        <v>4.08</v>
      </c>
      <c r="E847" s="9">
        <v>100</v>
      </c>
      <c r="F847" s="9">
        <v>2</v>
      </c>
      <c r="H847" s="9">
        <v>2470</v>
      </c>
    </row>
    <row r="848" spans="1:8" x14ac:dyDescent="0.25">
      <c r="A848" t="s">
        <v>1194</v>
      </c>
      <c r="B848" s="9">
        <v>6099</v>
      </c>
      <c r="C848" s="9">
        <v>0.9</v>
      </c>
      <c r="D848" s="9">
        <v>13</v>
      </c>
      <c r="E848" s="9">
        <v>9.2899999999999991</v>
      </c>
      <c r="F848" s="9">
        <v>30</v>
      </c>
      <c r="H848" s="9">
        <v>50</v>
      </c>
    </row>
    <row r="849" spans="1:8" x14ac:dyDescent="0.25">
      <c r="A849" t="s">
        <v>1195</v>
      </c>
      <c r="B849" s="9">
        <v>5050</v>
      </c>
      <c r="C849" s="9">
        <v>24</v>
      </c>
      <c r="D849" s="9">
        <v>260</v>
      </c>
      <c r="E849" s="9">
        <v>1.2E-2</v>
      </c>
      <c r="F849" s="9">
        <v>30</v>
      </c>
      <c r="G849" s="9">
        <v>50</v>
      </c>
      <c r="H849" s="9">
        <v>70</v>
      </c>
    </row>
    <row r="850" spans="1:8" x14ac:dyDescent="0.25">
      <c r="A850" t="s">
        <v>1196</v>
      </c>
      <c r="B850" s="9">
        <v>1023</v>
      </c>
      <c r="C850" s="9">
        <v>1.5</v>
      </c>
      <c r="D850" s="9">
        <v>4.3</v>
      </c>
      <c r="E850" s="9">
        <v>5.4999999999999997E-3</v>
      </c>
      <c r="F850" s="9">
        <v>120</v>
      </c>
      <c r="G850" s="9">
        <v>2225</v>
      </c>
      <c r="H850" s="9">
        <v>34.4</v>
      </c>
    </row>
    <row r="851" spans="1:8" x14ac:dyDescent="0.25">
      <c r="A851" t="s">
        <v>1197</v>
      </c>
      <c r="B851" s="9">
        <v>7700</v>
      </c>
      <c r="C851" s="9">
        <v>7.2</v>
      </c>
      <c r="D851" s="9">
        <v>3</v>
      </c>
      <c r="E851" s="9">
        <v>0.69</v>
      </c>
      <c r="F851" s="9">
        <v>7</v>
      </c>
      <c r="G851" s="9">
        <v>1500</v>
      </c>
      <c r="H851" s="9">
        <v>4.5</v>
      </c>
    </row>
    <row r="852" spans="1:8" x14ac:dyDescent="0.25">
      <c r="A852" t="s">
        <v>1198</v>
      </c>
      <c r="B852" s="9">
        <v>358</v>
      </c>
      <c r="C852" s="9">
        <v>0.08</v>
      </c>
      <c r="D852" s="9">
        <v>0.5</v>
      </c>
      <c r="F852" s="9">
        <v>7</v>
      </c>
      <c r="G852" s="9">
        <v>2016</v>
      </c>
      <c r="H852" s="9">
        <v>28</v>
      </c>
    </row>
    <row r="853" spans="1:8" x14ac:dyDescent="0.25">
      <c r="A853" t="s">
        <v>1199</v>
      </c>
      <c r="B853" s="9">
        <v>5000</v>
      </c>
      <c r="C853" s="9">
        <v>15</v>
      </c>
      <c r="D853" s="9">
        <v>18.100000000000001</v>
      </c>
      <c r="E853" s="9">
        <v>33</v>
      </c>
      <c r="F853" s="9">
        <v>8</v>
      </c>
      <c r="H853" s="9">
        <v>5.31</v>
      </c>
    </row>
    <row r="854" spans="1:8" x14ac:dyDescent="0.25">
      <c r="A854" t="s">
        <v>1200</v>
      </c>
      <c r="B854" s="9">
        <v>5000</v>
      </c>
      <c r="C854" s="9">
        <v>100</v>
      </c>
      <c r="D854" s="9">
        <v>150</v>
      </c>
      <c r="E854" s="9">
        <v>100</v>
      </c>
      <c r="F854" s="9">
        <v>8</v>
      </c>
      <c r="G854" s="9">
        <v>4330</v>
      </c>
      <c r="H854" s="9">
        <v>174</v>
      </c>
    </row>
    <row r="855" spans="1:8" x14ac:dyDescent="0.25">
      <c r="A855" t="s">
        <v>1201</v>
      </c>
      <c r="B855" s="9">
        <v>35</v>
      </c>
      <c r="F855" s="9">
        <v>20</v>
      </c>
      <c r="G855" s="9">
        <v>300</v>
      </c>
      <c r="H855" s="9">
        <v>91</v>
      </c>
    </row>
    <row r="856" spans="1:8" x14ac:dyDescent="0.25">
      <c r="A856" t="s">
        <v>1202</v>
      </c>
      <c r="B856" s="9">
        <v>2276</v>
      </c>
      <c r="C856" s="9">
        <v>12</v>
      </c>
      <c r="D856" s="9">
        <v>20</v>
      </c>
      <c r="E856" s="9">
        <v>0.4</v>
      </c>
      <c r="G856" s="9">
        <v>150</v>
      </c>
      <c r="H856" s="9">
        <v>620</v>
      </c>
    </row>
    <row r="857" spans="1:8" x14ac:dyDescent="0.25">
      <c r="A857" t="s">
        <v>1203</v>
      </c>
      <c r="B857" s="9">
        <v>2000</v>
      </c>
      <c r="C857" s="9">
        <v>5.5</v>
      </c>
      <c r="D857" s="9">
        <v>12.7</v>
      </c>
      <c r="E857" s="9">
        <v>2E-3</v>
      </c>
      <c r="F857" s="9">
        <v>41</v>
      </c>
      <c r="G857" s="9">
        <v>400</v>
      </c>
      <c r="H857" s="9">
        <v>33</v>
      </c>
    </row>
    <row r="858" spans="1:8" x14ac:dyDescent="0.25">
      <c r="A858" t="s">
        <v>1204</v>
      </c>
      <c r="B858" s="9">
        <v>550</v>
      </c>
      <c r="C858" s="9">
        <v>0.17</v>
      </c>
      <c r="D858" s="9">
        <v>7.8</v>
      </c>
      <c r="E858" s="9">
        <v>1.4999999999999999E-2</v>
      </c>
      <c r="F858" s="9">
        <v>5</v>
      </c>
      <c r="G858" s="9">
        <v>80</v>
      </c>
      <c r="H858" s="9">
        <v>580</v>
      </c>
    </row>
    <row r="859" spans="1:8" x14ac:dyDescent="0.25">
      <c r="A859" t="s">
        <v>1400</v>
      </c>
      <c r="B859" s="9">
        <v>1330</v>
      </c>
      <c r="C859" s="9">
        <v>99</v>
      </c>
      <c r="D859" s="9">
        <v>100</v>
      </c>
      <c r="E859" s="9">
        <v>85</v>
      </c>
      <c r="F859" s="9">
        <v>39.299999999999997</v>
      </c>
      <c r="G859" s="9">
        <v>535</v>
      </c>
      <c r="H859" s="9">
        <v>1005000</v>
      </c>
    </row>
    <row r="860" spans="1:8" x14ac:dyDescent="0.25">
      <c r="A860" t="s">
        <v>1205</v>
      </c>
      <c r="B860" s="9">
        <v>1080</v>
      </c>
      <c r="C860" s="9">
        <v>2.2999999999999998</v>
      </c>
      <c r="D860" s="9">
        <v>4.8</v>
      </c>
      <c r="E860" s="9">
        <v>0.05</v>
      </c>
      <c r="F860" s="9">
        <v>2</v>
      </c>
      <c r="G860" s="9">
        <v>400</v>
      </c>
      <c r="H860" s="9">
        <v>225</v>
      </c>
    </row>
    <row r="861" spans="1:8" x14ac:dyDescent="0.25">
      <c r="A861" t="s">
        <v>1206</v>
      </c>
      <c r="B861" s="9">
        <v>5000</v>
      </c>
      <c r="C861" s="9">
        <v>1.19</v>
      </c>
      <c r="D861" s="9">
        <v>2.1</v>
      </c>
      <c r="E861" s="9">
        <v>2.1</v>
      </c>
      <c r="F861" s="9">
        <v>17.5</v>
      </c>
      <c r="G861" s="9">
        <v>411</v>
      </c>
      <c r="H861" s="9">
        <v>2</v>
      </c>
    </row>
    <row r="862" spans="1:8" x14ac:dyDescent="0.25">
      <c r="A862" t="s">
        <v>1207</v>
      </c>
      <c r="B862" s="9">
        <v>2800</v>
      </c>
      <c r="C862" s="9">
        <v>0.11799999999999999</v>
      </c>
      <c r="D862" s="9">
        <v>9.8199999999999996E-2</v>
      </c>
      <c r="E862" s="9">
        <v>1.08</v>
      </c>
      <c r="F862" s="9">
        <v>56</v>
      </c>
      <c r="G862" s="9">
        <v>56500</v>
      </c>
      <c r="H862" s="9">
        <v>632</v>
      </c>
    </row>
    <row r="863" spans="1:8" x14ac:dyDescent="0.25">
      <c r="A863" t="s">
        <v>1208</v>
      </c>
      <c r="B863" s="9">
        <v>3840</v>
      </c>
      <c r="C863" s="9">
        <v>17.5</v>
      </c>
      <c r="D863" s="9">
        <v>17.7</v>
      </c>
      <c r="E863" s="9">
        <v>0.18</v>
      </c>
      <c r="F863" s="9">
        <v>131</v>
      </c>
      <c r="G863" s="9">
        <v>154</v>
      </c>
      <c r="H863" s="9">
        <v>8.6</v>
      </c>
    </row>
    <row r="864" spans="1:8" x14ac:dyDescent="0.25">
      <c r="A864" t="s">
        <v>1209</v>
      </c>
      <c r="B864" s="9">
        <v>75</v>
      </c>
      <c r="C864" s="9">
        <v>4.5999999999999996</v>
      </c>
      <c r="D864" s="9">
        <v>1.4999999999999999E-2</v>
      </c>
      <c r="E864" s="9">
        <v>2.9</v>
      </c>
      <c r="F864" s="9">
        <v>20</v>
      </c>
      <c r="G864" s="9">
        <v>697</v>
      </c>
      <c r="H864" s="9">
        <v>110</v>
      </c>
    </row>
    <row r="865" spans="1:8" x14ac:dyDescent="0.25">
      <c r="A865" t="s">
        <v>1210</v>
      </c>
      <c r="B865" s="9">
        <v>5000</v>
      </c>
      <c r="C865" s="9">
        <v>32</v>
      </c>
      <c r="D865" s="9">
        <v>23</v>
      </c>
      <c r="E865" s="9">
        <v>26</v>
      </c>
      <c r="F865" s="9">
        <v>11</v>
      </c>
      <c r="G865" s="9">
        <v>98</v>
      </c>
      <c r="H865" s="9">
        <v>250</v>
      </c>
    </row>
    <row r="866" spans="1:8" x14ac:dyDescent="0.25">
      <c r="A866" t="s">
        <v>1211</v>
      </c>
      <c r="B866" s="9">
        <v>958</v>
      </c>
      <c r="C866" s="9">
        <v>1.3</v>
      </c>
      <c r="D866" s="9">
        <v>1.0999999999999999E-2</v>
      </c>
      <c r="E866" s="9">
        <v>0.23</v>
      </c>
      <c r="F866" s="9">
        <v>214</v>
      </c>
      <c r="G866" s="9">
        <v>1086</v>
      </c>
      <c r="H866" s="9">
        <v>150</v>
      </c>
    </row>
    <row r="867" spans="1:8" x14ac:dyDescent="0.25">
      <c r="A867" t="s">
        <v>1212</v>
      </c>
      <c r="B867" s="9">
        <v>5000</v>
      </c>
      <c r="C867" s="9">
        <v>0.4</v>
      </c>
      <c r="D867" s="9">
        <v>4.7</v>
      </c>
      <c r="E867" s="9">
        <v>2.68</v>
      </c>
      <c r="F867" s="9">
        <v>3</v>
      </c>
      <c r="G867" s="9">
        <v>18</v>
      </c>
      <c r="H867" s="9">
        <v>10</v>
      </c>
    </row>
    <row r="868" spans="1:8" x14ac:dyDescent="0.25">
      <c r="A868" t="s">
        <v>1213</v>
      </c>
      <c r="B868" s="9">
        <v>50</v>
      </c>
      <c r="C868" s="9">
        <v>6.2</v>
      </c>
      <c r="D868" s="9">
        <v>0.15</v>
      </c>
      <c r="F868" s="9">
        <v>79</v>
      </c>
      <c r="G868" s="9">
        <v>30</v>
      </c>
      <c r="H868" s="9">
        <v>1800</v>
      </c>
    </row>
    <row r="869" spans="1:8" x14ac:dyDescent="0.25">
      <c r="A869" t="s">
        <v>1214</v>
      </c>
      <c r="B869" s="9">
        <v>5000</v>
      </c>
      <c r="C869" s="9">
        <v>77.599999999999994</v>
      </c>
      <c r="D869" s="9">
        <v>107</v>
      </c>
      <c r="E869" s="9">
        <v>1.57</v>
      </c>
      <c r="F869" s="9">
        <v>23</v>
      </c>
      <c r="G869" s="9">
        <v>28.8</v>
      </c>
      <c r="H869" s="9">
        <v>42000</v>
      </c>
    </row>
    <row r="870" spans="1:8" x14ac:dyDescent="0.25">
      <c r="A870" t="s">
        <v>1215</v>
      </c>
      <c r="C870" s="9">
        <v>100</v>
      </c>
      <c r="E870" s="9">
        <v>1000</v>
      </c>
      <c r="F870" s="9">
        <v>14.5</v>
      </c>
      <c r="G870" s="9">
        <v>18</v>
      </c>
    </row>
    <row r="871" spans="1:8" x14ac:dyDescent="0.25">
      <c r="A871" t="s">
        <v>1216</v>
      </c>
      <c r="B871" s="9">
        <v>2500</v>
      </c>
      <c r="C871" s="9">
        <v>4.7</v>
      </c>
      <c r="D871" s="9">
        <v>5.6</v>
      </c>
      <c r="E871" s="9">
        <v>2.8</v>
      </c>
      <c r="F871" s="9">
        <v>47</v>
      </c>
      <c r="G871" s="9">
        <v>800</v>
      </c>
      <c r="H871" s="9">
        <v>9</v>
      </c>
    </row>
    <row r="872" spans="1:8" x14ac:dyDescent="0.25">
      <c r="A872" t="s">
        <v>1217</v>
      </c>
      <c r="B872" s="9">
        <v>2000</v>
      </c>
      <c r="C872" s="9">
        <v>0.35</v>
      </c>
      <c r="D872" s="9">
        <v>0.28699999999999998</v>
      </c>
      <c r="E872" s="9">
        <v>0.68400000000000005</v>
      </c>
      <c r="F872" s="9">
        <v>45</v>
      </c>
      <c r="G872" s="9">
        <v>12870</v>
      </c>
      <c r="H872" s="9">
        <v>0.93</v>
      </c>
    </row>
    <row r="873" spans="1:8" x14ac:dyDescent="0.25">
      <c r="A873" t="s">
        <v>1218</v>
      </c>
      <c r="B873" s="9">
        <v>1820</v>
      </c>
      <c r="C873" s="9">
        <v>1.7</v>
      </c>
      <c r="D873" s="9">
        <v>1.3</v>
      </c>
      <c r="E873" s="9">
        <v>0.11</v>
      </c>
      <c r="F873" s="9">
        <v>31</v>
      </c>
      <c r="G873" s="9">
        <v>1367</v>
      </c>
      <c r="H873" s="9">
        <v>13.2</v>
      </c>
    </row>
    <row r="874" spans="1:8" x14ac:dyDescent="0.25">
      <c r="A874" t="s">
        <v>1219</v>
      </c>
      <c r="B874" s="9">
        <v>986</v>
      </c>
      <c r="C874" s="9">
        <v>160</v>
      </c>
      <c r="D874" s="9">
        <v>120</v>
      </c>
      <c r="E874" s="9">
        <v>8.8999999999999999E-3</v>
      </c>
      <c r="F874" s="9">
        <v>16</v>
      </c>
      <c r="G874" s="9">
        <v>30</v>
      </c>
      <c r="H874" s="9">
        <v>4000</v>
      </c>
    </row>
    <row r="875" spans="1:8" x14ac:dyDescent="0.25">
      <c r="A875" t="s">
        <v>1220</v>
      </c>
      <c r="B875" s="9">
        <v>6200</v>
      </c>
      <c r="C875" s="9">
        <v>1.83</v>
      </c>
      <c r="D875" s="9">
        <v>1.3</v>
      </c>
      <c r="E875" s="9">
        <v>1.1000000000000001</v>
      </c>
      <c r="F875" s="9">
        <v>1</v>
      </c>
      <c r="G875" s="9">
        <v>1765</v>
      </c>
      <c r="H875" s="9">
        <v>300</v>
      </c>
    </row>
    <row r="876" spans="1:8" x14ac:dyDescent="0.25">
      <c r="A876" t="s">
        <v>1221</v>
      </c>
      <c r="B876" s="9">
        <v>1390</v>
      </c>
      <c r="C876" s="9">
        <v>0.5</v>
      </c>
      <c r="D876" s="9">
        <v>1.4E-2</v>
      </c>
      <c r="E876" s="9">
        <v>2.2999999999999998</v>
      </c>
      <c r="F876" s="9">
        <v>45</v>
      </c>
      <c r="H876" s="9">
        <v>7.0000000000000007E-2</v>
      </c>
    </row>
    <row r="877" spans="1:8" x14ac:dyDescent="0.25">
      <c r="A877" t="s">
        <v>1222</v>
      </c>
      <c r="B877" s="9">
        <v>8</v>
      </c>
      <c r="G877" s="9">
        <v>76</v>
      </c>
      <c r="H877" s="9">
        <v>2500</v>
      </c>
    </row>
    <row r="878" spans="1:8" x14ac:dyDescent="0.25">
      <c r="A878" t="s">
        <v>1223</v>
      </c>
      <c r="B878" s="9">
        <v>5820</v>
      </c>
      <c r="C878" s="9">
        <v>100</v>
      </c>
      <c r="D878" s="9">
        <v>87</v>
      </c>
      <c r="E878" s="9">
        <v>21.6</v>
      </c>
      <c r="F878" s="9">
        <v>14</v>
      </c>
      <c r="G878" s="9">
        <v>1510</v>
      </c>
      <c r="H878" s="9">
        <v>270</v>
      </c>
    </row>
    <row r="879" spans="1:8" x14ac:dyDescent="0.25">
      <c r="A879" t="s">
        <v>1224</v>
      </c>
      <c r="B879" s="9">
        <v>237</v>
      </c>
      <c r="C879" s="9">
        <v>2.8000000000000001E-2</v>
      </c>
      <c r="F879" s="9">
        <v>39</v>
      </c>
      <c r="H879" s="9">
        <v>33</v>
      </c>
    </row>
    <row r="880" spans="1:8" x14ac:dyDescent="0.25">
      <c r="A880" t="s">
        <v>1225</v>
      </c>
      <c r="B880" s="9">
        <v>5000</v>
      </c>
      <c r="C880" s="9">
        <v>6000</v>
      </c>
      <c r="D880" s="9">
        <v>1.6E-2</v>
      </c>
      <c r="E880" s="9">
        <v>0.84299999999999997</v>
      </c>
      <c r="F880" s="9">
        <v>32</v>
      </c>
      <c r="G880" s="9">
        <v>11000</v>
      </c>
      <c r="H880" s="9">
        <v>1.9</v>
      </c>
    </row>
    <row r="881" spans="1:8" x14ac:dyDescent="0.25">
      <c r="A881" t="s">
        <v>1226</v>
      </c>
      <c r="B881" s="9">
        <v>5000</v>
      </c>
      <c r="C881" s="9">
        <v>0.1</v>
      </c>
      <c r="D881" s="9">
        <v>0.1</v>
      </c>
      <c r="E881" s="9">
        <v>2.3000000000000001E-4</v>
      </c>
      <c r="F881" s="9">
        <v>4</v>
      </c>
      <c r="G881" s="9">
        <v>1949</v>
      </c>
      <c r="H881" s="9">
        <v>8.2000000000000003E-2</v>
      </c>
    </row>
    <row r="882" spans="1:8" x14ac:dyDescent="0.25">
      <c r="A882" t="s">
        <v>1227</v>
      </c>
      <c r="B882" s="9">
        <v>151</v>
      </c>
      <c r="C882" s="9">
        <v>0.48</v>
      </c>
      <c r="D882" s="9">
        <v>3.6000000000000002E-4</v>
      </c>
      <c r="E882" s="9">
        <v>65.5</v>
      </c>
      <c r="F882" s="9">
        <v>39</v>
      </c>
      <c r="G882" s="9">
        <v>646</v>
      </c>
      <c r="H882" s="9">
        <v>4.2</v>
      </c>
    </row>
    <row r="883" spans="1:8" x14ac:dyDescent="0.25">
      <c r="A883" t="s">
        <v>1228</v>
      </c>
      <c r="B883" s="9">
        <v>1644</v>
      </c>
      <c r="C883" s="9">
        <v>0.79</v>
      </c>
      <c r="D883" s="9">
        <v>127</v>
      </c>
      <c r="F883" s="9">
        <v>10</v>
      </c>
      <c r="H883" s="9">
        <v>900</v>
      </c>
    </row>
    <row r="884" spans="1:8" x14ac:dyDescent="0.25">
      <c r="A884" t="s">
        <v>1229</v>
      </c>
      <c r="B884" s="9">
        <v>200</v>
      </c>
      <c r="C884" s="9">
        <v>3.2000000000000001E-2</v>
      </c>
      <c r="D884" s="9">
        <v>2.5000000000000001E-2</v>
      </c>
      <c r="E884" s="9">
        <v>320</v>
      </c>
      <c r="F884" s="9">
        <v>8</v>
      </c>
      <c r="G884" s="9">
        <v>100000</v>
      </c>
      <c r="H884" s="9">
        <v>1E-3</v>
      </c>
    </row>
    <row r="885" spans="1:8" x14ac:dyDescent="0.25">
      <c r="A885" t="s">
        <v>1230</v>
      </c>
      <c r="B885" s="9">
        <v>161</v>
      </c>
      <c r="C885" s="9">
        <v>6.9999999999999999E-4</v>
      </c>
      <c r="D885" s="9">
        <v>1E-3</v>
      </c>
      <c r="E885" s="9">
        <v>1.7000000000000001E-2</v>
      </c>
      <c r="F885" s="9">
        <v>55</v>
      </c>
      <c r="G885" s="9">
        <v>66503</v>
      </c>
      <c r="H885" s="9">
        <v>1.2E-2</v>
      </c>
    </row>
    <row r="886" spans="1:8" x14ac:dyDescent="0.25">
      <c r="A886" t="s">
        <v>1231</v>
      </c>
      <c r="B886" s="9">
        <v>769</v>
      </c>
      <c r="C886" s="9">
        <v>7.5</v>
      </c>
      <c r="F886" s="9">
        <v>18</v>
      </c>
      <c r="G886" s="9">
        <v>7211</v>
      </c>
      <c r="H886" s="9">
        <v>100</v>
      </c>
    </row>
    <row r="887" spans="1:8" x14ac:dyDescent="0.25">
      <c r="A887" t="s">
        <v>1232</v>
      </c>
      <c r="B887" s="9">
        <v>3588</v>
      </c>
      <c r="C887" s="9">
        <v>1.2</v>
      </c>
      <c r="D887" s="9">
        <v>0.83</v>
      </c>
      <c r="E887" s="9">
        <v>2</v>
      </c>
      <c r="F887" s="9">
        <v>5</v>
      </c>
      <c r="G887" s="9">
        <v>104</v>
      </c>
      <c r="H887" s="9">
        <v>1.49</v>
      </c>
    </row>
    <row r="888" spans="1:8" x14ac:dyDescent="0.25">
      <c r="A888" t="s">
        <v>1233</v>
      </c>
      <c r="B888" s="9">
        <v>2912</v>
      </c>
      <c r="C888" s="9">
        <v>6.6</v>
      </c>
      <c r="D888" s="9">
        <v>3.6</v>
      </c>
      <c r="E888" s="9">
        <v>9.5000000000000001E-2</v>
      </c>
      <c r="F888" s="9">
        <v>66</v>
      </c>
      <c r="G888" s="9">
        <v>980</v>
      </c>
      <c r="H888" s="9">
        <v>300</v>
      </c>
    </row>
    <row r="889" spans="1:8" x14ac:dyDescent="0.25">
      <c r="A889" t="s">
        <v>1234</v>
      </c>
      <c r="B889" s="9">
        <v>4150</v>
      </c>
      <c r="C889" s="9">
        <v>10.6</v>
      </c>
      <c r="D889" s="9">
        <v>2.9</v>
      </c>
      <c r="E889" s="9">
        <v>1.2</v>
      </c>
      <c r="F889" s="9">
        <v>55</v>
      </c>
      <c r="G889" s="9">
        <v>301</v>
      </c>
      <c r="H889" s="9">
        <v>121</v>
      </c>
    </row>
    <row r="890" spans="1:8" x14ac:dyDescent="0.25">
      <c r="A890" t="s">
        <v>1235</v>
      </c>
      <c r="C890" s="9">
        <v>97</v>
      </c>
      <c r="D890" s="9">
        <v>100</v>
      </c>
      <c r="E890" s="9">
        <v>120</v>
      </c>
      <c r="F890" s="9">
        <v>13</v>
      </c>
      <c r="G890" s="9">
        <v>457.8</v>
      </c>
    </row>
    <row r="891" spans="1:8" x14ac:dyDescent="0.25">
      <c r="A891" t="s">
        <v>1236</v>
      </c>
      <c r="B891" s="9">
        <v>5000</v>
      </c>
      <c r="C891" s="9">
        <v>0.27</v>
      </c>
      <c r="D891" s="9">
        <v>0.4</v>
      </c>
      <c r="E891" s="9">
        <v>5.6000000000000001E-2</v>
      </c>
      <c r="F891" s="9">
        <v>10</v>
      </c>
      <c r="G891" s="9">
        <v>21175</v>
      </c>
      <c r="H891" s="9">
        <v>0.37</v>
      </c>
    </row>
    <row r="892" spans="1:8" x14ac:dyDescent="0.25">
      <c r="A892" t="s">
        <v>1237</v>
      </c>
      <c r="B892" s="9">
        <v>3200</v>
      </c>
      <c r="C892" s="9">
        <v>930</v>
      </c>
      <c r="D892" s="9">
        <v>1100</v>
      </c>
      <c r="E892" s="9">
        <v>0.107</v>
      </c>
      <c r="F892" s="9">
        <v>60</v>
      </c>
      <c r="H892" s="9">
        <v>705000</v>
      </c>
    </row>
    <row r="893" spans="1:8" x14ac:dyDescent="0.25">
      <c r="A893" t="s">
        <v>1238</v>
      </c>
      <c r="B893" s="9">
        <v>321</v>
      </c>
      <c r="C893" s="9">
        <v>13</v>
      </c>
      <c r="D893" s="9">
        <v>60</v>
      </c>
      <c r="F893" s="9">
        <v>70</v>
      </c>
      <c r="H893" s="9">
        <v>4000</v>
      </c>
    </row>
    <row r="894" spans="1:8" x14ac:dyDescent="0.25">
      <c r="A894" t="s">
        <v>1239</v>
      </c>
      <c r="B894" s="9">
        <v>71</v>
      </c>
      <c r="C894" s="9">
        <v>5.0000000000000001E-3</v>
      </c>
      <c r="D894" s="9">
        <v>6.6E-4</v>
      </c>
      <c r="F894" s="9">
        <v>21</v>
      </c>
      <c r="G894" s="9">
        <v>1465</v>
      </c>
      <c r="H894" s="9">
        <v>17.8</v>
      </c>
    </row>
    <row r="895" spans="1:8" x14ac:dyDescent="0.25">
      <c r="A895" t="s">
        <v>1240</v>
      </c>
      <c r="B895" s="9">
        <v>2680</v>
      </c>
      <c r="C895" s="9">
        <v>100</v>
      </c>
      <c r="D895" s="9">
        <v>29.8</v>
      </c>
      <c r="E895" s="9">
        <v>6.53</v>
      </c>
      <c r="F895" s="9">
        <v>45</v>
      </c>
      <c r="G895" s="9">
        <v>50</v>
      </c>
      <c r="H895" s="9">
        <v>6.5000000000000002E-2</v>
      </c>
    </row>
    <row r="896" spans="1:8" x14ac:dyDescent="0.25">
      <c r="A896" t="s">
        <v>1241</v>
      </c>
      <c r="B896" s="9">
        <v>5000</v>
      </c>
      <c r="C896" s="9">
        <v>86.8</v>
      </c>
      <c r="D896" s="9">
        <v>100</v>
      </c>
      <c r="E896" s="9">
        <v>48.5</v>
      </c>
      <c r="F896" s="9">
        <v>30</v>
      </c>
      <c r="G896" s="9">
        <v>85.5</v>
      </c>
      <c r="H896" s="9">
        <v>107000</v>
      </c>
    </row>
    <row r="897" spans="1:8" x14ac:dyDescent="0.25">
      <c r="A897" t="s">
        <v>1242</v>
      </c>
      <c r="B897" s="9">
        <v>350</v>
      </c>
      <c r="C897" s="9">
        <v>6.3E-2</v>
      </c>
      <c r="D897" s="9">
        <v>2.15</v>
      </c>
      <c r="E897" s="9">
        <v>0.5</v>
      </c>
      <c r="F897" s="9">
        <v>22</v>
      </c>
      <c r="G897" s="9">
        <v>896</v>
      </c>
      <c r="H897" s="9">
        <v>20.7</v>
      </c>
    </row>
    <row r="898" spans="1:8" x14ac:dyDescent="0.25">
      <c r="A898" t="s">
        <v>1243</v>
      </c>
      <c r="B898" s="9">
        <v>5000</v>
      </c>
      <c r="C898" s="9">
        <v>0.27</v>
      </c>
      <c r="D898" s="9">
        <v>0.08</v>
      </c>
      <c r="E898" s="9">
        <v>2.7E-2</v>
      </c>
      <c r="F898" s="9">
        <v>97</v>
      </c>
      <c r="G898" s="9">
        <v>22929</v>
      </c>
      <c r="H898" s="9">
        <v>4.7E-2</v>
      </c>
    </row>
    <row r="899" spans="1:8" x14ac:dyDescent="0.25">
      <c r="A899" t="s">
        <v>1244</v>
      </c>
      <c r="B899" s="9">
        <v>1710</v>
      </c>
      <c r="C899" s="9">
        <v>0.1</v>
      </c>
      <c r="D899" s="9">
        <v>0.77</v>
      </c>
      <c r="F899" s="9">
        <v>210</v>
      </c>
      <c r="G899" s="9">
        <v>4498</v>
      </c>
      <c r="H899" s="9">
        <v>0.44</v>
      </c>
    </row>
    <row r="900" spans="1:8" x14ac:dyDescent="0.25">
      <c r="A900" t="s">
        <v>1245</v>
      </c>
      <c r="B900" s="9">
        <v>1460</v>
      </c>
      <c r="C900" s="9">
        <v>2.8</v>
      </c>
      <c r="D900" s="9">
        <v>2.1</v>
      </c>
      <c r="E900" s="9">
        <v>3.57</v>
      </c>
      <c r="F900" s="9">
        <v>45</v>
      </c>
      <c r="G900" s="9">
        <v>540</v>
      </c>
      <c r="H900" s="9">
        <v>0.3</v>
      </c>
    </row>
    <row r="901" spans="1:8" x14ac:dyDescent="0.25">
      <c r="A901" t="s">
        <v>1246</v>
      </c>
      <c r="B901" s="9">
        <v>1210</v>
      </c>
      <c r="C901" s="9">
        <v>0.5</v>
      </c>
      <c r="D901" s="9">
        <v>1.5</v>
      </c>
      <c r="E901" s="9">
        <v>1.9</v>
      </c>
      <c r="F901" s="9">
        <v>2</v>
      </c>
      <c r="G901" s="9">
        <v>510</v>
      </c>
      <c r="H901" s="9">
        <v>0.4</v>
      </c>
    </row>
    <row r="902" spans="1:8" x14ac:dyDescent="0.25">
      <c r="A902" t="s">
        <v>1247</v>
      </c>
      <c r="B902" s="9">
        <v>1012</v>
      </c>
      <c r="C902" s="9">
        <v>0.51</v>
      </c>
      <c r="D902" s="9">
        <v>1.51</v>
      </c>
      <c r="E902" s="9">
        <v>1.9</v>
      </c>
      <c r="F902" s="9">
        <v>1</v>
      </c>
      <c r="G902" s="9">
        <v>477</v>
      </c>
      <c r="H902" s="9">
        <v>4</v>
      </c>
    </row>
    <row r="903" spans="1:8" x14ac:dyDescent="0.25">
      <c r="A903" t="s">
        <v>1248</v>
      </c>
      <c r="B903" s="9">
        <v>2500</v>
      </c>
      <c r="C903" s="9">
        <v>1.7000000000000001E-2</v>
      </c>
      <c r="D903" s="9">
        <v>3.7000000000000002E-3</v>
      </c>
      <c r="E903" s="9">
        <v>1.6</v>
      </c>
      <c r="F903" s="9">
        <v>30</v>
      </c>
      <c r="G903" s="9">
        <v>100000</v>
      </c>
      <c r="H903" s="9">
        <v>1</v>
      </c>
    </row>
    <row r="904" spans="1:8" x14ac:dyDescent="0.25">
      <c r="A904" t="s">
        <v>1249</v>
      </c>
      <c r="B904" s="9">
        <v>5000</v>
      </c>
      <c r="C904" s="9">
        <v>390</v>
      </c>
      <c r="D904" s="9">
        <v>360</v>
      </c>
      <c r="E904" s="9">
        <v>2.9000000000000001E-2</v>
      </c>
      <c r="F904" s="9">
        <v>24.3</v>
      </c>
      <c r="G904" s="9">
        <v>46.6</v>
      </c>
      <c r="H904" s="9">
        <v>7300</v>
      </c>
    </row>
    <row r="905" spans="1:8" x14ac:dyDescent="0.25">
      <c r="A905" t="s">
        <v>1250</v>
      </c>
      <c r="B905" s="9">
        <v>132</v>
      </c>
      <c r="C905" s="9">
        <v>1.9E-3</v>
      </c>
      <c r="D905" s="9">
        <v>4.0000000000000001E-3</v>
      </c>
      <c r="E905" s="9">
        <v>0.6</v>
      </c>
      <c r="F905" s="9">
        <v>2</v>
      </c>
      <c r="G905" s="9">
        <v>10000</v>
      </c>
      <c r="H905" s="9">
        <v>0.2</v>
      </c>
    </row>
    <row r="906" spans="1:8" x14ac:dyDescent="0.25">
      <c r="A906" t="s">
        <v>1251</v>
      </c>
      <c r="B906" s="9">
        <v>142000</v>
      </c>
      <c r="C906" s="9">
        <v>124</v>
      </c>
      <c r="D906" s="9">
        <v>118</v>
      </c>
      <c r="E906" s="9">
        <v>10</v>
      </c>
      <c r="F906" s="9">
        <v>150</v>
      </c>
      <c r="G906" s="9">
        <v>12</v>
      </c>
      <c r="H906" s="9">
        <v>4000</v>
      </c>
    </row>
    <row r="907" spans="1:8" x14ac:dyDescent="0.25">
      <c r="A907" t="s">
        <v>1252</v>
      </c>
      <c r="B907" s="9">
        <v>0.43</v>
      </c>
    </row>
    <row r="908" spans="1:8" x14ac:dyDescent="0.25">
      <c r="A908" t="s">
        <v>1253</v>
      </c>
      <c r="B908" s="9">
        <v>2676</v>
      </c>
      <c r="C908" s="9">
        <v>170</v>
      </c>
      <c r="D908" s="9">
        <v>1.5</v>
      </c>
      <c r="E908" s="9">
        <v>0.64</v>
      </c>
      <c r="F908" s="9">
        <v>1.2</v>
      </c>
      <c r="G908" s="9">
        <v>100</v>
      </c>
      <c r="H908" s="9">
        <v>4700</v>
      </c>
    </row>
    <row r="909" spans="1:8" x14ac:dyDescent="0.25">
      <c r="A909" t="s">
        <v>1254</v>
      </c>
      <c r="F909" s="9">
        <v>41</v>
      </c>
      <c r="G909" s="9">
        <v>0</v>
      </c>
    </row>
    <row r="910" spans="1:8" x14ac:dyDescent="0.25">
      <c r="A910" t="s">
        <v>1255</v>
      </c>
      <c r="B910" s="9">
        <v>7500</v>
      </c>
      <c r="C910" s="9">
        <v>14</v>
      </c>
      <c r="D910" s="9">
        <v>18</v>
      </c>
      <c r="E910" s="9">
        <v>0.25</v>
      </c>
      <c r="F910" s="9">
        <v>135</v>
      </c>
      <c r="G910" s="9">
        <v>420</v>
      </c>
      <c r="H910" s="9">
        <v>1800</v>
      </c>
    </row>
    <row r="911" spans="1:8" x14ac:dyDescent="0.25">
      <c r="A911" t="s">
        <v>1256</v>
      </c>
      <c r="B911" s="9">
        <v>5000</v>
      </c>
      <c r="C911" s="9">
        <v>11</v>
      </c>
      <c r="D911" s="9">
        <v>14</v>
      </c>
      <c r="E911" s="9">
        <v>8.6</v>
      </c>
      <c r="F911" s="9">
        <v>66</v>
      </c>
      <c r="G911" s="9">
        <v>251</v>
      </c>
      <c r="H911" s="9">
        <v>0.04</v>
      </c>
    </row>
    <row r="912" spans="1:8" x14ac:dyDescent="0.25">
      <c r="A912" t="s">
        <v>1257</v>
      </c>
      <c r="B912" s="53">
        <v>5000</v>
      </c>
      <c r="C912" s="53">
        <v>90</v>
      </c>
      <c r="D912" s="9">
        <v>1.1000000000000001</v>
      </c>
      <c r="E912" s="9">
        <v>0.04</v>
      </c>
      <c r="F912" s="9">
        <v>90</v>
      </c>
      <c r="G912" s="9">
        <v>130</v>
      </c>
      <c r="H912" s="53">
        <v>5</v>
      </c>
    </row>
    <row r="913" spans="1:8" x14ac:dyDescent="0.25">
      <c r="A913" t="s">
        <v>1258</v>
      </c>
      <c r="B913" s="9">
        <v>5000</v>
      </c>
      <c r="C913" s="9">
        <v>793</v>
      </c>
      <c r="D913" s="9">
        <v>9.77</v>
      </c>
      <c r="E913" s="9">
        <v>11.4</v>
      </c>
      <c r="F913" s="9">
        <v>230</v>
      </c>
      <c r="G913" s="9">
        <v>9500</v>
      </c>
      <c r="H913" s="9">
        <v>5</v>
      </c>
    </row>
    <row r="914" spans="1:8" x14ac:dyDescent="0.25">
      <c r="A914" t="s">
        <v>1259</v>
      </c>
      <c r="B914" s="9">
        <v>2000</v>
      </c>
      <c r="C914" s="9">
        <v>1.23</v>
      </c>
      <c r="D914" s="9">
        <v>1.4</v>
      </c>
      <c r="E914" s="9">
        <v>8.0000000000000002E-3</v>
      </c>
      <c r="F914" s="9">
        <v>15</v>
      </c>
      <c r="G914" s="9">
        <v>2261</v>
      </c>
      <c r="H914" s="9">
        <v>480</v>
      </c>
    </row>
    <row r="915" spans="1:8" x14ac:dyDescent="0.25">
      <c r="A915" t="s">
        <v>1260</v>
      </c>
      <c r="B915" s="9">
        <v>4090</v>
      </c>
      <c r="C915" s="9">
        <v>850</v>
      </c>
      <c r="D915" s="9">
        <v>265</v>
      </c>
      <c r="E915" s="9">
        <v>800</v>
      </c>
      <c r="H915" s="9">
        <v>45500</v>
      </c>
    </row>
    <row r="916" spans="1:8" x14ac:dyDescent="0.25">
      <c r="A916" t="s">
        <v>1261</v>
      </c>
      <c r="B916" s="9">
        <v>3000</v>
      </c>
      <c r="C916" s="9">
        <v>6094</v>
      </c>
      <c r="D916" s="9">
        <v>3310</v>
      </c>
      <c r="H916" s="9">
        <v>357000</v>
      </c>
    </row>
    <row r="917" spans="1:8" x14ac:dyDescent="0.25">
      <c r="A917" t="s">
        <v>1262</v>
      </c>
      <c r="B917" s="9">
        <v>2000</v>
      </c>
      <c r="C917" s="9">
        <v>30</v>
      </c>
      <c r="D917" s="9">
        <v>14</v>
      </c>
      <c r="E917" s="9">
        <v>0.09</v>
      </c>
      <c r="F917" s="9">
        <v>14</v>
      </c>
      <c r="G917" s="9">
        <v>34600</v>
      </c>
      <c r="H917" s="9">
        <v>235</v>
      </c>
    </row>
    <row r="918" spans="1:8" x14ac:dyDescent="0.25">
      <c r="A918" t="s">
        <v>1263</v>
      </c>
      <c r="B918" s="9">
        <v>2500</v>
      </c>
      <c r="C918" s="9">
        <v>3.5000000000000003E-2</v>
      </c>
      <c r="D918" s="9">
        <v>5.0999999999999997E-2</v>
      </c>
      <c r="E918" s="9">
        <v>0.06</v>
      </c>
      <c r="F918" s="9">
        <v>7</v>
      </c>
      <c r="G918" s="9">
        <v>31037</v>
      </c>
      <c r="H918" s="9">
        <v>0.05</v>
      </c>
    </row>
    <row r="919" spans="1:8" x14ac:dyDescent="0.25">
      <c r="A919" t="s">
        <v>1264</v>
      </c>
      <c r="B919" s="9">
        <v>2000</v>
      </c>
      <c r="C919" s="9">
        <v>1.6E-2</v>
      </c>
      <c r="D919" s="9">
        <v>9.1999999999999998E-2</v>
      </c>
      <c r="E919" s="9">
        <v>9.4E-2</v>
      </c>
      <c r="F919" s="9">
        <v>23</v>
      </c>
      <c r="G919" s="9">
        <v>30900</v>
      </c>
      <c r="H919" s="9">
        <v>0.13</v>
      </c>
    </row>
    <row r="920" spans="1:8" x14ac:dyDescent="0.25">
      <c r="A920" t="s">
        <v>1265</v>
      </c>
      <c r="B920" s="9">
        <v>460</v>
      </c>
      <c r="C920" s="9">
        <v>7.13</v>
      </c>
      <c r="D920" s="9">
        <v>6.1</v>
      </c>
      <c r="E920" s="9">
        <v>3.0000000000000001E-3</v>
      </c>
      <c r="F920" s="9">
        <v>25</v>
      </c>
      <c r="G920" s="9">
        <v>2415</v>
      </c>
      <c r="H920" s="9">
        <v>405</v>
      </c>
    </row>
    <row r="921" spans="1:8" x14ac:dyDescent="0.25">
      <c r="A921" t="s">
        <v>1266</v>
      </c>
      <c r="B921" s="9">
        <v>5000</v>
      </c>
      <c r="C921" s="9">
        <v>227</v>
      </c>
      <c r="D921" s="9">
        <v>848</v>
      </c>
      <c r="E921" s="9">
        <v>1.2</v>
      </c>
      <c r="F921" s="9">
        <v>25</v>
      </c>
      <c r="G921" s="9">
        <v>36</v>
      </c>
      <c r="H921" s="9">
        <v>130</v>
      </c>
    </row>
    <row r="922" spans="1:8" x14ac:dyDescent="0.25">
      <c r="A922" t="s">
        <v>1267</v>
      </c>
      <c r="B922" s="9">
        <v>2855</v>
      </c>
      <c r="C922" s="9">
        <v>94</v>
      </c>
      <c r="D922" s="9">
        <v>60.4</v>
      </c>
      <c r="E922" s="9">
        <v>32.799999999999997</v>
      </c>
      <c r="F922" s="9">
        <v>541</v>
      </c>
      <c r="G922" s="9">
        <v>43</v>
      </c>
      <c r="H922" s="9">
        <v>7.8E-2</v>
      </c>
    </row>
    <row r="923" spans="1:8" x14ac:dyDescent="0.25">
      <c r="A923" t="s">
        <v>1268</v>
      </c>
      <c r="B923" s="9">
        <v>543</v>
      </c>
      <c r="C923" s="9">
        <v>8</v>
      </c>
      <c r="D923" s="9">
        <v>0.37</v>
      </c>
      <c r="G923" s="9">
        <v>3500000</v>
      </c>
      <c r="H923" s="9">
        <v>1E-4</v>
      </c>
    </row>
    <row r="924" spans="1:8" x14ac:dyDescent="0.25">
      <c r="A924" t="s">
        <v>1269</v>
      </c>
      <c r="F924" s="9">
        <v>13</v>
      </c>
      <c r="G924" s="9">
        <v>35</v>
      </c>
    </row>
    <row r="925" spans="1:8" x14ac:dyDescent="0.25">
      <c r="A925" t="s">
        <v>1270</v>
      </c>
    </row>
    <row r="926" spans="1:8" x14ac:dyDescent="0.25">
      <c r="A926" t="s">
        <v>1271</v>
      </c>
      <c r="B926" s="9">
        <v>5000</v>
      </c>
      <c r="C926" s="9">
        <v>91</v>
      </c>
      <c r="D926" s="9">
        <v>96</v>
      </c>
      <c r="E926" s="9">
        <v>0.221</v>
      </c>
      <c r="F926" s="9">
        <v>24</v>
      </c>
      <c r="G926" s="9">
        <v>33</v>
      </c>
      <c r="H926" s="9">
        <v>1627</v>
      </c>
    </row>
    <row r="927" spans="1:8" x14ac:dyDescent="0.25">
      <c r="A927" t="s">
        <v>1272</v>
      </c>
      <c r="B927" s="9">
        <v>3900</v>
      </c>
      <c r="F927" s="9">
        <v>135</v>
      </c>
      <c r="G927" s="9">
        <v>163</v>
      </c>
      <c r="H927" s="9">
        <v>7500</v>
      </c>
    </row>
    <row r="928" spans="1:8" x14ac:dyDescent="0.25">
      <c r="A928" t="s">
        <v>1273</v>
      </c>
      <c r="B928" s="9">
        <v>10</v>
      </c>
      <c r="C928" s="9">
        <v>3.6099999999999999E-3</v>
      </c>
      <c r="D928" s="9">
        <v>2E-3</v>
      </c>
      <c r="E928" s="9">
        <v>7.2</v>
      </c>
      <c r="F928" s="9">
        <v>28</v>
      </c>
      <c r="G928" s="9">
        <v>740</v>
      </c>
      <c r="H928" s="9">
        <v>10</v>
      </c>
    </row>
    <row r="929" spans="1:8" x14ac:dyDescent="0.25">
      <c r="A929" t="s">
        <v>1274</v>
      </c>
      <c r="B929" s="9">
        <v>390</v>
      </c>
      <c r="F929" s="9">
        <v>6.4</v>
      </c>
      <c r="G929" s="9">
        <v>145</v>
      </c>
      <c r="H929" s="9">
        <v>1000</v>
      </c>
    </row>
    <row r="930" spans="1:8" x14ac:dyDescent="0.25">
      <c r="A930" t="s">
        <v>1275</v>
      </c>
      <c r="B930" s="9">
        <v>5000</v>
      </c>
      <c r="C930" s="9">
        <v>180</v>
      </c>
      <c r="D930" s="9">
        <v>5000</v>
      </c>
      <c r="E930" s="9">
        <v>100</v>
      </c>
      <c r="F930" s="9">
        <v>1000</v>
      </c>
      <c r="G930" s="9">
        <v>2255</v>
      </c>
      <c r="H930" s="9">
        <v>1E-3</v>
      </c>
    </row>
    <row r="931" spans="1:8" x14ac:dyDescent="0.25">
      <c r="A931" t="s">
        <v>1276</v>
      </c>
      <c r="B931" s="9">
        <v>2140</v>
      </c>
      <c r="C931" s="9">
        <v>42</v>
      </c>
      <c r="D931" s="9">
        <v>20</v>
      </c>
      <c r="E931" s="9">
        <v>20</v>
      </c>
      <c r="H931" s="9">
        <v>1000000</v>
      </c>
    </row>
    <row r="932" spans="1:8" x14ac:dyDescent="0.25">
      <c r="A932" t="s">
        <v>1277</v>
      </c>
      <c r="B932" s="9">
        <v>176</v>
      </c>
      <c r="C932" s="9">
        <v>11</v>
      </c>
      <c r="D932" s="9">
        <v>8.3000000000000001E-4</v>
      </c>
      <c r="E932" s="9">
        <v>64</v>
      </c>
      <c r="F932" s="9">
        <v>143</v>
      </c>
      <c r="G932" s="9">
        <v>25900</v>
      </c>
      <c r="H932" s="9">
        <v>0.31</v>
      </c>
    </row>
    <row r="933" spans="1:8" x14ac:dyDescent="0.25">
      <c r="A933" t="s">
        <v>1278</v>
      </c>
    </row>
    <row r="934" spans="1:8" x14ac:dyDescent="0.25">
      <c r="A934" t="s">
        <v>1279</v>
      </c>
    </row>
    <row r="935" spans="1:8" x14ac:dyDescent="0.25">
      <c r="A935" t="s">
        <v>1280</v>
      </c>
      <c r="B935" s="9">
        <v>261</v>
      </c>
      <c r="C935" s="9">
        <v>2.7000000000000001E-3</v>
      </c>
      <c r="D935" s="9">
        <v>8.8999999999999999E-3</v>
      </c>
      <c r="E935" s="9">
        <v>10</v>
      </c>
      <c r="F935" s="9">
        <v>4</v>
      </c>
      <c r="G935" s="9">
        <v>750746</v>
      </c>
      <c r="H935" s="9">
        <v>4.55E-4</v>
      </c>
    </row>
    <row r="936" spans="1:8" x14ac:dyDescent="0.25">
      <c r="A936" t="s">
        <v>1281</v>
      </c>
      <c r="B936" s="9">
        <v>3200</v>
      </c>
      <c r="C936" s="9">
        <v>11000</v>
      </c>
      <c r="D936" s="9">
        <v>3100</v>
      </c>
      <c r="F936" s="9">
        <v>55</v>
      </c>
      <c r="G936" s="9">
        <v>3</v>
      </c>
      <c r="H936" s="9">
        <v>1200000</v>
      </c>
    </row>
    <row r="937" spans="1:8" x14ac:dyDescent="0.25">
      <c r="A937" t="s">
        <v>1282</v>
      </c>
      <c r="B937" s="9">
        <v>5000</v>
      </c>
      <c r="C937" s="9">
        <v>4.4000000000000004</v>
      </c>
      <c r="D937" s="9">
        <v>11.8</v>
      </c>
      <c r="E937" s="9">
        <v>1.64</v>
      </c>
      <c r="F937" s="9">
        <v>62</v>
      </c>
      <c r="G937" s="9">
        <v>1554</v>
      </c>
      <c r="H937" s="9">
        <v>32</v>
      </c>
    </row>
    <row r="938" spans="1:8" x14ac:dyDescent="0.25">
      <c r="A938" t="s">
        <v>1283</v>
      </c>
      <c r="B938" s="9">
        <v>5000</v>
      </c>
      <c r="C938" s="9">
        <v>3</v>
      </c>
      <c r="D938" s="9">
        <v>3.8</v>
      </c>
      <c r="E938" s="9">
        <v>0.64</v>
      </c>
      <c r="F938" s="9">
        <v>400</v>
      </c>
      <c r="G938" s="9">
        <v>623</v>
      </c>
      <c r="H938" s="9">
        <v>0.83</v>
      </c>
    </row>
    <row r="939" spans="1:8" x14ac:dyDescent="0.25">
      <c r="A939" t="s">
        <v>1284</v>
      </c>
      <c r="B939" s="9">
        <v>217</v>
      </c>
      <c r="C939" s="9">
        <v>1.78E-2</v>
      </c>
      <c r="D939" s="9">
        <v>4.2000000000000003E-2</v>
      </c>
      <c r="E939" s="9">
        <v>0.54</v>
      </c>
      <c r="F939" s="9">
        <v>14</v>
      </c>
      <c r="G939" s="9">
        <v>6854</v>
      </c>
      <c r="H939" s="9">
        <v>2.39</v>
      </c>
    </row>
    <row r="940" spans="1:8" x14ac:dyDescent="0.25">
      <c r="A940" t="s">
        <v>1285</v>
      </c>
      <c r="B940" s="9">
        <v>6210</v>
      </c>
      <c r="C940" s="9">
        <v>19</v>
      </c>
      <c r="D940" s="9">
        <v>5.6</v>
      </c>
      <c r="E940" s="9">
        <v>82</v>
      </c>
      <c r="F940" s="9">
        <v>60</v>
      </c>
      <c r="G940" s="9">
        <v>25</v>
      </c>
      <c r="H940" s="9">
        <v>790</v>
      </c>
    </row>
    <row r="941" spans="1:8" x14ac:dyDescent="0.25">
      <c r="A941" t="s">
        <v>1286</v>
      </c>
      <c r="B941" s="9">
        <v>644</v>
      </c>
      <c r="C941" s="9">
        <v>87</v>
      </c>
      <c r="D941" s="9">
        <v>225</v>
      </c>
      <c r="E941" s="9">
        <v>0.05</v>
      </c>
      <c r="F941" s="9">
        <v>400</v>
      </c>
      <c r="G941" s="9">
        <v>80</v>
      </c>
      <c r="H941" s="9">
        <v>2500</v>
      </c>
    </row>
    <row r="942" spans="1:8" x14ac:dyDescent="0.25">
      <c r="A942" t="s">
        <v>1287</v>
      </c>
      <c r="B942" s="9">
        <v>1256</v>
      </c>
      <c r="C942" s="9">
        <v>0.37</v>
      </c>
      <c r="D942" s="9">
        <v>0.2</v>
      </c>
      <c r="F942" s="9">
        <v>11</v>
      </c>
      <c r="G942" s="9">
        <v>12662</v>
      </c>
      <c r="H942" s="9">
        <v>1.3</v>
      </c>
    </row>
    <row r="943" spans="1:8" x14ac:dyDescent="0.25">
      <c r="A943" t="s">
        <v>1288</v>
      </c>
      <c r="B943" s="9">
        <v>5000</v>
      </c>
      <c r="C943" s="9">
        <v>500</v>
      </c>
      <c r="D943" s="9">
        <v>1000</v>
      </c>
      <c r="E943" s="9">
        <v>4.4999999999999998E-2</v>
      </c>
      <c r="F943" s="9">
        <v>31</v>
      </c>
      <c r="H943" s="9">
        <v>0.02</v>
      </c>
    </row>
    <row r="944" spans="1:8" x14ac:dyDescent="0.25">
      <c r="A944" t="s">
        <v>1289</v>
      </c>
      <c r="B944" s="9">
        <v>21.8</v>
      </c>
      <c r="C944" s="9">
        <v>6.0000000000000002E-5</v>
      </c>
      <c r="D944" s="9">
        <v>6.9999999999999994E-5</v>
      </c>
      <c r="E944" s="9">
        <v>1.05</v>
      </c>
      <c r="F944" s="9">
        <v>38</v>
      </c>
      <c r="G944" s="9">
        <v>11300</v>
      </c>
      <c r="H944" s="9">
        <v>1.6E-2</v>
      </c>
    </row>
    <row r="945" spans="1:8" x14ac:dyDescent="0.25">
      <c r="A945" t="s">
        <v>1290</v>
      </c>
      <c r="B945" s="9">
        <v>4204</v>
      </c>
      <c r="C945" s="9">
        <v>3.49</v>
      </c>
      <c r="D945" s="9">
        <v>1.0000000000000001E-5</v>
      </c>
      <c r="E945" s="9">
        <v>1.4</v>
      </c>
      <c r="F945" s="9">
        <v>2</v>
      </c>
      <c r="G945" s="9">
        <v>100000</v>
      </c>
      <c r="H945" s="9">
        <v>1E-3</v>
      </c>
    </row>
    <row r="946" spans="1:8" x14ac:dyDescent="0.25">
      <c r="A946" t="s">
        <v>1291</v>
      </c>
      <c r="B946" s="9">
        <v>2000</v>
      </c>
      <c r="C946" s="9">
        <v>100</v>
      </c>
      <c r="D946" s="9">
        <v>7.44</v>
      </c>
      <c r="E946" s="9">
        <v>78.2</v>
      </c>
      <c r="F946" s="9">
        <v>10</v>
      </c>
      <c r="G946" s="9">
        <v>20</v>
      </c>
      <c r="H946" s="9">
        <v>430</v>
      </c>
    </row>
    <row r="947" spans="1:8" x14ac:dyDescent="0.25">
      <c r="A947" t="s">
        <v>1292</v>
      </c>
      <c r="B947" s="9">
        <v>5000</v>
      </c>
      <c r="C947" s="9">
        <v>46.2</v>
      </c>
      <c r="D947" s="9">
        <v>65</v>
      </c>
      <c r="E947" s="9">
        <v>4.2000000000000003E-2</v>
      </c>
      <c r="F947" s="9">
        <v>115</v>
      </c>
      <c r="G947" s="9">
        <v>55</v>
      </c>
      <c r="H947" s="9">
        <v>710</v>
      </c>
    </row>
    <row r="948" spans="1:8" x14ac:dyDescent="0.25">
      <c r="A948" t="s">
        <v>1293</v>
      </c>
      <c r="B948" s="9">
        <v>1.3</v>
      </c>
      <c r="C948" s="9">
        <v>4.0000000000000001E-3</v>
      </c>
      <c r="D948" s="9">
        <v>3.1E-4</v>
      </c>
      <c r="E948" s="9">
        <v>1.4</v>
      </c>
      <c r="F948" s="9">
        <v>8</v>
      </c>
      <c r="G948" s="9">
        <v>500</v>
      </c>
      <c r="H948" s="9">
        <v>4.5</v>
      </c>
    </row>
    <row r="949" spans="1:8" x14ac:dyDescent="0.25">
      <c r="A949" t="s">
        <v>1294</v>
      </c>
      <c r="B949" s="9">
        <v>651</v>
      </c>
      <c r="C949" s="9">
        <v>14</v>
      </c>
      <c r="D949" s="9">
        <v>40</v>
      </c>
      <c r="E949" s="9">
        <v>8.9999999999999993E-3</v>
      </c>
      <c r="F949" s="9">
        <v>300</v>
      </c>
      <c r="G949" s="9">
        <v>295</v>
      </c>
      <c r="H949" s="9">
        <v>130</v>
      </c>
    </row>
    <row r="950" spans="1:8" x14ac:dyDescent="0.25">
      <c r="A950" t="s">
        <v>1295</v>
      </c>
      <c r="B950" s="9">
        <v>1590</v>
      </c>
      <c r="C950" s="9">
        <v>3.8</v>
      </c>
      <c r="D950" s="9">
        <v>21.2</v>
      </c>
      <c r="E950" s="9">
        <v>1.6E-2</v>
      </c>
      <c r="F950" s="9">
        <v>45</v>
      </c>
      <c r="G950" s="9">
        <v>220</v>
      </c>
      <c r="H950" s="9">
        <v>8.5</v>
      </c>
    </row>
    <row r="951" spans="1:8" x14ac:dyDescent="0.25">
      <c r="A951" t="s">
        <v>1296</v>
      </c>
      <c r="B951" s="9">
        <v>2500</v>
      </c>
      <c r="C951" s="9">
        <v>1.1000000000000001</v>
      </c>
      <c r="D951" s="9">
        <v>2.66</v>
      </c>
      <c r="E951" s="9">
        <v>2.3999999999999998E-3</v>
      </c>
      <c r="F951" s="9">
        <v>74</v>
      </c>
      <c r="G951" s="9">
        <v>2000</v>
      </c>
      <c r="H951" s="9">
        <v>22</v>
      </c>
    </row>
    <row r="952" spans="1:8" x14ac:dyDescent="0.25">
      <c r="A952" t="s">
        <v>1297</v>
      </c>
      <c r="B952" s="9">
        <v>4000</v>
      </c>
      <c r="C952" s="9">
        <v>0.43</v>
      </c>
      <c r="D952" s="9">
        <v>2E-3</v>
      </c>
      <c r="F952" s="9">
        <v>2</v>
      </c>
      <c r="G952" s="9">
        <v>900</v>
      </c>
      <c r="H952" s="9">
        <v>11.6</v>
      </c>
    </row>
    <row r="953" spans="1:8" x14ac:dyDescent="0.25">
      <c r="A953" t="s">
        <v>1298</v>
      </c>
      <c r="B953" s="9">
        <v>1248</v>
      </c>
      <c r="C953" s="9">
        <v>4.3</v>
      </c>
      <c r="D953" s="9">
        <v>3</v>
      </c>
      <c r="E953" s="9">
        <v>2.4</v>
      </c>
      <c r="F953" s="9">
        <v>61</v>
      </c>
      <c r="G953" s="9">
        <v>1039</v>
      </c>
      <c r="H953" s="9">
        <v>184</v>
      </c>
    </row>
    <row r="954" spans="1:8" x14ac:dyDescent="0.25">
      <c r="A954" t="s">
        <v>1299</v>
      </c>
      <c r="B954" s="9">
        <v>14700</v>
      </c>
      <c r="C954" s="9">
        <v>880</v>
      </c>
      <c r="D954" s="9">
        <v>2</v>
      </c>
      <c r="E954" s="9">
        <v>100</v>
      </c>
      <c r="F954" s="9">
        <v>112</v>
      </c>
      <c r="G954" s="9">
        <v>100</v>
      </c>
      <c r="H954" s="9">
        <v>7.8E-2</v>
      </c>
    </row>
    <row r="955" spans="1:8" x14ac:dyDescent="0.25">
      <c r="A955" t="s">
        <v>1300</v>
      </c>
      <c r="C955" s="9">
        <v>12</v>
      </c>
      <c r="D955" s="9">
        <v>220</v>
      </c>
      <c r="E955" s="9">
        <v>33</v>
      </c>
      <c r="F955" s="9">
        <v>9</v>
      </c>
      <c r="G955" s="9">
        <v>3.8</v>
      </c>
    </row>
    <row r="956" spans="1:8" x14ac:dyDescent="0.25">
      <c r="A956" t="s">
        <v>1301</v>
      </c>
      <c r="B956" s="9">
        <v>10000</v>
      </c>
      <c r="C956" s="9">
        <v>12</v>
      </c>
      <c r="D956" s="9">
        <v>120</v>
      </c>
      <c r="E956" s="9">
        <v>180</v>
      </c>
      <c r="F956" s="9">
        <v>10</v>
      </c>
      <c r="G956" s="9">
        <v>8.1</v>
      </c>
    </row>
    <row r="957" spans="1:8" x14ac:dyDescent="0.25">
      <c r="A957" t="s">
        <v>1302</v>
      </c>
      <c r="B957" s="9">
        <v>5000</v>
      </c>
      <c r="C957" s="9">
        <v>1.6E-2</v>
      </c>
      <c r="D957" s="9">
        <v>4.4999999999999998E-2</v>
      </c>
      <c r="F957" s="9">
        <v>3</v>
      </c>
      <c r="G957" s="9">
        <v>1775</v>
      </c>
      <c r="H957" s="9">
        <v>1.83</v>
      </c>
    </row>
    <row r="958" spans="1:8" x14ac:dyDescent="0.25">
      <c r="A958" t="s">
        <v>1303</v>
      </c>
      <c r="B958" s="9">
        <v>3100</v>
      </c>
      <c r="C958" s="9">
        <v>0.55000000000000004</v>
      </c>
      <c r="D958" s="9">
        <v>0.81</v>
      </c>
      <c r="E958" s="9">
        <v>9</v>
      </c>
      <c r="F958" s="9">
        <v>500</v>
      </c>
      <c r="G958" s="9">
        <v>2500</v>
      </c>
      <c r="H958" s="9">
        <v>30</v>
      </c>
    </row>
    <row r="959" spans="1:8" x14ac:dyDescent="0.25">
      <c r="A959" t="s">
        <v>1304</v>
      </c>
      <c r="B959" s="9">
        <v>444</v>
      </c>
      <c r="C959" s="9">
        <v>30.2</v>
      </c>
      <c r="D959" s="9">
        <v>85.1</v>
      </c>
      <c r="E959" s="9">
        <v>60.6</v>
      </c>
      <c r="F959" s="9">
        <v>15.5</v>
      </c>
      <c r="G959" s="9">
        <v>615</v>
      </c>
      <c r="H959" s="9">
        <v>184</v>
      </c>
    </row>
    <row r="960" spans="1:8" x14ac:dyDescent="0.25">
      <c r="A960" t="s">
        <v>1305</v>
      </c>
      <c r="B960" s="9">
        <v>1563</v>
      </c>
      <c r="C960" s="9">
        <v>100</v>
      </c>
      <c r="D960" s="9">
        <v>100</v>
      </c>
      <c r="E960" s="9">
        <v>100</v>
      </c>
      <c r="F960" s="9">
        <v>50</v>
      </c>
      <c r="G960" s="9">
        <v>70</v>
      </c>
      <c r="H960" s="9">
        <v>4100</v>
      </c>
    </row>
    <row r="961" spans="1:8" x14ac:dyDescent="0.25">
      <c r="A961" t="s">
        <v>1306</v>
      </c>
      <c r="B961" s="9">
        <v>278</v>
      </c>
      <c r="C961" s="9">
        <v>1000</v>
      </c>
      <c r="D961" s="9">
        <v>970</v>
      </c>
      <c r="E961" s="9">
        <v>228</v>
      </c>
      <c r="H961" s="9">
        <v>2100</v>
      </c>
    </row>
    <row r="962" spans="1:8" x14ac:dyDescent="0.25">
      <c r="A962" t="s">
        <v>1307</v>
      </c>
      <c r="B962" s="9">
        <v>5000</v>
      </c>
      <c r="C962" s="9">
        <v>3.2</v>
      </c>
      <c r="D962" s="9">
        <v>6.1</v>
      </c>
      <c r="E962" s="9">
        <v>0.04</v>
      </c>
      <c r="F962" s="9">
        <v>64</v>
      </c>
      <c r="H962" s="9">
        <v>2.5</v>
      </c>
    </row>
    <row r="963" spans="1:8" x14ac:dyDescent="0.25">
      <c r="A963" t="s">
        <v>1308</v>
      </c>
      <c r="B963" s="9">
        <v>5350</v>
      </c>
      <c r="C963" s="9">
        <v>19</v>
      </c>
      <c r="D963" s="9">
        <v>10</v>
      </c>
      <c r="E963" s="9">
        <v>0.15</v>
      </c>
      <c r="F963" s="9">
        <v>85</v>
      </c>
      <c r="G963" s="9">
        <v>742</v>
      </c>
      <c r="H963" s="9">
        <v>20</v>
      </c>
    </row>
    <row r="964" spans="1:8" x14ac:dyDescent="0.25">
      <c r="A964" t="s">
        <v>1309</v>
      </c>
      <c r="C964" s="9">
        <v>1</v>
      </c>
      <c r="D964" s="9">
        <v>0.8</v>
      </c>
      <c r="E964" s="9">
        <v>1.02</v>
      </c>
      <c r="F964" s="9">
        <v>185</v>
      </c>
      <c r="G964" s="9">
        <v>11.2</v>
      </c>
    </row>
    <row r="965" spans="1:8" x14ac:dyDescent="0.25">
      <c r="A965" t="s">
        <v>1310</v>
      </c>
      <c r="B965" s="9">
        <v>5000</v>
      </c>
      <c r="C965" s="9">
        <v>100</v>
      </c>
      <c r="D965" s="9">
        <v>470</v>
      </c>
      <c r="E965" s="9">
        <v>1.5900000000000001E-2</v>
      </c>
      <c r="F965" s="9">
        <v>4</v>
      </c>
      <c r="G965" s="9">
        <v>28</v>
      </c>
      <c r="H965" s="9">
        <v>2240</v>
      </c>
    </row>
    <row r="966" spans="1:8" x14ac:dyDescent="0.25">
      <c r="A966" t="s">
        <v>1311</v>
      </c>
      <c r="B966" s="9">
        <v>560</v>
      </c>
      <c r="C966" s="9">
        <v>0.98</v>
      </c>
      <c r="D966" s="9">
        <v>1.1000000000000001</v>
      </c>
      <c r="E966" s="9">
        <v>1.7000000000000001E-2</v>
      </c>
      <c r="F966" s="9">
        <v>21</v>
      </c>
      <c r="G966" s="9">
        <v>900</v>
      </c>
      <c r="H966" s="9">
        <v>16.7</v>
      </c>
    </row>
    <row r="967" spans="1:8" x14ac:dyDescent="0.25">
      <c r="A967" t="s">
        <v>1312</v>
      </c>
      <c r="B967" s="9">
        <v>50</v>
      </c>
      <c r="C967" s="9">
        <v>1.4</v>
      </c>
      <c r="D967" s="9">
        <v>2.7E-2</v>
      </c>
      <c r="E967" s="9">
        <v>8.3000000000000007</v>
      </c>
      <c r="F967" s="9">
        <v>1</v>
      </c>
      <c r="G967" s="9">
        <v>418</v>
      </c>
      <c r="H967" s="9">
        <v>22.2</v>
      </c>
    </row>
    <row r="968" spans="1:8" x14ac:dyDescent="0.25">
      <c r="A968" t="s">
        <v>1313</v>
      </c>
      <c r="B968" s="9">
        <v>8.5</v>
      </c>
      <c r="C968" s="9">
        <v>0.13</v>
      </c>
      <c r="D968" s="9">
        <v>0.31</v>
      </c>
      <c r="E968" s="9">
        <v>13</v>
      </c>
      <c r="F968" s="9">
        <v>4</v>
      </c>
      <c r="G968" s="9">
        <v>17.2</v>
      </c>
      <c r="H968" s="9">
        <v>5200</v>
      </c>
    </row>
    <row r="969" spans="1:8" x14ac:dyDescent="0.25">
      <c r="A969" t="s">
        <v>1314</v>
      </c>
      <c r="F969" s="9">
        <v>134</v>
      </c>
      <c r="G969" s="9">
        <v>7</v>
      </c>
    </row>
    <row r="970" spans="1:8" x14ac:dyDescent="0.25">
      <c r="A970" t="s">
        <v>1315</v>
      </c>
      <c r="F970" s="9">
        <v>67</v>
      </c>
      <c r="G970" s="9">
        <v>8</v>
      </c>
    </row>
    <row r="971" spans="1:8" x14ac:dyDescent="0.25">
      <c r="A971" t="s">
        <v>1316</v>
      </c>
      <c r="B971" s="9">
        <v>40</v>
      </c>
      <c r="C971" s="9">
        <v>3.7</v>
      </c>
      <c r="D971" s="9">
        <v>8.1999999999999993</v>
      </c>
      <c r="E971" s="9">
        <v>12.8</v>
      </c>
      <c r="F971" s="9">
        <v>2</v>
      </c>
      <c r="G971" s="9">
        <v>579</v>
      </c>
      <c r="H971" s="9">
        <v>200</v>
      </c>
    </row>
    <row r="972" spans="1:8" x14ac:dyDescent="0.25">
      <c r="A972" t="s">
        <v>1317</v>
      </c>
      <c r="D972" s="9">
        <v>15.5</v>
      </c>
      <c r="H972" s="9">
        <v>800</v>
      </c>
    </row>
    <row r="973" spans="1:8" x14ac:dyDescent="0.25">
      <c r="A973" t="s">
        <v>1318</v>
      </c>
      <c r="B973" s="9">
        <v>100</v>
      </c>
      <c r="D973" s="9">
        <v>2.2599999999999998</v>
      </c>
      <c r="H973" s="9">
        <v>32000</v>
      </c>
    </row>
    <row r="974" spans="1:8" x14ac:dyDescent="0.25">
      <c r="A974" t="s">
        <v>1394</v>
      </c>
      <c r="B974" s="9">
        <v>73</v>
      </c>
      <c r="C974" s="9">
        <v>8.3000000000000007</v>
      </c>
      <c r="D974" s="9">
        <v>5.4</v>
      </c>
      <c r="E974" s="9">
        <v>137.77000000000001</v>
      </c>
      <c r="F974" s="9">
        <v>1</v>
      </c>
      <c r="G974" s="9">
        <v>1830</v>
      </c>
      <c r="H974" s="9">
        <v>3.5</v>
      </c>
    </row>
    <row r="975" spans="1:8" x14ac:dyDescent="0.25">
      <c r="A975" t="s">
        <v>1319</v>
      </c>
      <c r="F975" s="9">
        <v>53</v>
      </c>
      <c r="G975" s="9">
        <v>3.5</v>
      </c>
    </row>
    <row r="976" spans="1:8" x14ac:dyDescent="0.25">
      <c r="A976" t="s">
        <v>1320</v>
      </c>
      <c r="B976" s="9">
        <v>125</v>
      </c>
      <c r="D976" s="9">
        <v>9</v>
      </c>
      <c r="E976" s="9">
        <v>4.8</v>
      </c>
      <c r="H976" s="9">
        <v>142000</v>
      </c>
    </row>
    <row r="977" spans="1:8" x14ac:dyDescent="0.25">
      <c r="A977" t="s">
        <v>1321</v>
      </c>
      <c r="B977" s="9">
        <v>2600</v>
      </c>
      <c r="C977" s="9">
        <v>0.04</v>
      </c>
      <c r="D977" s="9">
        <v>0.21</v>
      </c>
      <c r="E977" s="9">
        <v>1</v>
      </c>
      <c r="F977" s="9">
        <v>15.2</v>
      </c>
      <c r="G977" s="9">
        <v>670</v>
      </c>
      <c r="H977" s="9">
        <v>30</v>
      </c>
    </row>
    <row r="978" spans="1:8" x14ac:dyDescent="0.25">
      <c r="A978" t="s">
        <v>1322</v>
      </c>
      <c r="B978" s="9">
        <v>10000</v>
      </c>
      <c r="C978" s="9">
        <v>8</v>
      </c>
      <c r="H978" s="9">
        <v>2.5</v>
      </c>
    </row>
    <row r="979" spans="1:8" x14ac:dyDescent="0.25">
      <c r="A979" t="s">
        <v>1323</v>
      </c>
      <c r="B979" s="9">
        <v>2000</v>
      </c>
      <c r="E979" s="9">
        <v>142</v>
      </c>
      <c r="F979" s="9">
        <v>70</v>
      </c>
      <c r="G979" s="9">
        <v>2.1</v>
      </c>
    </row>
    <row r="980" spans="1:8" x14ac:dyDescent="0.25">
      <c r="A980" t="s">
        <v>1324</v>
      </c>
      <c r="B980" s="9">
        <v>5000</v>
      </c>
      <c r="C980" s="9">
        <v>0.69</v>
      </c>
      <c r="D980" s="9">
        <v>48</v>
      </c>
      <c r="E980" s="9">
        <v>0.78</v>
      </c>
      <c r="F980" s="9">
        <v>3.7</v>
      </c>
      <c r="G980" s="9">
        <v>3620</v>
      </c>
      <c r="H980" s="9">
        <v>0.70799999999999996</v>
      </c>
    </row>
    <row r="981" spans="1:8" x14ac:dyDescent="0.25">
      <c r="A981" t="s">
        <v>1325</v>
      </c>
      <c r="B981" s="9">
        <v>5000</v>
      </c>
      <c r="C981" s="9">
        <v>4.4999999999999998E-2</v>
      </c>
      <c r="D981" s="9">
        <v>0.19</v>
      </c>
      <c r="E981" s="9">
        <v>1.5</v>
      </c>
      <c r="F981" s="9">
        <v>1.8</v>
      </c>
      <c r="G981" s="9">
        <v>2200</v>
      </c>
      <c r="H981" s="9">
        <v>0.9</v>
      </c>
    </row>
    <row r="982" spans="1:8" x14ac:dyDescent="0.25">
      <c r="A982" t="s">
        <v>1326</v>
      </c>
      <c r="B982" s="9">
        <v>2000</v>
      </c>
      <c r="C982" s="9">
        <v>100</v>
      </c>
      <c r="D982" s="9">
        <v>100</v>
      </c>
      <c r="E982" s="9">
        <v>17.2</v>
      </c>
      <c r="F982" s="9">
        <v>310</v>
      </c>
      <c r="G982" s="9">
        <v>92.7</v>
      </c>
      <c r="H982" s="9">
        <v>100000</v>
      </c>
    </row>
    <row r="983" spans="1:8" x14ac:dyDescent="0.25">
      <c r="A983" t="s">
        <v>1327</v>
      </c>
      <c r="B983" s="9">
        <v>934</v>
      </c>
      <c r="C983" s="9">
        <v>7.2</v>
      </c>
      <c r="D983" s="9">
        <v>2.72</v>
      </c>
      <c r="E983" s="9">
        <v>5.0999999999999996</v>
      </c>
      <c r="F983" s="9">
        <v>1.9</v>
      </c>
      <c r="G983" s="9">
        <v>167</v>
      </c>
      <c r="H983" s="9">
        <v>6.1</v>
      </c>
    </row>
    <row r="984" spans="1:8" x14ac:dyDescent="0.25">
      <c r="A984" t="s">
        <v>1328</v>
      </c>
      <c r="B984" s="9">
        <v>99</v>
      </c>
      <c r="C984" s="9">
        <v>1.6000000000000001E-3</v>
      </c>
      <c r="D984" s="9">
        <v>3.8000000000000002E-5</v>
      </c>
      <c r="F984" s="9">
        <v>3</v>
      </c>
      <c r="G984" s="9">
        <v>359732</v>
      </c>
      <c r="H984" s="9">
        <v>0.08</v>
      </c>
    </row>
    <row r="985" spans="1:8" x14ac:dyDescent="0.25">
      <c r="A985" t="s">
        <v>1329</v>
      </c>
      <c r="D985" s="9">
        <v>13.6</v>
      </c>
      <c r="F985" s="9">
        <v>26</v>
      </c>
      <c r="G985" s="9">
        <v>643</v>
      </c>
      <c r="H985" s="9">
        <v>7.9</v>
      </c>
    </row>
    <row r="986" spans="1:8" x14ac:dyDescent="0.25">
      <c r="A986" t="s">
        <v>1330</v>
      </c>
      <c r="C986" s="9">
        <v>1.46</v>
      </c>
      <c r="D986" s="9">
        <v>14</v>
      </c>
      <c r="E986" s="9">
        <v>8.67</v>
      </c>
      <c r="F986" s="9">
        <v>108</v>
      </c>
      <c r="G986" s="9">
        <v>523</v>
      </c>
      <c r="H986" s="9">
        <v>28.9</v>
      </c>
    </row>
    <row r="987" spans="1:8" x14ac:dyDescent="0.25">
      <c r="A987" t="s">
        <v>1331</v>
      </c>
    </row>
    <row r="988" spans="1:8" x14ac:dyDescent="0.25">
      <c r="A988" t="s">
        <v>1332</v>
      </c>
      <c r="B988" s="9">
        <v>300</v>
      </c>
      <c r="C988" s="9">
        <v>4.0999999999999996</v>
      </c>
      <c r="D988" s="9">
        <v>1.6</v>
      </c>
      <c r="E988" s="9">
        <v>1.71</v>
      </c>
      <c r="F988" s="9">
        <v>26</v>
      </c>
      <c r="G988" s="9">
        <v>300</v>
      </c>
      <c r="H988" s="9">
        <v>70</v>
      </c>
    </row>
    <row r="989" spans="1:8" x14ac:dyDescent="0.25">
      <c r="A989" t="s">
        <v>1333</v>
      </c>
      <c r="B989" s="9">
        <v>700</v>
      </c>
      <c r="C989" s="9">
        <v>14</v>
      </c>
      <c r="D989" s="9">
        <v>51</v>
      </c>
      <c r="E989" s="9">
        <v>3.2</v>
      </c>
      <c r="F989" s="9">
        <v>250</v>
      </c>
      <c r="G989" s="9">
        <v>500</v>
      </c>
      <c r="H989" s="9">
        <v>48</v>
      </c>
    </row>
    <row r="990" spans="1:8" x14ac:dyDescent="0.25">
      <c r="A990" t="s">
        <v>1334</v>
      </c>
      <c r="B990" s="9">
        <v>1100</v>
      </c>
      <c r="C990" s="9">
        <v>1.2</v>
      </c>
      <c r="D990" s="9">
        <v>0.43</v>
      </c>
      <c r="E990" s="9">
        <v>2.5999999999999999E-3</v>
      </c>
      <c r="F990" s="9">
        <v>82</v>
      </c>
      <c r="G990" s="9">
        <v>2400</v>
      </c>
      <c r="H990" s="9">
        <v>4</v>
      </c>
    </row>
    <row r="991" spans="1:8" x14ac:dyDescent="0.25">
      <c r="A991" t="s">
        <v>1335</v>
      </c>
      <c r="B991" s="9">
        <v>5000</v>
      </c>
      <c r="C991" s="9">
        <v>1</v>
      </c>
      <c r="D991" s="9">
        <v>100</v>
      </c>
      <c r="E991" s="9">
        <v>3.5000000000000003E-2</v>
      </c>
      <c r="F991" s="9">
        <v>23</v>
      </c>
      <c r="G991" s="9">
        <v>144</v>
      </c>
      <c r="H991" s="9">
        <v>815</v>
      </c>
    </row>
    <row r="992" spans="1:8" x14ac:dyDescent="0.25">
      <c r="A992" t="s">
        <v>1336</v>
      </c>
      <c r="B992" s="9">
        <v>61</v>
      </c>
      <c r="C992" s="9">
        <v>0.43</v>
      </c>
      <c r="D992" s="9">
        <v>4.8000000000000001E-2</v>
      </c>
      <c r="E992" s="9">
        <v>400</v>
      </c>
      <c r="F992" s="9">
        <v>1</v>
      </c>
      <c r="G992" s="9">
        <v>321</v>
      </c>
      <c r="H992" s="9">
        <v>433</v>
      </c>
    </row>
    <row r="993" spans="1:8" x14ac:dyDescent="0.25">
      <c r="A993" t="s">
        <v>1337</v>
      </c>
      <c r="C993" s="9">
        <v>200</v>
      </c>
      <c r="D993" s="9">
        <v>16</v>
      </c>
      <c r="E993" s="9">
        <v>90</v>
      </c>
      <c r="F993" s="9">
        <v>224</v>
      </c>
      <c r="G993" s="9">
        <v>168</v>
      </c>
    </row>
    <row r="994" spans="1:8" x14ac:dyDescent="0.25">
      <c r="A994" t="s">
        <v>1338</v>
      </c>
      <c r="B994" s="9">
        <v>3314</v>
      </c>
      <c r="C994" s="9">
        <v>100</v>
      </c>
      <c r="D994" s="9">
        <v>100</v>
      </c>
      <c r="E994" s="9">
        <v>2.1</v>
      </c>
      <c r="F994" s="9">
        <v>15</v>
      </c>
      <c r="G994" s="9">
        <v>7.59</v>
      </c>
    </row>
    <row r="995" spans="1:8" x14ac:dyDescent="0.25">
      <c r="A995" t="s">
        <v>1339</v>
      </c>
      <c r="B995" s="9">
        <v>66</v>
      </c>
      <c r="C995" s="9">
        <v>3.7999999999999999E-2</v>
      </c>
      <c r="D995" s="9">
        <v>2.5999999999999999E-3</v>
      </c>
      <c r="E995" s="9">
        <v>9.1</v>
      </c>
      <c r="F995" s="9">
        <v>44</v>
      </c>
      <c r="G995" s="9">
        <v>358</v>
      </c>
      <c r="H995" s="9">
        <v>35</v>
      </c>
    </row>
    <row r="996" spans="1:8" x14ac:dyDescent="0.25">
      <c r="A996" t="s">
        <v>1340</v>
      </c>
      <c r="B996" s="9">
        <v>98</v>
      </c>
      <c r="C996" s="9">
        <v>0.63</v>
      </c>
      <c r="D996" s="9">
        <v>4.8</v>
      </c>
      <c r="E996" s="9">
        <v>0.14000000000000001</v>
      </c>
      <c r="F996" s="9">
        <v>66</v>
      </c>
      <c r="G996" s="9">
        <v>269</v>
      </c>
      <c r="H996" s="9">
        <v>34</v>
      </c>
    </row>
    <row r="997" spans="1:8" x14ac:dyDescent="0.25">
      <c r="A997" t="s">
        <v>1341</v>
      </c>
      <c r="B997" s="9">
        <v>5000</v>
      </c>
      <c r="C997" s="9">
        <v>738</v>
      </c>
      <c r="D997" s="9">
        <v>894</v>
      </c>
      <c r="E997" s="9">
        <v>0.11</v>
      </c>
      <c r="F997" s="9">
        <v>14</v>
      </c>
      <c r="G997" s="9">
        <v>31</v>
      </c>
      <c r="H997" s="9">
        <v>2040</v>
      </c>
    </row>
    <row r="998" spans="1:8" x14ac:dyDescent="0.25">
      <c r="A998" t="s">
        <v>1342</v>
      </c>
      <c r="B998" s="9">
        <v>234</v>
      </c>
      <c r="C998" s="9">
        <v>0.72</v>
      </c>
      <c r="D998" s="9">
        <v>0.12</v>
      </c>
      <c r="E998" s="9">
        <v>0.15</v>
      </c>
      <c r="F998" s="9">
        <v>32</v>
      </c>
      <c r="G998" s="9">
        <v>7700</v>
      </c>
      <c r="H998" s="9">
        <v>2.2999999999999998</v>
      </c>
    </row>
    <row r="999" spans="1:8" x14ac:dyDescent="0.25">
      <c r="A999" t="s">
        <v>1343</v>
      </c>
    </row>
    <row r="1000" spans="1:8" x14ac:dyDescent="0.25">
      <c r="A1000" t="s">
        <v>1344</v>
      </c>
      <c r="B1000" s="9">
        <v>5000</v>
      </c>
    </row>
    <row r="1001" spans="1:8" x14ac:dyDescent="0.25">
      <c r="A1001" t="s">
        <v>1345</v>
      </c>
      <c r="B1001" s="9">
        <v>212</v>
      </c>
      <c r="C1001" s="9">
        <v>0.7</v>
      </c>
      <c r="D1001" s="9">
        <v>9.6000000000000002E-4</v>
      </c>
      <c r="E1001" s="9">
        <v>10</v>
      </c>
      <c r="F1001" s="9">
        <v>18</v>
      </c>
      <c r="G1001" s="9">
        <v>10</v>
      </c>
      <c r="H1001" s="9">
        <v>120000</v>
      </c>
    </row>
    <row r="1002" spans="1:8" x14ac:dyDescent="0.25">
      <c r="A1002" t="s">
        <v>1346</v>
      </c>
      <c r="C1002" s="9">
        <v>3420</v>
      </c>
      <c r="D1002" s="9">
        <v>2000</v>
      </c>
      <c r="H1002" s="9">
        <v>44000</v>
      </c>
    </row>
    <row r="1003" spans="1:8" x14ac:dyDescent="0.25">
      <c r="A1003" t="s">
        <v>1347</v>
      </c>
      <c r="B1003" s="9">
        <v>23.7</v>
      </c>
      <c r="F1003" s="9">
        <v>139</v>
      </c>
      <c r="G1003" s="9">
        <v>400</v>
      </c>
      <c r="H1003" s="9">
        <v>50</v>
      </c>
    </row>
    <row r="1004" spans="1:8" x14ac:dyDescent="0.25">
      <c r="A1004" t="s">
        <v>1348</v>
      </c>
      <c r="B1004" s="9">
        <v>794</v>
      </c>
      <c r="C1004" s="9">
        <v>125</v>
      </c>
      <c r="D1004" s="9">
        <v>10.4</v>
      </c>
      <c r="E1004" s="9">
        <v>0.61</v>
      </c>
      <c r="F1004" s="9">
        <v>21.5</v>
      </c>
      <c r="G1004" s="9">
        <v>79</v>
      </c>
      <c r="H1004" s="9">
        <v>80.900000000000006</v>
      </c>
    </row>
    <row r="1005" spans="1:8" x14ac:dyDescent="0.25">
      <c r="A1005" t="s">
        <v>1349</v>
      </c>
      <c r="B1005" s="9">
        <v>630</v>
      </c>
      <c r="C1005" s="9">
        <v>117</v>
      </c>
      <c r="D1005" s="9">
        <v>131</v>
      </c>
      <c r="E1005" s="9">
        <v>75.8</v>
      </c>
      <c r="F1005" s="9">
        <v>39</v>
      </c>
      <c r="G1005" s="9">
        <v>47.7</v>
      </c>
      <c r="H1005" s="9">
        <v>5900</v>
      </c>
    </row>
    <row r="1006" spans="1:8" x14ac:dyDescent="0.25">
      <c r="A1006" t="s">
        <v>1350</v>
      </c>
      <c r="B1006" s="9">
        <v>314</v>
      </c>
      <c r="C1006" s="9">
        <v>7.3</v>
      </c>
      <c r="D1006" s="9">
        <v>20</v>
      </c>
      <c r="F1006" s="9">
        <v>21</v>
      </c>
      <c r="G1006" s="9">
        <v>1096</v>
      </c>
      <c r="H1006" s="9">
        <v>1600</v>
      </c>
    </row>
    <row r="1007" spans="1:8" x14ac:dyDescent="0.25">
      <c r="A1007" t="s">
        <v>1351</v>
      </c>
      <c r="B1007" s="9">
        <v>500</v>
      </c>
      <c r="C1007" s="9">
        <v>3.4</v>
      </c>
      <c r="D1007" s="9">
        <v>1.3</v>
      </c>
      <c r="E1007" s="9">
        <v>0.28000000000000003</v>
      </c>
      <c r="F1007" s="9">
        <v>24</v>
      </c>
      <c r="G1007" s="9">
        <v>6250</v>
      </c>
      <c r="H1007" s="9">
        <v>1.1000000000000001</v>
      </c>
    </row>
    <row r="1008" spans="1:8" x14ac:dyDescent="0.25">
      <c r="A1008" t="s">
        <v>1352</v>
      </c>
      <c r="B1008" s="9">
        <v>1740</v>
      </c>
      <c r="C1008" s="9">
        <v>0.48</v>
      </c>
      <c r="D1008" s="9">
        <v>0.22</v>
      </c>
      <c r="G1008" s="9">
        <v>5600</v>
      </c>
      <c r="H1008" s="9">
        <v>1.8</v>
      </c>
    </row>
    <row r="1009" spans="1:8" x14ac:dyDescent="0.25">
      <c r="A1009" t="s">
        <v>1353</v>
      </c>
      <c r="B1009" s="9">
        <v>494</v>
      </c>
      <c r="C1009" s="9">
        <v>5.5</v>
      </c>
      <c r="D1009" s="9">
        <v>21</v>
      </c>
      <c r="E1009" s="9">
        <v>0.13</v>
      </c>
      <c r="F1009" s="9">
        <v>60</v>
      </c>
      <c r="G1009" s="9">
        <v>374</v>
      </c>
      <c r="H1009" s="9">
        <v>20</v>
      </c>
    </row>
    <row r="1010" spans="1:8" x14ac:dyDescent="0.25">
      <c r="A1010" t="s">
        <v>1354</v>
      </c>
      <c r="B1010" s="9">
        <v>5000</v>
      </c>
      <c r="C1010" s="9">
        <v>220</v>
      </c>
      <c r="D1010" s="9">
        <v>1.0999999999999999E-2</v>
      </c>
      <c r="E1010" s="9">
        <v>5.3E-3</v>
      </c>
      <c r="F1010" s="9">
        <v>7</v>
      </c>
      <c r="G1010" s="9">
        <v>2377</v>
      </c>
      <c r="H1010" s="9">
        <v>0.61</v>
      </c>
    </row>
    <row r="1011" spans="1:8" x14ac:dyDescent="0.25">
      <c r="A1011" t="s">
        <v>1355</v>
      </c>
      <c r="B1011" s="9">
        <v>1057</v>
      </c>
      <c r="C1011" s="9">
        <v>0.56999999999999995</v>
      </c>
      <c r="D1011" s="9">
        <v>1.59</v>
      </c>
      <c r="E1011" s="9">
        <v>1.91</v>
      </c>
      <c r="F1011" s="9">
        <v>13</v>
      </c>
      <c r="G1011" s="9">
        <v>1373</v>
      </c>
      <c r="H1011" s="9">
        <v>10.5</v>
      </c>
    </row>
    <row r="1012" spans="1:8" x14ac:dyDescent="0.25">
      <c r="A1012" t="s">
        <v>1356</v>
      </c>
      <c r="B1012" s="9">
        <v>5000</v>
      </c>
      <c r="C1012" s="9">
        <v>320</v>
      </c>
      <c r="D1012" s="9">
        <v>1.6000000000000001E-3</v>
      </c>
      <c r="E1012" s="9">
        <v>2.5000000000000001E-2</v>
      </c>
      <c r="F1012" s="9">
        <v>22</v>
      </c>
      <c r="G1012" s="9">
        <v>2757</v>
      </c>
      <c r="H1012" s="9">
        <v>0.04</v>
      </c>
    </row>
    <row r="1013" spans="1:8" x14ac:dyDescent="0.25">
      <c r="A1013" t="s">
        <v>1357</v>
      </c>
      <c r="B1013" s="9">
        <v>500</v>
      </c>
      <c r="C1013" s="9">
        <v>1200</v>
      </c>
      <c r="D1013" s="9">
        <v>1200</v>
      </c>
      <c r="E1013" s="9">
        <v>4.8</v>
      </c>
      <c r="F1013" s="9">
        <v>730</v>
      </c>
      <c r="G1013" s="9">
        <v>22.9</v>
      </c>
      <c r="H1013" s="9">
        <v>1000000</v>
      </c>
    </row>
    <row r="1014" spans="1:8" x14ac:dyDescent="0.25">
      <c r="A1014" t="s">
        <v>1358</v>
      </c>
      <c r="C1014" s="9">
        <v>160</v>
      </c>
      <c r="D1014" s="9">
        <v>150</v>
      </c>
      <c r="E1014" s="9">
        <v>9.4</v>
      </c>
      <c r="F1014" s="9">
        <v>529</v>
      </c>
      <c r="G1014" s="9">
        <v>0</v>
      </c>
      <c r="H1014" s="9">
        <v>4800</v>
      </c>
    </row>
    <row r="1015" spans="1:8" x14ac:dyDescent="0.25">
      <c r="A1015" t="s">
        <v>1359</v>
      </c>
      <c r="B1015" s="9">
        <v>5000</v>
      </c>
      <c r="C1015" s="9">
        <v>8.7999999999999995E-2</v>
      </c>
      <c r="D1015" s="9">
        <v>0.245</v>
      </c>
      <c r="E1015" s="9">
        <v>1.2200000000000001E-2</v>
      </c>
      <c r="F1015" s="9">
        <v>181</v>
      </c>
      <c r="G1015" s="9">
        <v>8765</v>
      </c>
      <c r="H1015" s="9">
        <v>0.221</v>
      </c>
    </row>
    <row r="1016" spans="1:8" x14ac:dyDescent="0.25">
      <c r="A1016" t="s">
        <v>1360</v>
      </c>
      <c r="B1016" s="9">
        <v>5000</v>
      </c>
      <c r="C1016" s="9">
        <v>730</v>
      </c>
      <c r="D1016" s="9">
        <v>884</v>
      </c>
      <c r="E1016" s="9">
        <v>0.62</v>
      </c>
      <c r="F1016" s="9">
        <v>3</v>
      </c>
      <c r="G1016" s="9">
        <v>58.2</v>
      </c>
      <c r="H1016" s="9">
        <v>110</v>
      </c>
    </row>
    <row r="1017" spans="1:8" x14ac:dyDescent="0.25">
      <c r="A1017" t="s">
        <v>1361</v>
      </c>
      <c r="B1017" s="9">
        <v>16000</v>
      </c>
      <c r="C1017" s="9">
        <v>1000</v>
      </c>
      <c r="D1017" s="9">
        <v>25</v>
      </c>
      <c r="E1017" s="9">
        <v>380</v>
      </c>
      <c r="F1017" s="9">
        <v>19</v>
      </c>
      <c r="G1017" s="9">
        <v>527</v>
      </c>
      <c r="H1017" s="9">
        <v>9</v>
      </c>
    </row>
    <row r="1018" spans="1:8" x14ac:dyDescent="0.25">
      <c r="A1018" t="s">
        <v>1362</v>
      </c>
      <c r="B1018" s="9">
        <v>4556</v>
      </c>
      <c r="C1018" s="9">
        <v>9.6</v>
      </c>
      <c r="H1018" s="9">
        <v>1000</v>
      </c>
    </row>
    <row r="1019" spans="1:8" x14ac:dyDescent="0.25">
      <c r="A1019" t="s">
        <v>1363</v>
      </c>
      <c r="B1019" s="9">
        <v>566</v>
      </c>
      <c r="C1019" s="9">
        <v>40</v>
      </c>
      <c r="D1019" s="9">
        <v>30</v>
      </c>
      <c r="E1019" s="9">
        <v>25</v>
      </c>
      <c r="G1019" s="9">
        <v>400</v>
      </c>
      <c r="H1019" s="9">
        <v>58</v>
      </c>
    </row>
    <row r="1020" spans="1:8" x14ac:dyDescent="0.25">
      <c r="A1020" t="s">
        <v>1364</v>
      </c>
      <c r="B1020" s="53"/>
      <c r="C1020" s="53">
        <v>100</v>
      </c>
      <c r="D1020" s="53">
        <v>111</v>
      </c>
      <c r="E1020" s="53">
        <v>97.6</v>
      </c>
      <c r="F1020" s="9">
        <v>17</v>
      </c>
      <c r="G1020" s="9">
        <v>416</v>
      </c>
      <c r="H1020" s="53">
        <v>200</v>
      </c>
    </row>
    <row r="1021" spans="1:8" x14ac:dyDescent="0.25">
      <c r="A1021" t="s">
        <v>1365</v>
      </c>
      <c r="B1021" s="9">
        <v>4210</v>
      </c>
      <c r="C1021" s="9">
        <v>35</v>
      </c>
      <c r="D1021" s="9">
        <v>135</v>
      </c>
      <c r="E1021" s="9">
        <v>9.4</v>
      </c>
      <c r="F1021" s="9">
        <v>1</v>
      </c>
      <c r="G1021" s="9">
        <v>280</v>
      </c>
      <c r="H1021" s="9">
        <v>10200</v>
      </c>
    </row>
    <row r="1022" spans="1:8" x14ac:dyDescent="0.25">
      <c r="A1022" t="s">
        <v>1366</v>
      </c>
      <c r="B1022" s="9">
        <v>2000</v>
      </c>
      <c r="C1022" s="9">
        <v>3.6</v>
      </c>
      <c r="D1022" s="9">
        <v>9</v>
      </c>
      <c r="E1022" s="9">
        <v>1</v>
      </c>
      <c r="F1022" s="9">
        <v>237</v>
      </c>
      <c r="G1022" s="9">
        <v>504</v>
      </c>
      <c r="H1022" s="9">
        <v>9.3000000000000007</v>
      </c>
    </row>
    <row r="1023" spans="1:8" x14ac:dyDescent="0.25">
      <c r="A1023" t="s">
        <v>1367</v>
      </c>
      <c r="B1023" s="9">
        <v>4700</v>
      </c>
    </row>
    <row r="1024" spans="1:8" x14ac:dyDescent="0.25">
      <c r="A1024" t="s">
        <v>1368</v>
      </c>
      <c r="B1024" s="9">
        <v>430</v>
      </c>
      <c r="C1024" s="9">
        <v>14.8</v>
      </c>
      <c r="D1024" s="9">
        <v>10</v>
      </c>
      <c r="F1024" s="9">
        <v>100</v>
      </c>
      <c r="G1024" s="9">
        <v>670</v>
      </c>
      <c r="H1024" s="9">
        <v>8.41</v>
      </c>
    </row>
    <row r="1025" spans="1:8" x14ac:dyDescent="0.25">
      <c r="A1025" t="s">
        <v>1369</v>
      </c>
      <c r="B1025" s="9">
        <v>350</v>
      </c>
      <c r="C1025" s="9">
        <v>80</v>
      </c>
      <c r="E1025" s="9">
        <v>10.7</v>
      </c>
    </row>
    <row r="1026" spans="1:8" x14ac:dyDescent="0.25">
      <c r="A1026" t="s">
        <v>1370</v>
      </c>
      <c r="B1026" s="9">
        <v>20000</v>
      </c>
      <c r="C1026" s="9">
        <v>40</v>
      </c>
      <c r="D1026" s="9">
        <v>40</v>
      </c>
      <c r="F1026" s="9">
        <v>1</v>
      </c>
      <c r="H1026" s="9">
        <v>610000</v>
      </c>
    </row>
    <row r="1027" spans="1:8" x14ac:dyDescent="0.25">
      <c r="A1027" t="s">
        <v>1371</v>
      </c>
      <c r="B1027" s="9">
        <v>64</v>
      </c>
      <c r="C1027" s="9">
        <v>590</v>
      </c>
      <c r="D1027" s="9">
        <v>0.19</v>
      </c>
      <c r="E1027" s="9">
        <v>1525</v>
      </c>
      <c r="F1027" s="9">
        <v>1.8</v>
      </c>
      <c r="G1027" s="9">
        <v>70</v>
      </c>
      <c r="H1027" s="9">
        <v>4000000</v>
      </c>
    </row>
    <row r="1028" spans="1:8" x14ac:dyDescent="0.25">
      <c r="A1028" t="s">
        <v>1372</v>
      </c>
      <c r="B1028" s="9">
        <v>1500</v>
      </c>
      <c r="C1028" s="9">
        <v>4.5999999999999996</v>
      </c>
      <c r="D1028" s="9">
        <v>1.8</v>
      </c>
      <c r="E1028" s="9">
        <v>0.54</v>
      </c>
      <c r="F1028" s="9">
        <v>16</v>
      </c>
      <c r="G1028" s="9">
        <v>260</v>
      </c>
      <c r="H1028" s="9">
        <v>90</v>
      </c>
    </row>
    <row r="1029" spans="1:8" x14ac:dyDescent="0.25">
      <c r="A1029" t="s">
        <v>1373</v>
      </c>
      <c r="B1029" s="9">
        <v>15000</v>
      </c>
      <c r="C1029" s="9">
        <v>2.84</v>
      </c>
      <c r="D1029" s="9">
        <v>3.65</v>
      </c>
      <c r="E1029" s="9">
        <v>1.02</v>
      </c>
      <c r="F1029" s="9">
        <v>12</v>
      </c>
      <c r="G1029" s="9">
        <v>100</v>
      </c>
      <c r="H1029" s="9">
        <v>3.4</v>
      </c>
    </row>
    <row r="1030" spans="1:8" x14ac:dyDescent="0.25">
      <c r="A1030" t="s">
        <v>1374</v>
      </c>
      <c r="B1030" s="9">
        <v>186</v>
      </c>
      <c r="C1030" s="9">
        <v>16</v>
      </c>
      <c r="D1030" s="9">
        <v>17</v>
      </c>
      <c r="F1030" s="9">
        <v>5</v>
      </c>
      <c r="G1030" s="9">
        <v>2.96</v>
      </c>
      <c r="H1030" s="9">
        <v>17</v>
      </c>
    </row>
    <row r="1031" spans="1:8" x14ac:dyDescent="0.25">
      <c r="A1031" t="s">
        <v>1375</v>
      </c>
      <c r="B1031" s="9">
        <v>86</v>
      </c>
      <c r="C1031" s="9">
        <v>6.8999999999999997E-4</v>
      </c>
      <c r="D1031" s="9">
        <v>1.3999999999999999E-4</v>
      </c>
      <c r="E1031" s="9">
        <v>1</v>
      </c>
      <c r="F1031" s="9">
        <v>21</v>
      </c>
      <c r="G1031" s="9">
        <v>121786</v>
      </c>
      <c r="H1031" s="9">
        <v>3.9E-2</v>
      </c>
    </row>
    <row r="1032" spans="1:8" x14ac:dyDescent="0.25">
      <c r="A1032" t="s">
        <v>252</v>
      </c>
      <c r="B1032" s="9">
        <v>5200</v>
      </c>
      <c r="C1032" s="9">
        <v>20.8</v>
      </c>
      <c r="D1032" s="9">
        <v>40</v>
      </c>
      <c r="E1032" s="9">
        <v>0.51</v>
      </c>
      <c r="F1032" s="9">
        <v>30</v>
      </c>
      <c r="G1032" s="9">
        <v>1000</v>
      </c>
      <c r="H1032" s="9">
        <v>10</v>
      </c>
    </row>
    <row r="1033" spans="1:8" x14ac:dyDescent="0.25">
      <c r="A1033" t="s">
        <v>1376</v>
      </c>
      <c r="B1033" s="9">
        <v>2068</v>
      </c>
      <c r="C1033" s="9">
        <v>1.9</v>
      </c>
      <c r="D1033" s="9">
        <v>4.8000000000000001E-2</v>
      </c>
      <c r="E1033" s="9">
        <v>1.2</v>
      </c>
      <c r="F1033" s="9">
        <v>30</v>
      </c>
      <c r="G1033" s="9">
        <v>400</v>
      </c>
      <c r="H1033" s="9">
        <v>65</v>
      </c>
    </row>
    <row r="1034" spans="1:8" x14ac:dyDescent="0.25">
      <c r="A1034" t="s">
        <v>1377</v>
      </c>
      <c r="B1034" s="9">
        <v>5000</v>
      </c>
      <c r="C1034" s="9">
        <v>0.16</v>
      </c>
      <c r="D1034" s="9">
        <v>0.78</v>
      </c>
      <c r="E1034" s="9">
        <v>1.0999999999999999E-2</v>
      </c>
      <c r="F1034" s="9">
        <v>60</v>
      </c>
      <c r="G1034" s="9">
        <v>1224</v>
      </c>
      <c r="H1034" s="9">
        <v>0.68100000000000005</v>
      </c>
    </row>
    <row r="1035" spans="1:8" x14ac:dyDescent="0.25">
      <c r="B1035" s="9">
        <v>2000</v>
      </c>
      <c r="F1035" s="9">
        <v>1</v>
      </c>
      <c r="G1035" s="9">
        <v>51.3</v>
      </c>
    </row>
    <row r="1036" spans="1:8" x14ac:dyDescent="0.25">
      <c r="E1036" s="9">
        <v>37.299999999999997</v>
      </c>
      <c r="F1036" s="9">
        <v>11</v>
      </c>
      <c r="G1036" s="9">
        <v>225</v>
      </c>
    </row>
    <row r="1037" spans="1:8" x14ac:dyDescent="0.25">
      <c r="D1037" s="9">
        <v>100</v>
      </c>
      <c r="E1037" s="9">
        <v>1</v>
      </c>
      <c r="F1037" s="9">
        <v>40</v>
      </c>
      <c r="G1037" s="9">
        <v>41</v>
      </c>
    </row>
    <row r="1038" spans="1:8" x14ac:dyDescent="0.25">
      <c r="B1038" s="9">
        <v>2052</v>
      </c>
      <c r="C1038" s="9">
        <v>2.2000000000000002</v>
      </c>
      <c r="D1038" s="9">
        <v>5.4</v>
      </c>
      <c r="E1038" s="9">
        <v>0.72499999999999998</v>
      </c>
      <c r="F1038" s="9">
        <v>54</v>
      </c>
      <c r="G1038" s="9">
        <v>3297</v>
      </c>
      <c r="H1038" s="9">
        <v>9.3000000000000005E-4</v>
      </c>
    </row>
    <row r="1039" spans="1:8" x14ac:dyDescent="0.25">
      <c r="B1039" s="9">
        <v>1520</v>
      </c>
      <c r="C1039" s="9">
        <v>34.4</v>
      </c>
      <c r="D1039" s="9">
        <v>97.4</v>
      </c>
      <c r="E1039" s="9">
        <v>33.5</v>
      </c>
      <c r="F1039" s="9">
        <v>87</v>
      </c>
      <c r="G1039" s="9">
        <v>27</v>
      </c>
    </row>
    <row r="1040" spans="1:8" x14ac:dyDescent="0.25">
      <c r="B1040" s="9">
        <v>176</v>
      </c>
      <c r="C1040" s="9">
        <v>98</v>
      </c>
      <c r="E1040" s="9">
        <v>18.7</v>
      </c>
      <c r="F1040" s="9">
        <v>98</v>
      </c>
      <c r="G1040" s="9">
        <v>35</v>
      </c>
    </row>
    <row r="1041" spans="2:8" x14ac:dyDescent="0.25">
      <c r="C1041" s="9">
        <v>3.61</v>
      </c>
      <c r="D1041" s="9">
        <v>9.6999999999999993</v>
      </c>
      <c r="F1041" s="9">
        <v>160</v>
      </c>
      <c r="G1041" s="9">
        <v>491</v>
      </c>
    </row>
    <row r="1042" spans="2:8" x14ac:dyDescent="0.25">
      <c r="C1042" s="9">
        <v>61.4</v>
      </c>
      <c r="D1042" s="9">
        <v>100</v>
      </c>
      <c r="E1042" s="9">
        <v>100</v>
      </c>
      <c r="F1042" s="9">
        <v>195</v>
      </c>
      <c r="G1042" s="9">
        <v>68.900000000000006</v>
      </c>
    </row>
    <row r="1043" spans="2:8" x14ac:dyDescent="0.25">
      <c r="C1043" s="55">
        <v>1.1000000000000001</v>
      </c>
      <c r="D1043" s="55">
        <v>2.6</v>
      </c>
      <c r="E1043" s="55">
        <v>0.17599999999999999</v>
      </c>
      <c r="F1043" s="55">
        <v>20</v>
      </c>
      <c r="G1043" s="55">
        <v>2263</v>
      </c>
      <c r="H1043" s="55">
        <v>3.9</v>
      </c>
    </row>
    <row r="1044" spans="2:8" x14ac:dyDescent="0.25">
      <c r="B1044" s="55">
        <v>1273</v>
      </c>
      <c r="C1044" s="55">
        <v>0.37</v>
      </c>
      <c r="D1044" s="55">
        <v>0.88</v>
      </c>
      <c r="E1044" s="55">
        <v>1.7000000000000001E-2</v>
      </c>
      <c r="F1044" s="55">
        <v>44</v>
      </c>
      <c r="G1044" s="55">
        <v>4930</v>
      </c>
      <c r="H1044" s="55">
        <v>40</v>
      </c>
    </row>
    <row r="1045" spans="2:8" x14ac:dyDescent="0.25">
      <c r="D1045" s="9">
        <v>96.3</v>
      </c>
      <c r="E1045" s="9">
        <v>2.9</v>
      </c>
    </row>
    <row r="1047" spans="2:8" x14ac:dyDescent="0.25">
      <c r="G1047" s="9">
        <v>17</v>
      </c>
    </row>
    <row r="1048" spans="2:8" x14ac:dyDescent="0.25">
      <c r="F1048" s="9">
        <v>120</v>
      </c>
      <c r="G1048" s="9">
        <v>132</v>
      </c>
    </row>
    <row r="1049" spans="2:8" x14ac:dyDescent="0.25">
      <c r="F1049" s="9">
        <v>147</v>
      </c>
      <c r="G1049" s="9">
        <v>1224</v>
      </c>
    </row>
    <row r="1050" spans="2:8" x14ac:dyDescent="0.25">
      <c r="F1050" s="9">
        <v>15</v>
      </c>
      <c r="G1050" s="9">
        <v>60</v>
      </c>
    </row>
    <row r="1051" spans="2:8" x14ac:dyDescent="0.25">
      <c r="F1051" s="9">
        <v>19</v>
      </c>
      <c r="G1051" s="9">
        <v>856</v>
      </c>
    </row>
    <row r="1052" spans="2:8" x14ac:dyDescent="0.25">
      <c r="G1052" s="9">
        <v>468</v>
      </c>
    </row>
    <row r="1053" spans="2:8" x14ac:dyDescent="0.25">
      <c r="C1053" s="9">
        <v>100</v>
      </c>
      <c r="D1053" s="9">
        <v>100</v>
      </c>
      <c r="E1053" s="9">
        <v>100</v>
      </c>
      <c r="F1053" s="9">
        <v>23</v>
      </c>
      <c r="G1053" s="9">
        <v>10</v>
      </c>
      <c r="H1053" s="9">
        <v>380</v>
      </c>
    </row>
    <row r="1054" spans="2:8" x14ac:dyDescent="0.25">
      <c r="C1054" s="9">
        <v>120</v>
      </c>
      <c r="D1054" s="9">
        <v>120</v>
      </c>
      <c r="E1054" s="9">
        <v>89.9</v>
      </c>
      <c r="F1054" s="9">
        <v>45</v>
      </c>
      <c r="G1054" s="9">
        <v>30.6</v>
      </c>
      <c r="H1054" s="9">
        <v>370</v>
      </c>
    </row>
    <row r="1055" spans="2:8" x14ac:dyDescent="0.25">
      <c r="F1055" s="9">
        <v>0.6</v>
      </c>
      <c r="G1055" s="9">
        <v>134</v>
      </c>
    </row>
    <row r="1057" spans="3:7" x14ac:dyDescent="0.25">
      <c r="D1057" s="9">
        <v>100</v>
      </c>
      <c r="F1057" s="9">
        <v>4.5</v>
      </c>
      <c r="G1057" s="9">
        <v>761</v>
      </c>
    </row>
    <row r="1058" spans="3:7" x14ac:dyDescent="0.25">
      <c r="F1058" s="9">
        <v>8.9</v>
      </c>
      <c r="G1058" s="9">
        <v>68</v>
      </c>
    </row>
    <row r="1059" spans="3:7" x14ac:dyDescent="0.25">
      <c r="C1059" s="9">
        <v>5</v>
      </c>
      <c r="D1059" s="9">
        <v>5</v>
      </c>
      <c r="E1059" s="9">
        <v>4.0999999999999996</v>
      </c>
      <c r="F1059" s="9">
        <v>6.4</v>
      </c>
      <c r="G1059" s="9">
        <v>669</v>
      </c>
    </row>
    <row r="1060" spans="3:7" x14ac:dyDescent="0.25">
      <c r="F1060" s="9">
        <v>8.3000000000000007</v>
      </c>
      <c r="G1060" s="9">
        <v>183</v>
      </c>
    </row>
    <row r="1072" spans="3:7" x14ac:dyDescent="0.25">
      <c r="D1072" s="53"/>
      <c r="E1072" s="53"/>
      <c r="F1072" s="53"/>
    </row>
  </sheetData>
  <sheetProtection sheet="1" objects="1" scenarios="1"/>
  <autoFilter ref="A1:H1045" xr:uid="{C4D11691-7470-4545-9DA0-4F342DCDFFDD}">
    <sortState xmlns:xlrd2="http://schemas.microsoft.com/office/spreadsheetml/2017/richdata2" ref="A2:H1045">
      <sortCondition ref="A1:A1045"/>
    </sortState>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filterMode="1"/>
  <dimension ref="A1:G1452"/>
  <sheetViews>
    <sheetView workbookViewId="0">
      <selection sqref="A1:B38"/>
    </sheetView>
  </sheetViews>
  <sheetFormatPr defaultRowHeight="15" x14ac:dyDescent="0.25"/>
  <cols>
    <col min="1" max="1" width="18.42578125" customWidth="1"/>
    <col min="2" max="2" width="19.85546875" customWidth="1"/>
    <col min="3" max="3" width="14.5703125" customWidth="1"/>
    <col min="4" max="4" width="20.42578125" customWidth="1"/>
    <col min="7" max="7" width="9.85546875" bestFit="1" customWidth="1"/>
  </cols>
  <sheetData>
    <row r="1" spans="1:7" s="15" customFormat="1" ht="30" x14ac:dyDescent="0.25">
      <c r="A1" s="44" t="s">
        <v>273</v>
      </c>
      <c r="B1" s="44" t="s">
        <v>225</v>
      </c>
      <c r="C1" s="44" t="s">
        <v>274</v>
      </c>
      <c r="D1" s="44" t="s">
        <v>285</v>
      </c>
    </row>
    <row r="2" spans="1:7" hidden="1" x14ac:dyDescent="0.25">
      <c r="A2" s="45" t="s">
        <v>162</v>
      </c>
      <c r="B2" s="45" t="s">
        <v>319</v>
      </c>
      <c r="C2" s="46">
        <v>72.2</v>
      </c>
      <c r="D2" s="45" t="s">
        <v>285</v>
      </c>
      <c r="G2" s="10"/>
    </row>
    <row r="3" spans="1:7" hidden="1" x14ac:dyDescent="0.25">
      <c r="A3" s="45" t="s">
        <v>162</v>
      </c>
      <c r="B3" s="45" t="s">
        <v>275</v>
      </c>
      <c r="C3" s="46">
        <v>54.149999999999991</v>
      </c>
      <c r="D3" s="45" t="s">
        <v>285</v>
      </c>
    </row>
    <row r="4" spans="1:7" x14ac:dyDescent="0.25">
      <c r="A4" s="45" t="s">
        <v>143</v>
      </c>
      <c r="B4" s="45" t="s">
        <v>235</v>
      </c>
      <c r="C4" s="46">
        <v>52.153846153846153</v>
      </c>
      <c r="D4" s="45" t="s">
        <v>291</v>
      </c>
    </row>
    <row r="5" spans="1:7" hidden="1" x14ac:dyDescent="0.25">
      <c r="A5" s="45" t="s">
        <v>155</v>
      </c>
      <c r="B5" s="45" t="s">
        <v>232</v>
      </c>
      <c r="C5" s="46">
        <v>41.75</v>
      </c>
      <c r="D5" s="45" t="s">
        <v>277</v>
      </c>
    </row>
    <row r="6" spans="1:7" hidden="1" x14ac:dyDescent="0.25">
      <c r="A6" s="45" t="s">
        <v>155</v>
      </c>
      <c r="B6" s="45" t="s">
        <v>337</v>
      </c>
      <c r="C6" s="46">
        <v>41.75</v>
      </c>
      <c r="D6" s="45" t="s">
        <v>277</v>
      </c>
    </row>
    <row r="7" spans="1:7" hidden="1" x14ac:dyDescent="0.25">
      <c r="A7" s="45" t="s">
        <v>76</v>
      </c>
      <c r="B7" s="45" t="s">
        <v>275</v>
      </c>
      <c r="C7" s="46">
        <v>36</v>
      </c>
      <c r="D7" s="45" t="s">
        <v>277</v>
      </c>
    </row>
    <row r="8" spans="1:7" hidden="1" x14ac:dyDescent="0.25">
      <c r="A8" s="45" t="s">
        <v>76</v>
      </c>
      <c r="B8" s="45" t="s">
        <v>236</v>
      </c>
      <c r="C8" s="46">
        <v>36</v>
      </c>
      <c r="D8" s="45" t="s">
        <v>277</v>
      </c>
    </row>
    <row r="9" spans="1:7" hidden="1" x14ac:dyDescent="0.25">
      <c r="A9" s="45" t="s">
        <v>76</v>
      </c>
      <c r="B9" s="45" t="s">
        <v>1398</v>
      </c>
      <c r="C9" s="46">
        <v>36</v>
      </c>
      <c r="D9" s="45" t="s">
        <v>277</v>
      </c>
    </row>
    <row r="10" spans="1:7" hidden="1" x14ac:dyDescent="0.25">
      <c r="A10" s="45" t="s">
        <v>155</v>
      </c>
      <c r="B10" s="45" t="s">
        <v>232</v>
      </c>
      <c r="C10" s="46">
        <v>24.78</v>
      </c>
      <c r="D10" s="45" t="s">
        <v>285</v>
      </c>
    </row>
    <row r="11" spans="1:7" hidden="1" x14ac:dyDescent="0.25">
      <c r="A11" s="45" t="s">
        <v>282</v>
      </c>
      <c r="B11" s="52" t="s">
        <v>246</v>
      </c>
      <c r="C11" s="46">
        <v>22.5</v>
      </c>
      <c r="D11" s="45" t="s">
        <v>277</v>
      </c>
    </row>
    <row r="12" spans="1:7" hidden="1" x14ac:dyDescent="0.25">
      <c r="A12" s="45" t="s">
        <v>282</v>
      </c>
      <c r="B12" s="45" t="s">
        <v>239</v>
      </c>
      <c r="C12" s="46">
        <v>22.5</v>
      </c>
      <c r="D12" s="45" t="s">
        <v>277</v>
      </c>
    </row>
    <row r="13" spans="1:7" hidden="1" x14ac:dyDescent="0.25">
      <c r="A13" s="45" t="s">
        <v>282</v>
      </c>
      <c r="B13" s="45" t="s">
        <v>236</v>
      </c>
      <c r="C13" s="46">
        <v>22.5</v>
      </c>
      <c r="D13" s="45" t="s">
        <v>277</v>
      </c>
    </row>
    <row r="14" spans="1:7" hidden="1" x14ac:dyDescent="0.25">
      <c r="A14" s="45" t="s">
        <v>153</v>
      </c>
      <c r="B14" s="45" t="s">
        <v>236</v>
      </c>
      <c r="C14" s="46">
        <v>22.5</v>
      </c>
      <c r="D14" s="45" t="s">
        <v>293</v>
      </c>
    </row>
    <row r="15" spans="1:7" hidden="1" x14ac:dyDescent="0.25">
      <c r="A15" s="45" t="s">
        <v>282</v>
      </c>
      <c r="B15" s="45" t="s">
        <v>226</v>
      </c>
      <c r="C15" s="46">
        <v>22.5</v>
      </c>
      <c r="D15" s="45" t="s">
        <v>277</v>
      </c>
    </row>
    <row r="16" spans="1:7" hidden="1" x14ac:dyDescent="0.25">
      <c r="A16" s="45" t="s">
        <v>282</v>
      </c>
      <c r="B16" s="45" t="s">
        <v>341</v>
      </c>
      <c r="C16" s="46">
        <v>22.5</v>
      </c>
      <c r="D16" s="45" t="s">
        <v>277</v>
      </c>
    </row>
    <row r="17" spans="1:4" hidden="1" x14ac:dyDescent="0.25">
      <c r="A17" s="45" t="s">
        <v>282</v>
      </c>
      <c r="B17" s="45" t="s">
        <v>275</v>
      </c>
      <c r="C17" s="46">
        <v>22.499999999999996</v>
      </c>
      <c r="D17" s="45" t="s">
        <v>277</v>
      </c>
    </row>
    <row r="18" spans="1:4" hidden="1" x14ac:dyDescent="0.25">
      <c r="A18" s="45" t="s">
        <v>282</v>
      </c>
      <c r="B18" s="45" t="s">
        <v>1397</v>
      </c>
      <c r="C18" s="46">
        <v>22.499999999999996</v>
      </c>
      <c r="D18" s="45" t="s">
        <v>277</v>
      </c>
    </row>
    <row r="19" spans="1:4" hidden="1" x14ac:dyDescent="0.25">
      <c r="A19" s="45" t="s">
        <v>95</v>
      </c>
      <c r="B19" s="45" t="s">
        <v>232</v>
      </c>
      <c r="C19" s="46">
        <v>16</v>
      </c>
      <c r="D19" s="45" t="s">
        <v>285</v>
      </c>
    </row>
    <row r="20" spans="1:4" x14ac:dyDescent="0.25">
      <c r="A20" s="45" t="s">
        <v>155</v>
      </c>
      <c r="B20" s="45" t="s">
        <v>235</v>
      </c>
      <c r="C20" s="46">
        <v>14.53375</v>
      </c>
      <c r="D20" s="45" t="s">
        <v>277</v>
      </c>
    </row>
    <row r="21" spans="1:4" hidden="1" x14ac:dyDescent="0.25">
      <c r="A21" s="45" t="s">
        <v>50</v>
      </c>
      <c r="B21" s="52" t="s">
        <v>246</v>
      </c>
      <c r="C21" s="46">
        <v>12.413043478260871</v>
      </c>
      <c r="D21" s="45" t="s">
        <v>291</v>
      </c>
    </row>
    <row r="22" spans="1:4" hidden="1" x14ac:dyDescent="0.25">
      <c r="A22" s="45" t="s">
        <v>50</v>
      </c>
      <c r="B22" s="45" t="s">
        <v>337</v>
      </c>
      <c r="C22" s="46">
        <v>12.340452261306533</v>
      </c>
      <c r="D22" s="45" t="s">
        <v>291</v>
      </c>
    </row>
    <row r="23" spans="1:4" x14ac:dyDescent="0.25">
      <c r="A23" s="45" t="s">
        <v>50</v>
      </c>
      <c r="B23" s="45" t="s">
        <v>235</v>
      </c>
      <c r="C23" s="46">
        <v>10</v>
      </c>
      <c r="D23" s="45" t="s">
        <v>291</v>
      </c>
    </row>
    <row r="24" spans="1:4" hidden="1" x14ac:dyDescent="0.25">
      <c r="A24" s="45" t="s">
        <v>1387</v>
      </c>
      <c r="B24" s="45" t="s">
        <v>275</v>
      </c>
      <c r="C24" s="46">
        <v>9.9999999999999982</v>
      </c>
      <c r="D24" s="45" t="s">
        <v>276</v>
      </c>
    </row>
    <row r="25" spans="1:4" hidden="1" x14ac:dyDescent="0.25">
      <c r="A25" s="45" t="s">
        <v>200</v>
      </c>
      <c r="B25" s="45" t="s">
        <v>275</v>
      </c>
      <c r="C25" s="46">
        <v>9</v>
      </c>
      <c r="D25" s="45" t="s">
        <v>285</v>
      </c>
    </row>
    <row r="26" spans="1:4" hidden="1" x14ac:dyDescent="0.25">
      <c r="A26" s="45" t="s">
        <v>162</v>
      </c>
      <c r="B26" s="45" t="s">
        <v>1397</v>
      </c>
      <c r="C26" s="46">
        <v>7.8407239819004522</v>
      </c>
      <c r="D26" s="45" t="s">
        <v>285</v>
      </c>
    </row>
    <row r="27" spans="1:4" hidden="1" x14ac:dyDescent="0.25">
      <c r="A27" s="45" t="s">
        <v>13</v>
      </c>
      <c r="B27" s="45" t="s">
        <v>227</v>
      </c>
      <c r="C27" s="46">
        <v>5.6111111111111116</v>
      </c>
      <c r="D27" s="45" t="s">
        <v>277</v>
      </c>
    </row>
    <row r="28" spans="1:4" hidden="1" x14ac:dyDescent="0.25">
      <c r="A28" s="45" t="s">
        <v>76</v>
      </c>
      <c r="B28" s="45" t="s">
        <v>1397</v>
      </c>
      <c r="C28" s="46">
        <v>5.3999999999999995</v>
      </c>
      <c r="D28" s="45" t="s">
        <v>277</v>
      </c>
    </row>
    <row r="29" spans="1:4" x14ac:dyDescent="0.25">
      <c r="A29" s="45" t="s">
        <v>48</v>
      </c>
      <c r="B29" s="45" t="s">
        <v>235</v>
      </c>
      <c r="C29" s="46">
        <v>5.0999999999999996</v>
      </c>
      <c r="D29" s="45" t="s">
        <v>285</v>
      </c>
    </row>
    <row r="30" spans="1:4" hidden="1" x14ac:dyDescent="0.25">
      <c r="A30" s="45" t="s">
        <v>331</v>
      </c>
      <c r="B30" s="45" t="s">
        <v>330</v>
      </c>
      <c r="C30" s="46">
        <v>5.0892857142857153</v>
      </c>
      <c r="D30" s="45" t="s">
        <v>276</v>
      </c>
    </row>
    <row r="31" spans="1:4" hidden="1" x14ac:dyDescent="0.25">
      <c r="A31" s="45" t="s">
        <v>157</v>
      </c>
      <c r="B31" s="45" t="s">
        <v>232</v>
      </c>
      <c r="C31" s="46">
        <v>5.0203076923076928</v>
      </c>
      <c r="D31" s="45" t="s">
        <v>285</v>
      </c>
    </row>
    <row r="32" spans="1:4" hidden="1" x14ac:dyDescent="0.25">
      <c r="A32" s="45" t="s">
        <v>46</v>
      </c>
      <c r="B32" s="45" t="s">
        <v>1399</v>
      </c>
      <c r="C32" s="46">
        <v>4.9575000000000005</v>
      </c>
      <c r="D32" s="45" t="s">
        <v>285</v>
      </c>
    </row>
    <row r="33" spans="1:4" hidden="1" x14ac:dyDescent="0.25">
      <c r="A33" s="45" t="s">
        <v>199</v>
      </c>
      <c r="B33" s="45" t="s">
        <v>232</v>
      </c>
      <c r="C33" s="46">
        <v>4.8</v>
      </c>
      <c r="D33" s="45" t="s">
        <v>285</v>
      </c>
    </row>
    <row r="34" spans="1:4" hidden="1" x14ac:dyDescent="0.25">
      <c r="A34" s="45" t="s">
        <v>78</v>
      </c>
      <c r="B34" s="45" t="s">
        <v>232</v>
      </c>
      <c r="C34" s="46">
        <v>4.625</v>
      </c>
      <c r="D34" s="45" t="s">
        <v>277</v>
      </c>
    </row>
    <row r="35" spans="1:4" hidden="1" x14ac:dyDescent="0.25">
      <c r="A35" s="45" t="s">
        <v>155</v>
      </c>
      <c r="B35" s="45" t="s">
        <v>275</v>
      </c>
      <c r="C35" s="46">
        <v>4.13</v>
      </c>
      <c r="D35" s="45" t="s">
        <v>285</v>
      </c>
    </row>
    <row r="36" spans="1:4" hidden="1" x14ac:dyDescent="0.25">
      <c r="A36" s="45" t="s">
        <v>78</v>
      </c>
      <c r="B36" s="52" t="s">
        <v>246</v>
      </c>
      <c r="C36" s="46">
        <v>4</v>
      </c>
      <c r="D36" s="45" t="s">
        <v>277</v>
      </c>
    </row>
    <row r="37" spans="1:4" x14ac:dyDescent="0.25">
      <c r="A37" s="45" t="s">
        <v>78</v>
      </c>
      <c r="B37" s="52" t="s">
        <v>245</v>
      </c>
      <c r="C37" s="46">
        <v>4</v>
      </c>
      <c r="D37" s="45" t="s">
        <v>277</v>
      </c>
    </row>
    <row r="38" spans="1:4" x14ac:dyDescent="0.25">
      <c r="A38" s="45" t="s">
        <v>185</v>
      </c>
      <c r="B38" s="52" t="s">
        <v>245</v>
      </c>
      <c r="C38" s="46">
        <v>4</v>
      </c>
      <c r="D38" s="45" t="s">
        <v>277</v>
      </c>
    </row>
    <row r="39" spans="1:4" hidden="1" x14ac:dyDescent="0.25">
      <c r="A39" s="45" t="s">
        <v>78</v>
      </c>
      <c r="B39" s="45" t="s">
        <v>239</v>
      </c>
      <c r="C39" s="46">
        <v>4</v>
      </c>
      <c r="D39" s="45" t="s">
        <v>277</v>
      </c>
    </row>
    <row r="40" spans="1:4" hidden="1" x14ac:dyDescent="0.25">
      <c r="A40" s="45" t="s">
        <v>78</v>
      </c>
      <c r="B40" s="45" t="s">
        <v>237</v>
      </c>
      <c r="C40" s="46">
        <v>4</v>
      </c>
      <c r="D40" s="45" t="s">
        <v>277</v>
      </c>
    </row>
    <row r="41" spans="1:4" hidden="1" x14ac:dyDescent="0.25">
      <c r="A41" s="45" t="s">
        <v>279</v>
      </c>
      <c r="B41" s="45" t="s">
        <v>236</v>
      </c>
      <c r="C41" s="46">
        <v>4</v>
      </c>
      <c r="D41" s="45" t="s">
        <v>277</v>
      </c>
    </row>
    <row r="42" spans="1:4" hidden="1" x14ac:dyDescent="0.25">
      <c r="A42" s="45" t="s">
        <v>78</v>
      </c>
      <c r="B42" s="45" t="s">
        <v>1398</v>
      </c>
      <c r="C42" s="46">
        <v>3.975308641975309</v>
      </c>
      <c r="D42" s="45" t="s">
        <v>277</v>
      </c>
    </row>
    <row r="43" spans="1:4" hidden="1" x14ac:dyDescent="0.25">
      <c r="A43" s="45" t="s">
        <v>179</v>
      </c>
      <c r="B43" s="45" t="s">
        <v>332</v>
      </c>
      <c r="C43" s="46">
        <v>3.84</v>
      </c>
      <c r="D43" s="45" t="s">
        <v>276</v>
      </c>
    </row>
    <row r="44" spans="1:4" hidden="1" x14ac:dyDescent="0.25">
      <c r="A44" s="45" t="s">
        <v>78</v>
      </c>
      <c r="B44" s="45" t="s">
        <v>341</v>
      </c>
      <c r="C44" s="46">
        <v>3.5142857142857151</v>
      </c>
      <c r="D44" s="45" t="s">
        <v>277</v>
      </c>
    </row>
    <row r="45" spans="1:4" hidden="1" x14ac:dyDescent="0.25">
      <c r="A45" s="45" t="s">
        <v>78</v>
      </c>
      <c r="B45" s="45" t="s">
        <v>1397</v>
      </c>
      <c r="C45" s="46">
        <v>3.4999999999999996</v>
      </c>
      <c r="D45" s="45" t="s">
        <v>277</v>
      </c>
    </row>
    <row r="46" spans="1:4" hidden="1" x14ac:dyDescent="0.25">
      <c r="A46" s="45" t="s">
        <v>148</v>
      </c>
      <c r="B46" s="45" t="s">
        <v>1398</v>
      </c>
      <c r="C46" s="46">
        <v>3.4480000000000004</v>
      </c>
      <c r="D46" s="45" t="s">
        <v>277</v>
      </c>
    </row>
    <row r="47" spans="1:4" x14ac:dyDescent="0.25">
      <c r="A47" s="45" t="s">
        <v>47</v>
      </c>
      <c r="B47" s="45" t="s">
        <v>235</v>
      </c>
      <c r="C47" s="46">
        <v>3.43</v>
      </c>
      <c r="D47" s="45" t="s">
        <v>285</v>
      </c>
    </row>
    <row r="48" spans="1:4" hidden="1" x14ac:dyDescent="0.25">
      <c r="A48" s="45" t="s">
        <v>48</v>
      </c>
      <c r="B48" s="45" t="s">
        <v>337</v>
      </c>
      <c r="C48" s="46">
        <v>3.4</v>
      </c>
      <c r="D48" s="45" t="s">
        <v>285</v>
      </c>
    </row>
    <row r="49" spans="1:4" hidden="1" x14ac:dyDescent="0.25">
      <c r="A49" s="45" t="s">
        <v>46</v>
      </c>
      <c r="B49" s="45" t="s">
        <v>1398</v>
      </c>
      <c r="C49" s="46">
        <v>3.3050000000000002</v>
      </c>
      <c r="D49" s="45" t="s">
        <v>285</v>
      </c>
    </row>
    <row r="50" spans="1:4" hidden="1" x14ac:dyDescent="0.25">
      <c r="A50" s="45" t="s">
        <v>46</v>
      </c>
      <c r="B50" s="45" t="s">
        <v>341</v>
      </c>
      <c r="C50" s="46">
        <v>3.3050000000000002</v>
      </c>
      <c r="D50" s="45" t="s">
        <v>285</v>
      </c>
    </row>
    <row r="51" spans="1:4" hidden="1" x14ac:dyDescent="0.25">
      <c r="A51" s="45" t="s">
        <v>78</v>
      </c>
      <c r="B51" s="45" t="s">
        <v>248</v>
      </c>
      <c r="C51" s="46">
        <v>3.2131147540983611</v>
      </c>
      <c r="D51" s="45" t="s">
        <v>277</v>
      </c>
    </row>
    <row r="52" spans="1:4" hidden="1" x14ac:dyDescent="0.25">
      <c r="A52" s="45" t="s">
        <v>185</v>
      </c>
      <c r="B52" s="45" t="s">
        <v>337</v>
      </c>
      <c r="C52" s="46">
        <v>3.1135135135135137</v>
      </c>
      <c r="D52" s="45" t="s">
        <v>285</v>
      </c>
    </row>
    <row r="53" spans="1:4" hidden="1" x14ac:dyDescent="0.25">
      <c r="A53" s="45" t="s">
        <v>72</v>
      </c>
      <c r="B53" s="45" t="s">
        <v>236</v>
      </c>
      <c r="C53" s="46">
        <v>2.88</v>
      </c>
      <c r="D53" s="45" t="s">
        <v>276</v>
      </c>
    </row>
    <row r="54" spans="1:4" hidden="1" x14ac:dyDescent="0.25">
      <c r="A54" s="45" t="s">
        <v>41</v>
      </c>
      <c r="B54" s="45" t="s">
        <v>275</v>
      </c>
      <c r="C54" s="46">
        <v>2.8673995451099321</v>
      </c>
      <c r="D54" s="45" t="s">
        <v>285</v>
      </c>
    </row>
    <row r="55" spans="1:4" x14ac:dyDescent="0.25">
      <c r="A55" s="45" t="s">
        <v>137</v>
      </c>
      <c r="B55" s="45" t="s">
        <v>235</v>
      </c>
      <c r="C55" s="46">
        <v>2.7999999999999994</v>
      </c>
      <c r="D55" s="45" t="s">
        <v>285</v>
      </c>
    </row>
    <row r="56" spans="1:4" hidden="1" x14ac:dyDescent="0.25">
      <c r="A56" s="45" t="s">
        <v>137</v>
      </c>
      <c r="B56" s="45" t="s">
        <v>238</v>
      </c>
      <c r="C56" s="46">
        <v>2.7999999999999994</v>
      </c>
      <c r="D56" s="45" t="s">
        <v>285</v>
      </c>
    </row>
    <row r="57" spans="1:4" hidden="1" x14ac:dyDescent="0.25">
      <c r="A57" s="45" t="s">
        <v>48</v>
      </c>
      <c r="B57" s="45" t="s">
        <v>341</v>
      </c>
      <c r="C57" s="46">
        <v>2.7295774647887319</v>
      </c>
      <c r="D57" s="45" t="s">
        <v>285</v>
      </c>
    </row>
    <row r="58" spans="1:4" hidden="1" x14ac:dyDescent="0.25">
      <c r="A58" s="45" t="s">
        <v>78</v>
      </c>
      <c r="B58" s="45" t="s">
        <v>236</v>
      </c>
      <c r="C58" s="46">
        <v>2.7091391733029959</v>
      </c>
      <c r="D58" s="45" t="s">
        <v>277</v>
      </c>
    </row>
    <row r="59" spans="1:4" hidden="1" x14ac:dyDescent="0.25">
      <c r="A59" s="45" t="s">
        <v>185</v>
      </c>
      <c r="B59" s="45" t="s">
        <v>341</v>
      </c>
      <c r="C59" s="46">
        <v>2.6999999999999997</v>
      </c>
      <c r="D59" s="45" t="s">
        <v>285</v>
      </c>
    </row>
    <row r="60" spans="1:4" x14ac:dyDescent="0.25">
      <c r="A60" s="45" t="s">
        <v>52</v>
      </c>
      <c r="B60" s="45" t="s">
        <v>235</v>
      </c>
      <c r="C60" s="46">
        <v>2.6500000000000004</v>
      </c>
      <c r="D60" s="45" t="s">
        <v>277</v>
      </c>
    </row>
    <row r="61" spans="1:4" hidden="1" x14ac:dyDescent="0.25">
      <c r="A61" s="45" t="s">
        <v>26</v>
      </c>
      <c r="B61" s="45" t="s">
        <v>330</v>
      </c>
      <c r="C61" s="46">
        <v>2.6472103004291845</v>
      </c>
      <c r="D61" s="45" t="s">
        <v>276</v>
      </c>
    </row>
    <row r="62" spans="1:4" hidden="1" x14ac:dyDescent="0.25">
      <c r="A62" s="45" t="s">
        <v>185</v>
      </c>
      <c r="B62" s="45" t="s">
        <v>1397</v>
      </c>
      <c r="C62" s="46">
        <v>2.6272727272727274</v>
      </c>
      <c r="D62" s="45" t="s">
        <v>285</v>
      </c>
    </row>
    <row r="63" spans="1:4" hidden="1" x14ac:dyDescent="0.25">
      <c r="A63" s="45" t="s">
        <v>144</v>
      </c>
      <c r="B63" s="45" t="s">
        <v>275</v>
      </c>
      <c r="C63" s="46">
        <v>2.5795275590551179</v>
      </c>
      <c r="D63" s="45" t="s">
        <v>276</v>
      </c>
    </row>
    <row r="64" spans="1:4" hidden="1" x14ac:dyDescent="0.25">
      <c r="A64" s="45" t="s">
        <v>48</v>
      </c>
      <c r="B64" s="52" t="s">
        <v>246</v>
      </c>
      <c r="C64" s="46">
        <v>2.5500000000000003</v>
      </c>
      <c r="D64" s="45" t="s">
        <v>285</v>
      </c>
    </row>
    <row r="65" spans="1:4" x14ac:dyDescent="0.25">
      <c r="A65" s="45" t="s">
        <v>48</v>
      </c>
      <c r="B65" s="52" t="s">
        <v>245</v>
      </c>
      <c r="C65" s="46">
        <v>2.5500000000000003</v>
      </c>
      <c r="D65" s="45" t="s">
        <v>285</v>
      </c>
    </row>
    <row r="66" spans="1:4" hidden="1" x14ac:dyDescent="0.25">
      <c r="A66" s="45" t="s">
        <v>48</v>
      </c>
      <c r="B66" s="45" t="s">
        <v>237</v>
      </c>
      <c r="C66" s="46">
        <v>2.5500000000000003</v>
      </c>
      <c r="D66" s="45" t="s">
        <v>285</v>
      </c>
    </row>
    <row r="67" spans="1:4" hidden="1" x14ac:dyDescent="0.25">
      <c r="A67" s="45" t="s">
        <v>48</v>
      </c>
      <c r="B67" s="45" t="s">
        <v>275</v>
      </c>
      <c r="C67" s="46">
        <v>2.5499999999999998</v>
      </c>
      <c r="D67" s="45" t="s">
        <v>285</v>
      </c>
    </row>
    <row r="68" spans="1:4" hidden="1" x14ac:dyDescent="0.25">
      <c r="A68" s="45" t="s">
        <v>48</v>
      </c>
      <c r="B68" s="45" t="s">
        <v>306</v>
      </c>
      <c r="C68" s="46">
        <v>2.5499999999999998</v>
      </c>
      <c r="D68" s="45" t="s">
        <v>285</v>
      </c>
    </row>
    <row r="69" spans="1:4" hidden="1" x14ac:dyDescent="0.25">
      <c r="A69" s="45" t="s">
        <v>48</v>
      </c>
      <c r="B69" s="45" t="s">
        <v>232</v>
      </c>
      <c r="C69" s="46">
        <v>2.5499999999999998</v>
      </c>
      <c r="D69" s="45" t="s">
        <v>285</v>
      </c>
    </row>
    <row r="70" spans="1:4" hidden="1" x14ac:dyDescent="0.25">
      <c r="A70" s="45" t="s">
        <v>48</v>
      </c>
      <c r="B70" s="45" t="s">
        <v>238</v>
      </c>
      <c r="C70" s="46">
        <v>2.5499999999999998</v>
      </c>
      <c r="D70" s="45" t="s">
        <v>285</v>
      </c>
    </row>
    <row r="71" spans="1:4" hidden="1" x14ac:dyDescent="0.25">
      <c r="A71" s="45" t="s">
        <v>48</v>
      </c>
      <c r="B71" s="45" t="s">
        <v>236</v>
      </c>
      <c r="C71" s="46">
        <v>2.5499999999999998</v>
      </c>
      <c r="D71" s="45" t="s">
        <v>285</v>
      </c>
    </row>
    <row r="72" spans="1:4" hidden="1" x14ac:dyDescent="0.25">
      <c r="A72" s="45" t="s">
        <v>48</v>
      </c>
      <c r="B72" s="45" t="s">
        <v>1399</v>
      </c>
      <c r="C72" s="46">
        <v>2.5499999999999998</v>
      </c>
      <c r="D72" s="45" t="s">
        <v>285</v>
      </c>
    </row>
    <row r="73" spans="1:4" hidden="1" x14ac:dyDescent="0.25">
      <c r="A73" s="45" t="s">
        <v>48</v>
      </c>
      <c r="B73" s="45" t="s">
        <v>1397</v>
      </c>
      <c r="C73" s="46">
        <v>2.5499999999999998</v>
      </c>
      <c r="D73" s="45" t="s">
        <v>285</v>
      </c>
    </row>
    <row r="74" spans="1:4" hidden="1" x14ac:dyDescent="0.25">
      <c r="A74" s="45" t="s">
        <v>185</v>
      </c>
      <c r="B74" s="45" t="s">
        <v>275</v>
      </c>
      <c r="C74" s="46">
        <v>2.5200000000000005</v>
      </c>
      <c r="D74" s="45" t="s">
        <v>285</v>
      </c>
    </row>
    <row r="75" spans="1:4" hidden="1" x14ac:dyDescent="0.25">
      <c r="A75" s="45" t="s">
        <v>1402</v>
      </c>
      <c r="B75" s="45" t="s">
        <v>275</v>
      </c>
      <c r="C75" s="46">
        <v>2.5</v>
      </c>
      <c r="D75" s="45" t="s">
        <v>285</v>
      </c>
    </row>
    <row r="76" spans="1:4" hidden="1" x14ac:dyDescent="0.25">
      <c r="A76" s="45" t="s">
        <v>153</v>
      </c>
      <c r="B76" s="45" t="s">
        <v>236</v>
      </c>
      <c r="C76" s="46">
        <v>2.5</v>
      </c>
      <c r="D76" s="45" t="s">
        <v>285</v>
      </c>
    </row>
    <row r="77" spans="1:4" hidden="1" x14ac:dyDescent="0.25">
      <c r="A77" s="45" t="s">
        <v>1402</v>
      </c>
      <c r="B77" s="45" t="s">
        <v>236</v>
      </c>
      <c r="C77" s="46">
        <v>2.5</v>
      </c>
      <c r="D77" s="45" t="s">
        <v>285</v>
      </c>
    </row>
    <row r="78" spans="1:4" hidden="1" x14ac:dyDescent="0.25">
      <c r="A78" s="45" t="s">
        <v>185</v>
      </c>
      <c r="B78" s="52" t="s">
        <v>246</v>
      </c>
      <c r="C78" s="46">
        <v>2.4915062703844915</v>
      </c>
      <c r="D78" s="45" t="s">
        <v>285</v>
      </c>
    </row>
    <row r="79" spans="1:4" hidden="1" x14ac:dyDescent="0.25">
      <c r="A79" s="45" t="s">
        <v>185</v>
      </c>
      <c r="B79" s="45" t="s">
        <v>1399</v>
      </c>
      <c r="C79" s="46">
        <v>2.4782378854625553</v>
      </c>
      <c r="D79" s="45" t="s">
        <v>285</v>
      </c>
    </row>
    <row r="80" spans="1:4" hidden="1" x14ac:dyDescent="0.25">
      <c r="A80" s="45" t="s">
        <v>26</v>
      </c>
      <c r="B80" s="45" t="s">
        <v>232</v>
      </c>
      <c r="C80" s="46">
        <v>2.4475190839694658</v>
      </c>
      <c r="D80" s="45" t="s">
        <v>276</v>
      </c>
    </row>
    <row r="81" spans="1:4" hidden="1" x14ac:dyDescent="0.25">
      <c r="A81" s="45" t="s">
        <v>200</v>
      </c>
      <c r="B81" s="45" t="s">
        <v>238</v>
      </c>
      <c r="C81" s="46">
        <v>2.4000000000000004</v>
      </c>
      <c r="D81" s="45" t="s">
        <v>285</v>
      </c>
    </row>
    <row r="82" spans="1:4" x14ac:dyDescent="0.25">
      <c r="A82" s="45" t="s">
        <v>185</v>
      </c>
      <c r="B82" s="45" t="s">
        <v>235</v>
      </c>
      <c r="C82" s="46">
        <v>2.4</v>
      </c>
      <c r="D82" s="45" t="s">
        <v>285</v>
      </c>
    </row>
    <row r="83" spans="1:4" hidden="1" x14ac:dyDescent="0.25">
      <c r="A83" s="45" t="s">
        <v>185</v>
      </c>
      <c r="B83" s="45" t="s">
        <v>237</v>
      </c>
      <c r="C83" s="46">
        <v>2.4</v>
      </c>
      <c r="D83" s="45" t="s">
        <v>285</v>
      </c>
    </row>
    <row r="84" spans="1:4" hidden="1" x14ac:dyDescent="0.25">
      <c r="A84" s="45" t="s">
        <v>123</v>
      </c>
      <c r="B84" s="45" t="s">
        <v>238</v>
      </c>
      <c r="C84" s="46">
        <v>2.4</v>
      </c>
      <c r="D84" s="45" t="s">
        <v>285</v>
      </c>
    </row>
    <row r="85" spans="1:4" hidden="1" x14ac:dyDescent="0.25">
      <c r="A85" s="45" t="s">
        <v>185</v>
      </c>
      <c r="B85" s="45" t="s">
        <v>238</v>
      </c>
      <c r="C85" s="46">
        <v>2.4</v>
      </c>
      <c r="D85" s="45" t="s">
        <v>285</v>
      </c>
    </row>
    <row r="86" spans="1:4" x14ac:dyDescent="0.25">
      <c r="A86" s="45" t="s">
        <v>343</v>
      </c>
      <c r="B86" s="45" t="s">
        <v>228</v>
      </c>
      <c r="C86" s="46">
        <v>2.4</v>
      </c>
      <c r="D86" s="45" t="s">
        <v>276</v>
      </c>
    </row>
    <row r="87" spans="1:4" hidden="1" x14ac:dyDescent="0.25">
      <c r="A87" s="45" t="s">
        <v>123</v>
      </c>
      <c r="B87" s="45" t="s">
        <v>337</v>
      </c>
      <c r="C87" s="46">
        <v>2.3682692307692306</v>
      </c>
      <c r="D87" s="45" t="s">
        <v>285</v>
      </c>
    </row>
    <row r="88" spans="1:4" x14ac:dyDescent="0.25">
      <c r="A88" s="45" t="s">
        <v>123</v>
      </c>
      <c r="B88" s="45" t="s">
        <v>235</v>
      </c>
      <c r="C88" s="46">
        <v>2.306339144215531</v>
      </c>
      <c r="D88" s="45" t="s">
        <v>285</v>
      </c>
    </row>
    <row r="89" spans="1:4" hidden="1" x14ac:dyDescent="0.25">
      <c r="A89" s="45" t="s">
        <v>312</v>
      </c>
      <c r="B89" s="45" t="s">
        <v>1399</v>
      </c>
      <c r="C89" s="46">
        <v>2.25</v>
      </c>
      <c r="D89" s="45" t="s">
        <v>285</v>
      </c>
    </row>
    <row r="90" spans="1:4" hidden="1" x14ac:dyDescent="0.25">
      <c r="A90" s="45" t="s">
        <v>8</v>
      </c>
      <c r="B90" s="45" t="s">
        <v>226</v>
      </c>
      <c r="C90" s="46">
        <v>2.2478260869565219</v>
      </c>
      <c r="D90" s="45" t="s">
        <v>276</v>
      </c>
    </row>
    <row r="91" spans="1:4" hidden="1" x14ac:dyDescent="0.25">
      <c r="A91" s="45" t="s">
        <v>78</v>
      </c>
      <c r="B91" s="45" t="s">
        <v>275</v>
      </c>
      <c r="C91" s="46">
        <v>2.1831245394252026</v>
      </c>
      <c r="D91" s="45" t="s">
        <v>277</v>
      </c>
    </row>
    <row r="92" spans="1:4" x14ac:dyDescent="0.25">
      <c r="A92" s="45" t="s">
        <v>185</v>
      </c>
      <c r="B92" s="52" t="s">
        <v>245</v>
      </c>
      <c r="C92" s="46">
        <v>2.1728844404003635</v>
      </c>
      <c r="D92" s="45" t="s">
        <v>285</v>
      </c>
    </row>
    <row r="93" spans="1:4" hidden="1" x14ac:dyDescent="0.25">
      <c r="A93" s="45" t="s">
        <v>144</v>
      </c>
      <c r="B93" s="45" t="s">
        <v>233</v>
      </c>
      <c r="C93" s="46">
        <v>2.16</v>
      </c>
      <c r="D93" s="45" t="s">
        <v>276</v>
      </c>
    </row>
    <row r="94" spans="1:4" hidden="1" x14ac:dyDescent="0.25">
      <c r="A94" s="45" t="s">
        <v>10</v>
      </c>
      <c r="B94" s="45" t="s">
        <v>248</v>
      </c>
      <c r="C94" s="46">
        <v>2.16</v>
      </c>
      <c r="D94" s="45" t="s">
        <v>276</v>
      </c>
    </row>
    <row r="95" spans="1:4" hidden="1" x14ac:dyDescent="0.25">
      <c r="A95" s="45" t="s">
        <v>72</v>
      </c>
      <c r="B95" s="45" t="s">
        <v>1398</v>
      </c>
      <c r="C95" s="46">
        <v>2.16</v>
      </c>
      <c r="D95" s="45" t="s">
        <v>276</v>
      </c>
    </row>
    <row r="96" spans="1:4" hidden="1" x14ac:dyDescent="0.25">
      <c r="A96" s="45" t="s">
        <v>144</v>
      </c>
      <c r="B96" s="45" t="s">
        <v>226</v>
      </c>
      <c r="C96" s="46">
        <v>2.16</v>
      </c>
      <c r="D96" s="45" t="s">
        <v>276</v>
      </c>
    </row>
    <row r="97" spans="1:4" hidden="1" x14ac:dyDescent="0.25">
      <c r="A97" s="45" t="s">
        <v>72</v>
      </c>
      <c r="B97" s="45" t="s">
        <v>240</v>
      </c>
      <c r="C97" s="46">
        <v>2.16</v>
      </c>
      <c r="D97" s="45" t="s">
        <v>276</v>
      </c>
    </row>
    <row r="98" spans="1:4" hidden="1" x14ac:dyDescent="0.25">
      <c r="A98" s="45" t="s">
        <v>72</v>
      </c>
      <c r="B98" s="45" t="s">
        <v>227</v>
      </c>
      <c r="C98" s="46">
        <v>2.1599999999999997</v>
      </c>
      <c r="D98" s="45" t="s">
        <v>276</v>
      </c>
    </row>
    <row r="99" spans="1:4" hidden="1" x14ac:dyDescent="0.25">
      <c r="A99" s="45" t="s">
        <v>123</v>
      </c>
      <c r="B99" s="45" t="s">
        <v>248</v>
      </c>
      <c r="C99" s="46">
        <v>2.0976562499999996</v>
      </c>
      <c r="D99" s="45" t="s">
        <v>285</v>
      </c>
    </row>
    <row r="100" spans="1:4" hidden="1" x14ac:dyDescent="0.25">
      <c r="A100" s="45" t="s">
        <v>10</v>
      </c>
      <c r="B100" s="45" t="s">
        <v>226</v>
      </c>
      <c r="C100" s="46">
        <v>2.04</v>
      </c>
      <c r="D100" s="45" t="s">
        <v>276</v>
      </c>
    </row>
    <row r="101" spans="1:4" hidden="1" x14ac:dyDescent="0.25">
      <c r="A101" s="45" t="s">
        <v>321</v>
      </c>
      <c r="B101" s="45" t="s">
        <v>319</v>
      </c>
      <c r="C101" s="46">
        <v>2.0108108108108107</v>
      </c>
      <c r="D101" s="45" t="s">
        <v>276</v>
      </c>
    </row>
    <row r="102" spans="1:4" hidden="1" x14ac:dyDescent="0.25">
      <c r="A102" s="45" t="s">
        <v>78</v>
      </c>
      <c r="B102" s="45" t="s">
        <v>233</v>
      </c>
      <c r="C102" s="46">
        <v>2</v>
      </c>
      <c r="D102" s="45" t="s">
        <v>277</v>
      </c>
    </row>
    <row r="103" spans="1:4" hidden="1" x14ac:dyDescent="0.25">
      <c r="A103" s="45" t="s">
        <v>10</v>
      </c>
      <c r="B103" s="45" t="s">
        <v>275</v>
      </c>
      <c r="C103" s="46">
        <v>1.9609556313993173</v>
      </c>
      <c r="D103" s="45" t="s">
        <v>276</v>
      </c>
    </row>
    <row r="104" spans="1:4" hidden="1" x14ac:dyDescent="0.25">
      <c r="A104" s="45" t="s">
        <v>20</v>
      </c>
      <c r="B104" s="45" t="s">
        <v>236</v>
      </c>
      <c r="C104" s="46">
        <v>1.9200000000000002</v>
      </c>
      <c r="D104" s="45" t="s">
        <v>276</v>
      </c>
    </row>
    <row r="105" spans="1:4" hidden="1" x14ac:dyDescent="0.25">
      <c r="A105" s="45" t="s">
        <v>10</v>
      </c>
      <c r="B105" s="45" t="s">
        <v>1398</v>
      </c>
      <c r="C105" s="46">
        <v>1.9200000000000002</v>
      </c>
      <c r="D105" s="45" t="s">
        <v>276</v>
      </c>
    </row>
    <row r="106" spans="1:4" hidden="1" x14ac:dyDescent="0.25">
      <c r="A106" s="45" t="s">
        <v>8</v>
      </c>
      <c r="B106" s="45" t="s">
        <v>319</v>
      </c>
      <c r="C106" s="46">
        <v>1.92</v>
      </c>
      <c r="D106" s="45" t="s">
        <v>276</v>
      </c>
    </row>
    <row r="107" spans="1:4" hidden="1" x14ac:dyDescent="0.25">
      <c r="A107" s="45" t="s">
        <v>10</v>
      </c>
      <c r="B107" s="45" t="s">
        <v>236</v>
      </c>
      <c r="C107" s="46">
        <v>1.92</v>
      </c>
      <c r="D107" s="45" t="s">
        <v>276</v>
      </c>
    </row>
    <row r="108" spans="1:4" hidden="1" x14ac:dyDescent="0.25">
      <c r="A108" s="45" t="s">
        <v>10</v>
      </c>
      <c r="B108" s="45" t="s">
        <v>231</v>
      </c>
      <c r="C108" s="46">
        <v>1.92</v>
      </c>
      <c r="D108" s="45" t="s">
        <v>276</v>
      </c>
    </row>
    <row r="109" spans="1:4" hidden="1" x14ac:dyDescent="0.25">
      <c r="A109" s="45" t="s">
        <v>20</v>
      </c>
      <c r="B109" s="45" t="s">
        <v>231</v>
      </c>
      <c r="C109" s="46">
        <v>1.92</v>
      </c>
      <c r="D109" s="45" t="s">
        <v>276</v>
      </c>
    </row>
    <row r="110" spans="1:4" x14ac:dyDescent="0.25">
      <c r="A110" s="45" t="s">
        <v>20</v>
      </c>
      <c r="B110" s="45" t="s">
        <v>228</v>
      </c>
      <c r="C110" s="46">
        <v>1.92</v>
      </c>
      <c r="D110" s="45" t="s">
        <v>276</v>
      </c>
    </row>
    <row r="111" spans="1:4" hidden="1" x14ac:dyDescent="0.25">
      <c r="A111" s="45" t="s">
        <v>20</v>
      </c>
      <c r="B111" s="45" t="s">
        <v>239</v>
      </c>
      <c r="C111" s="46">
        <v>1.9199999999999997</v>
      </c>
      <c r="D111" s="45" t="s">
        <v>276</v>
      </c>
    </row>
    <row r="112" spans="1:4" x14ac:dyDescent="0.25">
      <c r="A112" s="45" t="s">
        <v>200</v>
      </c>
      <c r="B112" s="45" t="s">
        <v>235</v>
      </c>
      <c r="C112" s="46">
        <v>1.9</v>
      </c>
      <c r="D112" s="45" t="s">
        <v>285</v>
      </c>
    </row>
    <row r="113" spans="1:4" hidden="1" x14ac:dyDescent="0.25">
      <c r="A113" s="45" t="s">
        <v>192</v>
      </c>
      <c r="B113" s="52" t="s">
        <v>246</v>
      </c>
      <c r="C113" s="46">
        <v>1.8881494359654944</v>
      </c>
      <c r="D113" s="45" t="s">
        <v>276</v>
      </c>
    </row>
    <row r="114" spans="1:4" hidden="1" x14ac:dyDescent="0.25">
      <c r="A114" s="45" t="s">
        <v>123</v>
      </c>
      <c r="B114" s="45" t="s">
        <v>1398</v>
      </c>
      <c r="C114" s="46">
        <v>1.875</v>
      </c>
      <c r="D114" s="45" t="s">
        <v>285</v>
      </c>
    </row>
    <row r="115" spans="1:4" hidden="1" x14ac:dyDescent="0.25">
      <c r="A115" s="45" t="s">
        <v>72</v>
      </c>
      <c r="B115" s="45" t="s">
        <v>275</v>
      </c>
      <c r="C115" s="46">
        <v>1.8514285714285719</v>
      </c>
      <c r="D115" s="45" t="s">
        <v>276</v>
      </c>
    </row>
    <row r="116" spans="1:4" hidden="1" x14ac:dyDescent="0.25">
      <c r="A116" s="45" t="s">
        <v>26</v>
      </c>
      <c r="B116" s="45" t="s">
        <v>248</v>
      </c>
      <c r="C116" s="46">
        <v>1.85</v>
      </c>
      <c r="D116" s="45" t="s">
        <v>276</v>
      </c>
    </row>
    <row r="117" spans="1:4" hidden="1" x14ac:dyDescent="0.25">
      <c r="A117" s="45" t="s">
        <v>191</v>
      </c>
      <c r="B117" s="45" t="s">
        <v>239</v>
      </c>
      <c r="C117" s="46">
        <v>1.8473684210526318</v>
      </c>
      <c r="D117" s="45" t="s">
        <v>277</v>
      </c>
    </row>
    <row r="118" spans="1:4" hidden="1" x14ac:dyDescent="0.25">
      <c r="A118" s="45" t="s">
        <v>138</v>
      </c>
      <c r="B118" s="45" t="s">
        <v>236</v>
      </c>
      <c r="C118" s="46">
        <v>1.8399999999999999</v>
      </c>
      <c r="D118" s="45" t="s">
        <v>276</v>
      </c>
    </row>
    <row r="119" spans="1:4" hidden="1" x14ac:dyDescent="0.25">
      <c r="A119" s="45" t="s">
        <v>10</v>
      </c>
      <c r="B119" s="45" t="s">
        <v>227</v>
      </c>
      <c r="C119" s="46">
        <v>1.8223231441048036</v>
      </c>
      <c r="D119" s="45" t="s">
        <v>276</v>
      </c>
    </row>
    <row r="120" spans="1:4" hidden="1" x14ac:dyDescent="0.25">
      <c r="A120" s="45" t="s">
        <v>200</v>
      </c>
      <c r="B120" s="45" t="s">
        <v>237</v>
      </c>
      <c r="C120" s="46">
        <v>1.8133333333333332</v>
      </c>
      <c r="D120" s="45" t="s">
        <v>285</v>
      </c>
    </row>
    <row r="121" spans="1:4" hidden="1" x14ac:dyDescent="0.25">
      <c r="A121" s="45" t="s">
        <v>47</v>
      </c>
      <c r="B121" s="45" t="s">
        <v>236</v>
      </c>
      <c r="C121" s="46">
        <v>1.8042857142857145</v>
      </c>
      <c r="D121" s="45" t="s">
        <v>285</v>
      </c>
    </row>
    <row r="122" spans="1:4" hidden="1" x14ac:dyDescent="0.25">
      <c r="A122" s="45" t="s">
        <v>47</v>
      </c>
      <c r="B122" s="45" t="s">
        <v>341</v>
      </c>
      <c r="C122" s="46">
        <v>1.7989999999999999</v>
      </c>
      <c r="D122" s="45" t="s">
        <v>285</v>
      </c>
    </row>
    <row r="123" spans="1:4" x14ac:dyDescent="0.25">
      <c r="A123" s="45" t="s">
        <v>192</v>
      </c>
      <c r="B123" s="52" t="s">
        <v>245</v>
      </c>
      <c r="C123" s="46">
        <v>1.7659090909090911</v>
      </c>
      <c r="D123" s="45" t="s">
        <v>276</v>
      </c>
    </row>
    <row r="124" spans="1:4" hidden="1" x14ac:dyDescent="0.25">
      <c r="A124" s="45" t="s">
        <v>123</v>
      </c>
      <c r="B124" s="45" t="s">
        <v>237</v>
      </c>
      <c r="C124" s="46">
        <v>1.7625</v>
      </c>
      <c r="D124" s="45" t="s">
        <v>285</v>
      </c>
    </row>
    <row r="125" spans="1:4" hidden="1" x14ac:dyDescent="0.25">
      <c r="A125" s="45" t="s">
        <v>95</v>
      </c>
      <c r="B125" s="45" t="s">
        <v>275</v>
      </c>
      <c r="C125" s="46">
        <v>1.7619047619047621</v>
      </c>
      <c r="D125" s="45" t="s">
        <v>285</v>
      </c>
    </row>
    <row r="126" spans="1:4" hidden="1" x14ac:dyDescent="0.25">
      <c r="A126" s="45" t="s">
        <v>166</v>
      </c>
      <c r="B126" s="45" t="s">
        <v>1398</v>
      </c>
      <c r="C126" s="46">
        <v>1.7499999999999998</v>
      </c>
      <c r="D126" s="45" t="s">
        <v>285</v>
      </c>
    </row>
    <row r="127" spans="1:4" hidden="1" x14ac:dyDescent="0.25">
      <c r="A127" s="45" t="s">
        <v>138</v>
      </c>
      <c r="B127" s="45" t="s">
        <v>226</v>
      </c>
      <c r="C127" s="46">
        <v>1.7280000000000002</v>
      </c>
      <c r="D127" s="45" t="s">
        <v>276</v>
      </c>
    </row>
    <row r="128" spans="1:4" hidden="1" x14ac:dyDescent="0.25">
      <c r="A128" s="45" t="s">
        <v>10</v>
      </c>
      <c r="B128" s="45" t="s">
        <v>332</v>
      </c>
      <c r="C128" s="46">
        <v>1.728</v>
      </c>
      <c r="D128" s="45" t="s">
        <v>276</v>
      </c>
    </row>
    <row r="129" spans="1:4" hidden="1" x14ac:dyDescent="0.25">
      <c r="A129" s="45" t="s">
        <v>200</v>
      </c>
      <c r="B129" s="45" t="s">
        <v>337</v>
      </c>
      <c r="C129" s="46">
        <v>1.7217391304347827</v>
      </c>
      <c r="D129" s="45" t="s">
        <v>285</v>
      </c>
    </row>
    <row r="130" spans="1:4" hidden="1" x14ac:dyDescent="0.25">
      <c r="A130" s="45" t="s">
        <v>20</v>
      </c>
      <c r="B130" s="45" t="s">
        <v>227</v>
      </c>
      <c r="C130" s="46">
        <v>1.7086792452830188</v>
      </c>
      <c r="D130" s="45" t="s">
        <v>276</v>
      </c>
    </row>
    <row r="131" spans="1:4" hidden="1" x14ac:dyDescent="0.25">
      <c r="A131" s="45" t="s">
        <v>47</v>
      </c>
      <c r="B131" s="45" t="s">
        <v>1399</v>
      </c>
      <c r="C131" s="46">
        <v>1.7086725663716815</v>
      </c>
      <c r="D131" s="45" t="s">
        <v>285</v>
      </c>
    </row>
    <row r="132" spans="1:4" hidden="1" x14ac:dyDescent="0.25">
      <c r="A132" s="45" t="s">
        <v>123</v>
      </c>
      <c r="B132" s="45" t="s">
        <v>275</v>
      </c>
      <c r="C132" s="46">
        <v>1.7023437499999998</v>
      </c>
      <c r="D132" s="45" t="s">
        <v>285</v>
      </c>
    </row>
    <row r="133" spans="1:4" hidden="1" x14ac:dyDescent="0.25">
      <c r="A133" s="45" t="s">
        <v>47</v>
      </c>
      <c r="B133" s="45" t="s">
        <v>232</v>
      </c>
      <c r="C133" s="46">
        <v>1.6880000000000002</v>
      </c>
      <c r="D133" s="45" t="s">
        <v>285</v>
      </c>
    </row>
    <row r="134" spans="1:4" hidden="1" x14ac:dyDescent="0.25">
      <c r="A134" s="45" t="s">
        <v>123</v>
      </c>
      <c r="B134" s="45" t="s">
        <v>1397</v>
      </c>
      <c r="C134" s="46">
        <v>1.6737331954498447</v>
      </c>
      <c r="D134" s="45" t="s">
        <v>285</v>
      </c>
    </row>
    <row r="135" spans="1:4" hidden="1" x14ac:dyDescent="0.25">
      <c r="A135" s="45" t="s">
        <v>15</v>
      </c>
      <c r="B135" s="45" t="s">
        <v>226</v>
      </c>
      <c r="C135" s="46">
        <v>1.6627450980392156</v>
      </c>
      <c r="D135" s="45" t="s">
        <v>276</v>
      </c>
    </row>
    <row r="136" spans="1:4" hidden="1" x14ac:dyDescent="0.25">
      <c r="A136" s="45" t="s">
        <v>49</v>
      </c>
      <c r="B136" s="45" t="s">
        <v>337</v>
      </c>
      <c r="C136" s="46">
        <v>1.6457142857142855</v>
      </c>
      <c r="D136" s="45" t="s">
        <v>285</v>
      </c>
    </row>
    <row r="137" spans="1:4" hidden="1" x14ac:dyDescent="0.25">
      <c r="A137" s="45" t="s">
        <v>47</v>
      </c>
      <c r="B137" s="45" t="s">
        <v>275</v>
      </c>
      <c r="C137" s="46">
        <v>1.6140000000000001</v>
      </c>
      <c r="D137" s="45" t="s">
        <v>285</v>
      </c>
    </row>
    <row r="138" spans="1:4" x14ac:dyDescent="0.25">
      <c r="A138" s="45" t="s">
        <v>47</v>
      </c>
      <c r="B138" s="52" t="s">
        <v>245</v>
      </c>
      <c r="C138" s="46">
        <v>1.6140000000000001</v>
      </c>
      <c r="D138" s="45" t="s">
        <v>285</v>
      </c>
    </row>
    <row r="139" spans="1:4" hidden="1" x14ac:dyDescent="0.25">
      <c r="A139" s="45" t="s">
        <v>47</v>
      </c>
      <c r="B139" s="45" t="s">
        <v>237</v>
      </c>
      <c r="C139" s="46">
        <v>1.6140000000000001</v>
      </c>
      <c r="D139" s="45" t="s">
        <v>285</v>
      </c>
    </row>
    <row r="140" spans="1:4" hidden="1" x14ac:dyDescent="0.25">
      <c r="A140" s="45" t="s">
        <v>47</v>
      </c>
      <c r="B140" s="45" t="s">
        <v>337</v>
      </c>
      <c r="C140" s="46">
        <v>1.6140000000000001</v>
      </c>
      <c r="D140" s="45" t="s">
        <v>285</v>
      </c>
    </row>
    <row r="141" spans="1:4" hidden="1" x14ac:dyDescent="0.25">
      <c r="A141" s="45" t="s">
        <v>47</v>
      </c>
      <c r="B141" s="45" t="s">
        <v>1397</v>
      </c>
      <c r="C141" s="46">
        <v>1.6140000000000001</v>
      </c>
      <c r="D141" s="45" t="s">
        <v>285</v>
      </c>
    </row>
    <row r="142" spans="1:4" x14ac:dyDescent="0.25">
      <c r="A142" s="45" t="s">
        <v>124</v>
      </c>
      <c r="B142" s="45" t="s">
        <v>235</v>
      </c>
      <c r="C142" s="46">
        <v>1.608679245283019</v>
      </c>
      <c r="D142" s="45" t="s">
        <v>285</v>
      </c>
    </row>
    <row r="143" spans="1:4" hidden="1" x14ac:dyDescent="0.25">
      <c r="A143" s="45" t="s">
        <v>10</v>
      </c>
      <c r="B143" s="45" t="s">
        <v>239</v>
      </c>
      <c r="C143" s="46">
        <v>1.6006736842105267</v>
      </c>
      <c r="D143" s="45" t="s">
        <v>276</v>
      </c>
    </row>
    <row r="144" spans="1:4" hidden="1" x14ac:dyDescent="0.25">
      <c r="A144" s="45" t="s">
        <v>95</v>
      </c>
      <c r="B144" s="45" t="s">
        <v>248</v>
      </c>
      <c r="C144" s="46">
        <v>1.6000000000000003</v>
      </c>
      <c r="D144" s="45" t="s">
        <v>285</v>
      </c>
    </row>
    <row r="145" spans="1:4" hidden="1" x14ac:dyDescent="0.25">
      <c r="A145" s="45" t="s">
        <v>123</v>
      </c>
      <c r="B145" s="45" t="s">
        <v>306</v>
      </c>
      <c r="C145" s="46">
        <v>1.6</v>
      </c>
      <c r="D145" s="45" t="s">
        <v>285</v>
      </c>
    </row>
    <row r="146" spans="1:4" hidden="1" x14ac:dyDescent="0.25">
      <c r="A146" s="45" t="s">
        <v>185</v>
      </c>
      <c r="B146" s="45" t="s">
        <v>232</v>
      </c>
      <c r="C146" s="46">
        <v>1.6</v>
      </c>
      <c r="D146" s="45" t="s">
        <v>277</v>
      </c>
    </row>
    <row r="147" spans="1:4" x14ac:dyDescent="0.25">
      <c r="A147" s="45" t="s">
        <v>95</v>
      </c>
      <c r="B147" s="52" t="s">
        <v>245</v>
      </c>
      <c r="C147" s="46">
        <v>1.6</v>
      </c>
      <c r="D147" s="45" t="s">
        <v>285</v>
      </c>
    </row>
    <row r="148" spans="1:4" hidden="1" x14ac:dyDescent="0.25">
      <c r="A148" s="45" t="s">
        <v>123</v>
      </c>
      <c r="B148" s="45" t="s">
        <v>239</v>
      </c>
      <c r="C148" s="46">
        <v>1.6</v>
      </c>
      <c r="D148" s="45" t="s">
        <v>285</v>
      </c>
    </row>
    <row r="149" spans="1:4" hidden="1" x14ac:dyDescent="0.25">
      <c r="A149" s="45" t="s">
        <v>140</v>
      </c>
      <c r="B149" s="45" t="s">
        <v>226</v>
      </c>
      <c r="C149" s="46">
        <v>1.5889655172413792</v>
      </c>
      <c r="D149" s="45" t="s">
        <v>276</v>
      </c>
    </row>
    <row r="150" spans="1:4" hidden="1" x14ac:dyDescent="0.25">
      <c r="A150" s="45" t="s">
        <v>123</v>
      </c>
      <c r="B150" s="45" t="s">
        <v>1399</v>
      </c>
      <c r="C150" s="46">
        <v>1.5859375</v>
      </c>
      <c r="D150" s="45" t="s">
        <v>285</v>
      </c>
    </row>
    <row r="151" spans="1:4" hidden="1" x14ac:dyDescent="0.25">
      <c r="A151" s="45" t="s">
        <v>123</v>
      </c>
      <c r="B151" s="45" t="s">
        <v>232</v>
      </c>
      <c r="C151" s="46">
        <v>1.5771929824561404</v>
      </c>
      <c r="D151" s="45" t="s">
        <v>285</v>
      </c>
    </row>
    <row r="152" spans="1:4" x14ac:dyDescent="0.25">
      <c r="A152" s="45" t="s">
        <v>40</v>
      </c>
      <c r="B152" s="45" t="s">
        <v>228</v>
      </c>
      <c r="C152" s="46">
        <v>1.5750000000000002</v>
      </c>
      <c r="D152" s="45" t="s">
        <v>291</v>
      </c>
    </row>
    <row r="153" spans="1:4" hidden="1" x14ac:dyDescent="0.25">
      <c r="A153" s="45" t="s">
        <v>123</v>
      </c>
      <c r="B153" s="45" t="s">
        <v>236</v>
      </c>
      <c r="C153" s="46">
        <v>1.5610145883160815</v>
      </c>
      <c r="D153" s="45" t="s">
        <v>285</v>
      </c>
    </row>
    <row r="154" spans="1:4" hidden="1" x14ac:dyDescent="0.25">
      <c r="A154" s="45" t="s">
        <v>166</v>
      </c>
      <c r="B154" s="45" t="s">
        <v>341</v>
      </c>
      <c r="C154" s="46">
        <v>1.5529411764705883</v>
      </c>
      <c r="D154" s="45" t="s">
        <v>285</v>
      </c>
    </row>
    <row r="155" spans="1:4" hidden="1" x14ac:dyDescent="0.25">
      <c r="A155" s="45" t="s">
        <v>10</v>
      </c>
      <c r="B155" s="45" t="s">
        <v>306</v>
      </c>
      <c r="C155" s="46">
        <v>1.5360000000000003</v>
      </c>
      <c r="D155" s="45" t="s">
        <v>276</v>
      </c>
    </row>
    <row r="156" spans="1:4" hidden="1" x14ac:dyDescent="0.25">
      <c r="A156" s="45" t="s">
        <v>10</v>
      </c>
      <c r="B156" s="45" t="s">
        <v>1397</v>
      </c>
      <c r="C156" s="46">
        <v>1.536</v>
      </c>
      <c r="D156" s="45" t="s">
        <v>276</v>
      </c>
    </row>
    <row r="157" spans="1:4" hidden="1" x14ac:dyDescent="0.25">
      <c r="A157" s="45" t="s">
        <v>124</v>
      </c>
      <c r="B157" s="45" t="s">
        <v>238</v>
      </c>
      <c r="C157" s="46">
        <v>1.5225000000000002</v>
      </c>
      <c r="D157" s="45" t="s">
        <v>285</v>
      </c>
    </row>
    <row r="158" spans="1:4" hidden="1" x14ac:dyDescent="0.25">
      <c r="A158" s="45" t="s">
        <v>124</v>
      </c>
      <c r="B158" s="45" t="s">
        <v>232</v>
      </c>
      <c r="C158" s="46">
        <v>1.5091836734693875</v>
      </c>
      <c r="D158" s="45" t="s">
        <v>285</v>
      </c>
    </row>
    <row r="159" spans="1:4" hidden="1" x14ac:dyDescent="0.25">
      <c r="A159" s="45" t="s">
        <v>279</v>
      </c>
      <c r="B159" s="45" t="s">
        <v>275</v>
      </c>
      <c r="C159" s="46">
        <v>1.5000000000000002</v>
      </c>
      <c r="D159" s="45" t="s">
        <v>277</v>
      </c>
    </row>
    <row r="160" spans="1:4" hidden="1" x14ac:dyDescent="0.25">
      <c r="A160" s="45" t="s">
        <v>279</v>
      </c>
      <c r="B160" s="45" t="s">
        <v>337</v>
      </c>
      <c r="C160" s="46">
        <v>1.5000000000000002</v>
      </c>
      <c r="D160" s="45" t="s">
        <v>277</v>
      </c>
    </row>
    <row r="161" spans="1:4" hidden="1" x14ac:dyDescent="0.25">
      <c r="A161" s="45" t="s">
        <v>191</v>
      </c>
      <c r="B161" s="45" t="s">
        <v>240</v>
      </c>
      <c r="C161" s="46">
        <v>1.5000000000000002</v>
      </c>
      <c r="D161" s="45" t="s">
        <v>277</v>
      </c>
    </row>
    <row r="162" spans="1:4" hidden="1" x14ac:dyDescent="0.25">
      <c r="A162" s="45" t="s">
        <v>323</v>
      </c>
      <c r="B162" s="45" t="s">
        <v>1399</v>
      </c>
      <c r="C162" s="46">
        <v>1.5000000000000002</v>
      </c>
      <c r="D162" s="45" t="s">
        <v>291</v>
      </c>
    </row>
    <row r="163" spans="1:4" hidden="1" x14ac:dyDescent="0.25">
      <c r="A163" s="45" t="s">
        <v>211</v>
      </c>
      <c r="B163" s="45" t="s">
        <v>1399</v>
      </c>
      <c r="C163" s="46">
        <v>1.5000000000000002</v>
      </c>
      <c r="D163" s="45" t="s">
        <v>291</v>
      </c>
    </row>
    <row r="164" spans="1:4" hidden="1" x14ac:dyDescent="0.25">
      <c r="A164" s="45" t="s">
        <v>191</v>
      </c>
      <c r="B164" s="45" t="s">
        <v>275</v>
      </c>
      <c r="C164" s="46">
        <v>1.5</v>
      </c>
      <c r="D164" s="45" t="s">
        <v>277</v>
      </c>
    </row>
    <row r="165" spans="1:4" x14ac:dyDescent="0.25">
      <c r="A165" s="45" t="s">
        <v>147</v>
      </c>
      <c r="B165" s="45" t="s">
        <v>235</v>
      </c>
      <c r="C165" s="46">
        <v>1.5</v>
      </c>
      <c r="D165" s="45" t="s">
        <v>276</v>
      </c>
    </row>
    <row r="166" spans="1:4" x14ac:dyDescent="0.25">
      <c r="A166" s="45" t="s">
        <v>279</v>
      </c>
      <c r="B166" s="45" t="s">
        <v>235</v>
      </c>
      <c r="C166" s="46">
        <v>1.5</v>
      </c>
      <c r="D166" s="45" t="s">
        <v>277</v>
      </c>
    </row>
    <row r="167" spans="1:4" hidden="1" x14ac:dyDescent="0.25">
      <c r="A167" s="45" t="s">
        <v>191</v>
      </c>
      <c r="B167" s="45" t="s">
        <v>306</v>
      </c>
      <c r="C167" s="46">
        <v>1.5</v>
      </c>
      <c r="D167" s="45" t="s">
        <v>277</v>
      </c>
    </row>
    <row r="168" spans="1:4" hidden="1" x14ac:dyDescent="0.25">
      <c r="A168" s="45" t="s">
        <v>147</v>
      </c>
      <c r="B168" s="45" t="s">
        <v>232</v>
      </c>
      <c r="C168" s="46">
        <v>1.5</v>
      </c>
      <c r="D168" s="45" t="s">
        <v>276</v>
      </c>
    </row>
    <row r="169" spans="1:4" hidden="1" x14ac:dyDescent="0.25">
      <c r="A169" s="45" t="s">
        <v>279</v>
      </c>
      <c r="B169" s="45" t="s">
        <v>232</v>
      </c>
      <c r="C169" s="46">
        <v>1.5</v>
      </c>
      <c r="D169" s="45" t="s">
        <v>277</v>
      </c>
    </row>
    <row r="170" spans="1:4" hidden="1" x14ac:dyDescent="0.25">
      <c r="A170" s="45" t="s">
        <v>191</v>
      </c>
      <c r="B170" s="45" t="s">
        <v>232</v>
      </c>
      <c r="C170" s="46">
        <v>1.5</v>
      </c>
      <c r="D170" s="45" t="s">
        <v>277</v>
      </c>
    </row>
    <row r="171" spans="1:4" hidden="1" x14ac:dyDescent="0.25">
      <c r="A171" s="45" t="s">
        <v>147</v>
      </c>
      <c r="B171" s="52" t="s">
        <v>246</v>
      </c>
      <c r="C171" s="46">
        <v>1.5</v>
      </c>
      <c r="D171" s="45" t="s">
        <v>276</v>
      </c>
    </row>
    <row r="172" spans="1:4" hidden="1" x14ac:dyDescent="0.25">
      <c r="A172" s="45" t="s">
        <v>279</v>
      </c>
      <c r="B172" s="52" t="s">
        <v>246</v>
      </c>
      <c r="C172" s="46">
        <v>1.5</v>
      </c>
      <c r="D172" s="45" t="s">
        <v>277</v>
      </c>
    </row>
    <row r="173" spans="1:4" x14ac:dyDescent="0.25">
      <c r="A173" s="45" t="s">
        <v>147</v>
      </c>
      <c r="B173" s="52" t="s">
        <v>245</v>
      </c>
      <c r="C173" s="46">
        <v>1.5</v>
      </c>
      <c r="D173" s="45" t="s">
        <v>276</v>
      </c>
    </row>
    <row r="174" spans="1:4" hidden="1" x14ac:dyDescent="0.25">
      <c r="A174" s="45" t="s">
        <v>279</v>
      </c>
      <c r="B174" s="45" t="s">
        <v>237</v>
      </c>
      <c r="C174" s="46">
        <v>1.5</v>
      </c>
      <c r="D174" s="45" t="s">
        <v>277</v>
      </c>
    </row>
    <row r="175" spans="1:4" hidden="1" x14ac:dyDescent="0.25">
      <c r="A175" s="45" t="s">
        <v>279</v>
      </c>
      <c r="B175" s="45" t="s">
        <v>238</v>
      </c>
      <c r="C175" s="46">
        <v>1.5</v>
      </c>
      <c r="D175" s="45" t="s">
        <v>277</v>
      </c>
    </row>
    <row r="176" spans="1:4" hidden="1" x14ac:dyDescent="0.25">
      <c r="A176" s="45" t="s">
        <v>279</v>
      </c>
      <c r="B176" s="45" t="s">
        <v>248</v>
      </c>
      <c r="C176" s="46">
        <v>1.5</v>
      </c>
      <c r="D176" s="45" t="s">
        <v>277</v>
      </c>
    </row>
    <row r="177" spans="1:4" hidden="1" x14ac:dyDescent="0.25">
      <c r="A177" s="45" t="s">
        <v>41</v>
      </c>
      <c r="B177" s="45" t="s">
        <v>1398</v>
      </c>
      <c r="C177" s="46">
        <v>1.5</v>
      </c>
      <c r="D177" s="45" t="s">
        <v>285</v>
      </c>
    </row>
    <row r="178" spans="1:4" hidden="1" x14ac:dyDescent="0.25">
      <c r="A178" s="45" t="s">
        <v>131</v>
      </c>
      <c r="B178" s="45" t="s">
        <v>337</v>
      </c>
      <c r="C178" s="46">
        <v>1.5</v>
      </c>
      <c r="D178" s="45" t="s">
        <v>277</v>
      </c>
    </row>
    <row r="179" spans="1:4" hidden="1" x14ac:dyDescent="0.25">
      <c r="A179" s="45" t="s">
        <v>14</v>
      </c>
      <c r="B179" s="45" t="s">
        <v>226</v>
      </c>
      <c r="C179" s="46">
        <v>1.5</v>
      </c>
      <c r="D179" s="45" t="s">
        <v>276</v>
      </c>
    </row>
    <row r="180" spans="1:4" hidden="1" x14ac:dyDescent="0.25">
      <c r="A180" s="45" t="s">
        <v>279</v>
      </c>
      <c r="B180" s="45" t="s">
        <v>1399</v>
      </c>
      <c r="C180" s="46">
        <v>1.5</v>
      </c>
      <c r="D180" s="45" t="s">
        <v>277</v>
      </c>
    </row>
    <row r="181" spans="1:4" hidden="1" x14ac:dyDescent="0.25">
      <c r="A181" s="45" t="s">
        <v>131</v>
      </c>
      <c r="B181" s="45" t="s">
        <v>238</v>
      </c>
      <c r="C181" s="46">
        <v>1.4999999999999998</v>
      </c>
      <c r="D181" s="45" t="s">
        <v>277</v>
      </c>
    </row>
    <row r="182" spans="1:4" hidden="1" x14ac:dyDescent="0.25">
      <c r="A182" s="45" t="s">
        <v>10</v>
      </c>
      <c r="B182" s="45" t="s">
        <v>240</v>
      </c>
      <c r="C182" s="46">
        <v>1.4958805970149254</v>
      </c>
      <c r="D182" s="45" t="s">
        <v>276</v>
      </c>
    </row>
    <row r="183" spans="1:4" hidden="1" x14ac:dyDescent="0.25">
      <c r="A183" s="45" t="s">
        <v>192</v>
      </c>
      <c r="B183" s="45" t="s">
        <v>319</v>
      </c>
      <c r="C183" s="46">
        <v>1.4916</v>
      </c>
      <c r="D183" s="45" t="s">
        <v>276</v>
      </c>
    </row>
    <row r="184" spans="1:4" hidden="1" x14ac:dyDescent="0.25">
      <c r="A184" s="45" t="s">
        <v>192</v>
      </c>
      <c r="B184" s="45" t="s">
        <v>1399</v>
      </c>
      <c r="C184" s="46">
        <v>1.4916</v>
      </c>
      <c r="D184" s="45" t="s">
        <v>276</v>
      </c>
    </row>
    <row r="185" spans="1:4" x14ac:dyDescent="0.25">
      <c r="A185" s="45" t="s">
        <v>192</v>
      </c>
      <c r="B185" s="45" t="s">
        <v>235</v>
      </c>
      <c r="C185" s="46">
        <v>1.4915999999999998</v>
      </c>
      <c r="D185" s="45" t="s">
        <v>276</v>
      </c>
    </row>
    <row r="186" spans="1:4" hidden="1" x14ac:dyDescent="0.25">
      <c r="A186" s="45" t="s">
        <v>15</v>
      </c>
      <c r="B186" s="45" t="s">
        <v>275</v>
      </c>
      <c r="C186" s="46">
        <v>1.4904761904761903</v>
      </c>
      <c r="D186" s="45" t="s">
        <v>276</v>
      </c>
    </row>
    <row r="187" spans="1:4" hidden="1" x14ac:dyDescent="0.25">
      <c r="A187" s="45" t="s">
        <v>106</v>
      </c>
      <c r="B187" s="45" t="s">
        <v>319</v>
      </c>
      <c r="C187" s="46">
        <v>1.4681305637982196</v>
      </c>
      <c r="D187" s="45" t="s">
        <v>276</v>
      </c>
    </row>
    <row r="188" spans="1:4" hidden="1" x14ac:dyDescent="0.25">
      <c r="A188" s="45" t="s">
        <v>20</v>
      </c>
      <c r="B188" s="45" t="s">
        <v>306</v>
      </c>
      <c r="C188" s="46">
        <v>1.4578796561604583</v>
      </c>
      <c r="D188" s="45" t="s">
        <v>276</v>
      </c>
    </row>
    <row r="189" spans="1:4" hidden="1" x14ac:dyDescent="0.25">
      <c r="A189" s="45" t="s">
        <v>138</v>
      </c>
      <c r="B189" s="45" t="s">
        <v>275</v>
      </c>
      <c r="C189" s="46">
        <v>1.44</v>
      </c>
      <c r="D189" s="45" t="s">
        <v>276</v>
      </c>
    </row>
    <row r="190" spans="1:4" hidden="1" x14ac:dyDescent="0.25">
      <c r="A190" s="45" t="s">
        <v>74</v>
      </c>
      <c r="B190" s="45" t="s">
        <v>248</v>
      </c>
      <c r="C190" s="46">
        <v>1.44</v>
      </c>
      <c r="D190" s="45" t="s">
        <v>291</v>
      </c>
    </row>
    <row r="191" spans="1:4" hidden="1" x14ac:dyDescent="0.25">
      <c r="A191" s="45" t="s">
        <v>321</v>
      </c>
      <c r="B191" s="45" t="s">
        <v>226</v>
      </c>
      <c r="C191" s="46">
        <v>1.44</v>
      </c>
      <c r="D191" s="45" t="s">
        <v>276</v>
      </c>
    </row>
    <row r="192" spans="1:4" hidden="1" x14ac:dyDescent="0.25">
      <c r="A192" s="45" t="s">
        <v>41</v>
      </c>
      <c r="B192" s="45" t="s">
        <v>236</v>
      </c>
      <c r="C192" s="46">
        <v>1.4157349706744871</v>
      </c>
      <c r="D192" s="45" t="s">
        <v>285</v>
      </c>
    </row>
    <row r="193" spans="1:4" hidden="1" x14ac:dyDescent="0.25">
      <c r="A193" s="45" t="s">
        <v>138</v>
      </c>
      <c r="B193" s="45" t="s">
        <v>231</v>
      </c>
      <c r="C193" s="46">
        <v>1.4074684772065955</v>
      </c>
      <c r="D193" s="45" t="s">
        <v>276</v>
      </c>
    </row>
    <row r="194" spans="1:4" hidden="1" x14ac:dyDescent="0.25">
      <c r="A194" s="45" t="s">
        <v>8</v>
      </c>
      <c r="B194" s="45" t="s">
        <v>227</v>
      </c>
      <c r="C194" s="46">
        <v>1.3973255006191672</v>
      </c>
      <c r="D194" s="45" t="s">
        <v>276</v>
      </c>
    </row>
    <row r="195" spans="1:4" x14ac:dyDescent="0.25">
      <c r="A195" s="45" t="s">
        <v>123</v>
      </c>
      <c r="B195" s="52" t="s">
        <v>245</v>
      </c>
      <c r="C195" s="46">
        <v>1.3812519759721782</v>
      </c>
      <c r="D195" s="45" t="s">
        <v>285</v>
      </c>
    </row>
    <row r="196" spans="1:4" hidden="1" x14ac:dyDescent="0.25">
      <c r="A196" s="45" t="s">
        <v>123</v>
      </c>
      <c r="B196" s="45" t="s">
        <v>341</v>
      </c>
      <c r="C196" s="46">
        <v>1.3616682781049485</v>
      </c>
      <c r="D196" s="45" t="s">
        <v>285</v>
      </c>
    </row>
    <row r="197" spans="1:4" hidden="1" x14ac:dyDescent="0.25">
      <c r="A197" s="45" t="s">
        <v>312</v>
      </c>
      <c r="B197" s="45" t="s">
        <v>232</v>
      </c>
      <c r="C197" s="46">
        <v>1.35</v>
      </c>
      <c r="D197" s="45" t="s">
        <v>285</v>
      </c>
    </row>
    <row r="198" spans="1:4" hidden="1" x14ac:dyDescent="0.25">
      <c r="A198" s="45" t="s">
        <v>179</v>
      </c>
      <c r="B198" s="45" t="s">
        <v>226</v>
      </c>
      <c r="C198" s="46">
        <v>1.3375543701272059</v>
      </c>
      <c r="D198" s="45" t="s">
        <v>276</v>
      </c>
    </row>
    <row r="199" spans="1:4" hidden="1" x14ac:dyDescent="0.25">
      <c r="A199" s="45" t="s">
        <v>124</v>
      </c>
      <c r="B199" s="45" t="s">
        <v>341</v>
      </c>
      <c r="C199" s="46">
        <v>1.3050000000000002</v>
      </c>
      <c r="D199" s="45" t="s">
        <v>285</v>
      </c>
    </row>
    <row r="200" spans="1:4" hidden="1" x14ac:dyDescent="0.25">
      <c r="A200" s="45" t="s">
        <v>124</v>
      </c>
      <c r="B200" s="45" t="s">
        <v>239</v>
      </c>
      <c r="C200" s="46">
        <v>1.3049999999999999</v>
      </c>
      <c r="D200" s="45" t="s">
        <v>285</v>
      </c>
    </row>
    <row r="201" spans="1:4" hidden="1" x14ac:dyDescent="0.25">
      <c r="A201" s="45" t="s">
        <v>38</v>
      </c>
      <c r="B201" s="45" t="s">
        <v>275</v>
      </c>
      <c r="C201" s="46">
        <v>1.3</v>
      </c>
      <c r="D201" s="45" t="s">
        <v>276</v>
      </c>
    </row>
    <row r="202" spans="1:4" hidden="1" x14ac:dyDescent="0.25">
      <c r="A202" s="45" t="s">
        <v>148</v>
      </c>
      <c r="B202" s="45" t="s">
        <v>275</v>
      </c>
      <c r="C202" s="46">
        <v>1.2803608605135319</v>
      </c>
      <c r="D202" s="45" t="s">
        <v>277</v>
      </c>
    </row>
    <row r="203" spans="1:4" hidden="1" x14ac:dyDescent="0.25">
      <c r="A203" s="45" t="s">
        <v>123</v>
      </c>
      <c r="B203" s="52" t="s">
        <v>246</v>
      </c>
      <c r="C203" s="46">
        <v>1.2763532763532763</v>
      </c>
      <c r="D203" s="45" t="s">
        <v>285</v>
      </c>
    </row>
    <row r="204" spans="1:4" hidden="1" x14ac:dyDescent="0.25">
      <c r="A204" s="45" t="s">
        <v>100</v>
      </c>
      <c r="B204" s="45" t="s">
        <v>319</v>
      </c>
      <c r="C204" s="46">
        <v>1.2633962264150942</v>
      </c>
      <c r="D204" s="45" t="s">
        <v>276</v>
      </c>
    </row>
    <row r="205" spans="1:4" hidden="1" x14ac:dyDescent="0.25">
      <c r="A205" s="45" t="s">
        <v>191</v>
      </c>
      <c r="B205" s="45" t="s">
        <v>236</v>
      </c>
      <c r="C205" s="46">
        <v>1.2532637075718016</v>
      </c>
      <c r="D205" s="45" t="s">
        <v>277</v>
      </c>
    </row>
    <row r="206" spans="1:4" hidden="1" x14ac:dyDescent="0.25">
      <c r="A206" s="45" t="s">
        <v>159</v>
      </c>
      <c r="B206" s="45" t="s">
        <v>275</v>
      </c>
      <c r="C206" s="46">
        <v>1.25</v>
      </c>
      <c r="D206" s="45" t="s">
        <v>285</v>
      </c>
    </row>
    <row r="207" spans="1:4" hidden="1" x14ac:dyDescent="0.25">
      <c r="A207" s="45" t="s">
        <v>45</v>
      </c>
      <c r="B207" s="45" t="s">
        <v>275</v>
      </c>
      <c r="C207" s="46">
        <v>1.25</v>
      </c>
      <c r="D207" s="45" t="s">
        <v>276</v>
      </c>
    </row>
    <row r="208" spans="1:4" hidden="1" x14ac:dyDescent="0.25">
      <c r="A208" s="45" t="s">
        <v>154</v>
      </c>
      <c r="B208" s="45" t="s">
        <v>233</v>
      </c>
      <c r="C208" s="46">
        <v>1.25</v>
      </c>
      <c r="D208" s="45" t="s">
        <v>276</v>
      </c>
    </row>
    <row r="209" spans="1:4" hidden="1" x14ac:dyDescent="0.25">
      <c r="A209" s="45" t="s">
        <v>178</v>
      </c>
      <c r="B209" s="45" t="s">
        <v>238</v>
      </c>
      <c r="C209" s="46">
        <v>1.25</v>
      </c>
      <c r="D209" s="45" t="s">
        <v>276</v>
      </c>
    </row>
    <row r="210" spans="1:4" hidden="1" x14ac:dyDescent="0.25">
      <c r="A210" s="45" t="s">
        <v>120</v>
      </c>
      <c r="B210" s="45" t="s">
        <v>236</v>
      </c>
      <c r="C210" s="46">
        <v>1.25</v>
      </c>
      <c r="D210" s="45" t="s">
        <v>276</v>
      </c>
    </row>
    <row r="211" spans="1:4" hidden="1" x14ac:dyDescent="0.25">
      <c r="A211" s="45" t="s">
        <v>120</v>
      </c>
      <c r="B211" s="45" t="s">
        <v>1398</v>
      </c>
      <c r="C211" s="46">
        <v>1.25</v>
      </c>
      <c r="D211" s="45" t="s">
        <v>276</v>
      </c>
    </row>
    <row r="212" spans="1:4" hidden="1" x14ac:dyDescent="0.25">
      <c r="A212" s="45" t="s">
        <v>154</v>
      </c>
      <c r="B212" s="45" t="s">
        <v>240</v>
      </c>
      <c r="C212" s="46">
        <v>1.25</v>
      </c>
      <c r="D212" s="45" t="s">
        <v>276</v>
      </c>
    </row>
    <row r="213" spans="1:4" hidden="1" x14ac:dyDescent="0.25">
      <c r="A213" s="45" t="s">
        <v>77</v>
      </c>
      <c r="B213" s="45" t="s">
        <v>341</v>
      </c>
      <c r="C213" s="46">
        <v>1.25</v>
      </c>
      <c r="D213" s="45" t="s">
        <v>285</v>
      </c>
    </row>
    <row r="214" spans="1:4" hidden="1" x14ac:dyDescent="0.25">
      <c r="A214" s="45" t="s">
        <v>154</v>
      </c>
      <c r="B214" s="45" t="s">
        <v>231</v>
      </c>
      <c r="C214" s="46">
        <v>1.2499999999999998</v>
      </c>
      <c r="D214" s="45" t="s">
        <v>276</v>
      </c>
    </row>
    <row r="215" spans="1:4" hidden="1" x14ac:dyDescent="0.25">
      <c r="A215" s="45" t="s">
        <v>179</v>
      </c>
      <c r="B215" s="45" t="s">
        <v>236</v>
      </c>
      <c r="C215" s="46">
        <v>1.248</v>
      </c>
      <c r="D215" s="45" t="s">
        <v>276</v>
      </c>
    </row>
    <row r="216" spans="1:4" hidden="1" x14ac:dyDescent="0.25">
      <c r="A216" s="45" t="s">
        <v>138</v>
      </c>
      <c r="B216" s="45" t="s">
        <v>240</v>
      </c>
      <c r="C216" s="46">
        <v>1.248</v>
      </c>
      <c r="D216" s="45" t="s">
        <v>276</v>
      </c>
    </row>
    <row r="217" spans="1:4" hidden="1" x14ac:dyDescent="0.25">
      <c r="A217" s="45" t="s">
        <v>148</v>
      </c>
      <c r="B217" s="45" t="s">
        <v>237</v>
      </c>
      <c r="C217" s="46">
        <v>1.24</v>
      </c>
      <c r="D217" s="45" t="s">
        <v>277</v>
      </c>
    </row>
    <row r="218" spans="1:4" hidden="1" x14ac:dyDescent="0.25">
      <c r="A218" s="45" t="s">
        <v>148</v>
      </c>
      <c r="B218" s="45" t="s">
        <v>337</v>
      </c>
      <c r="C218" s="46">
        <v>1.24</v>
      </c>
      <c r="D218" s="45" t="s">
        <v>277</v>
      </c>
    </row>
    <row r="219" spans="1:4" hidden="1" x14ac:dyDescent="0.25">
      <c r="A219" s="45" t="s">
        <v>148</v>
      </c>
      <c r="B219" s="45" t="s">
        <v>248</v>
      </c>
      <c r="C219" s="46">
        <v>1.2399999999999998</v>
      </c>
      <c r="D219" s="45" t="s">
        <v>277</v>
      </c>
    </row>
    <row r="220" spans="1:4" hidden="1" x14ac:dyDescent="0.25">
      <c r="A220" s="45" t="s">
        <v>148</v>
      </c>
      <c r="B220" s="45" t="s">
        <v>236</v>
      </c>
      <c r="C220" s="46">
        <v>1.2304123711340207</v>
      </c>
      <c r="D220" s="45" t="s">
        <v>277</v>
      </c>
    </row>
    <row r="221" spans="1:4" hidden="1" x14ac:dyDescent="0.25">
      <c r="A221" s="45" t="s">
        <v>94</v>
      </c>
      <c r="B221" s="52" t="s">
        <v>246</v>
      </c>
      <c r="C221" s="46">
        <v>1.2133333333333334</v>
      </c>
      <c r="D221" s="45" t="s">
        <v>285</v>
      </c>
    </row>
    <row r="222" spans="1:4" hidden="1" x14ac:dyDescent="0.25">
      <c r="A222" s="45" t="s">
        <v>8</v>
      </c>
      <c r="B222" s="45" t="s">
        <v>236</v>
      </c>
      <c r="C222" s="46">
        <v>1.2</v>
      </c>
      <c r="D222" s="45" t="s">
        <v>276</v>
      </c>
    </row>
    <row r="223" spans="1:4" hidden="1" x14ac:dyDescent="0.25">
      <c r="A223" s="45" t="s">
        <v>109</v>
      </c>
      <c r="B223" s="45" t="s">
        <v>226</v>
      </c>
      <c r="C223" s="46">
        <v>1.2</v>
      </c>
      <c r="D223" s="45" t="s">
        <v>276</v>
      </c>
    </row>
    <row r="224" spans="1:4" hidden="1" x14ac:dyDescent="0.25">
      <c r="A224" s="45" t="s">
        <v>320</v>
      </c>
      <c r="B224" s="45" t="s">
        <v>330</v>
      </c>
      <c r="C224" s="46">
        <v>1.1999999999999997</v>
      </c>
      <c r="D224" s="45" t="s">
        <v>276</v>
      </c>
    </row>
    <row r="225" spans="1:4" hidden="1" x14ac:dyDescent="0.25">
      <c r="A225" s="45" t="s">
        <v>70</v>
      </c>
      <c r="B225" s="45" t="s">
        <v>227</v>
      </c>
      <c r="C225" s="46">
        <v>1.1874999999999998</v>
      </c>
      <c r="D225" s="45" t="s">
        <v>277</v>
      </c>
    </row>
    <row r="226" spans="1:4" hidden="1" x14ac:dyDescent="0.25">
      <c r="A226" s="45" t="s">
        <v>124</v>
      </c>
      <c r="B226" s="45" t="s">
        <v>236</v>
      </c>
      <c r="C226" s="46">
        <v>1.1745000000000001</v>
      </c>
      <c r="D226" s="45" t="s">
        <v>285</v>
      </c>
    </row>
    <row r="227" spans="1:4" hidden="1" x14ac:dyDescent="0.25">
      <c r="A227" s="45" t="s">
        <v>41</v>
      </c>
      <c r="B227" s="45" t="s">
        <v>239</v>
      </c>
      <c r="C227" s="46">
        <v>1.1719148936170209</v>
      </c>
      <c r="D227" s="45" t="s">
        <v>285</v>
      </c>
    </row>
    <row r="228" spans="1:4" hidden="1" x14ac:dyDescent="0.25">
      <c r="A228" s="45" t="s">
        <v>178</v>
      </c>
      <c r="B228" s="52" t="s">
        <v>246</v>
      </c>
      <c r="C228" s="46">
        <v>1.1632653061224489</v>
      </c>
      <c r="D228" s="45" t="s">
        <v>276</v>
      </c>
    </row>
    <row r="229" spans="1:4" hidden="1" x14ac:dyDescent="0.25">
      <c r="A229" s="45" t="s">
        <v>192</v>
      </c>
      <c r="B229" s="45" t="s">
        <v>275</v>
      </c>
      <c r="C229" s="46">
        <v>1.1608999999999998</v>
      </c>
      <c r="D229" s="45" t="s">
        <v>276</v>
      </c>
    </row>
    <row r="230" spans="1:4" hidden="1" x14ac:dyDescent="0.25">
      <c r="A230" s="45" t="s">
        <v>157</v>
      </c>
      <c r="B230" s="45" t="s">
        <v>341</v>
      </c>
      <c r="C230" s="46">
        <v>1.1580000000000001</v>
      </c>
      <c r="D230" s="45" t="s">
        <v>285</v>
      </c>
    </row>
    <row r="231" spans="1:4" hidden="1" x14ac:dyDescent="0.25">
      <c r="A231" s="45" t="s">
        <v>157</v>
      </c>
      <c r="B231" s="45" t="s">
        <v>236</v>
      </c>
      <c r="C231" s="46">
        <v>1.1579999999999999</v>
      </c>
      <c r="D231" s="45" t="s">
        <v>285</v>
      </c>
    </row>
    <row r="232" spans="1:4" hidden="1" x14ac:dyDescent="0.25">
      <c r="A232" s="45" t="s">
        <v>138</v>
      </c>
      <c r="B232" s="45" t="s">
        <v>306</v>
      </c>
      <c r="C232" s="46">
        <v>1.1493774834437087</v>
      </c>
      <c r="D232" s="45" t="s">
        <v>276</v>
      </c>
    </row>
    <row r="233" spans="1:4" hidden="1" x14ac:dyDescent="0.25">
      <c r="A233" s="45" t="s">
        <v>41</v>
      </c>
      <c r="B233" s="45" t="s">
        <v>341</v>
      </c>
      <c r="C233" s="46">
        <v>1.143059490084986</v>
      </c>
      <c r="D233" s="45" t="s">
        <v>285</v>
      </c>
    </row>
    <row r="234" spans="1:4" x14ac:dyDescent="0.25">
      <c r="A234" s="45" t="s">
        <v>166</v>
      </c>
      <c r="B234" s="52" t="s">
        <v>245</v>
      </c>
      <c r="C234" s="46">
        <v>1.1423645320197042</v>
      </c>
      <c r="D234" s="45" t="s">
        <v>285</v>
      </c>
    </row>
    <row r="235" spans="1:4" hidden="1" x14ac:dyDescent="0.25">
      <c r="A235" s="45" t="s">
        <v>148</v>
      </c>
      <c r="B235" s="45" t="s">
        <v>226</v>
      </c>
      <c r="C235" s="46">
        <v>1.1375</v>
      </c>
      <c r="D235" s="45" t="s">
        <v>277</v>
      </c>
    </row>
    <row r="236" spans="1:4" hidden="1" x14ac:dyDescent="0.25">
      <c r="A236" s="45" t="s">
        <v>6</v>
      </c>
      <c r="B236" s="45" t="s">
        <v>238</v>
      </c>
      <c r="C236" s="46">
        <v>1.125</v>
      </c>
      <c r="D236" s="45" t="s">
        <v>277</v>
      </c>
    </row>
    <row r="237" spans="1:4" hidden="1" x14ac:dyDescent="0.25">
      <c r="A237" s="45" t="s">
        <v>8</v>
      </c>
      <c r="B237" s="45" t="s">
        <v>231</v>
      </c>
      <c r="C237" s="46">
        <v>1.125</v>
      </c>
      <c r="D237" s="45" t="s">
        <v>276</v>
      </c>
    </row>
    <row r="238" spans="1:4" hidden="1" x14ac:dyDescent="0.25">
      <c r="A238" s="45" t="s">
        <v>147</v>
      </c>
      <c r="B238" s="45" t="s">
        <v>337</v>
      </c>
      <c r="C238" s="46">
        <v>1.125</v>
      </c>
      <c r="D238" s="45" t="s">
        <v>276</v>
      </c>
    </row>
    <row r="239" spans="1:4" hidden="1" x14ac:dyDescent="0.25">
      <c r="A239" s="45" t="s">
        <v>157</v>
      </c>
      <c r="B239" s="45" t="s">
        <v>248</v>
      </c>
      <c r="C239" s="46">
        <v>1.1200000000000001</v>
      </c>
      <c r="D239" s="45" t="s">
        <v>285</v>
      </c>
    </row>
    <row r="240" spans="1:4" x14ac:dyDescent="0.25">
      <c r="A240" s="45" t="s">
        <v>178</v>
      </c>
      <c r="B240" s="45" t="s">
        <v>235</v>
      </c>
      <c r="C240" s="46">
        <v>1.1000000000000001</v>
      </c>
      <c r="D240" s="45" t="s">
        <v>276</v>
      </c>
    </row>
    <row r="241" spans="1:4" hidden="1" x14ac:dyDescent="0.25">
      <c r="A241" s="45" t="s">
        <v>179</v>
      </c>
      <c r="B241" s="45" t="s">
        <v>319</v>
      </c>
      <c r="C241" s="46">
        <v>1.0806739726027397</v>
      </c>
      <c r="D241" s="45" t="s">
        <v>276</v>
      </c>
    </row>
    <row r="242" spans="1:4" hidden="1" x14ac:dyDescent="0.25">
      <c r="A242" s="45" t="s">
        <v>41</v>
      </c>
      <c r="B242" s="45" t="s">
        <v>306</v>
      </c>
      <c r="C242" s="46">
        <v>1.08</v>
      </c>
      <c r="D242" s="45" t="s">
        <v>285</v>
      </c>
    </row>
    <row r="243" spans="1:4" hidden="1" x14ac:dyDescent="0.25">
      <c r="A243" s="45" t="s">
        <v>100</v>
      </c>
      <c r="B243" s="45" t="s">
        <v>233</v>
      </c>
      <c r="C243" s="46">
        <v>1.08</v>
      </c>
      <c r="D243" s="45" t="s">
        <v>276</v>
      </c>
    </row>
    <row r="244" spans="1:4" hidden="1" x14ac:dyDescent="0.25">
      <c r="A244" s="45" t="s">
        <v>100</v>
      </c>
      <c r="B244" s="45" t="s">
        <v>237</v>
      </c>
      <c r="C244" s="46">
        <v>1.08</v>
      </c>
      <c r="D244" s="45" t="s">
        <v>276</v>
      </c>
    </row>
    <row r="245" spans="1:4" hidden="1" x14ac:dyDescent="0.25">
      <c r="A245" s="45" t="s">
        <v>100</v>
      </c>
      <c r="B245" s="45" t="s">
        <v>238</v>
      </c>
      <c r="C245" s="46">
        <v>1.08</v>
      </c>
      <c r="D245" s="45" t="s">
        <v>276</v>
      </c>
    </row>
    <row r="246" spans="1:4" hidden="1" x14ac:dyDescent="0.25">
      <c r="A246" s="45" t="s">
        <v>100</v>
      </c>
      <c r="B246" s="45" t="s">
        <v>240</v>
      </c>
      <c r="C246" s="46">
        <v>1.08</v>
      </c>
      <c r="D246" s="45" t="s">
        <v>276</v>
      </c>
    </row>
    <row r="247" spans="1:4" hidden="1" x14ac:dyDescent="0.25">
      <c r="A247" s="45" t="s">
        <v>100</v>
      </c>
      <c r="B247" s="45" t="s">
        <v>341</v>
      </c>
      <c r="C247" s="46">
        <v>1.08</v>
      </c>
      <c r="D247" s="45" t="s">
        <v>276</v>
      </c>
    </row>
    <row r="248" spans="1:4" hidden="1" x14ac:dyDescent="0.25">
      <c r="A248" s="45" t="s">
        <v>100</v>
      </c>
      <c r="B248" s="45" t="s">
        <v>248</v>
      </c>
      <c r="C248" s="46">
        <v>1.0799999999999998</v>
      </c>
      <c r="D248" s="45" t="s">
        <v>276</v>
      </c>
    </row>
    <row r="249" spans="1:4" hidden="1" x14ac:dyDescent="0.25">
      <c r="A249" s="45" t="s">
        <v>100</v>
      </c>
      <c r="B249" s="45" t="s">
        <v>337</v>
      </c>
      <c r="C249" s="46">
        <v>1.0799999999999998</v>
      </c>
      <c r="D249" s="45" t="s">
        <v>276</v>
      </c>
    </row>
    <row r="250" spans="1:4" hidden="1" x14ac:dyDescent="0.25">
      <c r="A250" s="45" t="s">
        <v>100</v>
      </c>
      <c r="B250" s="45" t="s">
        <v>1399</v>
      </c>
      <c r="C250" s="46">
        <v>1.0799999999999998</v>
      </c>
      <c r="D250" s="45" t="s">
        <v>276</v>
      </c>
    </row>
    <row r="251" spans="1:4" hidden="1" x14ac:dyDescent="0.25">
      <c r="A251" s="45" t="s">
        <v>8</v>
      </c>
      <c r="B251" s="45" t="s">
        <v>239</v>
      </c>
      <c r="C251" s="46">
        <v>1.0712470588235294</v>
      </c>
      <c r="D251" s="45" t="s">
        <v>276</v>
      </c>
    </row>
    <row r="252" spans="1:4" hidden="1" x14ac:dyDescent="0.25">
      <c r="A252" s="45" t="s">
        <v>100</v>
      </c>
      <c r="B252" s="45" t="s">
        <v>227</v>
      </c>
      <c r="C252" s="46">
        <v>1.0634363504706734</v>
      </c>
      <c r="D252" s="45" t="s">
        <v>276</v>
      </c>
    </row>
    <row r="253" spans="1:4" x14ac:dyDescent="0.25">
      <c r="A253" s="45" t="s">
        <v>100</v>
      </c>
      <c r="B253" s="45" t="s">
        <v>228</v>
      </c>
      <c r="C253" s="46">
        <v>1.056867469879518</v>
      </c>
      <c r="D253" s="45" t="s">
        <v>276</v>
      </c>
    </row>
    <row r="254" spans="1:4" hidden="1" x14ac:dyDescent="0.25">
      <c r="A254" s="45" t="s">
        <v>100</v>
      </c>
      <c r="B254" s="45" t="s">
        <v>231</v>
      </c>
      <c r="C254" s="46">
        <v>1.0548932536293767</v>
      </c>
      <c r="D254" s="45" t="s">
        <v>276</v>
      </c>
    </row>
    <row r="255" spans="1:4" hidden="1" x14ac:dyDescent="0.25">
      <c r="A255" s="45" t="s">
        <v>100</v>
      </c>
      <c r="B255" s="45" t="s">
        <v>330</v>
      </c>
      <c r="C255" s="46">
        <v>1.0463003663003663</v>
      </c>
      <c r="D255" s="45" t="s">
        <v>276</v>
      </c>
    </row>
    <row r="256" spans="1:4" hidden="1" x14ac:dyDescent="0.25">
      <c r="A256" s="45" t="s">
        <v>100</v>
      </c>
      <c r="B256" s="45" t="s">
        <v>232</v>
      </c>
      <c r="C256" s="46">
        <v>1.0393150684931505</v>
      </c>
      <c r="D256" s="45" t="s">
        <v>276</v>
      </c>
    </row>
    <row r="257" spans="1:4" hidden="1" x14ac:dyDescent="0.25">
      <c r="A257" s="45" t="s">
        <v>100</v>
      </c>
      <c r="B257" s="45" t="s">
        <v>239</v>
      </c>
      <c r="C257" s="46">
        <v>1.02</v>
      </c>
      <c r="D257" s="45" t="s">
        <v>276</v>
      </c>
    </row>
    <row r="258" spans="1:4" hidden="1" x14ac:dyDescent="0.25">
      <c r="A258" s="45" t="s">
        <v>100</v>
      </c>
      <c r="B258" s="45" t="s">
        <v>226</v>
      </c>
      <c r="C258" s="46">
        <v>1.02</v>
      </c>
      <c r="D258" s="45" t="s">
        <v>291</v>
      </c>
    </row>
    <row r="259" spans="1:4" hidden="1" x14ac:dyDescent="0.25">
      <c r="A259" s="45" t="s">
        <v>41</v>
      </c>
      <c r="B259" s="45" t="s">
        <v>1397</v>
      </c>
      <c r="C259" s="46">
        <v>1.0157980456026057</v>
      </c>
      <c r="D259" s="45" t="s">
        <v>285</v>
      </c>
    </row>
    <row r="260" spans="1:4" hidden="1" x14ac:dyDescent="0.25">
      <c r="A260" s="45" t="s">
        <v>130</v>
      </c>
      <c r="B260" s="45" t="s">
        <v>1399</v>
      </c>
      <c r="C260" s="46">
        <v>1.008</v>
      </c>
      <c r="D260" s="45" t="s">
        <v>285</v>
      </c>
    </row>
    <row r="261" spans="1:4" hidden="1" x14ac:dyDescent="0.25">
      <c r="A261" s="45" t="s">
        <v>33</v>
      </c>
      <c r="B261" s="45" t="s">
        <v>275</v>
      </c>
      <c r="C261" s="46">
        <v>1.0000000000000002</v>
      </c>
      <c r="D261" s="45" t="s">
        <v>277</v>
      </c>
    </row>
    <row r="262" spans="1:4" hidden="1" x14ac:dyDescent="0.25">
      <c r="A262" s="45" t="s">
        <v>154</v>
      </c>
      <c r="B262" s="45" t="s">
        <v>275</v>
      </c>
      <c r="C262" s="46">
        <v>1</v>
      </c>
      <c r="D262" s="45" t="s">
        <v>276</v>
      </c>
    </row>
    <row r="263" spans="1:4" hidden="1" x14ac:dyDescent="0.25">
      <c r="A263" s="45" t="s">
        <v>85</v>
      </c>
      <c r="B263" s="45" t="s">
        <v>275</v>
      </c>
      <c r="C263" s="46">
        <v>1</v>
      </c>
      <c r="D263" s="45" t="s">
        <v>277</v>
      </c>
    </row>
    <row r="264" spans="1:4" x14ac:dyDescent="0.25">
      <c r="A264" s="45" t="s">
        <v>31</v>
      </c>
      <c r="B264" s="45" t="s">
        <v>235</v>
      </c>
      <c r="C264" s="46">
        <v>1</v>
      </c>
      <c r="D264" s="45" t="s">
        <v>277</v>
      </c>
    </row>
    <row r="265" spans="1:4" x14ac:dyDescent="0.25">
      <c r="A265" s="45" t="s">
        <v>85</v>
      </c>
      <c r="B265" s="45" t="s">
        <v>235</v>
      </c>
      <c r="C265" s="46">
        <v>1</v>
      </c>
      <c r="D265" s="45" t="s">
        <v>277</v>
      </c>
    </row>
    <row r="266" spans="1:4" hidden="1" x14ac:dyDescent="0.25">
      <c r="A266" s="45" t="s">
        <v>19</v>
      </c>
      <c r="B266" s="45" t="s">
        <v>232</v>
      </c>
      <c r="C266" s="46">
        <v>1</v>
      </c>
      <c r="D266" s="45" t="s">
        <v>285</v>
      </c>
    </row>
    <row r="267" spans="1:4" x14ac:dyDescent="0.25">
      <c r="A267" s="45" t="s">
        <v>178</v>
      </c>
      <c r="B267" s="52" t="s">
        <v>245</v>
      </c>
      <c r="C267" s="46">
        <v>1</v>
      </c>
      <c r="D267" s="45" t="s">
        <v>276</v>
      </c>
    </row>
    <row r="268" spans="1:4" hidden="1" x14ac:dyDescent="0.25">
      <c r="A268" s="45" t="s">
        <v>33</v>
      </c>
      <c r="B268" s="45" t="s">
        <v>239</v>
      </c>
      <c r="C268" s="46">
        <v>1</v>
      </c>
      <c r="D268" s="45" t="s">
        <v>277</v>
      </c>
    </row>
    <row r="269" spans="1:4" hidden="1" x14ac:dyDescent="0.25">
      <c r="A269" s="45" t="s">
        <v>33</v>
      </c>
      <c r="B269" s="45" t="s">
        <v>227</v>
      </c>
      <c r="C269" s="46">
        <v>1</v>
      </c>
      <c r="D269" s="45" t="s">
        <v>277</v>
      </c>
    </row>
    <row r="270" spans="1:4" hidden="1" x14ac:dyDescent="0.25">
      <c r="A270" s="45" t="s">
        <v>15</v>
      </c>
      <c r="B270" s="45" t="s">
        <v>332</v>
      </c>
      <c r="C270" s="46">
        <v>1</v>
      </c>
      <c r="D270" s="45" t="s">
        <v>276</v>
      </c>
    </row>
    <row r="271" spans="1:4" hidden="1" x14ac:dyDescent="0.25">
      <c r="A271" s="45" t="s">
        <v>31</v>
      </c>
      <c r="B271" s="45" t="s">
        <v>238</v>
      </c>
      <c r="C271" s="46">
        <v>1</v>
      </c>
      <c r="D271" s="45" t="s">
        <v>277</v>
      </c>
    </row>
    <row r="272" spans="1:4" hidden="1" x14ac:dyDescent="0.25">
      <c r="A272" s="45" t="s">
        <v>85</v>
      </c>
      <c r="B272" s="45" t="s">
        <v>238</v>
      </c>
      <c r="C272" s="46">
        <v>1</v>
      </c>
      <c r="D272" s="45" t="s">
        <v>277</v>
      </c>
    </row>
    <row r="273" spans="1:4" hidden="1" x14ac:dyDescent="0.25">
      <c r="A273" s="45" t="s">
        <v>33</v>
      </c>
      <c r="B273" s="45" t="s">
        <v>236</v>
      </c>
      <c r="C273" s="46">
        <v>1</v>
      </c>
      <c r="D273" s="45" t="s">
        <v>277</v>
      </c>
    </row>
    <row r="274" spans="1:4" hidden="1" x14ac:dyDescent="0.25">
      <c r="A274" s="45" t="s">
        <v>31</v>
      </c>
      <c r="B274" s="45" t="s">
        <v>337</v>
      </c>
      <c r="C274" s="46">
        <v>1</v>
      </c>
      <c r="D274" s="45" t="s">
        <v>277</v>
      </c>
    </row>
    <row r="275" spans="1:4" hidden="1" x14ac:dyDescent="0.25">
      <c r="A275" s="45" t="s">
        <v>132</v>
      </c>
      <c r="B275" s="45" t="s">
        <v>226</v>
      </c>
      <c r="C275" s="46">
        <v>1</v>
      </c>
      <c r="D275" s="45" t="s">
        <v>276</v>
      </c>
    </row>
    <row r="276" spans="1:4" hidden="1" x14ac:dyDescent="0.25">
      <c r="A276" s="45" t="s">
        <v>33</v>
      </c>
      <c r="B276" s="45" t="s">
        <v>226</v>
      </c>
      <c r="C276" s="46">
        <v>1</v>
      </c>
      <c r="D276" s="45" t="s">
        <v>277</v>
      </c>
    </row>
    <row r="277" spans="1:4" hidden="1" x14ac:dyDescent="0.25">
      <c r="A277" s="45" t="s">
        <v>33</v>
      </c>
      <c r="B277" s="45" t="s">
        <v>240</v>
      </c>
      <c r="C277" s="46">
        <v>1</v>
      </c>
      <c r="D277" s="45" t="s">
        <v>277</v>
      </c>
    </row>
    <row r="278" spans="1:4" hidden="1" x14ac:dyDescent="0.25">
      <c r="A278" s="45" t="s">
        <v>19</v>
      </c>
      <c r="B278" s="45" t="s">
        <v>341</v>
      </c>
      <c r="C278" s="46">
        <v>1</v>
      </c>
      <c r="D278" s="45" t="s">
        <v>285</v>
      </c>
    </row>
    <row r="279" spans="1:4" hidden="1" x14ac:dyDescent="0.25">
      <c r="A279" s="45" t="s">
        <v>33</v>
      </c>
      <c r="B279" s="45" t="s">
        <v>1397</v>
      </c>
      <c r="C279" s="46">
        <v>1</v>
      </c>
      <c r="D279" s="45" t="s">
        <v>277</v>
      </c>
    </row>
    <row r="280" spans="1:4" x14ac:dyDescent="0.25">
      <c r="A280" s="45" t="s">
        <v>33</v>
      </c>
      <c r="B280" s="45" t="s">
        <v>228</v>
      </c>
      <c r="C280" s="46">
        <v>1</v>
      </c>
      <c r="D280" s="45" t="s">
        <v>277</v>
      </c>
    </row>
    <row r="281" spans="1:4" hidden="1" x14ac:dyDescent="0.25">
      <c r="A281" s="45" t="s">
        <v>148</v>
      </c>
      <c r="B281" s="45" t="s">
        <v>341</v>
      </c>
      <c r="C281" s="46">
        <v>0.99568702290076316</v>
      </c>
      <c r="D281" s="45" t="s">
        <v>277</v>
      </c>
    </row>
    <row r="282" spans="1:4" hidden="1" x14ac:dyDescent="0.25">
      <c r="A282" s="45" t="s">
        <v>68</v>
      </c>
      <c r="B282" s="45" t="s">
        <v>226</v>
      </c>
      <c r="C282" s="46">
        <v>0.99562043795620447</v>
      </c>
      <c r="D282" s="45" t="s">
        <v>276</v>
      </c>
    </row>
    <row r="283" spans="1:4" hidden="1" x14ac:dyDescent="0.25">
      <c r="A283" s="45" t="s">
        <v>192</v>
      </c>
      <c r="B283" s="45" t="s">
        <v>232</v>
      </c>
      <c r="C283" s="46">
        <v>0.99439999999999995</v>
      </c>
      <c r="D283" s="45" t="s">
        <v>276</v>
      </c>
    </row>
    <row r="284" spans="1:4" hidden="1" x14ac:dyDescent="0.25">
      <c r="A284" s="45" t="s">
        <v>131</v>
      </c>
      <c r="B284" s="52" t="s">
        <v>246</v>
      </c>
      <c r="C284" s="46">
        <v>0.99365079365079367</v>
      </c>
      <c r="D284" s="45" t="s">
        <v>277</v>
      </c>
    </row>
    <row r="285" spans="1:4" hidden="1" x14ac:dyDescent="0.25">
      <c r="A285" s="45" t="s">
        <v>154</v>
      </c>
      <c r="B285" s="45" t="s">
        <v>275</v>
      </c>
      <c r="C285" s="46">
        <v>0.99</v>
      </c>
      <c r="D285" s="45" t="s">
        <v>291</v>
      </c>
    </row>
    <row r="286" spans="1:4" hidden="1" x14ac:dyDescent="0.25">
      <c r="A286" s="45" t="s">
        <v>100</v>
      </c>
      <c r="B286" s="45" t="s">
        <v>333</v>
      </c>
      <c r="C286" s="46">
        <v>0.98999999999999988</v>
      </c>
      <c r="D286" s="45" t="s">
        <v>276</v>
      </c>
    </row>
    <row r="287" spans="1:4" hidden="1" x14ac:dyDescent="0.25">
      <c r="A287" s="45" t="s">
        <v>100</v>
      </c>
      <c r="B287" s="45" t="s">
        <v>226</v>
      </c>
      <c r="C287" s="46">
        <v>0.97199999999999986</v>
      </c>
      <c r="D287" s="45" t="s">
        <v>276</v>
      </c>
    </row>
    <row r="288" spans="1:4" hidden="1" x14ac:dyDescent="0.25">
      <c r="A288" s="45" t="s">
        <v>49</v>
      </c>
      <c r="B288" s="45" t="s">
        <v>236</v>
      </c>
      <c r="C288" s="46">
        <v>0.96</v>
      </c>
      <c r="D288" s="45" t="s">
        <v>285</v>
      </c>
    </row>
    <row r="289" spans="1:4" hidden="1" x14ac:dyDescent="0.25">
      <c r="A289" s="45" t="s">
        <v>179</v>
      </c>
      <c r="B289" s="45" t="s">
        <v>231</v>
      </c>
      <c r="C289" s="46">
        <v>0.96</v>
      </c>
      <c r="D289" s="45" t="s">
        <v>276</v>
      </c>
    </row>
    <row r="290" spans="1:4" x14ac:dyDescent="0.25">
      <c r="A290" s="45" t="s">
        <v>138</v>
      </c>
      <c r="B290" s="45" t="s">
        <v>228</v>
      </c>
      <c r="C290" s="46">
        <v>0.96</v>
      </c>
      <c r="D290" s="45" t="s">
        <v>276</v>
      </c>
    </row>
    <row r="291" spans="1:4" hidden="1" x14ac:dyDescent="0.25">
      <c r="A291" s="45" t="s">
        <v>1</v>
      </c>
      <c r="B291" s="45" t="s">
        <v>333</v>
      </c>
      <c r="C291" s="46">
        <v>0.95999999999999985</v>
      </c>
      <c r="D291" s="45" t="s">
        <v>276</v>
      </c>
    </row>
    <row r="292" spans="1:4" hidden="1" x14ac:dyDescent="0.25">
      <c r="A292" s="45" t="s">
        <v>107</v>
      </c>
      <c r="B292" s="45" t="s">
        <v>232</v>
      </c>
      <c r="C292" s="46">
        <v>0.9375</v>
      </c>
      <c r="D292" s="45" t="s">
        <v>285</v>
      </c>
    </row>
    <row r="293" spans="1:4" x14ac:dyDescent="0.25">
      <c r="A293" s="45" t="s">
        <v>94</v>
      </c>
      <c r="B293" s="52" t="s">
        <v>245</v>
      </c>
      <c r="C293" s="46">
        <v>0.90535714285714297</v>
      </c>
      <c r="D293" s="45" t="s">
        <v>285</v>
      </c>
    </row>
    <row r="294" spans="1:4" x14ac:dyDescent="0.25">
      <c r="A294" s="45" t="s">
        <v>6</v>
      </c>
      <c r="B294" s="45" t="s">
        <v>235</v>
      </c>
      <c r="C294" s="46">
        <v>0.90000000000000013</v>
      </c>
      <c r="D294" s="45" t="s">
        <v>277</v>
      </c>
    </row>
    <row r="295" spans="1:4" hidden="1" x14ac:dyDescent="0.25">
      <c r="A295" s="45" t="s">
        <v>178</v>
      </c>
      <c r="B295" s="45" t="s">
        <v>232</v>
      </c>
      <c r="C295" s="46">
        <v>0.90000000000000013</v>
      </c>
      <c r="D295" s="45" t="s">
        <v>276</v>
      </c>
    </row>
    <row r="296" spans="1:4" hidden="1" x14ac:dyDescent="0.25">
      <c r="A296" s="45" t="s">
        <v>168</v>
      </c>
      <c r="B296" s="45" t="s">
        <v>337</v>
      </c>
      <c r="C296" s="46">
        <v>0.90000000000000013</v>
      </c>
      <c r="D296" s="45" t="s">
        <v>276</v>
      </c>
    </row>
    <row r="297" spans="1:4" hidden="1" x14ac:dyDescent="0.25">
      <c r="A297" s="45" t="s">
        <v>120</v>
      </c>
      <c r="B297" s="45" t="s">
        <v>275</v>
      </c>
      <c r="C297" s="46">
        <v>0.89999999999999991</v>
      </c>
      <c r="D297" s="45" t="s">
        <v>276</v>
      </c>
    </row>
    <row r="298" spans="1:4" hidden="1" x14ac:dyDescent="0.25">
      <c r="A298" s="45" t="s">
        <v>100</v>
      </c>
      <c r="B298" s="45" t="s">
        <v>275</v>
      </c>
      <c r="C298" s="46">
        <v>0.8817653525993403</v>
      </c>
      <c r="D298" s="45" t="s">
        <v>276</v>
      </c>
    </row>
    <row r="299" spans="1:4" x14ac:dyDescent="0.25">
      <c r="A299" s="45" t="s">
        <v>100</v>
      </c>
      <c r="B299" s="52" t="s">
        <v>245</v>
      </c>
      <c r="C299" s="46">
        <v>0.87420412480169218</v>
      </c>
      <c r="D299" s="45" t="s">
        <v>276</v>
      </c>
    </row>
    <row r="300" spans="1:4" hidden="1" x14ac:dyDescent="0.25">
      <c r="A300" s="45" t="s">
        <v>140</v>
      </c>
      <c r="B300" s="45" t="s">
        <v>231</v>
      </c>
      <c r="C300" s="46">
        <v>0.86399999999999999</v>
      </c>
      <c r="D300" s="45" t="s">
        <v>276</v>
      </c>
    </row>
    <row r="301" spans="1:4" hidden="1" x14ac:dyDescent="0.25">
      <c r="A301" s="45" t="s">
        <v>49</v>
      </c>
      <c r="B301" s="45" t="s">
        <v>232</v>
      </c>
      <c r="C301" s="46">
        <v>0.86204081632653073</v>
      </c>
      <c r="D301" s="45" t="s">
        <v>285</v>
      </c>
    </row>
    <row r="302" spans="1:4" hidden="1" x14ac:dyDescent="0.25">
      <c r="A302" s="45" t="s">
        <v>157</v>
      </c>
      <c r="B302" s="52" t="s">
        <v>246</v>
      </c>
      <c r="C302" s="46">
        <v>0.85025806451612895</v>
      </c>
      <c r="D302" s="45" t="s">
        <v>285</v>
      </c>
    </row>
    <row r="303" spans="1:4" hidden="1" x14ac:dyDescent="0.25">
      <c r="A303" s="45" t="s">
        <v>31</v>
      </c>
      <c r="B303" s="45" t="s">
        <v>306</v>
      </c>
      <c r="C303" s="46">
        <v>0.85</v>
      </c>
      <c r="D303" s="45" t="s">
        <v>277</v>
      </c>
    </row>
    <row r="304" spans="1:4" hidden="1" x14ac:dyDescent="0.25">
      <c r="A304" s="45" t="s">
        <v>31</v>
      </c>
      <c r="B304" s="45" t="s">
        <v>233</v>
      </c>
      <c r="C304" s="46">
        <v>0.85</v>
      </c>
      <c r="D304" s="45" t="s">
        <v>277</v>
      </c>
    </row>
    <row r="305" spans="1:4" hidden="1" x14ac:dyDescent="0.25">
      <c r="A305" s="45" t="s">
        <v>31</v>
      </c>
      <c r="B305" s="45" t="s">
        <v>227</v>
      </c>
      <c r="C305" s="46">
        <v>0.85</v>
      </c>
      <c r="D305" s="45" t="s">
        <v>277</v>
      </c>
    </row>
    <row r="306" spans="1:4" hidden="1" x14ac:dyDescent="0.25">
      <c r="A306" s="45" t="s">
        <v>138</v>
      </c>
      <c r="B306" s="45" t="s">
        <v>227</v>
      </c>
      <c r="C306" s="46">
        <v>0.84917046979865785</v>
      </c>
      <c r="D306" s="45" t="s">
        <v>276</v>
      </c>
    </row>
    <row r="307" spans="1:4" x14ac:dyDescent="0.25">
      <c r="A307" s="45" t="s">
        <v>1</v>
      </c>
      <c r="B307" s="45" t="s">
        <v>228</v>
      </c>
      <c r="C307" s="46">
        <v>0.84705882352941175</v>
      </c>
      <c r="D307" s="45" t="s">
        <v>276</v>
      </c>
    </row>
    <row r="308" spans="1:4" x14ac:dyDescent="0.25">
      <c r="A308" s="45" t="s">
        <v>157</v>
      </c>
      <c r="B308" s="52" t="s">
        <v>245</v>
      </c>
      <c r="C308" s="46">
        <v>0.84000000000000008</v>
      </c>
      <c r="D308" s="45" t="s">
        <v>285</v>
      </c>
    </row>
    <row r="309" spans="1:4" hidden="1" x14ac:dyDescent="0.25">
      <c r="A309" s="45" t="s">
        <v>134</v>
      </c>
      <c r="B309" s="45" t="s">
        <v>232</v>
      </c>
      <c r="C309" s="46">
        <v>0.84</v>
      </c>
      <c r="D309" s="45" t="s">
        <v>277</v>
      </c>
    </row>
    <row r="310" spans="1:4" hidden="1" x14ac:dyDescent="0.25">
      <c r="A310" s="45" t="s">
        <v>134</v>
      </c>
      <c r="B310" s="52" t="s">
        <v>246</v>
      </c>
      <c r="C310" s="46">
        <v>0.84</v>
      </c>
      <c r="D310" s="45" t="s">
        <v>277</v>
      </c>
    </row>
    <row r="311" spans="1:4" hidden="1" x14ac:dyDescent="0.25">
      <c r="A311" s="45" t="s">
        <v>134</v>
      </c>
      <c r="B311" s="45" t="s">
        <v>337</v>
      </c>
      <c r="C311" s="46">
        <v>0.84</v>
      </c>
      <c r="D311" s="45" t="s">
        <v>277</v>
      </c>
    </row>
    <row r="312" spans="1:4" hidden="1" x14ac:dyDescent="0.25">
      <c r="A312" s="45" t="s">
        <v>1</v>
      </c>
      <c r="B312" s="45" t="s">
        <v>227</v>
      </c>
      <c r="C312" s="46">
        <v>0.83871657754010698</v>
      </c>
      <c r="D312" s="45" t="s">
        <v>276</v>
      </c>
    </row>
    <row r="313" spans="1:4" hidden="1" x14ac:dyDescent="0.25">
      <c r="A313" s="45" t="s">
        <v>58</v>
      </c>
      <c r="B313" s="45" t="s">
        <v>248</v>
      </c>
      <c r="C313" s="46">
        <v>0.82500000000000007</v>
      </c>
      <c r="D313" s="45" t="s">
        <v>277</v>
      </c>
    </row>
    <row r="314" spans="1:4" hidden="1" x14ac:dyDescent="0.25">
      <c r="A314" s="45" t="s">
        <v>178</v>
      </c>
      <c r="B314" s="45" t="s">
        <v>227</v>
      </c>
      <c r="C314" s="46">
        <v>0.82499999999999996</v>
      </c>
      <c r="D314" s="45" t="s">
        <v>276</v>
      </c>
    </row>
    <row r="315" spans="1:4" x14ac:dyDescent="0.25">
      <c r="A315" s="45" t="s">
        <v>100</v>
      </c>
      <c r="B315" s="45" t="s">
        <v>235</v>
      </c>
      <c r="C315" s="46">
        <v>0.81869565217391305</v>
      </c>
      <c r="D315" s="45" t="s">
        <v>276</v>
      </c>
    </row>
    <row r="316" spans="1:4" hidden="1" x14ac:dyDescent="0.25">
      <c r="A316" s="45" t="s">
        <v>160</v>
      </c>
      <c r="B316" s="45" t="s">
        <v>341</v>
      </c>
      <c r="C316" s="46">
        <v>0.81818181818181834</v>
      </c>
      <c r="D316" s="45" t="s">
        <v>277</v>
      </c>
    </row>
    <row r="317" spans="1:4" hidden="1" x14ac:dyDescent="0.25">
      <c r="A317" s="45" t="s">
        <v>31</v>
      </c>
      <c r="B317" s="52" t="s">
        <v>246</v>
      </c>
      <c r="C317" s="46">
        <v>0.8037037037037037</v>
      </c>
      <c r="D317" s="45" t="s">
        <v>277</v>
      </c>
    </row>
    <row r="318" spans="1:4" x14ac:dyDescent="0.25">
      <c r="A318" s="45" t="s">
        <v>124</v>
      </c>
      <c r="B318" s="52" t="s">
        <v>245</v>
      </c>
      <c r="C318" s="46">
        <v>0.8013157894736842</v>
      </c>
      <c r="D318" s="45" t="s">
        <v>285</v>
      </c>
    </row>
    <row r="319" spans="1:4" hidden="1" x14ac:dyDescent="0.25">
      <c r="A319" s="45" t="s">
        <v>168</v>
      </c>
      <c r="B319" s="45" t="s">
        <v>275</v>
      </c>
      <c r="C319" s="46">
        <v>0.8</v>
      </c>
      <c r="D319" s="45" t="s">
        <v>276</v>
      </c>
    </row>
    <row r="320" spans="1:4" hidden="1" x14ac:dyDescent="0.25">
      <c r="A320" s="45" t="s">
        <v>102</v>
      </c>
      <c r="B320" s="45" t="s">
        <v>232</v>
      </c>
      <c r="C320" s="46">
        <v>0.8</v>
      </c>
      <c r="D320" s="45" t="s">
        <v>285</v>
      </c>
    </row>
    <row r="321" spans="1:4" hidden="1" x14ac:dyDescent="0.25">
      <c r="A321" s="45" t="s">
        <v>164</v>
      </c>
      <c r="B321" s="45" t="s">
        <v>233</v>
      </c>
      <c r="C321" s="46">
        <v>0.8</v>
      </c>
      <c r="D321" s="45" t="s">
        <v>277</v>
      </c>
    </row>
    <row r="322" spans="1:4" x14ac:dyDescent="0.25">
      <c r="A322" s="45" t="s">
        <v>31</v>
      </c>
      <c r="B322" s="52" t="s">
        <v>245</v>
      </c>
      <c r="C322" s="46">
        <v>0.8</v>
      </c>
      <c r="D322" s="45" t="s">
        <v>277</v>
      </c>
    </row>
    <row r="323" spans="1:4" hidden="1" x14ac:dyDescent="0.25">
      <c r="A323" s="45" t="s">
        <v>164</v>
      </c>
      <c r="B323" s="45" t="s">
        <v>227</v>
      </c>
      <c r="C323" s="46">
        <v>0.8</v>
      </c>
      <c r="D323" s="45" t="s">
        <v>277</v>
      </c>
    </row>
    <row r="324" spans="1:4" hidden="1" x14ac:dyDescent="0.25">
      <c r="A324" s="45" t="s">
        <v>49</v>
      </c>
      <c r="B324" s="45" t="s">
        <v>237</v>
      </c>
      <c r="C324" s="46">
        <v>0.8</v>
      </c>
      <c r="D324" s="45" t="s">
        <v>285</v>
      </c>
    </row>
    <row r="325" spans="1:4" hidden="1" x14ac:dyDescent="0.25">
      <c r="A325" s="45" t="s">
        <v>91</v>
      </c>
      <c r="B325" s="45" t="s">
        <v>237</v>
      </c>
      <c r="C325" s="46">
        <v>0.8</v>
      </c>
      <c r="D325" s="45" t="s">
        <v>276</v>
      </c>
    </row>
    <row r="326" spans="1:4" hidden="1" x14ac:dyDescent="0.25">
      <c r="A326" s="45" t="s">
        <v>91</v>
      </c>
      <c r="B326" s="45" t="s">
        <v>238</v>
      </c>
      <c r="C326" s="46">
        <v>0.8</v>
      </c>
      <c r="D326" s="45" t="s">
        <v>276</v>
      </c>
    </row>
    <row r="327" spans="1:4" hidden="1" x14ac:dyDescent="0.25">
      <c r="A327" s="45" t="s">
        <v>91</v>
      </c>
      <c r="B327" s="45" t="s">
        <v>337</v>
      </c>
      <c r="C327" s="46">
        <v>0.8</v>
      </c>
      <c r="D327" s="45" t="s">
        <v>276</v>
      </c>
    </row>
    <row r="328" spans="1:4" hidden="1" x14ac:dyDescent="0.25">
      <c r="A328" s="45" t="s">
        <v>91</v>
      </c>
      <c r="B328" s="45" t="s">
        <v>240</v>
      </c>
      <c r="C328" s="46">
        <v>0.8</v>
      </c>
      <c r="D328" s="45" t="s">
        <v>276</v>
      </c>
    </row>
    <row r="329" spans="1:4" hidden="1" x14ac:dyDescent="0.25">
      <c r="A329" s="45" t="s">
        <v>91</v>
      </c>
      <c r="B329" s="45" t="s">
        <v>1397</v>
      </c>
      <c r="C329" s="46">
        <v>0.8</v>
      </c>
      <c r="D329" s="45" t="s">
        <v>276</v>
      </c>
    </row>
    <row r="330" spans="1:4" hidden="1" x14ac:dyDescent="0.25">
      <c r="A330" s="45" t="s">
        <v>302</v>
      </c>
      <c r="B330" s="45" t="s">
        <v>337</v>
      </c>
      <c r="C330" s="46">
        <v>0.78749999999999998</v>
      </c>
      <c r="D330" s="45" t="s">
        <v>276</v>
      </c>
    </row>
    <row r="331" spans="1:4" hidden="1" x14ac:dyDescent="0.25">
      <c r="A331" s="45" t="s">
        <v>31</v>
      </c>
      <c r="B331" s="45" t="s">
        <v>275</v>
      </c>
      <c r="C331" s="46">
        <v>0.78187311178247731</v>
      </c>
      <c r="D331" s="45" t="s">
        <v>277</v>
      </c>
    </row>
    <row r="332" spans="1:4" hidden="1" x14ac:dyDescent="0.25">
      <c r="A332" s="45" t="s">
        <v>20</v>
      </c>
      <c r="B332" s="45" t="s">
        <v>275</v>
      </c>
      <c r="C332" s="46">
        <v>0.77714285714285702</v>
      </c>
      <c r="D332" s="45" t="s">
        <v>276</v>
      </c>
    </row>
    <row r="333" spans="1:4" hidden="1" x14ac:dyDescent="0.25">
      <c r="A333" s="45" t="s">
        <v>138</v>
      </c>
      <c r="B333" s="45" t="s">
        <v>239</v>
      </c>
      <c r="C333" s="46">
        <v>0.77478260869565208</v>
      </c>
      <c r="D333" s="45" t="s">
        <v>276</v>
      </c>
    </row>
    <row r="334" spans="1:4" hidden="1" x14ac:dyDescent="0.25">
      <c r="A334" s="45" t="s">
        <v>179</v>
      </c>
      <c r="B334" s="45" t="s">
        <v>306</v>
      </c>
      <c r="C334" s="46">
        <v>0.76800000000000002</v>
      </c>
      <c r="D334" s="45" t="s">
        <v>276</v>
      </c>
    </row>
    <row r="335" spans="1:4" hidden="1" x14ac:dyDescent="0.25">
      <c r="A335" s="45" t="s">
        <v>179</v>
      </c>
      <c r="B335" s="45" t="s">
        <v>239</v>
      </c>
      <c r="C335" s="46">
        <v>0.76800000000000002</v>
      </c>
      <c r="D335" s="45" t="s">
        <v>276</v>
      </c>
    </row>
    <row r="336" spans="1:4" hidden="1" x14ac:dyDescent="0.25">
      <c r="A336" s="45" t="s">
        <v>179</v>
      </c>
      <c r="B336" s="45" t="s">
        <v>240</v>
      </c>
      <c r="C336" s="46">
        <v>0.76800000000000002</v>
      </c>
      <c r="D336" s="45" t="s">
        <v>276</v>
      </c>
    </row>
    <row r="337" spans="1:4" hidden="1" x14ac:dyDescent="0.25">
      <c r="A337" s="45" t="s">
        <v>124</v>
      </c>
      <c r="B337" s="52" t="s">
        <v>246</v>
      </c>
      <c r="C337" s="46">
        <v>0.75652173913043474</v>
      </c>
      <c r="D337" s="45" t="s">
        <v>285</v>
      </c>
    </row>
    <row r="338" spans="1:4" hidden="1" x14ac:dyDescent="0.25">
      <c r="A338" s="45" t="s">
        <v>115</v>
      </c>
      <c r="B338" s="52" t="s">
        <v>246</v>
      </c>
      <c r="C338" s="46">
        <v>0.755</v>
      </c>
      <c r="D338" s="45" t="s">
        <v>285</v>
      </c>
    </row>
    <row r="339" spans="1:4" hidden="1" x14ac:dyDescent="0.25">
      <c r="A339" s="45" t="s">
        <v>6</v>
      </c>
      <c r="B339" s="45" t="s">
        <v>275</v>
      </c>
      <c r="C339" s="46">
        <v>0.75</v>
      </c>
      <c r="D339" s="45" t="s">
        <v>277</v>
      </c>
    </row>
    <row r="340" spans="1:4" hidden="1" x14ac:dyDescent="0.25">
      <c r="A340" s="45" t="s">
        <v>168</v>
      </c>
      <c r="B340" s="52" t="s">
        <v>246</v>
      </c>
      <c r="C340" s="46">
        <v>0.75</v>
      </c>
      <c r="D340" s="45" t="s">
        <v>276</v>
      </c>
    </row>
    <row r="341" spans="1:4" hidden="1" x14ac:dyDescent="0.25">
      <c r="A341" s="45" t="s">
        <v>6</v>
      </c>
      <c r="B341" s="52" t="s">
        <v>246</v>
      </c>
      <c r="C341" s="46">
        <v>0.75</v>
      </c>
      <c r="D341" s="45" t="s">
        <v>277</v>
      </c>
    </row>
    <row r="342" spans="1:4" x14ac:dyDescent="0.25">
      <c r="A342" s="45" t="s">
        <v>115</v>
      </c>
      <c r="B342" s="52" t="s">
        <v>245</v>
      </c>
      <c r="C342" s="46">
        <v>0.75</v>
      </c>
      <c r="D342" s="45" t="s">
        <v>285</v>
      </c>
    </row>
    <row r="343" spans="1:4" hidden="1" x14ac:dyDescent="0.25">
      <c r="A343" s="45" t="s">
        <v>168</v>
      </c>
      <c r="B343" s="45" t="s">
        <v>332</v>
      </c>
      <c r="C343" s="46">
        <v>0.75</v>
      </c>
      <c r="D343" s="45" t="s">
        <v>276</v>
      </c>
    </row>
    <row r="344" spans="1:4" hidden="1" x14ac:dyDescent="0.25">
      <c r="A344" s="45" t="s">
        <v>168</v>
      </c>
      <c r="B344" s="45" t="s">
        <v>333</v>
      </c>
      <c r="C344" s="46">
        <v>0.75</v>
      </c>
      <c r="D344" s="45" t="s">
        <v>276</v>
      </c>
    </row>
    <row r="345" spans="1:4" hidden="1" x14ac:dyDescent="0.25">
      <c r="A345" s="45" t="s">
        <v>6</v>
      </c>
      <c r="B345" s="45" t="s">
        <v>237</v>
      </c>
      <c r="C345" s="46">
        <v>0.75</v>
      </c>
      <c r="D345" s="45" t="s">
        <v>277</v>
      </c>
    </row>
    <row r="346" spans="1:4" hidden="1" x14ac:dyDescent="0.25">
      <c r="A346" s="45" t="s">
        <v>168</v>
      </c>
      <c r="B346" s="45" t="s">
        <v>238</v>
      </c>
      <c r="C346" s="46">
        <v>0.75</v>
      </c>
      <c r="D346" s="45" t="s">
        <v>276</v>
      </c>
    </row>
    <row r="347" spans="1:4" hidden="1" x14ac:dyDescent="0.25">
      <c r="A347" s="45" t="s">
        <v>6</v>
      </c>
      <c r="B347" s="45" t="s">
        <v>337</v>
      </c>
      <c r="C347" s="46">
        <v>0.75</v>
      </c>
      <c r="D347" s="45" t="s">
        <v>277</v>
      </c>
    </row>
    <row r="348" spans="1:4" hidden="1" x14ac:dyDescent="0.25">
      <c r="A348" s="45" t="s">
        <v>147</v>
      </c>
      <c r="B348" s="45" t="s">
        <v>1397</v>
      </c>
      <c r="C348" s="46">
        <v>0.75</v>
      </c>
      <c r="D348" s="45" t="s">
        <v>276</v>
      </c>
    </row>
    <row r="349" spans="1:4" hidden="1" x14ac:dyDescent="0.25">
      <c r="A349" s="45" t="s">
        <v>168</v>
      </c>
      <c r="B349" s="45" t="s">
        <v>1397</v>
      </c>
      <c r="C349" s="46">
        <v>0.75</v>
      </c>
      <c r="D349" s="45" t="s">
        <v>276</v>
      </c>
    </row>
    <row r="350" spans="1:4" hidden="1" x14ac:dyDescent="0.25">
      <c r="A350" s="45" t="s">
        <v>131</v>
      </c>
      <c r="B350" s="45" t="s">
        <v>237</v>
      </c>
      <c r="C350" s="46">
        <v>0.74999999999999989</v>
      </c>
      <c r="D350" s="45" t="s">
        <v>277</v>
      </c>
    </row>
    <row r="351" spans="1:4" hidden="1" x14ac:dyDescent="0.25">
      <c r="A351" s="45" t="s">
        <v>100</v>
      </c>
      <c r="B351" s="52" t="s">
        <v>246</v>
      </c>
      <c r="C351" s="46">
        <v>0.72031250000000002</v>
      </c>
      <c r="D351" s="45" t="s">
        <v>276</v>
      </c>
    </row>
    <row r="352" spans="1:4" hidden="1" x14ac:dyDescent="0.25">
      <c r="A352" s="45" t="s">
        <v>1</v>
      </c>
      <c r="B352" s="45" t="s">
        <v>249</v>
      </c>
      <c r="C352" s="46">
        <v>0.72000000000000008</v>
      </c>
      <c r="D352" s="45" t="s">
        <v>276</v>
      </c>
    </row>
    <row r="353" spans="1:4" hidden="1" x14ac:dyDescent="0.25">
      <c r="A353" s="45" t="s">
        <v>74</v>
      </c>
      <c r="B353" s="45" t="s">
        <v>226</v>
      </c>
      <c r="C353" s="46">
        <v>0.72000000000000008</v>
      </c>
      <c r="D353" s="45" t="s">
        <v>291</v>
      </c>
    </row>
    <row r="354" spans="1:4" hidden="1" x14ac:dyDescent="0.25">
      <c r="A354" s="45" t="s">
        <v>140</v>
      </c>
      <c r="B354" s="45" t="s">
        <v>341</v>
      </c>
      <c r="C354" s="46">
        <v>0.72000000000000008</v>
      </c>
      <c r="D354" s="45" t="s">
        <v>276</v>
      </c>
    </row>
    <row r="355" spans="1:4" hidden="1" x14ac:dyDescent="0.25">
      <c r="A355" s="45" t="s">
        <v>209</v>
      </c>
      <c r="B355" s="45" t="s">
        <v>306</v>
      </c>
      <c r="C355" s="46">
        <v>0.72</v>
      </c>
      <c r="D355" s="45" t="s">
        <v>276</v>
      </c>
    </row>
    <row r="356" spans="1:4" hidden="1" x14ac:dyDescent="0.25">
      <c r="A356" s="45" t="s">
        <v>209</v>
      </c>
      <c r="B356" s="45" t="s">
        <v>233</v>
      </c>
      <c r="C356" s="46">
        <v>0.72</v>
      </c>
      <c r="D356" s="45" t="s">
        <v>276</v>
      </c>
    </row>
    <row r="357" spans="1:4" hidden="1" x14ac:dyDescent="0.25">
      <c r="A357" s="45" t="s">
        <v>302</v>
      </c>
      <c r="B357" s="45" t="s">
        <v>319</v>
      </c>
      <c r="C357" s="46">
        <v>0.72</v>
      </c>
      <c r="D357" s="45" t="s">
        <v>276</v>
      </c>
    </row>
    <row r="358" spans="1:4" hidden="1" x14ac:dyDescent="0.25">
      <c r="A358" s="45" t="s">
        <v>209</v>
      </c>
      <c r="B358" s="45" t="s">
        <v>239</v>
      </c>
      <c r="C358" s="46">
        <v>0.72</v>
      </c>
      <c r="D358" s="45" t="s">
        <v>276</v>
      </c>
    </row>
    <row r="359" spans="1:4" hidden="1" x14ac:dyDescent="0.25">
      <c r="A359" s="45" t="s">
        <v>100</v>
      </c>
      <c r="B359" s="45" t="s">
        <v>332</v>
      </c>
      <c r="C359" s="46">
        <v>0.72</v>
      </c>
      <c r="D359" s="45" t="s">
        <v>276</v>
      </c>
    </row>
    <row r="360" spans="1:4" hidden="1" x14ac:dyDescent="0.25">
      <c r="A360" s="45" t="s">
        <v>288</v>
      </c>
      <c r="B360" s="45" t="s">
        <v>231</v>
      </c>
      <c r="C360" s="46">
        <v>0.72</v>
      </c>
      <c r="D360" s="45" t="s">
        <v>276</v>
      </c>
    </row>
    <row r="361" spans="1:4" hidden="1" x14ac:dyDescent="0.25">
      <c r="A361" s="45" t="s">
        <v>62</v>
      </c>
      <c r="B361" s="45" t="s">
        <v>231</v>
      </c>
      <c r="C361" s="46">
        <v>0.72</v>
      </c>
      <c r="D361" s="45" t="s">
        <v>276</v>
      </c>
    </row>
    <row r="362" spans="1:4" hidden="1" x14ac:dyDescent="0.25">
      <c r="A362" s="45" t="s">
        <v>209</v>
      </c>
      <c r="B362" s="45" t="s">
        <v>231</v>
      </c>
      <c r="C362" s="46">
        <v>0.72</v>
      </c>
      <c r="D362" s="45" t="s">
        <v>276</v>
      </c>
    </row>
    <row r="363" spans="1:4" hidden="1" x14ac:dyDescent="0.25">
      <c r="A363" s="45" t="s">
        <v>340</v>
      </c>
      <c r="B363" s="45" t="s">
        <v>226</v>
      </c>
      <c r="C363" s="46">
        <v>0.72</v>
      </c>
      <c r="D363" s="45" t="s">
        <v>276</v>
      </c>
    </row>
    <row r="364" spans="1:4" hidden="1" x14ac:dyDescent="0.25">
      <c r="A364" s="45" t="s">
        <v>209</v>
      </c>
      <c r="B364" s="45" t="s">
        <v>226</v>
      </c>
      <c r="C364" s="46">
        <v>0.72</v>
      </c>
      <c r="D364" s="45" t="s">
        <v>276</v>
      </c>
    </row>
    <row r="365" spans="1:4" hidden="1" x14ac:dyDescent="0.25">
      <c r="A365" s="45" t="s">
        <v>62</v>
      </c>
      <c r="B365" s="45" t="s">
        <v>240</v>
      </c>
      <c r="C365" s="46">
        <v>0.72</v>
      </c>
      <c r="D365" s="45" t="s">
        <v>276</v>
      </c>
    </row>
    <row r="366" spans="1:4" hidden="1" x14ac:dyDescent="0.25">
      <c r="A366" s="45" t="s">
        <v>209</v>
      </c>
      <c r="B366" s="45" t="s">
        <v>240</v>
      </c>
      <c r="C366" s="46">
        <v>0.72</v>
      </c>
      <c r="D366" s="45" t="s">
        <v>276</v>
      </c>
    </row>
    <row r="367" spans="1:4" hidden="1" x14ac:dyDescent="0.25">
      <c r="A367" s="45" t="s">
        <v>209</v>
      </c>
      <c r="B367" s="45" t="s">
        <v>341</v>
      </c>
      <c r="C367" s="46">
        <v>0.72</v>
      </c>
      <c r="D367" s="45" t="s">
        <v>276</v>
      </c>
    </row>
    <row r="368" spans="1:4" hidden="1" x14ac:dyDescent="0.25">
      <c r="A368" s="45" t="s">
        <v>209</v>
      </c>
      <c r="B368" s="45" t="s">
        <v>1397</v>
      </c>
      <c r="C368" s="46">
        <v>0.72</v>
      </c>
      <c r="D368" s="45" t="s">
        <v>276</v>
      </c>
    </row>
    <row r="369" spans="1:4" hidden="1" x14ac:dyDescent="0.25">
      <c r="A369" s="45" t="s">
        <v>135</v>
      </c>
      <c r="B369" s="45" t="s">
        <v>232</v>
      </c>
      <c r="C369" s="46">
        <v>0.70869565217391317</v>
      </c>
      <c r="D369" s="45" t="s">
        <v>277</v>
      </c>
    </row>
    <row r="370" spans="1:4" hidden="1" x14ac:dyDescent="0.25">
      <c r="A370" s="45" t="s">
        <v>218</v>
      </c>
      <c r="B370" s="45" t="s">
        <v>232</v>
      </c>
      <c r="C370" s="46">
        <v>0.7</v>
      </c>
      <c r="D370" s="45" t="s">
        <v>285</v>
      </c>
    </row>
    <row r="371" spans="1:4" hidden="1" x14ac:dyDescent="0.25">
      <c r="A371" s="45" t="s">
        <v>20</v>
      </c>
      <c r="B371" s="45" t="s">
        <v>1397</v>
      </c>
      <c r="C371" s="46">
        <v>0.69818181818181813</v>
      </c>
      <c r="D371" s="45" t="s">
        <v>276</v>
      </c>
    </row>
    <row r="372" spans="1:4" hidden="1" x14ac:dyDescent="0.25">
      <c r="A372" s="45" t="s">
        <v>1</v>
      </c>
      <c r="B372" s="45" t="s">
        <v>275</v>
      </c>
      <c r="C372" s="46">
        <v>0.69039473684210528</v>
      </c>
      <c r="D372" s="45" t="s">
        <v>276</v>
      </c>
    </row>
    <row r="373" spans="1:4" x14ac:dyDescent="0.25">
      <c r="A373" s="45" t="s">
        <v>125</v>
      </c>
      <c r="B373" s="45" t="s">
        <v>228</v>
      </c>
      <c r="C373" s="46">
        <v>0.67999999999999994</v>
      </c>
      <c r="D373" s="45" t="s">
        <v>276</v>
      </c>
    </row>
    <row r="374" spans="1:4" hidden="1" x14ac:dyDescent="0.25">
      <c r="A374" s="45" t="s">
        <v>49</v>
      </c>
      <c r="B374" s="45" t="s">
        <v>341</v>
      </c>
      <c r="C374" s="46">
        <v>0.6692307692307693</v>
      </c>
      <c r="D374" s="45" t="s">
        <v>285</v>
      </c>
    </row>
    <row r="375" spans="1:4" hidden="1" x14ac:dyDescent="0.25">
      <c r="A375" s="45" t="s">
        <v>85</v>
      </c>
      <c r="B375" s="45" t="s">
        <v>337</v>
      </c>
      <c r="C375" s="46">
        <v>0.66666666666666663</v>
      </c>
      <c r="D375" s="45" t="s">
        <v>277</v>
      </c>
    </row>
    <row r="376" spans="1:4" hidden="1" x14ac:dyDescent="0.25">
      <c r="A376" s="45" t="s">
        <v>35</v>
      </c>
      <c r="B376" s="45" t="s">
        <v>1397</v>
      </c>
      <c r="C376" s="46">
        <v>0.66000000000000014</v>
      </c>
      <c r="D376" s="45" t="s">
        <v>277</v>
      </c>
    </row>
    <row r="377" spans="1:4" hidden="1" x14ac:dyDescent="0.25">
      <c r="A377" s="45" t="s">
        <v>179</v>
      </c>
      <c r="B377" s="45" t="s">
        <v>227</v>
      </c>
      <c r="C377" s="46">
        <v>0.65128076209328212</v>
      </c>
      <c r="D377" s="45" t="s">
        <v>276</v>
      </c>
    </row>
    <row r="378" spans="1:4" hidden="1" x14ac:dyDescent="0.25">
      <c r="A378" s="45" t="s">
        <v>62</v>
      </c>
      <c r="B378" s="45" t="s">
        <v>236</v>
      </c>
      <c r="C378" s="46">
        <v>0.64799999999999991</v>
      </c>
      <c r="D378" s="45" t="s">
        <v>276</v>
      </c>
    </row>
    <row r="379" spans="1:4" x14ac:dyDescent="0.25">
      <c r="A379" s="45" t="s">
        <v>193</v>
      </c>
      <c r="B379" s="45" t="s">
        <v>235</v>
      </c>
      <c r="C379" s="46">
        <v>0.64</v>
      </c>
      <c r="D379" s="45" t="s">
        <v>277</v>
      </c>
    </row>
    <row r="380" spans="1:4" hidden="1" x14ac:dyDescent="0.25">
      <c r="A380" s="45" t="s">
        <v>193</v>
      </c>
      <c r="B380" s="45" t="s">
        <v>238</v>
      </c>
      <c r="C380" s="46">
        <v>0.64</v>
      </c>
      <c r="D380" s="45" t="s">
        <v>277</v>
      </c>
    </row>
    <row r="381" spans="1:4" hidden="1" x14ac:dyDescent="0.25">
      <c r="A381" s="45" t="s">
        <v>15</v>
      </c>
      <c r="B381" s="45" t="s">
        <v>227</v>
      </c>
      <c r="C381" s="46">
        <v>0.63683624922576987</v>
      </c>
      <c r="D381" s="45" t="s">
        <v>276</v>
      </c>
    </row>
    <row r="382" spans="1:4" hidden="1" x14ac:dyDescent="0.25">
      <c r="A382" s="45" t="s">
        <v>149</v>
      </c>
      <c r="B382" s="45" t="s">
        <v>319</v>
      </c>
      <c r="C382" s="46">
        <v>0.63466666666666671</v>
      </c>
      <c r="D382" s="45" t="s">
        <v>276</v>
      </c>
    </row>
    <row r="383" spans="1:4" hidden="1" x14ac:dyDescent="0.25">
      <c r="A383" s="45" t="s">
        <v>162</v>
      </c>
      <c r="B383" s="45" t="s">
        <v>236</v>
      </c>
      <c r="C383" s="46">
        <v>0.625</v>
      </c>
      <c r="D383" s="45" t="s">
        <v>285</v>
      </c>
    </row>
    <row r="384" spans="1:4" hidden="1" x14ac:dyDescent="0.25">
      <c r="A384" s="45" t="s">
        <v>91</v>
      </c>
      <c r="B384" s="45" t="s">
        <v>236</v>
      </c>
      <c r="C384" s="46">
        <v>0.625</v>
      </c>
      <c r="D384" s="45" t="s">
        <v>276</v>
      </c>
    </row>
    <row r="385" spans="1:4" hidden="1" x14ac:dyDescent="0.25">
      <c r="A385" s="45" t="s">
        <v>114</v>
      </c>
      <c r="B385" s="45" t="s">
        <v>1397</v>
      </c>
      <c r="C385" s="46">
        <v>0.625</v>
      </c>
      <c r="D385" s="45" t="s">
        <v>276</v>
      </c>
    </row>
    <row r="386" spans="1:4" hidden="1" x14ac:dyDescent="0.25">
      <c r="A386" s="45" t="s">
        <v>62</v>
      </c>
      <c r="B386" s="45" t="s">
        <v>275</v>
      </c>
      <c r="C386" s="46">
        <v>0.61714285714285722</v>
      </c>
      <c r="D386" s="45" t="s">
        <v>276</v>
      </c>
    </row>
    <row r="387" spans="1:4" hidden="1" x14ac:dyDescent="0.25">
      <c r="A387" s="45" t="s">
        <v>192</v>
      </c>
      <c r="B387" s="45" t="s">
        <v>227</v>
      </c>
      <c r="C387" s="46">
        <v>0.61714000016322934</v>
      </c>
      <c r="D387" s="45" t="s">
        <v>276</v>
      </c>
    </row>
    <row r="388" spans="1:4" hidden="1" x14ac:dyDescent="0.25">
      <c r="A388" s="45" t="s">
        <v>31</v>
      </c>
      <c r="B388" s="45" t="s">
        <v>232</v>
      </c>
      <c r="C388" s="46">
        <v>0.60000000000000009</v>
      </c>
      <c r="D388" s="45" t="s">
        <v>277</v>
      </c>
    </row>
    <row r="389" spans="1:4" hidden="1" x14ac:dyDescent="0.25">
      <c r="A389" s="45" t="s">
        <v>125</v>
      </c>
      <c r="B389" s="45" t="s">
        <v>237</v>
      </c>
      <c r="C389" s="46">
        <v>0.60000000000000009</v>
      </c>
      <c r="D389" s="45" t="s">
        <v>276</v>
      </c>
    </row>
    <row r="390" spans="1:4" hidden="1" x14ac:dyDescent="0.25">
      <c r="A390" s="45" t="s">
        <v>125</v>
      </c>
      <c r="B390" s="45" t="s">
        <v>238</v>
      </c>
      <c r="C390" s="46">
        <v>0.60000000000000009</v>
      </c>
      <c r="D390" s="45" t="s">
        <v>276</v>
      </c>
    </row>
    <row r="391" spans="1:4" hidden="1" x14ac:dyDescent="0.25">
      <c r="A391" s="45" t="s">
        <v>132</v>
      </c>
      <c r="B391" s="45" t="s">
        <v>306</v>
      </c>
      <c r="C391" s="46">
        <v>0.6</v>
      </c>
      <c r="D391" s="45" t="s">
        <v>276</v>
      </c>
    </row>
    <row r="392" spans="1:4" hidden="1" x14ac:dyDescent="0.25">
      <c r="A392" s="45" t="s">
        <v>302</v>
      </c>
      <c r="B392" s="45" t="s">
        <v>232</v>
      </c>
      <c r="C392" s="46">
        <v>0.6</v>
      </c>
      <c r="D392" s="45" t="s">
        <v>276</v>
      </c>
    </row>
    <row r="393" spans="1:4" hidden="1" x14ac:dyDescent="0.25">
      <c r="A393" s="45" t="s">
        <v>302</v>
      </c>
      <c r="B393" s="52" t="s">
        <v>246</v>
      </c>
      <c r="C393" s="46">
        <v>0.6</v>
      </c>
      <c r="D393" s="45" t="s">
        <v>276</v>
      </c>
    </row>
    <row r="394" spans="1:4" hidden="1" x14ac:dyDescent="0.25">
      <c r="A394" s="45" t="s">
        <v>132</v>
      </c>
      <c r="B394" s="45" t="s">
        <v>239</v>
      </c>
      <c r="C394" s="46">
        <v>0.6</v>
      </c>
      <c r="D394" s="45" t="s">
        <v>276</v>
      </c>
    </row>
    <row r="395" spans="1:4" hidden="1" x14ac:dyDescent="0.25">
      <c r="A395" s="45" t="s">
        <v>125</v>
      </c>
      <c r="B395" s="45" t="s">
        <v>333</v>
      </c>
      <c r="C395" s="46">
        <v>0.6</v>
      </c>
      <c r="D395" s="45" t="s">
        <v>276</v>
      </c>
    </row>
    <row r="396" spans="1:4" hidden="1" x14ac:dyDescent="0.25">
      <c r="A396" s="45" t="s">
        <v>132</v>
      </c>
      <c r="B396" s="45" t="s">
        <v>236</v>
      </c>
      <c r="C396" s="46">
        <v>0.6</v>
      </c>
      <c r="D396" s="45" t="s">
        <v>276</v>
      </c>
    </row>
    <row r="397" spans="1:4" hidden="1" x14ac:dyDescent="0.25">
      <c r="A397" s="45" t="s">
        <v>125</v>
      </c>
      <c r="B397" s="45" t="s">
        <v>226</v>
      </c>
      <c r="C397" s="46">
        <v>0.6</v>
      </c>
      <c r="D397" s="45" t="s">
        <v>276</v>
      </c>
    </row>
    <row r="398" spans="1:4" hidden="1" x14ac:dyDescent="0.25">
      <c r="A398" s="45" t="s">
        <v>6</v>
      </c>
      <c r="B398" s="45" t="s">
        <v>341</v>
      </c>
      <c r="C398" s="46">
        <v>0.6</v>
      </c>
      <c r="D398" s="45" t="s">
        <v>277</v>
      </c>
    </row>
    <row r="399" spans="1:4" hidden="1" x14ac:dyDescent="0.25">
      <c r="A399" s="45" t="s">
        <v>85</v>
      </c>
      <c r="B399" s="45" t="s">
        <v>1397</v>
      </c>
      <c r="C399" s="46">
        <v>0.6</v>
      </c>
      <c r="D399" s="45" t="s">
        <v>277</v>
      </c>
    </row>
    <row r="400" spans="1:4" x14ac:dyDescent="0.25">
      <c r="A400" s="45" t="s">
        <v>3</v>
      </c>
      <c r="B400" s="45" t="s">
        <v>228</v>
      </c>
      <c r="C400" s="46">
        <v>0.6</v>
      </c>
      <c r="D400" s="45" t="s">
        <v>276</v>
      </c>
    </row>
    <row r="401" spans="1:4" hidden="1" x14ac:dyDescent="0.25">
      <c r="A401" s="45" t="s">
        <v>122</v>
      </c>
      <c r="B401" s="45" t="s">
        <v>232</v>
      </c>
      <c r="C401" s="46">
        <v>0.59818181818181826</v>
      </c>
      <c r="D401" s="45" t="s">
        <v>277</v>
      </c>
    </row>
    <row r="402" spans="1:4" hidden="1" x14ac:dyDescent="0.25">
      <c r="A402" s="45" t="s">
        <v>213</v>
      </c>
      <c r="B402" s="45" t="s">
        <v>237</v>
      </c>
      <c r="C402" s="46">
        <v>0.59499999999999997</v>
      </c>
      <c r="D402" s="45" t="s">
        <v>277</v>
      </c>
    </row>
    <row r="403" spans="1:4" hidden="1" x14ac:dyDescent="0.25">
      <c r="A403" s="45" t="s">
        <v>179</v>
      </c>
      <c r="B403" s="45" t="s">
        <v>275</v>
      </c>
      <c r="C403" s="46">
        <v>0.59362025316455691</v>
      </c>
      <c r="D403" s="45" t="s">
        <v>276</v>
      </c>
    </row>
    <row r="404" spans="1:4" x14ac:dyDescent="0.25">
      <c r="A404" s="45" t="s">
        <v>164</v>
      </c>
      <c r="B404" s="45" t="s">
        <v>235</v>
      </c>
      <c r="C404" s="46">
        <v>0.59</v>
      </c>
      <c r="D404" s="45" t="s">
        <v>277</v>
      </c>
    </row>
    <row r="405" spans="1:4" hidden="1" x14ac:dyDescent="0.25">
      <c r="A405" s="45" t="s">
        <v>164</v>
      </c>
      <c r="B405" s="45" t="s">
        <v>238</v>
      </c>
      <c r="C405" s="46">
        <v>0.59</v>
      </c>
      <c r="D405" s="45" t="s">
        <v>277</v>
      </c>
    </row>
    <row r="406" spans="1:4" hidden="1" x14ac:dyDescent="0.25">
      <c r="A406" s="45" t="s">
        <v>133</v>
      </c>
      <c r="B406" s="45" t="s">
        <v>237</v>
      </c>
      <c r="C406" s="46">
        <v>0.58499999999999996</v>
      </c>
      <c r="D406" s="45" t="s">
        <v>277</v>
      </c>
    </row>
    <row r="407" spans="1:4" hidden="1" x14ac:dyDescent="0.25">
      <c r="A407" s="45" t="s">
        <v>133</v>
      </c>
      <c r="B407" s="45" t="s">
        <v>341</v>
      </c>
      <c r="C407" s="46">
        <v>0.58499999999999996</v>
      </c>
      <c r="D407" s="45" t="s">
        <v>277</v>
      </c>
    </row>
    <row r="408" spans="1:4" hidden="1" x14ac:dyDescent="0.25">
      <c r="A408" s="45" t="s">
        <v>288</v>
      </c>
      <c r="B408" s="45" t="s">
        <v>275</v>
      </c>
      <c r="C408" s="46">
        <v>0.57600000000000007</v>
      </c>
      <c r="D408" s="45" t="s">
        <v>276</v>
      </c>
    </row>
    <row r="409" spans="1:4" x14ac:dyDescent="0.25">
      <c r="A409" s="45" t="s">
        <v>214</v>
      </c>
      <c r="B409" s="45" t="s">
        <v>235</v>
      </c>
      <c r="C409" s="46">
        <v>0.56250000000000011</v>
      </c>
      <c r="D409" s="45" t="s">
        <v>277</v>
      </c>
    </row>
    <row r="410" spans="1:4" hidden="1" x14ac:dyDescent="0.25">
      <c r="A410" s="45" t="s">
        <v>149</v>
      </c>
      <c r="B410" s="45" t="s">
        <v>231</v>
      </c>
      <c r="C410" s="46">
        <v>0.55200000000000005</v>
      </c>
      <c r="D410" s="45" t="s">
        <v>276</v>
      </c>
    </row>
    <row r="411" spans="1:4" x14ac:dyDescent="0.25">
      <c r="A411" s="45" t="s">
        <v>149</v>
      </c>
      <c r="B411" s="52" t="s">
        <v>245</v>
      </c>
      <c r="C411" s="46">
        <v>0.55133333333333334</v>
      </c>
      <c r="D411" s="45" t="s">
        <v>276</v>
      </c>
    </row>
    <row r="412" spans="1:4" hidden="1" x14ac:dyDescent="0.25">
      <c r="A412" s="45" t="s">
        <v>137</v>
      </c>
      <c r="B412" s="52" t="s">
        <v>246</v>
      </c>
      <c r="C412" s="46">
        <v>0.55000000000000004</v>
      </c>
      <c r="D412" s="45" t="s">
        <v>285</v>
      </c>
    </row>
    <row r="413" spans="1:4" x14ac:dyDescent="0.25">
      <c r="A413" s="45" t="s">
        <v>137</v>
      </c>
      <c r="B413" s="52" t="s">
        <v>245</v>
      </c>
      <c r="C413" s="46">
        <v>0.55000000000000004</v>
      </c>
      <c r="D413" s="45" t="s">
        <v>285</v>
      </c>
    </row>
    <row r="414" spans="1:4" hidden="1" x14ac:dyDescent="0.25">
      <c r="A414" s="45" t="s">
        <v>85</v>
      </c>
      <c r="B414" s="45" t="s">
        <v>237</v>
      </c>
      <c r="C414" s="46">
        <v>0.54545454545454553</v>
      </c>
      <c r="D414" s="45" t="s">
        <v>277</v>
      </c>
    </row>
    <row r="415" spans="1:4" hidden="1" x14ac:dyDescent="0.25">
      <c r="A415" s="45" t="s">
        <v>49</v>
      </c>
      <c r="B415" s="45" t="s">
        <v>1399</v>
      </c>
      <c r="C415" s="46">
        <v>0.54239999999999999</v>
      </c>
      <c r="D415" s="45" t="s">
        <v>285</v>
      </c>
    </row>
    <row r="416" spans="1:4" hidden="1" x14ac:dyDescent="0.25">
      <c r="A416" s="45" t="s">
        <v>124</v>
      </c>
      <c r="B416" s="45" t="s">
        <v>306</v>
      </c>
      <c r="C416" s="46">
        <v>0.54169811320754702</v>
      </c>
      <c r="D416" s="45" t="s">
        <v>285</v>
      </c>
    </row>
    <row r="417" spans="1:4" hidden="1" x14ac:dyDescent="0.25">
      <c r="A417" s="45" t="s">
        <v>62</v>
      </c>
      <c r="B417" s="45" t="s">
        <v>306</v>
      </c>
      <c r="C417" s="46">
        <v>0.54</v>
      </c>
      <c r="D417" s="45" t="s">
        <v>276</v>
      </c>
    </row>
    <row r="418" spans="1:4" hidden="1" x14ac:dyDescent="0.25">
      <c r="A418" s="45" t="s">
        <v>62</v>
      </c>
      <c r="B418" s="45" t="s">
        <v>227</v>
      </c>
      <c r="C418" s="46">
        <v>0.54</v>
      </c>
      <c r="D418" s="45" t="s">
        <v>276</v>
      </c>
    </row>
    <row r="419" spans="1:4" hidden="1" x14ac:dyDescent="0.25">
      <c r="A419" s="45" t="s">
        <v>125</v>
      </c>
      <c r="B419" s="45" t="s">
        <v>249</v>
      </c>
      <c r="C419" s="46">
        <v>0.53538461538461546</v>
      </c>
      <c r="D419" s="45" t="s">
        <v>276</v>
      </c>
    </row>
    <row r="420" spans="1:4" hidden="1" x14ac:dyDescent="0.25">
      <c r="A420" s="45" t="s">
        <v>164</v>
      </c>
      <c r="B420" s="45" t="s">
        <v>341</v>
      </c>
      <c r="C420" s="46">
        <v>0.5212500000000001</v>
      </c>
      <c r="D420" s="45" t="s">
        <v>277</v>
      </c>
    </row>
    <row r="421" spans="1:4" hidden="1" x14ac:dyDescent="0.25">
      <c r="A421" s="45" t="s">
        <v>125</v>
      </c>
      <c r="B421" s="45" t="s">
        <v>227</v>
      </c>
      <c r="C421" s="46">
        <v>0.52000000000000013</v>
      </c>
      <c r="D421" s="45" t="s">
        <v>276</v>
      </c>
    </row>
    <row r="422" spans="1:4" hidden="1" x14ac:dyDescent="0.25">
      <c r="A422" s="45" t="s">
        <v>106</v>
      </c>
      <c r="B422" s="45" t="s">
        <v>226</v>
      </c>
      <c r="C422" s="46">
        <v>0.51710526315789473</v>
      </c>
      <c r="D422" s="45" t="s">
        <v>276</v>
      </c>
    </row>
    <row r="423" spans="1:4" x14ac:dyDescent="0.25">
      <c r="A423" s="45" t="s">
        <v>131</v>
      </c>
      <c r="B423" s="52" t="s">
        <v>245</v>
      </c>
      <c r="C423" s="46">
        <v>0.51249999999999996</v>
      </c>
      <c r="D423" s="45" t="s">
        <v>277</v>
      </c>
    </row>
    <row r="424" spans="1:4" x14ac:dyDescent="0.25">
      <c r="A424" s="45" t="s">
        <v>209</v>
      </c>
      <c r="B424" s="45" t="s">
        <v>228</v>
      </c>
      <c r="C424" s="46">
        <v>0.51166666666666671</v>
      </c>
      <c r="D424" s="45" t="s">
        <v>276</v>
      </c>
    </row>
    <row r="425" spans="1:4" hidden="1" x14ac:dyDescent="0.25">
      <c r="A425" s="45" t="s">
        <v>115</v>
      </c>
      <c r="B425" s="45" t="s">
        <v>1397</v>
      </c>
      <c r="C425" s="46">
        <v>0.51</v>
      </c>
      <c r="D425" s="45" t="s">
        <v>285</v>
      </c>
    </row>
    <row r="426" spans="1:4" x14ac:dyDescent="0.25">
      <c r="A426" s="45" t="s">
        <v>172</v>
      </c>
      <c r="B426" s="52" t="s">
        <v>245</v>
      </c>
      <c r="C426" s="46">
        <v>0.50823529411764701</v>
      </c>
      <c r="D426" s="45" t="s">
        <v>285</v>
      </c>
    </row>
    <row r="427" spans="1:4" x14ac:dyDescent="0.25">
      <c r="A427" s="45" t="s">
        <v>99</v>
      </c>
      <c r="B427" s="45" t="s">
        <v>235</v>
      </c>
      <c r="C427" s="46">
        <v>0.50000000000000011</v>
      </c>
      <c r="D427" s="45" t="s">
        <v>276</v>
      </c>
    </row>
    <row r="428" spans="1:4" hidden="1" x14ac:dyDescent="0.25">
      <c r="A428" s="45" t="s">
        <v>328</v>
      </c>
      <c r="B428" s="45" t="s">
        <v>239</v>
      </c>
      <c r="C428" s="46">
        <v>0.50000000000000011</v>
      </c>
      <c r="D428" s="45" t="s">
        <v>285</v>
      </c>
    </row>
    <row r="429" spans="1:4" hidden="1" x14ac:dyDescent="0.25">
      <c r="A429" s="45" t="s">
        <v>132</v>
      </c>
      <c r="B429" s="45" t="s">
        <v>275</v>
      </c>
      <c r="C429" s="46">
        <v>0.5</v>
      </c>
      <c r="D429" s="45" t="s">
        <v>276</v>
      </c>
    </row>
    <row r="430" spans="1:4" hidden="1" x14ac:dyDescent="0.25">
      <c r="A430" s="45" t="s">
        <v>122</v>
      </c>
      <c r="B430" s="45" t="s">
        <v>275</v>
      </c>
      <c r="C430" s="46">
        <v>0.5</v>
      </c>
      <c r="D430" s="45" t="s">
        <v>277</v>
      </c>
    </row>
    <row r="431" spans="1:4" x14ac:dyDescent="0.25">
      <c r="A431" s="45" t="s">
        <v>168</v>
      </c>
      <c r="B431" s="45" t="s">
        <v>235</v>
      </c>
      <c r="C431" s="46">
        <v>0.5</v>
      </c>
      <c r="D431" s="45" t="s">
        <v>276</v>
      </c>
    </row>
    <row r="432" spans="1:4" x14ac:dyDescent="0.25">
      <c r="A432" s="45" t="s">
        <v>122</v>
      </c>
      <c r="B432" s="45" t="s">
        <v>235</v>
      </c>
      <c r="C432" s="46">
        <v>0.5</v>
      </c>
      <c r="D432" s="45" t="s">
        <v>277</v>
      </c>
    </row>
    <row r="433" spans="1:4" hidden="1" x14ac:dyDescent="0.25">
      <c r="A433" s="45" t="s">
        <v>75</v>
      </c>
      <c r="B433" s="45" t="s">
        <v>306</v>
      </c>
      <c r="C433" s="46">
        <v>0.5</v>
      </c>
      <c r="D433" s="45" t="s">
        <v>277</v>
      </c>
    </row>
    <row r="434" spans="1:4" hidden="1" x14ac:dyDescent="0.25">
      <c r="A434" s="45" t="s">
        <v>122</v>
      </c>
      <c r="B434" s="45" t="s">
        <v>306</v>
      </c>
      <c r="C434" s="46">
        <v>0.5</v>
      </c>
      <c r="D434" s="45" t="s">
        <v>277</v>
      </c>
    </row>
    <row r="435" spans="1:4" hidden="1" x14ac:dyDescent="0.25">
      <c r="A435" s="45" t="s">
        <v>160</v>
      </c>
      <c r="B435" s="45" t="s">
        <v>232</v>
      </c>
      <c r="C435" s="46">
        <v>0.5</v>
      </c>
      <c r="D435" s="45" t="s">
        <v>277</v>
      </c>
    </row>
    <row r="436" spans="1:4" hidden="1" x14ac:dyDescent="0.25">
      <c r="A436" s="45" t="s">
        <v>318</v>
      </c>
      <c r="B436" s="45" t="s">
        <v>233</v>
      </c>
      <c r="C436" s="46">
        <v>0.5</v>
      </c>
      <c r="D436" s="45" t="s">
        <v>277</v>
      </c>
    </row>
    <row r="437" spans="1:4" hidden="1" x14ac:dyDescent="0.25">
      <c r="A437" s="45" t="s">
        <v>160</v>
      </c>
      <c r="B437" s="45" t="s">
        <v>233</v>
      </c>
      <c r="C437" s="46">
        <v>0.5</v>
      </c>
      <c r="D437" s="45" t="s">
        <v>277</v>
      </c>
    </row>
    <row r="438" spans="1:4" hidden="1" x14ac:dyDescent="0.25">
      <c r="A438" s="45" t="s">
        <v>159</v>
      </c>
      <c r="B438" s="52" t="s">
        <v>246</v>
      </c>
      <c r="C438" s="46">
        <v>0.5</v>
      </c>
      <c r="D438" s="45" t="s">
        <v>285</v>
      </c>
    </row>
    <row r="439" spans="1:4" hidden="1" x14ac:dyDescent="0.25">
      <c r="A439" s="45" t="s">
        <v>99</v>
      </c>
      <c r="B439" s="52" t="s">
        <v>246</v>
      </c>
      <c r="C439" s="46">
        <v>0.5</v>
      </c>
      <c r="D439" s="45" t="s">
        <v>276</v>
      </c>
    </row>
    <row r="440" spans="1:4" hidden="1" x14ac:dyDescent="0.25">
      <c r="A440" s="45" t="s">
        <v>160</v>
      </c>
      <c r="B440" s="52" t="s">
        <v>246</v>
      </c>
      <c r="C440" s="46">
        <v>0.5</v>
      </c>
      <c r="D440" s="45" t="s">
        <v>277</v>
      </c>
    </row>
    <row r="441" spans="1:4" x14ac:dyDescent="0.25">
      <c r="A441" s="45" t="s">
        <v>159</v>
      </c>
      <c r="B441" s="52" t="s">
        <v>245</v>
      </c>
      <c r="C441" s="46">
        <v>0.5</v>
      </c>
      <c r="D441" s="45" t="s">
        <v>285</v>
      </c>
    </row>
    <row r="442" spans="1:4" x14ac:dyDescent="0.25">
      <c r="A442" s="45" t="s">
        <v>99</v>
      </c>
      <c r="B442" s="52" t="s">
        <v>245</v>
      </c>
      <c r="C442" s="46">
        <v>0.5</v>
      </c>
      <c r="D442" s="45" t="s">
        <v>276</v>
      </c>
    </row>
    <row r="443" spans="1:4" hidden="1" x14ac:dyDescent="0.25">
      <c r="A443" s="45" t="s">
        <v>165</v>
      </c>
      <c r="B443" s="45" t="s">
        <v>239</v>
      </c>
      <c r="C443" s="46">
        <v>0.5</v>
      </c>
      <c r="D443" s="45" t="s">
        <v>285</v>
      </c>
    </row>
    <row r="444" spans="1:4" hidden="1" x14ac:dyDescent="0.25">
      <c r="A444" s="45" t="s">
        <v>158</v>
      </c>
      <c r="B444" s="45" t="s">
        <v>237</v>
      </c>
      <c r="C444" s="46">
        <v>0.5</v>
      </c>
      <c r="D444" s="45" t="s">
        <v>285</v>
      </c>
    </row>
    <row r="445" spans="1:4" hidden="1" x14ac:dyDescent="0.25">
      <c r="A445" s="45" t="s">
        <v>147</v>
      </c>
      <c r="B445" s="45" t="s">
        <v>237</v>
      </c>
      <c r="C445" s="46">
        <v>0.5</v>
      </c>
      <c r="D445" s="45" t="s">
        <v>276</v>
      </c>
    </row>
    <row r="446" spans="1:4" hidden="1" x14ac:dyDescent="0.25">
      <c r="A446" s="45" t="s">
        <v>31</v>
      </c>
      <c r="B446" s="45" t="s">
        <v>237</v>
      </c>
      <c r="C446" s="46">
        <v>0.5</v>
      </c>
      <c r="D446" s="45" t="s">
        <v>277</v>
      </c>
    </row>
    <row r="447" spans="1:4" hidden="1" x14ac:dyDescent="0.25">
      <c r="A447" s="45" t="s">
        <v>122</v>
      </c>
      <c r="B447" s="45" t="s">
        <v>237</v>
      </c>
      <c r="C447" s="46">
        <v>0.5</v>
      </c>
      <c r="D447" s="45" t="s">
        <v>277</v>
      </c>
    </row>
    <row r="448" spans="1:4" hidden="1" x14ac:dyDescent="0.25">
      <c r="A448" s="45" t="s">
        <v>122</v>
      </c>
      <c r="B448" s="45" t="s">
        <v>238</v>
      </c>
      <c r="C448" s="46">
        <v>0.5</v>
      </c>
      <c r="D448" s="45" t="s">
        <v>277</v>
      </c>
    </row>
    <row r="449" spans="1:4" hidden="1" x14ac:dyDescent="0.25">
      <c r="A449" s="45" t="s">
        <v>14</v>
      </c>
      <c r="B449" s="45" t="s">
        <v>248</v>
      </c>
      <c r="C449" s="46">
        <v>0.5</v>
      </c>
      <c r="D449" s="45" t="s">
        <v>276</v>
      </c>
    </row>
    <row r="450" spans="1:4" hidden="1" x14ac:dyDescent="0.25">
      <c r="A450" s="45" t="s">
        <v>122</v>
      </c>
      <c r="B450" s="45" t="s">
        <v>248</v>
      </c>
      <c r="C450" s="46">
        <v>0.5</v>
      </c>
      <c r="D450" s="45" t="s">
        <v>277</v>
      </c>
    </row>
    <row r="451" spans="1:4" hidden="1" x14ac:dyDescent="0.25">
      <c r="A451" s="45" t="s">
        <v>328</v>
      </c>
      <c r="B451" s="45" t="s">
        <v>236</v>
      </c>
      <c r="C451" s="46">
        <v>0.5</v>
      </c>
      <c r="D451" s="45" t="s">
        <v>285</v>
      </c>
    </row>
    <row r="452" spans="1:4" hidden="1" x14ac:dyDescent="0.25">
      <c r="A452" s="45" t="s">
        <v>75</v>
      </c>
      <c r="B452" s="45" t="s">
        <v>236</v>
      </c>
      <c r="C452" s="46">
        <v>0.5</v>
      </c>
      <c r="D452" s="45" t="s">
        <v>277</v>
      </c>
    </row>
    <row r="453" spans="1:4" hidden="1" x14ac:dyDescent="0.25">
      <c r="A453" s="45" t="s">
        <v>160</v>
      </c>
      <c r="B453" s="45" t="s">
        <v>1398</v>
      </c>
      <c r="C453" s="46">
        <v>0.5</v>
      </c>
      <c r="D453" s="45" t="s">
        <v>277</v>
      </c>
    </row>
    <row r="454" spans="1:4" hidden="1" x14ac:dyDescent="0.25">
      <c r="A454" s="45" t="s">
        <v>132</v>
      </c>
      <c r="B454" s="45" t="s">
        <v>231</v>
      </c>
      <c r="C454" s="46">
        <v>0.5</v>
      </c>
      <c r="D454" s="45" t="s">
        <v>276</v>
      </c>
    </row>
    <row r="455" spans="1:4" hidden="1" x14ac:dyDescent="0.25">
      <c r="A455" s="45" t="s">
        <v>122</v>
      </c>
      <c r="B455" s="45" t="s">
        <v>337</v>
      </c>
      <c r="C455" s="46">
        <v>0.5</v>
      </c>
      <c r="D455" s="45" t="s">
        <v>277</v>
      </c>
    </row>
    <row r="456" spans="1:4" hidden="1" x14ac:dyDescent="0.25">
      <c r="A456" s="45" t="s">
        <v>122</v>
      </c>
      <c r="B456" s="45" t="s">
        <v>341</v>
      </c>
      <c r="C456" s="46">
        <v>0.5</v>
      </c>
      <c r="D456" s="45" t="s">
        <v>277</v>
      </c>
    </row>
    <row r="457" spans="1:4" hidden="1" x14ac:dyDescent="0.25">
      <c r="A457" s="45" t="s">
        <v>85</v>
      </c>
      <c r="B457" s="45" t="s">
        <v>1399</v>
      </c>
      <c r="C457" s="46">
        <v>0.5</v>
      </c>
      <c r="D457" s="45" t="s">
        <v>277</v>
      </c>
    </row>
    <row r="458" spans="1:4" hidden="1" x14ac:dyDescent="0.25">
      <c r="A458" s="45" t="s">
        <v>122</v>
      </c>
      <c r="B458" s="45" t="s">
        <v>1399</v>
      </c>
      <c r="C458" s="46">
        <v>0.5</v>
      </c>
      <c r="D458" s="45" t="s">
        <v>277</v>
      </c>
    </row>
    <row r="459" spans="1:4" hidden="1" x14ac:dyDescent="0.25">
      <c r="A459" s="45" t="s">
        <v>122</v>
      </c>
      <c r="B459" s="45" t="s">
        <v>1397</v>
      </c>
      <c r="C459" s="46">
        <v>0.5</v>
      </c>
      <c r="D459" s="45" t="s">
        <v>277</v>
      </c>
    </row>
    <row r="460" spans="1:4" hidden="1" x14ac:dyDescent="0.25">
      <c r="A460" s="45" t="s">
        <v>160</v>
      </c>
      <c r="B460" s="45" t="s">
        <v>1397</v>
      </c>
      <c r="C460" s="46">
        <v>0.5</v>
      </c>
      <c r="D460" s="45" t="s">
        <v>277</v>
      </c>
    </row>
    <row r="461" spans="1:4" x14ac:dyDescent="0.25">
      <c r="A461" s="45" t="s">
        <v>122</v>
      </c>
      <c r="B461" s="45" t="s">
        <v>228</v>
      </c>
      <c r="C461" s="46">
        <v>0.5</v>
      </c>
      <c r="D461" s="45" t="s">
        <v>277</v>
      </c>
    </row>
    <row r="462" spans="1:4" hidden="1" x14ac:dyDescent="0.25">
      <c r="A462" s="45" t="s">
        <v>42</v>
      </c>
      <c r="B462" s="45" t="s">
        <v>275</v>
      </c>
      <c r="C462" s="46">
        <v>0.49655172413793103</v>
      </c>
      <c r="D462" s="45" t="s">
        <v>277</v>
      </c>
    </row>
    <row r="463" spans="1:4" hidden="1" x14ac:dyDescent="0.25">
      <c r="A463" s="45" t="s">
        <v>302</v>
      </c>
      <c r="B463" s="45" t="s">
        <v>1397</v>
      </c>
      <c r="C463" s="46">
        <v>0.49655172413793103</v>
      </c>
      <c r="D463" s="45" t="s">
        <v>276</v>
      </c>
    </row>
    <row r="464" spans="1:4" hidden="1" x14ac:dyDescent="0.25">
      <c r="A464" s="45" t="s">
        <v>209</v>
      </c>
      <c r="B464" s="45" t="s">
        <v>249</v>
      </c>
      <c r="C464" s="46">
        <v>0.49500000000000005</v>
      </c>
      <c r="D464" s="45" t="s">
        <v>276</v>
      </c>
    </row>
    <row r="465" spans="1:4" hidden="1" x14ac:dyDescent="0.25">
      <c r="A465" s="45" t="s">
        <v>149</v>
      </c>
      <c r="B465" s="45" t="s">
        <v>236</v>
      </c>
      <c r="C465" s="46">
        <v>0.49120000000000003</v>
      </c>
      <c r="D465" s="45" t="s">
        <v>276</v>
      </c>
    </row>
    <row r="466" spans="1:4" hidden="1" x14ac:dyDescent="0.25">
      <c r="A466" s="45" t="s">
        <v>18</v>
      </c>
      <c r="B466" s="45" t="s">
        <v>227</v>
      </c>
      <c r="C466" s="46">
        <v>0.48399999999999999</v>
      </c>
      <c r="D466" s="45" t="s">
        <v>277</v>
      </c>
    </row>
    <row r="467" spans="1:4" hidden="1" x14ac:dyDescent="0.25">
      <c r="A467" s="45" t="s">
        <v>43</v>
      </c>
      <c r="B467" s="45" t="s">
        <v>275</v>
      </c>
      <c r="C467" s="46">
        <v>0.48251308900523571</v>
      </c>
      <c r="D467" s="45" t="s">
        <v>277</v>
      </c>
    </row>
    <row r="468" spans="1:4" x14ac:dyDescent="0.25">
      <c r="A468" s="45" t="s">
        <v>125</v>
      </c>
      <c r="B468" s="45" t="s">
        <v>235</v>
      </c>
      <c r="C468" s="46">
        <v>0.48000000000000009</v>
      </c>
      <c r="D468" s="45" t="s">
        <v>276</v>
      </c>
    </row>
    <row r="469" spans="1:4" x14ac:dyDescent="0.25">
      <c r="A469" s="45" t="s">
        <v>43</v>
      </c>
      <c r="B469" s="45" t="s">
        <v>235</v>
      </c>
      <c r="C469" s="46">
        <v>0.48000000000000004</v>
      </c>
      <c r="D469" s="45" t="s">
        <v>277</v>
      </c>
    </row>
    <row r="470" spans="1:4" hidden="1" x14ac:dyDescent="0.25">
      <c r="A470" s="45" t="s">
        <v>42</v>
      </c>
      <c r="B470" s="52" t="s">
        <v>246</v>
      </c>
      <c r="C470" s="46">
        <v>0.48000000000000004</v>
      </c>
      <c r="D470" s="45" t="s">
        <v>277</v>
      </c>
    </row>
    <row r="471" spans="1:4" hidden="1" x14ac:dyDescent="0.25">
      <c r="A471" s="45" t="s">
        <v>43</v>
      </c>
      <c r="B471" s="45" t="s">
        <v>238</v>
      </c>
      <c r="C471" s="46">
        <v>0.48000000000000004</v>
      </c>
      <c r="D471" s="45" t="s">
        <v>277</v>
      </c>
    </row>
    <row r="472" spans="1:4" x14ac:dyDescent="0.25">
      <c r="A472" s="45" t="s">
        <v>297</v>
      </c>
      <c r="B472" s="45" t="s">
        <v>235</v>
      </c>
      <c r="C472" s="46">
        <v>0.48</v>
      </c>
      <c r="D472" s="45" t="s">
        <v>285</v>
      </c>
    </row>
    <row r="473" spans="1:4" hidden="1" x14ac:dyDescent="0.25">
      <c r="A473" s="45" t="s">
        <v>42</v>
      </c>
      <c r="B473" s="45" t="s">
        <v>249</v>
      </c>
      <c r="C473" s="46">
        <v>0.48</v>
      </c>
      <c r="D473" s="45" t="s">
        <v>277</v>
      </c>
    </row>
    <row r="474" spans="1:4" hidden="1" x14ac:dyDescent="0.25">
      <c r="A474" s="45" t="s">
        <v>43</v>
      </c>
      <c r="B474" s="45" t="s">
        <v>249</v>
      </c>
      <c r="C474" s="46">
        <v>0.48</v>
      </c>
      <c r="D474" s="45" t="s">
        <v>277</v>
      </c>
    </row>
    <row r="475" spans="1:4" hidden="1" x14ac:dyDescent="0.25">
      <c r="A475" s="45" t="s">
        <v>42</v>
      </c>
      <c r="B475" s="45" t="s">
        <v>306</v>
      </c>
      <c r="C475" s="46">
        <v>0.48</v>
      </c>
      <c r="D475" s="45" t="s">
        <v>277</v>
      </c>
    </row>
    <row r="476" spans="1:4" hidden="1" x14ac:dyDescent="0.25">
      <c r="A476" s="45" t="s">
        <v>43</v>
      </c>
      <c r="B476" s="45" t="s">
        <v>232</v>
      </c>
      <c r="C476" s="46">
        <v>0.48</v>
      </c>
      <c r="D476" s="45" t="s">
        <v>277</v>
      </c>
    </row>
    <row r="477" spans="1:4" hidden="1" x14ac:dyDescent="0.25">
      <c r="A477" s="45" t="s">
        <v>43</v>
      </c>
      <c r="B477" s="45" t="s">
        <v>319</v>
      </c>
      <c r="C477" s="46">
        <v>0.48</v>
      </c>
      <c r="D477" s="45" t="s">
        <v>277</v>
      </c>
    </row>
    <row r="478" spans="1:4" hidden="1" x14ac:dyDescent="0.25">
      <c r="A478" s="45" t="s">
        <v>125</v>
      </c>
      <c r="B478" s="52" t="s">
        <v>246</v>
      </c>
      <c r="C478" s="46">
        <v>0.48</v>
      </c>
      <c r="D478" s="45" t="s">
        <v>276</v>
      </c>
    </row>
    <row r="479" spans="1:4" hidden="1" x14ac:dyDescent="0.25">
      <c r="A479" s="45" t="s">
        <v>43</v>
      </c>
      <c r="B479" s="52" t="s">
        <v>246</v>
      </c>
      <c r="C479" s="46">
        <v>0.48</v>
      </c>
      <c r="D479" s="45" t="s">
        <v>277</v>
      </c>
    </row>
    <row r="480" spans="1:4" x14ac:dyDescent="0.25">
      <c r="A480" s="45" t="s">
        <v>42</v>
      </c>
      <c r="B480" s="52" t="s">
        <v>245</v>
      </c>
      <c r="C480" s="46">
        <v>0.48</v>
      </c>
      <c r="D480" s="45" t="s">
        <v>277</v>
      </c>
    </row>
    <row r="481" spans="1:4" x14ac:dyDescent="0.25">
      <c r="A481" s="45" t="s">
        <v>43</v>
      </c>
      <c r="B481" s="52" t="s">
        <v>245</v>
      </c>
      <c r="C481" s="46">
        <v>0.48</v>
      </c>
      <c r="D481" s="45" t="s">
        <v>277</v>
      </c>
    </row>
    <row r="482" spans="1:4" hidden="1" x14ac:dyDescent="0.25">
      <c r="A482" s="45" t="s">
        <v>43</v>
      </c>
      <c r="B482" s="45" t="s">
        <v>227</v>
      </c>
      <c r="C482" s="46">
        <v>0.48</v>
      </c>
      <c r="D482" s="45" t="s">
        <v>277</v>
      </c>
    </row>
    <row r="483" spans="1:4" hidden="1" x14ac:dyDescent="0.25">
      <c r="A483" s="45" t="s">
        <v>108</v>
      </c>
      <c r="B483" s="45" t="s">
        <v>332</v>
      </c>
      <c r="C483" s="46">
        <v>0.48</v>
      </c>
      <c r="D483" s="45" t="s">
        <v>276</v>
      </c>
    </row>
    <row r="484" spans="1:4" hidden="1" x14ac:dyDescent="0.25">
      <c r="A484" s="45" t="s">
        <v>43</v>
      </c>
      <c r="B484" s="45" t="s">
        <v>333</v>
      </c>
      <c r="C484" s="46">
        <v>0.48</v>
      </c>
      <c r="D484" s="45" t="s">
        <v>277</v>
      </c>
    </row>
    <row r="485" spans="1:4" hidden="1" x14ac:dyDescent="0.25">
      <c r="A485" s="45" t="s">
        <v>42</v>
      </c>
      <c r="B485" s="45" t="s">
        <v>237</v>
      </c>
      <c r="C485" s="46">
        <v>0.48</v>
      </c>
      <c r="D485" s="45" t="s">
        <v>277</v>
      </c>
    </row>
    <row r="486" spans="1:4" hidden="1" x14ac:dyDescent="0.25">
      <c r="A486" s="45" t="s">
        <v>43</v>
      </c>
      <c r="B486" s="45" t="s">
        <v>237</v>
      </c>
      <c r="C486" s="46">
        <v>0.48</v>
      </c>
      <c r="D486" s="45" t="s">
        <v>277</v>
      </c>
    </row>
    <row r="487" spans="1:4" hidden="1" x14ac:dyDescent="0.25">
      <c r="A487" s="45" t="s">
        <v>43</v>
      </c>
      <c r="B487" s="45" t="s">
        <v>248</v>
      </c>
      <c r="C487" s="46">
        <v>0.48</v>
      </c>
      <c r="D487" s="45" t="s">
        <v>277</v>
      </c>
    </row>
    <row r="488" spans="1:4" hidden="1" x14ac:dyDescent="0.25">
      <c r="A488" s="45" t="s">
        <v>42</v>
      </c>
      <c r="B488" s="45" t="s">
        <v>236</v>
      </c>
      <c r="C488" s="46">
        <v>0.48</v>
      </c>
      <c r="D488" s="45" t="s">
        <v>277</v>
      </c>
    </row>
    <row r="489" spans="1:4" hidden="1" x14ac:dyDescent="0.25">
      <c r="A489" s="45" t="s">
        <v>43</v>
      </c>
      <c r="B489" s="45" t="s">
        <v>236</v>
      </c>
      <c r="C489" s="46">
        <v>0.48</v>
      </c>
      <c r="D489" s="45" t="s">
        <v>277</v>
      </c>
    </row>
    <row r="490" spans="1:4" hidden="1" x14ac:dyDescent="0.25">
      <c r="A490" s="45" t="s">
        <v>42</v>
      </c>
      <c r="B490" s="45" t="s">
        <v>231</v>
      </c>
      <c r="C490" s="46">
        <v>0.48</v>
      </c>
      <c r="D490" s="45" t="s">
        <v>277</v>
      </c>
    </row>
    <row r="491" spans="1:4" hidden="1" x14ac:dyDescent="0.25">
      <c r="A491" s="45" t="s">
        <v>42</v>
      </c>
      <c r="B491" s="45" t="s">
        <v>337</v>
      </c>
      <c r="C491" s="46">
        <v>0.48</v>
      </c>
      <c r="D491" s="45" t="s">
        <v>277</v>
      </c>
    </row>
    <row r="492" spans="1:4" hidden="1" x14ac:dyDescent="0.25">
      <c r="A492" s="45" t="s">
        <v>43</v>
      </c>
      <c r="B492" s="45" t="s">
        <v>337</v>
      </c>
      <c r="C492" s="46">
        <v>0.48</v>
      </c>
      <c r="D492" s="45" t="s">
        <v>277</v>
      </c>
    </row>
    <row r="493" spans="1:4" hidden="1" x14ac:dyDescent="0.25">
      <c r="A493" s="45" t="s">
        <v>42</v>
      </c>
      <c r="B493" s="45" t="s">
        <v>341</v>
      </c>
      <c r="C493" s="46">
        <v>0.48</v>
      </c>
      <c r="D493" s="45" t="s">
        <v>277</v>
      </c>
    </row>
    <row r="494" spans="1:4" hidden="1" x14ac:dyDescent="0.25">
      <c r="A494" s="45" t="s">
        <v>43</v>
      </c>
      <c r="B494" s="45" t="s">
        <v>341</v>
      </c>
      <c r="C494" s="46">
        <v>0.48</v>
      </c>
      <c r="D494" s="45" t="s">
        <v>277</v>
      </c>
    </row>
    <row r="495" spans="1:4" hidden="1" x14ac:dyDescent="0.25">
      <c r="A495" s="45" t="s">
        <v>43</v>
      </c>
      <c r="B495" s="45" t="s">
        <v>1397</v>
      </c>
      <c r="C495" s="46">
        <v>0.48</v>
      </c>
      <c r="D495" s="45" t="s">
        <v>277</v>
      </c>
    </row>
    <row r="496" spans="1:4" x14ac:dyDescent="0.25">
      <c r="A496" s="45" t="s">
        <v>74</v>
      </c>
      <c r="B496" s="45" t="s">
        <v>228</v>
      </c>
      <c r="C496" s="46">
        <v>0.48</v>
      </c>
      <c r="D496" s="45" t="s">
        <v>291</v>
      </c>
    </row>
    <row r="497" spans="1:4" x14ac:dyDescent="0.25">
      <c r="A497" s="45" t="s">
        <v>42</v>
      </c>
      <c r="B497" s="45" t="s">
        <v>228</v>
      </c>
      <c r="C497" s="46">
        <v>0.48</v>
      </c>
      <c r="D497" s="45" t="s">
        <v>277</v>
      </c>
    </row>
    <row r="498" spans="1:4" x14ac:dyDescent="0.25">
      <c r="A498" s="45" t="s">
        <v>43</v>
      </c>
      <c r="B498" s="45" t="s">
        <v>228</v>
      </c>
      <c r="C498" s="46">
        <v>0.48</v>
      </c>
      <c r="D498" s="45" t="s">
        <v>277</v>
      </c>
    </row>
    <row r="499" spans="1:4" x14ac:dyDescent="0.25">
      <c r="A499" s="45" t="s">
        <v>42</v>
      </c>
      <c r="B499" s="45" t="s">
        <v>235</v>
      </c>
      <c r="C499" s="46">
        <v>0.47999999999999993</v>
      </c>
      <c r="D499" s="45" t="s">
        <v>277</v>
      </c>
    </row>
    <row r="500" spans="1:4" hidden="1" x14ac:dyDescent="0.25">
      <c r="A500" s="45" t="s">
        <v>42</v>
      </c>
      <c r="B500" s="45" t="s">
        <v>232</v>
      </c>
      <c r="C500" s="46">
        <v>0.47999999999999993</v>
      </c>
      <c r="D500" s="45" t="s">
        <v>277</v>
      </c>
    </row>
    <row r="501" spans="1:4" hidden="1" x14ac:dyDescent="0.25">
      <c r="A501" s="45" t="s">
        <v>42</v>
      </c>
      <c r="B501" s="45" t="s">
        <v>227</v>
      </c>
      <c r="C501" s="46">
        <v>0.47999999999999993</v>
      </c>
      <c r="D501" s="45" t="s">
        <v>277</v>
      </c>
    </row>
    <row r="502" spans="1:4" hidden="1" x14ac:dyDescent="0.25">
      <c r="A502" s="45" t="s">
        <v>42</v>
      </c>
      <c r="B502" s="45" t="s">
        <v>1397</v>
      </c>
      <c r="C502" s="46">
        <v>0.47999999999999993</v>
      </c>
      <c r="D502" s="45" t="s">
        <v>277</v>
      </c>
    </row>
    <row r="503" spans="1:4" x14ac:dyDescent="0.25">
      <c r="A503" s="45" t="s">
        <v>149</v>
      </c>
      <c r="B503" s="45" t="s">
        <v>235</v>
      </c>
      <c r="C503" s="46">
        <v>0.47828571428571426</v>
      </c>
      <c r="D503" s="45" t="s">
        <v>276</v>
      </c>
    </row>
    <row r="504" spans="1:4" hidden="1" x14ac:dyDescent="0.25">
      <c r="A504" s="45" t="s">
        <v>140</v>
      </c>
      <c r="B504" s="45" t="s">
        <v>236</v>
      </c>
      <c r="C504" s="46">
        <v>0.4611529411764706</v>
      </c>
      <c r="D504" s="45" t="s">
        <v>276</v>
      </c>
    </row>
    <row r="505" spans="1:4" hidden="1" x14ac:dyDescent="0.25">
      <c r="A505" s="45" t="s">
        <v>149</v>
      </c>
      <c r="B505" s="45" t="s">
        <v>1399</v>
      </c>
      <c r="C505" s="46">
        <v>0.46080000000000004</v>
      </c>
      <c r="D505" s="45" t="s">
        <v>276</v>
      </c>
    </row>
    <row r="506" spans="1:4" hidden="1" x14ac:dyDescent="0.25">
      <c r="A506" s="45" t="s">
        <v>213</v>
      </c>
      <c r="B506" s="45" t="s">
        <v>337</v>
      </c>
      <c r="C506" s="46">
        <v>0.45818181818181802</v>
      </c>
      <c r="D506" s="45" t="s">
        <v>277</v>
      </c>
    </row>
    <row r="507" spans="1:4" hidden="1" x14ac:dyDescent="0.25">
      <c r="A507" s="45" t="s">
        <v>140</v>
      </c>
      <c r="B507" s="45" t="s">
        <v>1398</v>
      </c>
      <c r="C507" s="46">
        <v>0.45119999999999993</v>
      </c>
      <c r="D507" s="45" t="s">
        <v>276</v>
      </c>
    </row>
    <row r="508" spans="1:4" hidden="1" x14ac:dyDescent="0.25">
      <c r="A508" s="45" t="s">
        <v>158</v>
      </c>
      <c r="B508" s="45" t="s">
        <v>232</v>
      </c>
      <c r="C508" s="46">
        <v>0.45</v>
      </c>
      <c r="D508" s="45" t="s">
        <v>285</v>
      </c>
    </row>
    <row r="509" spans="1:4" hidden="1" x14ac:dyDescent="0.25">
      <c r="A509" s="45" t="s">
        <v>302</v>
      </c>
      <c r="B509" s="45" t="s">
        <v>237</v>
      </c>
      <c r="C509" s="46">
        <v>0.45</v>
      </c>
      <c r="D509" s="45" t="s">
        <v>276</v>
      </c>
    </row>
    <row r="510" spans="1:4" hidden="1" x14ac:dyDescent="0.25">
      <c r="A510" s="45" t="s">
        <v>6</v>
      </c>
      <c r="B510" s="45" t="s">
        <v>1398</v>
      </c>
      <c r="C510" s="46">
        <v>0.44999999999999996</v>
      </c>
      <c r="D510" s="45" t="s">
        <v>277</v>
      </c>
    </row>
    <row r="511" spans="1:4" hidden="1" x14ac:dyDescent="0.25">
      <c r="A511" s="45" t="s">
        <v>149</v>
      </c>
      <c r="B511" s="45" t="s">
        <v>275</v>
      </c>
      <c r="C511" s="46">
        <v>0.44480000000000003</v>
      </c>
      <c r="D511" s="45" t="s">
        <v>276</v>
      </c>
    </row>
    <row r="512" spans="1:4" hidden="1" x14ac:dyDescent="0.25">
      <c r="A512" s="45" t="s">
        <v>125</v>
      </c>
      <c r="B512" s="45" t="s">
        <v>275</v>
      </c>
      <c r="C512" s="46">
        <v>0.4422554347826087</v>
      </c>
      <c r="D512" s="45" t="s">
        <v>276</v>
      </c>
    </row>
    <row r="513" spans="1:4" hidden="1" x14ac:dyDescent="0.25">
      <c r="A513" s="45" t="s">
        <v>133</v>
      </c>
      <c r="B513" s="45" t="s">
        <v>236</v>
      </c>
      <c r="C513" s="46">
        <v>0.43874999999999997</v>
      </c>
      <c r="D513" s="45" t="s">
        <v>277</v>
      </c>
    </row>
    <row r="514" spans="1:4" hidden="1" x14ac:dyDescent="0.25">
      <c r="A514" s="45" t="s">
        <v>133</v>
      </c>
      <c r="B514" s="45" t="s">
        <v>1398</v>
      </c>
      <c r="C514" s="46">
        <v>0.43874999999999997</v>
      </c>
      <c r="D514" s="45" t="s">
        <v>277</v>
      </c>
    </row>
    <row r="515" spans="1:4" hidden="1" x14ac:dyDescent="0.25">
      <c r="A515" s="45" t="s">
        <v>166</v>
      </c>
      <c r="B515" s="45" t="s">
        <v>236</v>
      </c>
      <c r="C515" s="46">
        <v>0.43852459016393441</v>
      </c>
      <c r="D515" s="45" t="s">
        <v>285</v>
      </c>
    </row>
    <row r="516" spans="1:4" hidden="1" x14ac:dyDescent="0.25">
      <c r="A516" s="45" t="s">
        <v>17</v>
      </c>
      <c r="B516" s="45" t="s">
        <v>275</v>
      </c>
      <c r="C516" s="46">
        <v>0.43739224137931038</v>
      </c>
      <c r="D516" s="45" t="s">
        <v>285</v>
      </c>
    </row>
    <row r="517" spans="1:4" hidden="1" x14ac:dyDescent="0.25">
      <c r="A517" s="45" t="s">
        <v>124</v>
      </c>
      <c r="B517" s="45" t="s">
        <v>1397</v>
      </c>
      <c r="C517" s="46">
        <v>0.435</v>
      </c>
      <c r="D517" s="45" t="s">
        <v>285</v>
      </c>
    </row>
    <row r="518" spans="1:4" hidden="1" x14ac:dyDescent="0.25">
      <c r="A518" s="45" t="s">
        <v>148</v>
      </c>
      <c r="B518" s="45" t="s">
        <v>239</v>
      </c>
      <c r="C518" s="46">
        <v>0.4325581395348837</v>
      </c>
      <c r="D518" s="45" t="s">
        <v>277</v>
      </c>
    </row>
    <row r="519" spans="1:4" hidden="1" x14ac:dyDescent="0.25">
      <c r="A519" s="45" t="s">
        <v>99</v>
      </c>
      <c r="B519" s="45" t="s">
        <v>275</v>
      </c>
      <c r="C519" s="46">
        <v>0.43076923076923079</v>
      </c>
      <c r="D519" s="45" t="s">
        <v>276</v>
      </c>
    </row>
    <row r="520" spans="1:4" hidden="1" x14ac:dyDescent="0.25">
      <c r="A520" s="45" t="s">
        <v>130</v>
      </c>
      <c r="B520" s="45" t="s">
        <v>275</v>
      </c>
      <c r="C520" s="46">
        <v>0.4300864553314121</v>
      </c>
      <c r="D520" s="45" t="s">
        <v>285</v>
      </c>
    </row>
    <row r="521" spans="1:4" hidden="1" x14ac:dyDescent="0.25">
      <c r="A521" s="45" t="s">
        <v>147</v>
      </c>
      <c r="B521" s="45" t="s">
        <v>275</v>
      </c>
      <c r="C521" s="46">
        <v>0.42857142857142855</v>
      </c>
      <c r="D521" s="45" t="s">
        <v>276</v>
      </c>
    </row>
    <row r="522" spans="1:4" hidden="1" x14ac:dyDescent="0.25">
      <c r="A522" s="45" t="s">
        <v>149</v>
      </c>
      <c r="B522" s="45" t="s">
        <v>232</v>
      </c>
      <c r="C522" s="46">
        <v>0.42181818181818176</v>
      </c>
      <c r="D522" s="45" t="s">
        <v>276</v>
      </c>
    </row>
    <row r="523" spans="1:4" hidden="1" x14ac:dyDescent="0.25">
      <c r="A523" s="45" t="s">
        <v>213</v>
      </c>
      <c r="B523" s="45" t="s">
        <v>232</v>
      </c>
      <c r="C523" s="46">
        <v>0.42</v>
      </c>
      <c r="D523" s="45" t="s">
        <v>277</v>
      </c>
    </row>
    <row r="524" spans="1:4" hidden="1" x14ac:dyDescent="0.25">
      <c r="A524" s="45" t="s">
        <v>213</v>
      </c>
      <c r="B524" s="45" t="s">
        <v>238</v>
      </c>
      <c r="C524" s="46">
        <v>0.42</v>
      </c>
      <c r="D524" s="45" t="s">
        <v>277</v>
      </c>
    </row>
    <row r="525" spans="1:4" hidden="1" x14ac:dyDescent="0.25">
      <c r="A525" s="45" t="s">
        <v>213</v>
      </c>
      <c r="B525" s="45" t="s">
        <v>233</v>
      </c>
      <c r="C525" s="46">
        <v>0.41999999999999993</v>
      </c>
      <c r="D525" s="45" t="s">
        <v>277</v>
      </c>
    </row>
    <row r="526" spans="1:4" hidden="1" x14ac:dyDescent="0.25">
      <c r="A526" s="45" t="s">
        <v>81</v>
      </c>
      <c r="B526" s="45" t="s">
        <v>237</v>
      </c>
      <c r="C526" s="46">
        <v>0.41904761904761906</v>
      </c>
      <c r="D526" s="45" t="s">
        <v>277</v>
      </c>
    </row>
    <row r="527" spans="1:4" hidden="1" x14ac:dyDescent="0.25">
      <c r="A527" s="45" t="s">
        <v>149</v>
      </c>
      <c r="B527" s="45" t="s">
        <v>227</v>
      </c>
      <c r="C527" s="46">
        <v>0.41881188118811885</v>
      </c>
      <c r="D527" s="45" t="s">
        <v>276</v>
      </c>
    </row>
    <row r="528" spans="1:4" hidden="1" x14ac:dyDescent="0.25">
      <c r="A528" s="45" t="s">
        <v>149</v>
      </c>
      <c r="B528" s="45" t="s">
        <v>226</v>
      </c>
      <c r="C528" s="46">
        <v>0.41424657534246573</v>
      </c>
      <c r="D528" s="45" t="s">
        <v>276</v>
      </c>
    </row>
    <row r="529" spans="1:4" hidden="1" x14ac:dyDescent="0.25">
      <c r="A529" s="45" t="s">
        <v>27</v>
      </c>
      <c r="B529" s="45" t="s">
        <v>227</v>
      </c>
      <c r="C529" s="46">
        <v>0.41391304347826091</v>
      </c>
      <c r="D529" s="45" t="s">
        <v>276</v>
      </c>
    </row>
    <row r="530" spans="1:4" hidden="1" x14ac:dyDescent="0.25">
      <c r="A530" s="45" t="s">
        <v>35</v>
      </c>
      <c r="B530" s="45" t="s">
        <v>341</v>
      </c>
      <c r="C530" s="46">
        <v>0.41249999999999998</v>
      </c>
      <c r="D530" s="45" t="s">
        <v>277</v>
      </c>
    </row>
    <row r="531" spans="1:4" hidden="1" x14ac:dyDescent="0.25">
      <c r="A531" s="45" t="s">
        <v>116</v>
      </c>
      <c r="B531" s="45" t="s">
        <v>341</v>
      </c>
      <c r="C531" s="46">
        <v>0.40500000000000003</v>
      </c>
      <c r="D531" s="45" t="s">
        <v>285</v>
      </c>
    </row>
    <row r="532" spans="1:4" hidden="1" x14ac:dyDescent="0.25">
      <c r="A532" s="45" t="s">
        <v>95</v>
      </c>
      <c r="B532" s="52" t="s">
        <v>246</v>
      </c>
      <c r="C532" s="46">
        <v>0.40467898832684829</v>
      </c>
      <c r="D532" s="45" t="s">
        <v>285</v>
      </c>
    </row>
    <row r="533" spans="1:4" x14ac:dyDescent="0.25">
      <c r="A533" s="45" t="s">
        <v>213</v>
      </c>
      <c r="B533" s="45" t="s">
        <v>235</v>
      </c>
      <c r="C533" s="46">
        <v>0.40363636363636363</v>
      </c>
      <c r="D533" s="45" t="s">
        <v>277</v>
      </c>
    </row>
    <row r="534" spans="1:4" hidden="1" x14ac:dyDescent="0.25">
      <c r="A534" s="45" t="s">
        <v>99</v>
      </c>
      <c r="B534" s="45" t="s">
        <v>237</v>
      </c>
      <c r="C534" s="46">
        <v>0.40000000000000008</v>
      </c>
      <c r="D534" s="45" t="s">
        <v>276</v>
      </c>
    </row>
    <row r="535" spans="1:4" hidden="1" x14ac:dyDescent="0.25">
      <c r="A535" s="45" t="s">
        <v>99</v>
      </c>
      <c r="B535" s="45" t="s">
        <v>238</v>
      </c>
      <c r="C535" s="46">
        <v>0.40000000000000008</v>
      </c>
      <c r="D535" s="45" t="s">
        <v>276</v>
      </c>
    </row>
    <row r="536" spans="1:4" hidden="1" x14ac:dyDescent="0.25">
      <c r="A536" s="45" t="s">
        <v>328</v>
      </c>
      <c r="B536" s="45" t="s">
        <v>341</v>
      </c>
      <c r="C536" s="46">
        <v>0.40000000000000008</v>
      </c>
      <c r="D536" s="45" t="s">
        <v>285</v>
      </c>
    </row>
    <row r="537" spans="1:4" hidden="1" x14ac:dyDescent="0.25">
      <c r="A537" s="45" t="s">
        <v>63</v>
      </c>
      <c r="B537" s="45" t="s">
        <v>275</v>
      </c>
      <c r="C537" s="46">
        <v>0.4</v>
      </c>
      <c r="D537" s="45" t="s">
        <v>277</v>
      </c>
    </row>
    <row r="538" spans="1:4" hidden="1" x14ac:dyDescent="0.25">
      <c r="A538" s="45" t="s">
        <v>99</v>
      </c>
      <c r="B538" s="45" t="s">
        <v>232</v>
      </c>
      <c r="C538" s="46">
        <v>0.4</v>
      </c>
      <c r="D538" s="45" t="s">
        <v>276</v>
      </c>
    </row>
    <row r="539" spans="1:4" hidden="1" x14ac:dyDescent="0.25">
      <c r="A539" s="45" t="s">
        <v>63</v>
      </c>
      <c r="B539" s="52" t="s">
        <v>246</v>
      </c>
      <c r="C539" s="46">
        <v>0.4</v>
      </c>
      <c r="D539" s="45" t="s">
        <v>277</v>
      </c>
    </row>
    <row r="540" spans="1:4" hidden="1" x14ac:dyDescent="0.25">
      <c r="A540" s="45" t="s">
        <v>167</v>
      </c>
      <c r="B540" s="52" t="s">
        <v>246</v>
      </c>
      <c r="C540" s="46">
        <v>0.4</v>
      </c>
      <c r="D540" s="45" t="s">
        <v>277</v>
      </c>
    </row>
    <row r="541" spans="1:4" x14ac:dyDescent="0.25">
      <c r="A541" s="45" t="s">
        <v>167</v>
      </c>
      <c r="B541" s="52" t="s">
        <v>245</v>
      </c>
      <c r="C541" s="46">
        <v>0.4</v>
      </c>
      <c r="D541" s="45" t="s">
        <v>277</v>
      </c>
    </row>
    <row r="542" spans="1:4" hidden="1" x14ac:dyDescent="0.25">
      <c r="A542" s="45" t="s">
        <v>63</v>
      </c>
      <c r="B542" s="45" t="s">
        <v>237</v>
      </c>
      <c r="C542" s="46">
        <v>0.4</v>
      </c>
      <c r="D542" s="45" t="s">
        <v>277</v>
      </c>
    </row>
    <row r="543" spans="1:4" hidden="1" x14ac:dyDescent="0.25">
      <c r="A543" s="45" t="s">
        <v>193</v>
      </c>
      <c r="B543" s="45" t="s">
        <v>237</v>
      </c>
      <c r="C543" s="46">
        <v>0.4</v>
      </c>
      <c r="D543" s="45" t="s">
        <v>277</v>
      </c>
    </row>
    <row r="544" spans="1:4" hidden="1" x14ac:dyDescent="0.25">
      <c r="A544" s="45" t="s">
        <v>63</v>
      </c>
      <c r="B544" s="45" t="s">
        <v>238</v>
      </c>
      <c r="C544" s="46">
        <v>0.4</v>
      </c>
      <c r="D544" s="45" t="s">
        <v>277</v>
      </c>
    </row>
    <row r="545" spans="1:4" hidden="1" x14ac:dyDescent="0.25">
      <c r="A545" s="45" t="s">
        <v>63</v>
      </c>
      <c r="B545" s="45" t="s">
        <v>248</v>
      </c>
      <c r="C545" s="46">
        <v>0.4</v>
      </c>
      <c r="D545" s="45" t="s">
        <v>277</v>
      </c>
    </row>
    <row r="546" spans="1:4" hidden="1" x14ac:dyDescent="0.25">
      <c r="A546" s="45" t="s">
        <v>1387</v>
      </c>
      <c r="B546" s="45" t="s">
        <v>236</v>
      </c>
      <c r="C546" s="46">
        <v>0.4</v>
      </c>
      <c r="D546" s="45" t="s">
        <v>276</v>
      </c>
    </row>
    <row r="547" spans="1:4" hidden="1" x14ac:dyDescent="0.25">
      <c r="A547" s="45" t="s">
        <v>99</v>
      </c>
      <c r="B547" s="45" t="s">
        <v>337</v>
      </c>
      <c r="C547" s="46">
        <v>0.4</v>
      </c>
      <c r="D547" s="45" t="s">
        <v>276</v>
      </c>
    </row>
    <row r="548" spans="1:4" hidden="1" x14ac:dyDescent="0.25">
      <c r="A548" s="45" t="s">
        <v>63</v>
      </c>
      <c r="B548" s="45" t="s">
        <v>337</v>
      </c>
      <c r="C548" s="46">
        <v>0.4</v>
      </c>
      <c r="D548" s="45" t="s">
        <v>277</v>
      </c>
    </row>
    <row r="549" spans="1:4" hidden="1" x14ac:dyDescent="0.25">
      <c r="A549" s="45" t="s">
        <v>1387</v>
      </c>
      <c r="B549" s="45" t="s">
        <v>240</v>
      </c>
      <c r="C549" s="46">
        <v>0.4</v>
      </c>
      <c r="D549" s="45" t="s">
        <v>276</v>
      </c>
    </row>
    <row r="550" spans="1:4" hidden="1" x14ac:dyDescent="0.25">
      <c r="A550" s="45" t="s">
        <v>149</v>
      </c>
      <c r="B550" s="45" t="s">
        <v>240</v>
      </c>
      <c r="C550" s="46">
        <v>0.4</v>
      </c>
      <c r="D550" s="45" t="s">
        <v>276</v>
      </c>
    </row>
    <row r="551" spans="1:4" hidden="1" x14ac:dyDescent="0.25">
      <c r="A551" s="45" t="s">
        <v>149</v>
      </c>
      <c r="B551" s="45" t="s">
        <v>341</v>
      </c>
      <c r="C551" s="46">
        <v>0.4</v>
      </c>
      <c r="D551" s="45" t="s">
        <v>276</v>
      </c>
    </row>
    <row r="552" spans="1:4" hidden="1" x14ac:dyDescent="0.25">
      <c r="A552" s="45" t="s">
        <v>318</v>
      </c>
      <c r="B552" s="45" t="s">
        <v>341</v>
      </c>
      <c r="C552" s="46">
        <v>0.4</v>
      </c>
      <c r="D552" s="45" t="s">
        <v>277</v>
      </c>
    </row>
    <row r="553" spans="1:4" hidden="1" x14ac:dyDescent="0.25">
      <c r="A553" s="45" t="s">
        <v>19</v>
      </c>
      <c r="B553" s="45" t="s">
        <v>1399</v>
      </c>
      <c r="C553" s="46">
        <v>0.4</v>
      </c>
      <c r="D553" s="45" t="s">
        <v>285</v>
      </c>
    </row>
    <row r="554" spans="1:4" hidden="1" x14ac:dyDescent="0.25">
      <c r="A554" s="45" t="s">
        <v>1387</v>
      </c>
      <c r="B554" s="45" t="s">
        <v>1399</v>
      </c>
      <c r="C554" s="46">
        <v>0.4</v>
      </c>
      <c r="D554" s="45" t="s">
        <v>276</v>
      </c>
    </row>
    <row r="555" spans="1:4" hidden="1" x14ac:dyDescent="0.25">
      <c r="A555" s="45" t="s">
        <v>99</v>
      </c>
      <c r="B555" s="45" t="s">
        <v>1399</v>
      </c>
      <c r="C555" s="46">
        <v>0.4</v>
      </c>
      <c r="D555" s="45" t="s">
        <v>276</v>
      </c>
    </row>
    <row r="556" spans="1:4" hidden="1" x14ac:dyDescent="0.25">
      <c r="A556" s="45" t="s">
        <v>328</v>
      </c>
      <c r="B556" s="45" t="s">
        <v>1397</v>
      </c>
      <c r="C556" s="46">
        <v>0.4</v>
      </c>
      <c r="D556" s="45" t="s">
        <v>285</v>
      </c>
    </row>
    <row r="557" spans="1:4" hidden="1" x14ac:dyDescent="0.25">
      <c r="A557" s="45" t="s">
        <v>149</v>
      </c>
      <c r="B557" s="45" t="s">
        <v>1397</v>
      </c>
      <c r="C557" s="46">
        <v>0.4</v>
      </c>
      <c r="D557" s="45" t="s">
        <v>276</v>
      </c>
    </row>
    <row r="558" spans="1:4" hidden="1" x14ac:dyDescent="0.25">
      <c r="A558" s="45" t="s">
        <v>63</v>
      </c>
      <c r="B558" s="45" t="s">
        <v>1397</v>
      </c>
      <c r="C558" s="46">
        <v>0.4</v>
      </c>
      <c r="D558" s="45" t="s">
        <v>277</v>
      </c>
    </row>
    <row r="559" spans="1:4" hidden="1" x14ac:dyDescent="0.25">
      <c r="A559" s="45" t="s">
        <v>193</v>
      </c>
      <c r="B559" s="45" t="s">
        <v>232</v>
      </c>
      <c r="C559" s="46">
        <v>0.39999999999999997</v>
      </c>
      <c r="D559" s="45" t="s">
        <v>277</v>
      </c>
    </row>
    <row r="560" spans="1:4" hidden="1" x14ac:dyDescent="0.25">
      <c r="A560" s="45" t="s">
        <v>149</v>
      </c>
      <c r="B560" s="52" t="s">
        <v>246</v>
      </c>
      <c r="C560" s="46">
        <v>0.39835051546391753</v>
      </c>
      <c r="D560" s="45" t="s">
        <v>276</v>
      </c>
    </row>
    <row r="561" spans="1:4" hidden="1" x14ac:dyDescent="0.25">
      <c r="A561" s="45" t="s">
        <v>6</v>
      </c>
      <c r="B561" s="45" t="s">
        <v>236</v>
      </c>
      <c r="C561" s="46">
        <v>0.39560439560439559</v>
      </c>
      <c r="D561" s="45" t="s">
        <v>277</v>
      </c>
    </row>
    <row r="562" spans="1:4" hidden="1" x14ac:dyDescent="0.25">
      <c r="A562" s="45" t="s">
        <v>149</v>
      </c>
      <c r="B562" s="50" t="s">
        <v>237</v>
      </c>
      <c r="C562" s="46">
        <v>0.3942168674698795</v>
      </c>
      <c r="D562" s="45" t="s">
        <v>276</v>
      </c>
    </row>
    <row r="563" spans="1:4" x14ac:dyDescent="0.25">
      <c r="A563" s="45" t="s">
        <v>149</v>
      </c>
      <c r="B563" s="50" t="s">
        <v>228</v>
      </c>
      <c r="C563" s="46">
        <v>0.39079999999999998</v>
      </c>
      <c r="D563" s="45" t="s">
        <v>276</v>
      </c>
    </row>
    <row r="564" spans="1:4" hidden="1" x14ac:dyDescent="0.25">
      <c r="A564" s="45" t="s">
        <v>81</v>
      </c>
      <c r="B564" s="50" t="s">
        <v>1397</v>
      </c>
      <c r="C564" s="46">
        <v>0.39032258064516129</v>
      </c>
      <c r="D564" s="45" t="s">
        <v>277</v>
      </c>
    </row>
    <row r="565" spans="1:4" hidden="1" x14ac:dyDescent="0.25">
      <c r="A565" s="45" t="s">
        <v>149</v>
      </c>
      <c r="B565" s="50" t="s">
        <v>238</v>
      </c>
      <c r="C565" s="46">
        <v>0.38769230769230767</v>
      </c>
      <c r="D565" s="45" t="s">
        <v>276</v>
      </c>
    </row>
    <row r="566" spans="1:4" hidden="1" x14ac:dyDescent="0.25">
      <c r="A566" s="45" t="s">
        <v>158</v>
      </c>
      <c r="B566" s="50" t="s">
        <v>1397</v>
      </c>
      <c r="C566" s="46">
        <v>0.38636363636363635</v>
      </c>
      <c r="D566" s="45" t="s">
        <v>285</v>
      </c>
    </row>
    <row r="567" spans="1:4" hidden="1" x14ac:dyDescent="0.25">
      <c r="A567" s="45" t="s">
        <v>149</v>
      </c>
      <c r="B567" s="50" t="s">
        <v>249</v>
      </c>
      <c r="C567" s="46">
        <v>0.38204081632653059</v>
      </c>
      <c r="D567" s="45" t="s">
        <v>276</v>
      </c>
    </row>
    <row r="568" spans="1:4" hidden="1" x14ac:dyDescent="0.25">
      <c r="A568" s="45" t="s">
        <v>81</v>
      </c>
      <c r="B568" s="50" t="s">
        <v>232</v>
      </c>
      <c r="C568" s="46">
        <v>0.38145161290322582</v>
      </c>
      <c r="D568" s="45" t="s">
        <v>277</v>
      </c>
    </row>
    <row r="569" spans="1:4" hidden="1" x14ac:dyDescent="0.25">
      <c r="A569" s="45" t="s">
        <v>165</v>
      </c>
      <c r="B569" s="50" t="s">
        <v>275</v>
      </c>
      <c r="C569" s="46">
        <v>0.37828947368421051</v>
      </c>
      <c r="D569" s="45" t="s">
        <v>285</v>
      </c>
    </row>
    <row r="570" spans="1:4" hidden="1" x14ac:dyDescent="0.25">
      <c r="A570" s="45" t="s">
        <v>149</v>
      </c>
      <c r="B570" s="50" t="s">
        <v>337</v>
      </c>
      <c r="C570" s="46">
        <v>0.37780645161290327</v>
      </c>
      <c r="D570" s="45" t="s">
        <v>276</v>
      </c>
    </row>
    <row r="571" spans="1:4" hidden="1" x14ac:dyDescent="0.25">
      <c r="A571" s="45" t="s">
        <v>159</v>
      </c>
      <c r="B571" s="50" t="s">
        <v>1397</v>
      </c>
      <c r="C571" s="46">
        <v>0.37634168157423964</v>
      </c>
      <c r="D571" s="45" t="s">
        <v>285</v>
      </c>
    </row>
    <row r="572" spans="1:4" hidden="1" x14ac:dyDescent="0.25">
      <c r="A572" s="45" t="s">
        <v>296</v>
      </c>
      <c r="B572" s="50" t="s">
        <v>249</v>
      </c>
      <c r="C572" s="46">
        <v>0.375</v>
      </c>
      <c r="D572" s="45" t="s">
        <v>285</v>
      </c>
    </row>
    <row r="573" spans="1:4" hidden="1" x14ac:dyDescent="0.25">
      <c r="A573" s="45" t="s">
        <v>198</v>
      </c>
      <c r="B573" s="50" t="s">
        <v>233</v>
      </c>
      <c r="C573" s="46">
        <v>0.375</v>
      </c>
      <c r="D573" s="45" t="s">
        <v>277</v>
      </c>
    </row>
    <row r="574" spans="1:4" hidden="1" x14ac:dyDescent="0.25">
      <c r="A574" s="45" t="s">
        <v>198</v>
      </c>
      <c r="B574" s="50" t="s">
        <v>227</v>
      </c>
      <c r="C574" s="46">
        <v>0.375</v>
      </c>
      <c r="D574" s="45" t="s">
        <v>277</v>
      </c>
    </row>
    <row r="575" spans="1:4" hidden="1" x14ac:dyDescent="0.25">
      <c r="A575" s="45" t="s">
        <v>147</v>
      </c>
      <c r="B575" s="50" t="s">
        <v>238</v>
      </c>
      <c r="C575" s="46">
        <v>0.375</v>
      </c>
      <c r="D575" s="45" t="s">
        <v>276</v>
      </c>
    </row>
    <row r="576" spans="1:4" hidden="1" x14ac:dyDescent="0.25">
      <c r="A576" s="45" t="s">
        <v>160</v>
      </c>
      <c r="B576" s="50" t="s">
        <v>236</v>
      </c>
      <c r="C576" s="46">
        <v>0.375</v>
      </c>
      <c r="D576" s="45" t="s">
        <v>277</v>
      </c>
    </row>
    <row r="577" spans="1:4" hidden="1" x14ac:dyDescent="0.25">
      <c r="A577" s="45" t="s">
        <v>6</v>
      </c>
      <c r="B577" s="50" t="s">
        <v>1397</v>
      </c>
      <c r="C577" s="46">
        <v>0.375</v>
      </c>
      <c r="D577" s="45" t="s">
        <v>277</v>
      </c>
    </row>
    <row r="578" spans="1:4" hidden="1" x14ac:dyDescent="0.25">
      <c r="A578" s="45" t="s">
        <v>334</v>
      </c>
      <c r="B578" s="50" t="s">
        <v>1397</v>
      </c>
      <c r="C578" s="46">
        <v>0.375</v>
      </c>
      <c r="D578" s="45" t="s">
        <v>277</v>
      </c>
    </row>
    <row r="579" spans="1:4" x14ac:dyDescent="0.25">
      <c r="A579" s="45" t="s">
        <v>296</v>
      </c>
      <c r="B579" s="50" t="s">
        <v>228</v>
      </c>
      <c r="C579" s="46">
        <v>0.375</v>
      </c>
      <c r="D579" s="45" t="s">
        <v>285</v>
      </c>
    </row>
    <row r="580" spans="1:4" x14ac:dyDescent="0.25">
      <c r="A580" s="45" t="s">
        <v>81</v>
      </c>
      <c r="B580" s="50" t="s">
        <v>235</v>
      </c>
      <c r="C580" s="46">
        <v>0.3725806451612903</v>
      </c>
      <c r="D580" s="45" t="s">
        <v>277</v>
      </c>
    </row>
    <row r="581" spans="1:4" hidden="1" x14ac:dyDescent="0.25">
      <c r="A581" s="45" t="s">
        <v>180</v>
      </c>
      <c r="B581" s="50" t="s">
        <v>275</v>
      </c>
      <c r="C581" s="46">
        <v>0.36</v>
      </c>
      <c r="D581" s="45" t="s">
        <v>277</v>
      </c>
    </row>
    <row r="582" spans="1:4" hidden="1" x14ac:dyDescent="0.25">
      <c r="A582" s="45" t="s">
        <v>180</v>
      </c>
      <c r="B582" s="50" t="s">
        <v>232</v>
      </c>
      <c r="C582" s="46">
        <v>0.36</v>
      </c>
      <c r="D582" s="45" t="s">
        <v>277</v>
      </c>
    </row>
    <row r="583" spans="1:4" hidden="1" x14ac:dyDescent="0.25">
      <c r="A583" s="45" t="s">
        <v>180</v>
      </c>
      <c r="B583" s="48" t="s">
        <v>246</v>
      </c>
      <c r="C583" s="46">
        <v>0.36</v>
      </c>
      <c r="D583" s="45" t="s">
        <v>277</v>
      </c>
    </row>
    <row r="584" spans="1:4" hidden="1" x14ac:dyDescent="0.25">
      <c r="A584" s="45" t="s">
        <v>62</v>
      </c>
      <c r="B584" s="50" t="s">
        <v>239</v>
      </c>
      <c r="C584" s="46">
        <v>0.36</v>
      </c>
      <c r="D584" s="45" t="s">
        <v>276</v>
      </c>
    </row>
    <row r="585" spans="1:4" hidden="1" x14ac:dyDescent="0.25">
      <c r="A585" s="45" t="s">
        <v>149</v>
      </c>
      <c r="B585" s="50" t="s">
        <v>330</v>
      </c>
      <c r="C585" s="46">
        <v>0.36</v>
      </c>
      <c r="D585" s="45" t="s">
        <v>276</v>
      </c>
    </row>
    <row r="586" spans="1:4" hidden="1" x14ac:dyDescent="0.25">
      <c r="A586" s="45" t="s">
        <v>180</v>
      </c>
      <c r="B586" s="50" t="s">
        <v>237</v>
      </c>
      <c r="C586" s="46">
        <v>0.36</v>
      </c>
      <c r="D586" s="45" t="s">
        <v>277</v>
      </c>
    </row>
    <row r="587" spans="1:4" hidden="1" x14ac:dyDescent="0.25">
      <c r="A587" s="45" t="s">
        <v>302</v>
      </c>
      <c r="B587" s="50" t="s">
        <v>238</v>
      </c>
      <c r="C587" s="46">
        <v>0.36</v>
      </c>
      <c r="D587" s="45" t="s">
        <v>276</v>
      </c>
    </row>
    <row r="588" spans="1:4" hidden="1" x14ac:dyDescent="0.25">
      <c r="A588" s="45" t="s">
        <v>180</v>
      </c>
      <c r="B588" s="50" t="s">
        <v>238</v>
      </c>
      <c r="C588" s="46">
        <v>0.36</v>
      </c>
      <c r="D588" s="45" t="s">
        <v>277</v>
      </c>
    </row>
    <row r="589" spans="1:4" hidden="1" x14ac:dyDescent="0.25">
      <c r="A589" s="45" t="s">
        <v>180</v>
      </c>
      <c r="B589" s="50" t="s">
        <v>236</v>
      </c>
      <c r="C589" s="46">
        <v>0.36</v>
      </c>
      <c r="D589" s="45" t="s">
        <v>277</v>
      </c>
    </row>
    <row r="590" spans="1:4" hidden="1" x14ac:dyDescent="0.25">
      <c r="A590" s="45" t="s">
        <v>1</v>
      </c>
      <c r="B590" s="50" t="s">
        <v>226</v>
      </c>
      <c r="C590" s="46">
        <v>0.36</v>
      </c>
      <c r="D590" s="45" t="s">
        <v>276</v>
      </c>
    </row>
    <row r="591" spans="1:4" hidden="1" x14ac:dyDescent="0.25">
      <c r="A591" s="45" t="s">
        <v>131</v>
      </c>
      <c r="B591" s="50" t="s">
        <v>232</v>
      </c>
      <c r="C591" s="46">
        <v>0.35217391304347834</v>
      </c>
      <c r="D591" s="45" t="s">
        <v>277</v>
      </c>
    </row>
    <row r="592" spans="1:4" x14ac:dyDescent="0.25">
      <c r="A592" s="45" t="s">
        <v>27</v>
      </c>
      <c r="B592" s="50" t="s">
        <v>228</v>
      </c>
      <c r="C592" s="46">
        <v>0.35008992805755396</v>
      </c>
      <c r="D592" s="45" t="s">
        <v>276</v>
      </c>
    </row>
    <row r="593" spans="1:4" hidden="1" x14ac:dyDescent="0.25">
      <c r="A593" s="45" t="s">
        <v>213</v>
      </c>
      <c r="B593" s="50" t="s">
        <v>275</v>
      </c>
      <c r="C593" s="46">
        <v>0.35</v>
      </c>
      <c r="D593" s="45" t="s">
        <v>277</v>
      </c>
    </row>
    <row r="594" spans="1:4" hidden="1" x14ac:dyDescent="0.25">
      <c r="A594" s="45" t="s">
        <v>65</v>
      </c>
      <c r="B594" s="48" t="s">
        <v>246</v>
      </c>
      <c r="C594" s="46">
        <v>0.35</v>
      </c>
      <c r="D594" s="45" t="s">
        <v>285</v>
      </c>
    </row>
    <row r="595" spans="1:4" x14ac:dyDescent="0.25">
      <c r="A595" s="45" t="s">
        <v>65</v>
      </c>
      <c r="B595" s="48" t="s">
        <v>245</v>
      </c>
      <c r="C595" s="46">
        <v>0.35</v>
      </c>
      <c r="D595" s="45" t="s">
        <v>285</v>
      </c>
    </row>
    <row r="596" spans="1:4" hidden="1" x14ac:dyDescent="0.25">
      <c r="A596" s="45" t="s">
        <v>65</v>
      </c>
      <c r="B596" s="50" t="s">
        <v>237</v>
      </c>
      <c r="C596" s="46">
        <v>0.35</v>
      </c>
      <c r="D596" s="45" t="s">
        <v>285</v>
      </c>
    </row>
    <row r="597" spans="1:4" hidden="1" x14ac:dyDescent="0.25">
      <c r="A597" s="45" t="s">
        <v>213</v>
      </c>
      <c r="B597" s="50" t="s">
        <v>236</v>
      </c>
      <c r="C597" s="46">
        <v>0.35</v>
      </c>
      <c r="D597" s="45" t="s">
        <v>277</v>
      </c>
    </row>
    <row r="598" spans="1:4" hidden="1" x14ac:dyDescent="0.25">
      <c r="A598" s="45" t="s">
        <v>213</v>
      </c>
      <c r="B598" s="50" t="s">
        <v>1398</v>
      </c>
      <c r="C598" s="46">
        <v>0.35</v>
      </c>
      <c r="D598" s="45" t="s">
        <v>277</v>
      </c>
    </row>
    <row r="599" spans="1:4" hidden="1" x14ac:dyDescent="0.25">
      <c r="A599" s="45" t="s">
        <v>338</v>
      </c>
      <c r="B599" s="50" t="s">
        <v>226</v>
      </c>
      <c r="C599" s="46">
        <v>0.35</v>
      </c>
      <c r="D599" s="45" t="s">
        <v>276</v>
      </c>
    </row>
    <row r="600" spans="1:4" hidden="1" x14ac:dyDescent="0.25">
      <c r="A600" s="45" t="s">
        <v>27</v>
      </c>
      <c r="B600" s="50" t="s">
        <v>249</v>
      </c>
      <c r="C600" s="46">
        <v>0.33750000000000002</v>
      </c>
      <c r="D600" s="45" t="s">
        <v>276</v>
      </c>
    </row>
    <row r="601" spans="1:4" hidden="1" x14ac:dyDescent="0.25">
      <c r="A601" s="45" t="s">
        <v>158</v>
      </c>
      <c r="B601" s="50" t="s">
        <v>236</v>
      </c>
      <c r="C601" s="46">
        <v>0.33333333333333331</v>
      </c>
      <c r="D601" s="45" t="s">
        <v>285</v>
      </c>
    </row>
    <row r="602" spans="1:4" hidden="1" x14ac:dyDescent="0.25">
      <c r="A602" s="45" t="s">
        <v>59</v>
      </c>
      <c r="B602" s="50" t="s">
        <v>275</v>
      </c>
      <c r="C602" s="46">
        <v>0.32761904761904759</v>
      </c>
      <c r="D602" s="45" t="s">
        <v>276</v>
      </c>
    </row>
    <row r="603" spans="1:4" x14ac:dyDescent="0.25">
      <c r="A603" s="45" t="s">
        <v>131</v>
      </c>
      <c r="B603" s="50" t="s">
        <v>235</v>
      </c>
      <c r="C603" s="46">
        <v>0.3263888888888889</v>
      </c>
      <c r="D603" s="45" t="s">
        <v>277</v>
      </c>
    </row>
    <row r="604" spans="1:4" hidden="1" x14ac:dyDescent="0.25">
      <c r="A604" s="45" t="s">
        <v>130</v>
      </c>
      <c r="B604" s="50" t="s">
        <v>232</v>
      </c>
      <c r="C604" s="46">
        <v>0.31680000000000003</v>
      </c>
      <c r="D604" s="45" t="s">
        <v>285</v>
      </c>
    </row>
    <row r="605" spans="1:4" hidden="1" x14ac:dyDescent="0.25">
      <c r="A605" s="45" t="s">
        <v>215</v>
      </c>
      <c r="B605" s="50" t="s">
        <v>232</v>
      </c>
      <c r="C605" s="46">
        <v>0.3125</v>
      </c>
      <c r="D605" s="45" t="s">
        <v>277</v>
      </c>
    </row>
    <row r="606" spans="1:4" hidden="1" x14ac:dyDescent="0.25">
      <c r="A606" s="45" t="s">
        <v>183</v>
      </c>
      <c r="B606" s="50" t="s">
        <v>226</v>
      </c>
      <c r="C606" s="46">
        <v>0.3125</v>
      </c>
      <c r="D606" s="45" t="s">
        <v>276</v>
      </c>
    </row>
    <row r="607" spans="1:4" x14ac:dyDescent="0.25">
      <c r="A607" s="45" t="s">
        <v>215</v>
      </c>
      <c r="B607" s="50" t="s">
        <v>228</v>
      </c>
      <c r="C607" s="46">
        <v>0.3125</v>
      </c>
      <c r="D607" s="45" t="s">
        <v>277</v>
      </c>
    </row>
    <row r="608" spans="1:4" hidden="1" x14ac:dyDescent="0.25">
      <c r="A608" s="45" t="s">
        <v>131</v>
      </c>
      <c r="B608" s="50" t="s">
        <v>275</v>
      </c>
      <c r="C608" s="46">
        <v>0.31229946524064173</v>
      </c>
      <c r="D608" s="45" t="s">
        <v>277</v>
      </c>
    </row>
    <row r="609" spans="1:4" x14ac:dyDescent="0.25">
      <c r="A609" s="45" t="s">
        <v>179</v>
      </c>
      <c r="B609" s="50" t="s">
        <v>235</v>
      </c>
      <c r="C609" s="46">
        <v>0.30840000000000001</v>
      </c>
      <c r="D609" s="45" t="s">
        <v>276</v>
      </c>
    </row>
    <row r="610" spans="1:4" hidden="1" x14ac:dyDescent="0.25">
      <c r="A610" s="45" t="s">
        <v>179</v>
      </c>
      <c r="B610" s="48" t="s">
        <v>246</v>
      </c>
      <c r="C610" s="46">
        <v>0.30840000000000001</v>
      </c>
      <c r="D610" s="45" t="s">
        <v>276</v>
      </c>
    </row>
    <row r="611" spans="1:4" hidden="1" x14ac:dyDescent="0.25">
      <c r="A611" s="45" t="s">
        <v>179</v>
      </c>
      <c r="B611" s="50" t="s">
        <v>1399</v>
      </c>
      <c r="C611" s="46">
        <v>0.30840000000000001</v>
      </c>
      <c r="D611" s="45" t="s">
        <v>276</v>
      </c>
    </row>
    <row r="612" spans="1:4" hidden="1" x14ac:dyDescent="0.25">
      <c r="A612" s="45" t="s">
        <v>216</v>
      </c>
      <c r="B612" s="50" t="s">
        <v>319</v>
      </c>
      <c r="C612" s="46">
        <v>0.30769230769230771</v>
      </c>
      <c r="D612" s="45" t="s">
        <v>276</v>
      </c>
    </row>
    <row r="613" spans="1:4" hidden="1" x14ac:dyDescent="0.25">
      <c r="A613" s="45" t="s">
        <v>216</v>
      </c>
      <c r="B613" s="48" t="s">
        <v>246</v>
      </c>
      <c r="C613" s="46">
        <v>0.30769230769230771</v>
      </c>
      <c r="D613" s="45" t="s">
        <v>276</v>
      </c>
    </row>
    <row r="614" spans="1:4" hidden="1" x14ac:dyDescent="0.25">
      <c r="A614" s="45" t="s">
        <v>63</v>
      </c>
      <c r="B614" s="50" t="s">
        <v>236</v>
      </c>
      <c r="C614" s="46">
        <v>0.30697674418604654</v>
      </c>
      <c r="D614" s="45" t="s">
        <v>277</v>
      </c>
    </row>
    <row r="615" spans="1:4" x14ac:dyDescent="0.25">
      <c r="A615" s="45" t="s">
        <v>216</v>
      </c>
      <c r="B615" s="50" t="s">
        <v>235</v>
      </c>
      <c r="C615" s="46">
        <v>0.30555555555555558</v>
      </c>
      <c r="D615" s="45" t="s">
        <v>276</v>
      </c>
    </row>
    <row r="616" spans="1:4" x14ac:dyDescent="0.25">
      <c r="A616" s="45" t="s">
        <v>216</v>
      </c>
      <c r="B616" s="48" t="s">
        <v>245</v>
      </c>
      <c r="C616" s="46">
        <v>0.30555555555555558</v>
      </c>
      <c r="D616" s="45" t="s">
        <v>276</v>
      </c>
    </row>
    <row r="617" spans="1:4" x14ac:dyDescent="0.25">
      <c r="A617" s="45" t="s">
        <v>63</v>
      </c>
      <c r="B617" s="50" t="s">
        <v>228</v>
      </c>
      <c r="C617" s="46">
        <v>0.30147783251231525</v>
      </c>
      <c r="D617" s="45" t="s">
        <v>277</v>
      </c>
    </row>
    <row r="618" spans="1:4" hidden="1" x14ac:dyDescent="0.25">
      <c r="A618" s="45" t="s">
        <v>75</v>
      </c>
      <c r="B618" s="50" t="s">
        <v>1397</v>
      </c>
      <c r="C618" s="46">
        <v>0.30000000000000004</v>
      </c>
      <c r="D618" s="45" t="s">
        <v>277</v>
      </c>
    </row>
    <row r="619" spans="1:4" x14ac:dyDescent="0.25">
      <c r="A619" s="45" t="s">
        <v>159</v>
      </c>
      <c r="B619" s="50" t="s">
        <v>235</v>
      </c>
      <c r="C619" s="46">
        <v>0.3</v>
      </c>
      <c r="D619" s="45" t="s">
        <v>285</v>
      </c>
    </row>
    <row r="620" spans="1:4" x14ac:dyDescent="0.25">
      <c r="A620" s="45" t="s">
        <v>89</v>
      </c>
      <c r="B620" s="50" t="s">
        <v>235</v>
      </c>
      <c r="C620" s="46">
        <v>0.3</v>
      </c>
      <c r="D620" s="45" t="s">
        <v>277</v>
      </c>
    </row>
    <row r="621" spans="1:4" hidden="1" x14ac:dyDescent="0.25">
      <c r="A621" s="45" t="s">
        <v>63</v>
      </c>
      <c r="B621" s="50" t="s">
        <v>249</v>
      </c>
      <c r="C621" s="46">
        <v>0.3</v>
      </c>
      <c r="D621" s="45" t="s">
        <v>277</v>
      </c>
    </row>
    <row r="622" spans="1:4" hidden="1" x14ac:dyDescent="0.25">
      <c r="A622" s="45" t="s">
        <v>182</v>
      </c>
      <c r="B622" s="48" t="s">
        <v>246</v>
      </c>
      <c r="C622" s="46">
        <v>0.3</v>
      </c>
      <c r="D622" s="45" t="s">
        <v>285</v>
      </c>
    </row>
    <row r="623" spans="1:4" hidden="1" x14ac:dyDescent="0.25">
      <c r="A623" s="45" t="s">
        <v>216</v>
      </c>
      <c r="B623" s="50" t="s">
        <v>237</v>
      </c>
      <c r="C623" s="46">
        <v>0.3</v>
      </c>
      <c r="D623" s="45" t="s">
        <v>276</v>
      </c>
    </row>
    <row r="624" spans="1:4" hidden="1" x14ac:dyDescent="0.25">
      <c r="A624" s="45" t="s">
        <v>216</v>
      </c>
      <c r="B624" s="50" t="s">
        <v>236</v>
      </c>
      <c r="C624" s="46">
        <v>0.3</v>
      </c>
      <c r="D624" s="45" t="s">
        <v>276</v>
      </c>
    </row>
    <row r="625" spans="1:4" hidden="1" x14ac:dyDescent="0.25">
      <c r="A625" s="45" t="s">
        <v>216</v>
      </c>
      <c r="B625" s="50" t="s">
        <v>1398</v>
      </c>
      <c r="C625" s="46">
        <v>0.3</v>
      </c>
      <c r="D625" s="45" t="s">
        <v>276</v>
      </c>
    </row>
    <row r="626" spans="1:4" hidden="1" x14ac:dyDescent="0.25">
      <c r="A626" s="45" t="s">
        <v>216</v>
      </c>
      <c r="B626" s="50" t="s">
        <v>231</v>
      </c>
      <c r="C626" s="46">
        <v>0.3</v>
      </c>
      <c r="D626" s="45" t="s">
        <v>276</v>
      </c>
    </row>
    <row r="627" spans="1:4" hidden="1" x14ac:dyDescent="0.25">
      <c r="A627" s="45" t="s">
        <v>216</v>
      </c>
      <c r="B627" s="50" t="s">
        <v>337</v>
      </c>
      <c r="C627" s="46">
        <v>0.3</v>
      </c>
      <c r="D627" s="45" t="s">
        <v>276</v>
      </c>
    </row>
    <row r="628" spans="1:4" hidden="1" x14ac:dyDescent="0.25">
      <c r="A628" s="45" t="s">
        <v>95</v>
      </c>
      <c r="B628" s="50" t="s">
        <v>1399</v>
      </c>
      <c r="C628" s="46">
        <v>0.3</v>
      </c>
      <c r="D628" s="45" t="s">
        <v>285</v>
      </c>
    </row>
    <row r="629" spans="1:4" hidden="1" x14ac:dyDescent="0.25">
      <c r="A629" s="45" t="s">
        <v>182</v>
      </c>
      <c r="B629" s="50" t="s">
        <v>1399</v>
      </c>
      <c r="C629" s="46">
        <v>0.3</v>
      </c>
      <c r="D629" s="45" t="s">
        <v>285</v>
      </c>
    </row>
    <row r="630" spans="1:4" hidden="1" x14ac:dyDescent="0.25">
      <c r="A630" s="45" t="s">
        <v>216</v>
      </c>
      <c r="B630" s="50" t="s">
        <v>1399</v>
      </c>
      <c r="C630" s="46">
        <v>0.3</v>
      </c>
      <c r="D630" s="45" t="s">
        <v>276</v>
      </c>
    </row>
    <row r="631" spans="1:4" hidden="1" x14ac:dyDescent="0.25">
      <c r="A631" s="45" t="s">
        <v>292</v>
      </c>
      <c r="B631" s="50" t="s">
        <v>275</v>
      </c>
      <c r="C631" s="46">
        <v>0.2984</v>
      </c>
      <c r="D631" s="45" t="s">
        <v>291</v>
      </c>
    </row>
    <row r="632" spans="1:4" hidden="1" x14ac:dyDescent="0.25">
      <c r="A632" s="45" t="s">
        <v>216</v>
      </c>
      <c r="B632" s="50" t="s">
        <v>1397</v>
      </c>
      <c r="C632" s="46">
        <v>0.29761904761904762</v>
      </c>
      <c r="D632" s="45" t="s">
        <v>276</v>
      </c>
    </row>
    <row r="633" spans="1:4" hidden="1" x14ac:dyDescent="0.25">
      <c r="A633" s="45" t="s">
        <v>164</v>
      </c>
      <c r="B633" s="50" t="s">
        <v>237</v>
      </c>
      <c r="C633" s="46">
        <v>0.29499999999999998</v>
      </c>
      <c r="D633" s="45" t="s">
        <v>277</v>
      </c>
    </row>
    <row r="634" spans="1:4" hidden="1" x14ac:dyDescent="0.25">
      <c r="A634" s="45" t="s">
        <v>166</v>
      </c>
      <c r="B634" s="48" t="s">
        <v>246</v>
      </c>
      <c r="C634" s="46">
        <v>0.29390220517737298</v>
      </c>
      <c r="D634" s="45" t="s">
        <v>285</v>
      </c>
    </row>
    <row r="635" spans="1:4" hidden="1" x14ac:dyDescent="0.25">
      <c r="A635" s="45" t="s">
        <v>81</v>
      </c>
      <c r="B635" s="50" t="s">
        <v>238</v>
      </c>
      <c r="C635" s="46">
        <v>0.28875000000000001</v>
      </c>
      <c r="D635" s="45" t="s">
        <v>277</v>
      </c>
    </row>
    <row r="636" spans="1:4" hidden="1" x14ac:dyDescent="0.25">
      <c r="A636" s="45" t="s">
        <v>172</v>
      </c>
      <c r="B636" s="48" t="s">
        <v>246</v>
      </c>
      <c r="C636" s="46">
        <v>0.28799999999999998</v>
      </c>
      <c r="D636" s="45" t="s">
        <v>285</v>
      </c>
    </row>
    <row r="637" spans="1:4" x14ac:dyDescent="0.25">
      <c r="A637" s="45" t="s">
        <v>135</v>
      </c>
      <c r="B637" s="48" t="s">
        <v>245</v>
      </c>
      <c r="C637" s="46">
        <v>0.28666666666666674</v>
      </c>
      <c r="D637" s="45" t="s">
        <v>277</v>
      </c>
    </row>
    <row r="638" spans="1:4" hidden="1" x14ac:dyDescent="0.25">
      <c r="A638" s="45" t="s">
        <v>216</v>
      </c>
      <c r="B638" s="50" t="s">
        <v>232</v>
      </c>
      <c r="C638" s="46">
        <v>0.28333333333333333</v>
      </c>
      <c r="D638" s="45" t="s">
        <v>276</v>
      </c>
    </row>
    <row r="639" spans="1:4" hidden="1" x14ac:dyDescent="0.25">
      <c r="A639" s="45" t="s">
        <v>159</v>
      </c>
      <c r="B639" s="50" t="s">
        <v>237</v>
      </c>
      <c r="C639" s="46">
        <v>0.28125</v>
      </c>
      <c r="D639" s="45" t="s">
        <v>285</v>
      </c>
    </row>
    <row r="640" spans="1:4" hidden="1" x14ac:dyDescent="0.25">
      <c r="A640" s="45" t="s">
        <v>216</v>
      </c>
      <c r="B640" s="50" t="s">
        <v>226</v>
      </c>
      <c r="C640" s="46">
        <v>0.28125</v>
      </c>
      <c r="D640" s="45" t="s">
        <v>276</v>
      </c>
    </row>
    <row r="641" spans="1:4" hidden="1" x14ac:dyDescent="0.25">
      <c r="A641" s="45" t="s">
        <v>35</v>
      </c>
      <c r="B641" s="50" t="s">
        <v>236</v>
      </c>
      <c r="C641" s="46">
        <v>0.27857142857142858</v>
      </c>
      <c r="D641" s="45" t="s">
        <v>277</v>
      </c>
    </row>
    <row r="642" spans="1:4" hidden="1" x14ac:dyDescent="0.25">
      <c r="A642" s="45" t="s">
        <v>128</v>
      </c>
      <c r="B642" s="50" t="s">
        <v>226</v>
      </c>
      <c r="C642" s="46">
        <v>0.27803571428571427</v>
      </c>
      <c r="D642" s="45" t="s">
        <v>276</v>
      </c>
    </row>
    <row r="643" spans="1:4" hidden="1" x14ac:dyDescent="0.25">
      <c r="A643" s="45" t="s">
        <v>88</v>
      </c>
      <c r="B643" s="50" t="s">
        <v>275</v>
      </c>
      <c r="C643" s="46">
        <v>0.27600000000000002</v>
      </c>
      <c r="D643" s="45" t="s">
        <v>285</v>
      </c>
    </row>
    <row r="644" spans="1:4" x14ac:dyDescent="0.25">
      <c r="A644" s="45" t="s">
        <v>28</v>
      </c>
      <c r="B644" s="50" t="s">
        <v>235</v>
      </c>
      <c r="C644" s="46">
        <v>0.27500000000000002</v>
      </c>
      <c r="D644" s="45" t="s">
        <v>285</v>
      </c>
    </row>
    <row r="645" spans="1:4" hidden="1" x14ac:dyDescent="0.25">
      <c r="A645" s="45" t="s">
        <v>130</v>
      </c>
      <c r="B645" s="50" t="s">
        <v>248</v>
      </c>
      <c r="C645" s="46">
        <v>0.27317073170731709</v>
      </c>
      <c r="D645" s="45" t="s">
        <v>285</v>
      </c>
    </row>
    <row r="646" spans="1:4" hidden="1" x14ac:dyDescent="0.25">
      <c r="A646" s="45" t="s">
        <v>27</v>
      </c>
      <c r="B646" s="50" t="s">
        <v>275</v>
      </c>
      <c r="C646" s="46">
        <v>0.26718749999999997</v>
      </c>
      <c r="D646" s="45" t="s">
        <v>276</v>
      </c>
    </row>
    <row r="647" spans="1:4" hidden="1" x14ac:dyDescent="0.25">
      <c r="A647" s="45" t="s">
        <v>216</v>
      </c>
      <c r="B647" s="50" t="s">
        <v>248</v>
      </c>
      <c r="C647" s="46">
        <v>0.26666666666666666</v>
      </c>
      <c r="D647" s="45" t="s">
        <v>276</v>
      </c>
    </row>
    <row r="648" spans="1:4" x14ac:dyDescent="0.25">
      <c r="A648" s="45" t="s">
        <v>136</v>
      </c>
      <c r="B648" s="50" t="s">
        <v>228</v>
      </c>
      <c r="C648" s="46">
        <v>0.25841584158415842</v>
      </c>
      <c r="D648" s="45" t="s">
        <v>277</v>
      </c>
    </row>
    <row r="649" spans="1:4" hidden="1" x14ac:dyDescent="0.25">
      <c r="A649" s="45" t="s">
        <v>216</v>
      </c>
      <c r="B649" s="50" t="s">
        <v>275</v>
      </c>
      <c r="C649" s="46">
        <v>0.25714285714285717</v>
      </c>
      <c r="D649" s="45" t="s">
        <v>276</v>
      </c>
    </row>
    <row r="650" spans="1:4" hidden="1" x14ac:dyDescent="0.25">
      <c r="A650" s="45" t="s">
        <v>49</v>
      </c>
      <c r="B650" s="50" t="s">
        <v>275</v>
      </c>
      <c r="C650" s="46">
        <v>0.25500000000000006</v>
      </c>
      <c r="D650" s="45" t="s">
        <v>285</v>
      </c>
    </row>
    <row r="651" spans="1:4" hidden="1" x14ac:dyDescent="0.25">
      <c r="A651" s="45" t="s">
        <v>49</v>
      </c>
      <c r="B651" s="48" t="s">
        <v>246</v>
      </c>
      <c r="C651" s="46">
        <v>0.255</v>
      </c>
      <c r="D651" s="45" t="s">
        <v>285</v>
      </c>
    </row>
    <row r="652" spans="1:4" x14ac:dyDescent="0.25">
      <c r="A652" s="45" t="s">
        <v>49</v>
      </c>
      <c r="B652" s="48" t="s">
        <v>245</v>
      </c>
      <c r="C652" s="46">
        <v>0.255</v>
      </c>
      <c r="D652" s="45" t="s">
        <v>285</v>
      </c>
    </row>
    <row r="653" spans="1:4" hidden="1" x14ac:dyDescent="0.25">
      <c r="A653" s="45" t="s">
        <v>49</v>
      </c>
      <c r="B653" s="50" t="s">
        <v>1397</v>
      </c>
      <c r="C653" s="46">
        <v>0.255</v>
      </c>
      <c r="D653" s="45" t="s">
        <v>285</v>
      </c>
    </row>
    <row r="654" spans="1:4" x14ac:dyDescent="0.25">
      <c r="A654" s="45" t="s">
        <v>19</v>
      </c>
      <c r="B654" s="50" t="s">
        <v>235</v>
      </c>
      <c r="C654" s="46">
        <v>0.25</v>
      </c>
      <c r="D654" s="45" t="s">
        <v>285</v>
      </c>
    </row>
    <row r="655" spans="1:4" hidden="1" x14ac:dyDescent="0.25">
      <c r="A655" s="45" t="s">
        <v>313</v>
      </c>
      <c r="B655" s="50" t="s">
        <v>232</v>
      </c>
      <c r="C655" s="46">
        <v>0.25</v>
      </c>
      <c r="D655" s="45" t="s">
        <v>291</v>
      </c>
    </row>
    <row r="656" spans="1:4" hidden="1" x14ac:dyDescent="0.25">
      <c r="A656" s="45" t="s">
        <v>156</v>
      </c>
      <c r="B656" s="50" t="s">
        <v>233</v>
      </c>
      <c r="C656" s="46">
        <v>0.25</v>
      </c>
      <c r="D656" s="45" t="s">
        <v>277</v>
      </c>
    </row>
    <row r="657" spans="1:4" hidden="1" x14ac:dyDescent="0.25">
      <c r="A657" s="45" t="s">
        <v>324</v>
      </c>
      <c r="B657" s="48" t="s">
        <v>246</v>
      </c>
      <c r="C657" s="46">
        <v>0.25</v>
      </c>
      <c r="D657" s="45" t="s">
        <v>277</v>
      </c>
    </row>
    <row r="658" spans="1:4" hidden="1" x14ac:dyDescent="0.25">
      <c r="A658" s="45" t="s">
        <v>19</v>
      </c>
      <c r="B658" s="50" t="s">
        <v>239</v>
      </c>
      <c r="C658" s="46">
        <v>0.25</v>
      </c>
      <c r="D658" s="45" t="s">
        <v>285</v>
      </c>
    </row>
    <row r="659" spans="1:4" hidden="1" x14ac:dyDescent="0.25">
      <c r="A659" s="45" t="s">
        <v>84</v>
      </c>
      <c r="B659" s="50" t="s">
        <v>239</v>
      </c>
      <c r="C659" s="46">
        <v>0.25</v>
      </c>
      <c r="D659" s="45" t="s">
        <v>277</v>
      </c>
    </row>
    <row r="660" spans="1:4" hidden="1" x14ac:dyDescent="0.25">
      <c r="A660" s="45" t="s">
        <v>109</v>
      </c>
      <c r="B660" s="50" t="s">
        <v>330</v>
      </c>
      <c r="C660" s="46">
        <v>0.25</v>
      </c>
      <c r="D660" s="45" t="s">
        <v>276</v>
      </c>
    </row>
    <row r="661" spans="1:4" hidden="1" x14ac:dyDescent="0.25">
      <c r="A661" s="45" t="s">
        <v>168</v>
      </c>
      <c r="B661" s="50" t="s">
        <v>237</v>
      </c>
      <c r="C661" s="46">
        <v>0.25</v>
      </c>
      <c r="D661" s="45" t="s">
        <v>276</v>
      </c>
    </row>
    <row r="662" spans="1:4" hidden="1" x14ac:dyDescent="0.25">
      <c r="A662" s="45" t="s">
        <v>156</v>
      </c>
      <c r="B662" s="50" t="s">
        <v>237</v>
      </c>
      <c r="C662" s="46">
        <v>0.25</v>
      </c>
      <c r="D662" s="45" t="s">
        <v>277</v>
      </c>
    </row>
    <row r="663" spans="1:4" hidden="1" x14ac:dyDescent="0.25">
      <c r="A663" s="45" t="s">
        <v>159</v>
      </c>
      <c r="B663" s="50" t="s">
        <v>238</v>
      </c>
      <c r="C663" s="46">
        <v>0.25</v>
      </c>
      <c r="D663" s="45" t="s">
        <v>285</v>
      </c>
    </row>
    <row r="664" spans="1:4" hidden="1" x14ac:dyDescent="0.25">
      <c r="A664" s="45" t="s">
        <v>216</v>
      </c>
      <c r="B664" s="50" t="s">
        <v>238</v>
      </c>
      <c r="C664" s="46">
        <v>0.25</v>
      </c>
      <c r="D664" s="45" t="s">
        <v>276</v>
      </c>
    </row>
    <row r="665" spans="1:4" hidden="1" x14ac:dyDescent="0.25">
      <c r="A665" s="45" t="s">
        <v>324</v>
      </c>
      <c r="B665" s="50" t="s">
        <v>238</v>
      </c>
      <c r="C665" s="46">
        <v>0.25</v>
      </c>
      <c r="D665" s="45" t="s">
        <v>277</v>
      </c>
    </row>
    <row r="666" spans="1:4" hidden="1" x14ac:dyDescent="0.25">
      <c r="A666" s="45" t="s">
        <v>28</v>
      </c>
      <c r="B666" s="50" t="s">
        <v>236</v>
      </c>
      <c r="C666" s="46">
        <v>0.25</v>
      </c>
      <c r="D666" s="45" t="s">
        <v>285</v>
      </c>
    </row>
    <row r="667" spans="1:4" hidden="1" x14ac:dyDescent="0.25">
      <c r="A667" s="45" t="s">
        <v>156</v>
      </c>
      <c r="B667" s="50" t="s">
        <v>236</v>
      </c>
      <c r="C667" s="46">
        <v>0.25</v>
      </c>
      <c r="D667" s="45" t="s">
        <v>277</v>
      </c>
    </row>
    <row r="668" spans="1:4" hidden="1" x14ac:dyDescent="0.25">
      <c r="A668" s="45" t="s">
        <v>170</v>
      </c>
      <c r="B668" s="50" t="s">
        <v>1399</v>
      </c>
      <c r="C668" s="46">
        <v>0.25</v>
      </c>
      <c r="D668" s="45" t="s">
        <v>277</v>
      </c>
    </row>
    <row r="669" spans="1:4" hidden="1" x14ac:dyDescent="0.25">
      <c r="A669" s="45" t="s">
        <v>182</v>
      </c>
      <c r="B669" s="50" t="s">
        <v>1397</v>
      </c>
      <c r="C669" s="46">
        <v>0.25</v>
      </c>
      <c r="D669" s="45" t="s">
        <v>285</v>
      </c>
    </row>
    <row r="670" spans="1:4" hidden="1" x14ac:dyDescent="0.25">
      <c r="A670" s="45" t="s">
        <v>324</v>
      </c>
      <c r="B670" s="50" t="s">
        <v>1397</v>
      </c>
      <c r="C670" s="46">
        <v>0.25</v>
      </c>
      <c r="D670" s="45" t="s">
        <v>277</v>
      </c>
    </row>
    <row r="671" spans="1:4" hidden="1" x14ac:dyDescent="0.25">
      <c r="A671" s="45" t="s">
        <v>336</v>
      </c>
      <c r="B671" s="50" t="s">
        <v>1397</v>
      </c>
      <c r="C671" s="46">
        <v>0.25</v>
      </c>
      <c r="D671" s="45" t="s">
        <v>277</v>
      </c>
    </row>
    <row r="672" spans="1:4" x14ac:dyDescent="0.25">
      <c r="A672" s="45" t="s">
        <v>156</v>
      </c>
      <c r="B672" s="50" t="s">
        <v>228</v>
      </c>
      <c r="C672" s="46">
        <v>0.25</v>
      </c>
      <c r="D672" s="45" t="s">
        <v>277</v>
      </c>
    </row>
    <row r="673" spans="1:4" hidden="1" x14ac:dyDescent="0.25">
      <c r="A673" s="45" t="s">
        <v>192</v>
      </c>
      <c r="B673" s="50" t="s">
        <v>330</v>
      </c>
      <c r="C673" s="46">
        <v>0.24923076923076923</v>
      </c>
      <c r="D673" s="45" t="s">
        <v>276</v>
      </c>
    </row>
    <row r="674" spans="1:4" hidden="1" x14ac:dyDescent="0.25">
      <c r="A674" s="45" t="s">
        <v>111</v>
      </c>
      <c r="B674" s="50" t="s">
        <v>1398</v>
      </c>
      <c r="C674" s="46">
        <v>0.24499999999999997</v>
      </c>
      <c r="D674" s="45" t="s">
        <v>277</v>
      </c>
    </row>
    <row r="675" spans="1:4" hidden="1" x14ac:dyDescent="0.25">
      <c r="A675" s="45" t="s">
        <v>3</v>
      </c>
      <c r="B675" s="50" t="s">
        <v>227</v>
      </c>
      <c r="C675" s="46">
        <v>0.24307692307692305</v>
      </c>
      <c r="D675" s="45" t="s">
        <v>276</v>
      </c>
    </row>
    <row r="676" spans="1:4" hidden="1" x14ac:dyDescent="0.25">
      <c r="A676" s="45" t="s">
        <v>159</v>
      </c>
      <c r="B676" s="50" t="s">
        <v>236</v>
      </c>
      <c r="C676" s="46">
        <v>0.24230769230769231</v>
      </c>
      <c r="D676" s="45" t="s">
        <v>285</v>
      </c>
    </row>
    <row r="677" spans="1:4" x14ac:dyDescent="0.25">
      <c r="A677" s="45" t="s">
        <v>1387</v>
      </c>
      <c r="B677" s="50" t="s">
        <v>235</v>
      </c>
      <c r="C677" s="46">
        <v>0.24</v>
      </c>
      <c r="D677" s="45" t="s">
        <v>276</v>
      </c>
    </row>
    <row r="678" spans="1:4" x14ac:dyDescent="0.25">
      <c r="A678" s="45" t="s">
        <v>302</v>
      </c>
      <c r="B678" s="50" t="s">
        <v>235</v>
      </c>
      <c r="C678" s="46">
        <v>0.24</v>
      </c>
      <c r="D678" s="45" t="s">
        <v>276</v>
      </c>
    </row>
    <row r="679" spans="1:4" x14ac:dyDescent="0.25">
      <c r="A679" s="45" t="s">
        <v>180</v>
      </c>
      <c r="B679" s="50" t="s">
        <v>235</v>
      </c>
      <c r="C679" s="46">
        <v>0.24</v>
      </c>
      <c r="D679" s="45" t="s">
        <v>277</v>
      </c>
    </row>
    <row r="680" spans="1:4" hidden="1" x14ac:dyDescent="0.25">
      <c r="A680" s="45" t="s">
        <v>142</v>
      </c>
      <c r="B680" s="50" t="s">
        <v>232</v>
      </c>
      <c r="C680" s="46">
        <v>0.24</v>
      </c>
      <c r="D680" s="45" t="s">
        <v>277</v>
      </c>
    </row>
    <row r="681" spans="1:4" hidden="1" x14ac:dyDescent="0.25">
      <c r="A681" s="45" t="s">
        <v>34</v>
      </c>
      <c r="B681" s="50" t="s">
        <v>233</v>
      </c>
      <c r="C681" s="46">
        <v>0.24</v>
      </c>
      <c r="D681" s="45" t="s">
        <v>277</v>
      </c>
    </row>
    <row r="682" spans="1:4" hidden="1" x14ac:dyDescent="0.25">
      <c r="A682" s="45" t="s">
        <v>1387</v>
      </c>
      <c r="B682" s="48" t="s">
        <v>246</v>
      </c>
      <c r="C682" s="46">
        <v>0.24</v>
      </c>
      <c r="D682" s="45" t="s">
        <v>276</v>
      </c>
    </row>
    <row r="683" spans="1:4" hidden="1" x14ac:dyDescent="0.25">
      <c r="A683" s="45" t="s">
        <v>34</v>
      </c>
      <c r="B683" s="48" t="s">
        <v>246</v>
      </c>
      <c r="C683" s="46">
        <v>0.24</v>
      </c>
      <c r="D683" s="45" t="s">
        <v>277</v>
      </c>
    </row>
    <row r="684" spans="1:4" hidden="1" x14ac:dyDescent="0.25">
      <c r="A684" s="45" t="s">
        <v>142</v>
      </c>
      <c r="B684" s="48" t="s">
        <v>246</v>
      </c>
      <c r="C684" s="46">
        <v>0.24</v>
      </c>
      <c r="D684" s="45" t="s">
        <v>277</v>
      </c>
    </row>
    <row r="685" spans="1:4" x14ac:dyDescent="0.25">
      <c r="A685" s="45" t="s">
        <v>1387</v>
      </c>
      <c r="B685" s="48" t="s">
        <v>245</v>
      </c>
      <c r="C685" s="46">
        <v>0.24</v>
      </c>
      <c r="D685" s="45" t="s">
        <v>276</v>
      </c>
    </row>
    <row r="686" spans="1:4" x14ac:dyDescent="0.25">
      <c r="A686" s="45" t="s">
        <v>34</v>
      </c>
      <c r="B686" s="48" t="s">
        <v>245</v>
      </c>
      <c r="C686" s="46">
        <v>0.24</v>
      </c>
      <c r="D686" s="45" t="s">
        <v>277</v>
      </c>
    </row>
    <row r="687" spans="1:4" hidden="1" x14ac:dyDescent="0.25">
      <c r="A687" s="45" t="s">
        <v>1387</v>
      </c>
      <c r="B687" s="50" t="s">
        <v>330</v>
      </c>
      <c r="C687" s="46">
        <v>0.24</v>
      </c>
      <c r="D687" s="45" t="s">
        <v>276</v>
      </c>
    </row>
    <row r="688" spans="1:4" hidden="1" x14ac:dyDescent="0.25">
      <c r="A688" s="45" t="s">
        <v>1387</v>
      </c>
      <c r="B688" s="50" t="s">
        <v>238</v>
      </c>
      <c r="C688" s="46">
        <v>0.24</v>
      </c>
      <c r="D688" s="45" t="s">
        <v>276</v>
      </c>
    </row>
    <row r="689" spans="1:4" hidden="1" x14ac:dyDescent="0.25">
      <c r="A689" s="45" t="s">
        <v>223</v>
      </c>
      <c r="B689" s="50" t="s">
        <v>319</v>
      </c>
      <c r="C689" s="46">
        <v>0.23999999999999996</v>
      </c>
      <c r="D689" s="45" t="s">
        <v>276</v>
      </c>
    </row>
    <row r="690" spans="1:4" hidden="1" x14ac:dyDescent="0.25">
      <c r="A690" s="45" t="s">
        <v>34</v>
      </c>
      <c r="B690" s="50" t="s">
        <v>227</v>
      </c>
      <c r="C690" s="46">
        <v>0.23999999999999996</v>
      </c>
      <c r="D690" s="45" t="s">
        <v>277</v>
      </c>
    </row>
    <row r="691" spans="1:4" x14ac:dyDescent="0.25">
      <c r="A691" s="45" t="s">
        <v>220</v>
      </c>
      <c r="B691" s="50" t="s">
        <v>228</v>
      </c>
      <c r="C691" s="46">
        <v>0.23999999999999996</v>
      </c>
      <c r="D691" s="45" t="s">
        <v>277</v>
      </c>
    </row>
    <row r="692" spans="1:4" hidden="1" x14ac:dyDescent="0.25">
      <c r="A692" s="45" t="s">
        <v>192</v>
      </c>
      <c r="B692" s="50" t="s">
        <v>226</v>
      </c>
      <c r="C692" s="46">
        <v>0.23276612903225807</v>
      </c>
      <c r="D692" s="45" t="s">
        <v>276</v>
      </c>
    </row>
    <row r="693" spans="1:4" hidden="1" x14ac:dyDescent="0.25">
      <c r="A693" s="45" t="s">
        <v>170</v>
      </c>
      <c r="B693" s="50" t="s">
        <v>275</v>
      </c>
      <c r="C693" s="46">
        <v>0.22916666666666669</v>
      </c>
      <c r="D693" s="45" t="s">
        <v>277</v>
      </c>
    </row>
    <row r="694" spans="1:4" hidden="1" x14ac:dyDescent="0.25">
      <c r="A694" s="45" t="s">
        <v>136</v>
      </c>
      <c r="B694" s="50" t="s">
        <v>240</v>
      </c>
      <c r="C694" s="46">
        <v>0.22500000000000003</v>
      </c>
      <c r="D694" s="45" t="s">
        <v>277</v>
      </c>
    </row>
    <row r="695" spans="1:4" hidden="1" x14ac:dyDescent="0.25">
      <c r="A695" s="45" t="s">
        <v>216</v>
      </c>
      <c r="B695" s="50" t="s">
        <v>306</v>
      </c>
      <c r="C695" s="46">
        <v>0.22500000000000001</v>
      </c>
      <c r="D695" s="45" t="s">
        <v>276</v>
      </c>
    </row>
    <row r="696" spans="1:4" hidden="1" x14ac:dyDescent="0.25">
      <c r="A696" s="45" t="s">
        <v>27</v>
      </c>
      <c r="B696" s="50" t="s">
        <v>226</v>
      </c>
      <c r="C696" s="46">
        <v>0.22500000000000001</v>
      </c>
      <c r="D696" s="45" t="s">
        <v>276</v>
      </c>
    </row>
    <row r="697" spans="1:4" hidden="1" x14ac:dyDescent="0.25">
      <c r="A697" s="45" t="s">
        <v>136</v>
      </c>
      <c r="B697" s="50" t="s">
        <v>1397</v>
      </c>
      <c r="C697" s="46">
        <v>0.22500000000000001</v>
      </c>
      <c r="D697" s="45" t="s">
        <v>277</v>
      </c>
    </row>
    <row r="698" spans="1:4" hidden="1" x14ac:dyDescent="0.25">
      <c r="A698" s="45" t="s">
        <v>81</v>
      </c>
      <c r="B698" s="50" t="s">
        <v>236</v>
      </c>
      <c r="C698" s="46">
        <v>0.22499999999999998</v>
      </c>
      <c r="D698" s="45" t="s">
        <v>277</v>
      </c>
    </row>
    <row r="699" spans="1:4" x14ac:dyDescent="0.25">
      <c r="A699" s="45" t="s">
        <v>187</v>
      </c>
      <c r="B699" s="50" t="s">
        <v>235</v>
      </c>
      <c r="C699" s="46">
        <v>0.21599999999999997</v>
      </c>
      <c r="D699" s="45" t="s">
        <v>277</v>
      </c>
    </row>
    <row r="700" spans="1:4" hidden="1" x14ac:dyDescent="0.25">
      <c r="A700" s="45" t="s">
        <v>136</v>
      </c>
      <c r="B700" s="50" t="s">
        <v>236</v>
      </c>
      <c r="C700" s="46">
        <v>0.21446808510638299</v>
      </c>
      <c r="D700" s="45" t="s">
        <v>277</v>
      </c>
    </row>
    <row r="701" spans="1:4" hidden="1" x14ac:dyDescent="0.25">
      <c r="A701" s="45" t="s">
        <v>218</v>
      </c>
      <c r="B701" s="50" t="s">
        <v>275</v>
      </c>
      <c r="C701" s="46">
        <v>0.2142857142857143</v>
      </c>
      <c r="D701" s="45" t="s">
        <v>285</v>
      </c>
    </row>
    <row r="702" spans="1:4" hidden="1" x14ac:dyDescent="0.25">
      <c r="A702" s="45" t="s">
        <v>188</v>
      </c>
      <c r="B702" s="50" t="s">
        <v>341</v>
      </c>
      <c r="C702" s="46">
        <v>0.21428571428571427</v>
      </c>
      <c r="D702" s="45" t="s">
        <v>285</v>
      </c>
    </row>
    <row r="703" spans="1:4" hidden="1" x14ac:dyDescent="0.25">
      <c r="A703" s="45" t="s">
        <v>18</v>
      </c>
      <c r="B703" s="50" t="s">
        <v>275</v>
      </c>
      <c r="C703" s="46">
        <v>0.21000000000000002</v>
      </c>
      <c r="D703" s="45" t="s">
        <v>277</v>
      </c>
    </row>
    <row r="704" spans="1:4" hidden="1" x14ac:dyDescent="0.25">
      <c r="A704" s="45" t="s">
        <v>142</v>
      </c>
      <c r="B704" s="50" t="s">
        <v>275</v>
      </c>
      <c r="C704" s="46">
        <v>0.21</v>
      </c>
      <c r="D704" s="45" t="s">
        <v>277</v>
      </c>
    </row>
    <row r="705" spans="1:4" hidden="1" x14ac:dyDescent="0.25">
      <c r="A705" s="45" t="s">
        <v>136</v>
      </c>
      <c r="B705" s="50" t="s">
        <v>306</v>
      </c>
      <c r="C705" s="46">
        <v>0.20745762711864407</v>
      </c>
      <c r="D705" s="45" t="s">
        <v>277</v>
      </c>
    </row>
    <row r="706" spans="1:4" hidden="1" x14ac:dyDescent="0.25">
      <c r="A706" s="45" t="s">
        <v>191</v>
      </c>
      <c r="B706" s="50" t="s">
        <v>227</v>
      </c>
      <c r="C706" s="46">
        <v>0.20650452488687784</v>
      </c>
      <c r="D706" s="45" t="s">
        <v>277</v>
      </c>
    </row>
    <row r="707" spans="1:4" hidden="1" x14ac:dyDescent="0.25">
      <c r="A707" s="45" t="s">
        <v>218</v>
      </c>
      <c r="B707" s="50" t="s">
        <v>1397</v>
      </c>
      <c r="C707" s="46">
        <v>0.20624999999999999</v>
      </c>
      <c r="D707" s="45" t="s">
        <v>285</v>
      </c>
    </row>
    <row r="708" spans="1:4" hidden="1" x14ac:dyDescent="0.25">
      <c r="A708" s="45" t="s">
        <v>179</v>
      </c>
      <c r="B708" s="50" t="s">
        <v>232</v>
      </c>
      <c r="C708" s="46">
        <v>0.2056</v>
      </c>
      <c r="D708" s="45" t="s">
        <v>276</v>
      </c>
    </row>
    <row r="709" spans="1:4" hidden="1" x14ac:dyDescent="0.25">
      <c r="A709" s="45" t="s">
        <v>135</v>
      </c>
      <c r="B709" s="50" t="s">
        <v>275</v>
      </c>
      <c r="C709" s="46">
        <v>0.20499999999999999</v>
      </c>
      <c r="D709" s="45" t="s">
        <v>277</v>
      </c>
    </row>
    <row r="710" spans="1:4" hidden="1" x14ac:dyDescent="0.25">
      <c r="A710" s="45" t="s">
        <v>136</v>
      </c>
      <c r="B710" s="50" t="s">
        <v>227</v>
      </c>
      <c r="C710" s="46">
        <v>0.20242214532871974</v>
      </c>
      <c r="D710" s="45" t="s">
        <v>277</v>
      </c>
    </row>
    <row r="711" spans="1:4" hidden="1" x14ac:dyDescent="0.25">
      <c r="A711" s="45" t="s">
        <v>136</v>
      </c>
      <c r="B711" s="50" t="s">
        <v>232</v>
      </c>
      <c r="C711" s="46">
        <v>0.20099700897308079</v>
      </c>
      <c r="D711" s="45" t="s">
        <v>277</v>
      </c>
    </row>
    <row r="712" spans="1:4" hidden="1" x14ac:dyDescent="0.25">
      <c r="A712" s="45" t="s">
        <v>136</v>
      </c>
      <c r="B712" s="50" t="s">
        <v>275</v>
      </c>
      <c r="C712" s="46">
        <v>0.20024999999999996</v>
      </c>
      <c r="D712" s="45" t="s">
        <v>277</v>
      </c>
    </row>
    <row r="713" spans="1:4" hidden="1" x14ac:dyDescent="0.25">
      <c r="A713" s="45" t="s">
        <v>51</v>
      </c>
      <c r="B713" s="50" t="s">
        <v>232</v>
      </c>
      <c r="C713" s="46">
        <v>0.20000000000000004</v>
      </c>
      <c r="D713" s="45" t="s">
        <v>276</v>
      </c>
    </row>
    <row r="714" spans="1:4" hidden="1" x14ac:dyDescent="0.25">
      <c r="A714" s="45" t="s">
        <v>129</v>
      </c>
      <c r="B714" s="50" t="s">
        <v>236</v>
      </c>
      <c r="C714" s="46">
        <v>0.20000000000000004</v>
      </c>
      <c r="D714" s="45" t="s">
        <v>285</v>
      </c>
    </row>
    <row r="715" spans="1:4" hidden="1" x14ac:dyDescent="0.25">
      <c r="A715" s="45" t="s">
        <v>51</v>
      </c>
      <c r="B715" s="50" t="s">
        <v>275</v>
      </c>
      <c r="C715" s="46">
        <v>0.2</v>
      </c>
      <c r="D715" s="45" t="s">
        <v>276</v>
      </c>
    </row>
    <row r="716" spans="1:4" x14ac:dyDescent="0.25">
      <c r="A716" s="45" t="s">
        <v>1390</v>
      </c>
      <c r="B716" s="50" t="s">
        <v>235</v>
      </c>
      <c r="C716" s="46">
        <v>0.2</v>
      </c>
      <c r="D716" s="45" t="s">
        <v>291</v>
      </c>
    </row>
    <row r="717" spans="1:4" x14ac:dyDescent="0.25">
      <c r="A717" s="45" t="s">
        <v>51</v>
      </c>
      <c r="B717" s="45" t="s">
        <v>235</v>
      </c>
      <c r="C717" s="46">
        <v>0.2</v>
      </c>
      <c r="D717" s="45" t="s">
        <v>276</v>
      </c>
    </row>
    <row r="718" spans="1:4" hidden="1" x14ac:dyDescent="0.25">
      <c r="A718" s="45" t="s">
        <v>32</v>
      </c>
      <c r="B718" s="45" t="s">
        <v>232</v>
      </c>
      <c r="C718" s="46">
        <v>0.2</v>
      </c>
      <c r="D718" s="45" t="s">
        <v>285</v>
      </c>
    </row>
    <row r="719" spans="1:4" hidden="1" x14ac:dyDescent="0.25">
      <c r="A719" s="45" t="s">
        <v>188</v>
      </c>
      <c r="B719" s="45" t="s">
        <v>232</v>
      </c>
      <c r="C719" s="46">
        <v>0.2</v>
      </c>
      <c r="D719" s="45" t="s">
        <v>285</v>
      </c>
    </row>
    <row r="720" spans="1:4" hidden="1" x14ac:dyDescent="0.25">
      <c r="A720" s="45" t="s">
        <v>308</v>
      </c>
      <c r="B720" s="45" t="s">
        <v>232</v>
      </c>
      <c r="C720" s="46">
        <v>0.2</v>
      </c>
      <c r="D720" s="45" t="s">
        <v>277</v>
      </c>
    </row>
    <row r="721" spans="1:4" hidden="1" x14ac:dyDescent="0.25">
      <c r="A721" s="45" t="s">
        <v>51</v>
      </c>
      <c r="B721" s="45" t="s">
        <v>319</v>
      </c>
      <c r="C721" s="46">
        <v>0.2</v>
      </c>
      <c r="D721" s="45" t="s">
        <v>276</v>
      </c>
    </row>
    <row r="722" spans="1:4" hidden="1" x14ac:dyDescent="0.25">
      <c r="A722" s="45" t="s">
        <v>51</v>
      </c>
      <c r="B722" s="52" t="s">
        <v>246</v>
      </c>
      <c r="C722" s="46">
        <v>0.2</v>
      </c>
      <c r="D722" s="45" t="s">
        <v>276</v>
      </c>
    </row>
    <row r="723" spans="1:4" hidden="1" x14ac:dyDescent="0.25">
      <c r="A723" s="45" t="s">
        <v>51</v>
      </c>
      <c r="B723" s="45" t="s">
        <v>239</v>
      </c>
      <c r="C723" s="46">
        <v>0.2</v>
      </c>
      <c r="D723" s="45" t="s">
        <v>276</v>
      </c>
    </row>
    <row r="724" spans="1:4" hidden="1" x14ac:dyDescent="0.25">
      <c r="A724" s="45" t="s">
        <v>178</v>
      </c>
      <c r="B724" s="45" t="s">
        <v>330</v>
      </c>
      <c r="C724" s="46">
        <v>0.2</v>
      </c>
      <c r="D724" s="45" t="s">
        <v>276</v>
      </c>
    </row>
    <row r="725" spans="1:4" hidden="1" x14ac:dyDescent="0.25">
      <c r="A725" s="45" t="s">
        <v>314</v>
      </c>
      <c r="B725" s="45" t="s">
        <v>227</v>
      </c>
      <c r="C725" s="46">
        <v>0.2</v>
      </c>
      <c r="D725" s="45" t="s">
        <v>276</v>
      </c>
    </row>
    <row r="726" spans="1:4" hidden="1" x14ac:dyDescent="0.25">
      <c r="A726" s="45" t="s">
        <v>51</v>
      </c>
      <c r="B726" s="45" t="s">
        <v>332</v>
      </c>
      <c r="C726" s="46">
        <v>0.2</v>
      </c>
      <c r="D726" s="45" t="s">
        <v>276</v>
      </c>
    </row>
    <row r="727" spans="1:4" hidden="1" x14ac:dyDescent="0.25">
      <c r="A727" s="45" t="s">
        <v>131</v>
      </c>
      <c r="B727" s="45" t="s">
        <v>332</v>
      </c>
      <c r="C727" s="46">
        <v>0.2</v>
      </c>
      <c r="D727" s="45" t="s">
        <v>277</v>
      </c>
    </row>
    <row r="728" spans="1:4" hidden="1" x14ac:dyDescent="0.25">
      <c r="A728" s="45" t="s">
        <v>51</v>
      </c>
      <c r="B728" s="45" t="s">
        <v>333</v>
      </c>
      <c r="C728" s="46">
        <v>0.2</v>
      </c>
      <c r="D728" s="45" t="s">
        <v>276</v>
      </c>
    </row>
    <row r="729" spans="1:4" hidden="1" x14ac:dyDescent="0.25">
      <c r="A729" s="45" t="s">
        <v>51</v>
      </c>
      <c r="B729" s="45" t="s">
        <v>237</v>
      </c>
      <c r="C729" s="46">
        <v>0.2</v>
      </c>
      <c r="D729" s="45" t="s">
        <v>276</v>
      </c>
    </row>
    <row r="730" spans="1:4" hidden="1" x14ac:dyDescent="0.25">
      <c r="A730" s="45" t="s">
        <v>51</v>
      </c>
      <c r="B730" s="45" t="s">
        <v>238</v>
      </c>
      <c r="C730" s="46">
        <v>0.2</v>
      </c>
      <c r="D730" s="45" t="s">
        <v>276</v>
      </c>
    </row>
    <row r="731" spans="1:4" hidden="1" x14ac:dyDescent="0.25">
      <c r="A731" s="45" t="s">
        <v>51</v>
      </c>
      <c r="B731" s="45" t="s">
        <v>248</v>
      </c>
      <c r="C731" s="46">
        <v>0.2</v>
      </c>
      <c r="D731" s="45" t="s">
        <v>276</v>
      </c>
    </row>
    <row r="732" spans="1:4" hidden="1" x14ac:dyDescent="0.25">
      <c r="A732" s="45" t="s">
        <v>51</v>
      </c>
      <c r="B732" s="45" t="s">
        <v>236</v>
      </c>
      <c r="C732" s="46">
        <v>0.2</v>
      </c>
      <c r="D732" s="45" t="s">
        <v>276</v>
      </c>
    </row>
    <row r="733" spans="1:4" hidden="1" x14ac:dyDescent="0.25">
      <c r="A733" s="45" t="s">
        <v>51</v>
      </c>
      <c r="B733" s="45" t="s">
        <v>231</v>
      </c>
      <c r="C733" s="46">
        <v>0.2</v>
      </c>
      <c r="D733" s="45" t="s">
        <v>276</v>
      </c>
    </row>
    <row r="734" spans="1:4" hidden="1" x14ac:dyDescent="0.25">
      <c r="A734" s="45" t="s">
        <v>51</v>
      </c>
      <c r="B734" s="45" t="s">
        <v>341</v>
      </c>
      <c r="C734" s="46">
        <v>0.2</v>
      </c>
      <c r="D734" s="45" t="s">
        <v>276</v>
      </c>
    </row>
    <row r="735" spans="1:4" hidden="1" x14ac:dyDescent="0.25">
      <c r="A735" s="45" t="s">
        <v>51</v>
      </c>
      <c r="B735" s="45" t="s">
        <v>1399</v>
      </c>
      <c r="C735" s="46">
        <v>0.2</v>
      </c>
      <c r="D735" s="45" t="s">
        <v>276</v>
      </c>
    </row>
    <row r="736" spans="1:4" hidden="1" x14ac:dyDescent="0.25">
      <c r="A736" s="45" t="s">
        <v>51</v>
      </c>
      <c r="B736" s="45" t="s">
        <v>1397</v>
      </c>
      <c r="C736" s="46">
        <v>0.2</v>
      </c>
      <c r="D736" s="45" t="s">
        <v>276</v>
      </c>
    </row>
    <row r="737" spans="1:4" hidden="1" x14ac:dyDescent="0.25">
      <c r="A737" s="45" t="s">
        <v>131</v>
      </c>
      <c r="B737" s="45" t="s">
        <v>1397</v>
      </c>
      <c r="C737" s="46">
        <v>0.2</v>
      </c>
      <c r="D737" s="45" t="s">
        <v>277</v>
      </c>
    </row>
    <row r="738" spans="1:4" x14ac:dyDescent="0.25">
      <c r="A738" s="45" t="s">
        <v>314</v>
      </c>
      <c r="B738" s="45" t="s">
        <v>228</v>
      </c>
      <c r="C738" s="46">
        <v>0.2</v>
      </c>
      <c r="D738" s="45" t="s">
        <v>276</v>
      </c>
    </row>
    <row r="739" spans="1:4" hidden="1" x14ac:dyDescent="0.25">
      <c r="A739" s="45" t="s">
        <v>51</v>
      </c>
      <c r="B739" s="45" t="s">
        <v>240</v>
      </c>
      <c r="C739" s="46">
        <v>0.19999999999999998</v>
      </c>
      <c r="D739" s="45" t="s">
        <v>276</v>
      </c>
    </row>
    <row r="740" spans="1:4" hidden="1" x14ac:dyDescent="0.25">
      <c r="A740" s="45" t="s">
        <v>129</v>
      </c>
      <c r="B740" s="45" t="s">
        <v>248</v>
      </c>
      <c r="C740" s="46">
        <v>0.19951923076923081</v>
      </c>
      <c r="D740" s="45" t="s">
        <v>285</v>
      </c>
    </row>
    <row r="741" spans="1:4" hidden="1" x14ac:dyDescent="0.25">
      <c r="A741" s="45" t="s">
        <v>136</v>
      </c>
      <c r="B741" s="45" t="s">
        <v>237</v>
      </c>
      <c r="C741" s="46">
        <v>0.19780219780219782</v>
      </c>
      <c r="D741" s="45" t="s">
        <v>277</v>
      </c>
    </row>
    <row r="742" spans="1:4" hidden="1" x14ac:dyDescent="0.25">
      <c r="A742" s="45" t="s">
        <v>136</v>
      </c>
      <c r="B742" s="45" t="s">
        <v>341</v>
      </c>
      <c r="C742" s="46">
        <v>0.19780219780219782</v>
      </c>
      <c r="D742" s="45" t="s">
        <v>277</v>
      </c>
    </row>
    <row r="743" spans="1:4" hidden="1" x14ac:dyDescent="0.25">
      <c r="A743" s="45" t="s">
        <v>142</v>
      </c>
      <c r="B743" s="45" t="s">
        <v>1397</v>
      </c>
      <c r="C743" s="46">
        <v>0.19500000000000001</v>
      </c>
      <c r="D743" s="45" t="s">
        <v>277</v>
      </c>
    </row>
    <row r="744" spans="1:4" x14ac:dyDescent="0.25">
      <c r="A744" s="45" t="s">
        <v>142</v>
      </c>
      <c r="B744" s="45" t="s">
        <v>228</v>
      </c>
      <c r="C744" s="46">
        <v>0.19500000000000001</v>
      </c>
      <c r="D744" s="45" t="s">
        <v>277</v>
      </c>
    </row>
    <row r="745" spans="1:4" hidden="1" x14ac:dyDescent="0.25">
      <c r="A745" s="45" t="s">
        <v>74</v>
      </c>
      <c r="B745" s="52" t="s">
        <v>246</v>
      </c>
      <c r="C745" s="46">
        <v>0.192</v>
      </c>
      <c r="D745" s="45" t="s">
        <v>291</v>
      </c>
    </row>
    <row r="746" spans="1:4" hidden="1" x14ac:dyDescent="0.25">
      <c r="A746" s="45" t="s">
        <v>88</v>
      </c>
      <c r="B746" s="45" t="s">
        <v>337</v>
      </c>
      <c r="C746" s="46">
        <v>0.19166666666666668</v>
      </c>
      <c r="D746" s="45" t="s">
        <v>285</v>
      </c>
    </row>
    <row r="747" spans="1:4" hidden="1" x14ac:dyDescent="0.25">
      <c r="A747" s="45" t="s">
        <v>286</v>
      </c>
      <c r="B747" s="45" t="s">
        <v>275</v>
      </c>
      <c r="C747" s="46">
        <v>0.19</v>
      </c>
      <c r="D747" s="45" t="s">
        <v>285</v>
      </c>
    </row>
    <row r="748" spans="1:4" hidden="1" x14ac:dyDescent="0.25">
      <c r="A748" s="45" t="s">
        <v>286</v>
      </c>
      <c r="B748" s="45" t="s">
        <v>1397</v>
      </c>
      <c r="C748" s="46">
        <v>0.19</v>
      </c>
      <c r="D748" s="45" t="s">
        <v>285</v>
      </c>
    </row>
    <row r="749" spans="1:4" x14ac:dyDescent="0.25">
      <c r="A749" s="45" t="s">
        <v>218</v>
      </c>
      <c r="B749" s="45" t="s">
        <v>235</v>
      </c>
      <c r="C749" s="46">
        <v>0.18999999999999997</v>
      </c>
      <c r="D749" s="45" t="s">
        <v>285</v>
      </c>
    </row>
    <row r="750" spans="1:4" hidden="1" x14ac:dyDescent="0.25">
      <c r="A750" s="45" t="s">
        <v>218</v>
      </c>
      <c r="B750" s="45" t="s">
        <v>238</v>
      </c>
      <c r="C750" s="46">
        <v>0.18999999999999997</v>
      </c>
      <c r="D750" s="45" t="s">
        <v>285</v>
      </c>
    </row>
    <row r="751" spans="1:4" hidden="1" x14ac:dyDescent="0.25">
      <c r="A751" s="45" t="s">
        <v>170</v>
      </c>
      <c r="B751" s="45" t="s">
        <v>233</v>
      </c>
      <c r="C751" s="46">
        <v>0.1875</v>
      </c>
      <c r="D751" s="45" t="s">
        <v>277</v>
      </c>
    </row>
    <row r="752" spans="1:4" hidden="1" x14ac:dyDescent="0.25">
      <c r="A752" s="45" t="s">
        <v>159</v>
      </c>
      <c r="B752" s="45" t="s">
        <v>239</v>
      </c>
      <c r="C752" s="46">
        <v>0.1875</v>
      </c>
      <c r="D752" s="45" t="s">
        <v>285</v>
      </c>
    </row>
    <row r="753" spans="1:4" hidden="1" x14ac:dyDescent="0.25">
      <c r="A753" s="45" t="s">
        <v>92</v>
      </c>
      <c r="B753" s="45" t="s">
        <v>227</v>
      </c>
      <c r="C753" s="46">
        <v>0.1875</v>
      </c>
      <c r="D753" s="45" t="s">
        <v>285</v>
      </c>
    </row>
    <row r="754" spans="1:4" hidden="1" x14ac:dyDescent="0.25">
      <c r="A754" s="45" t="s">
        <v>188</v>
      </c>
      <c r="B754" s="45" t="s">
        <v>1398</v>
      </c>
      <c r="C754" s="46">
        <v>0.1875</v>
      </c>
      <c r="D754" s="45" t="s">
        <v>285</v>
      </c>
    </row>
    <row r="755" spans="1:4" hidden="1" x14ac:dyDescent="0.25">
      <c r="A755" s="45" t="s">
        <v>170</v>
      </c>
      <c r="B755" s="45" t="s">
        <v>1397</v>
      </c>
      <c r="C755" s="46">
        <v>0.1875</v>
      </c>
      <c r="D755" s="45" t="s">
        <v>277</v>
      </c>
    </row>
    <row r="756" spans="1:4" x14ac:dyDescent="0.25">
      <c r="A756" s="45" t="s">
        <v>182</v>
      </c>
      <c r="B756" s="45" t="s">
        <v>228</v>
      </c>
      <c r="C756" s="46">
        <v>0.1875</v>
      </c>
      <c r="D756" s="45" t="s">
        <v>285</v>
      </c>
    </row>
    <row r="757" spans="1:4" hidden="1" x14ac:dyDescent="0.25">
      <c r="A757" s="45" t="s">
        <v>158</v>
      </c>
      <c r="B757" s="45" t="s">
        <v>1399</v>
      </c>
      <c r="C757" s="46">
        <v>0.18749999999999997</v>
      </c>
      <c r="D757" s="45" t="s">
        <v>285</v>
      </c>
    </row>
    <row r="758" spans="1:4" hidden="1" x14ac:dyDescent="0.25">
      <c r="A758" s="45" t="s">
        <v>129</v>
      </c>
      <c r="B758" s="45" t="s">
        <v>341</v>
      </c>
      <c r="C758" s="46">
        <v>0.18120805369127521</v>
      </c>
      <c r="D758" s="45" t="s">
        <v>285</v>
      </c>
    </row>
    <row r="759" spans="1:4" hidden="1" x14ac:dyDescent="0.25">
      <c r="A759" s="45" t="s">
        <v>37</v>
      </c>
      <c r="B759" s="45" t="s">
        <v>275</v>
      </c>
      <c r="C759" s="46">
        <v>0.18000000000000002</v>
      </c>
      <c r="D759" s="45" t="s">
        <v>277</v>
      </c>
    </row>
    <row r="760" spans="1:4" hidden="1" x14ac:dyDescent="0.25">
      <c r="A760" s="45" t="s">
        <v>37</v>
      </c>
      <c r="B760" s="45" t="s">
        <v>237</v>
      </c>
      <c r="C760" s="46">
        <v>0.18000000000000002</v>
      </c>
      <c r="D760" s="45" t="s">
        <v>277</v>
      </c>
    </row>
    <row r="761" spans="1:4" x14ac:dyDescent="0.25">
      <c r="A761" s="45" t="s">
        <v>37</v>
      </c>
      <c r="B761" s="45" t="s">
        <v>235</v>
      </c>
      <c r="C761" s="46">
        <v>0.18</v>
      </c>
      <c r="D761" s="45" t="s">
        <v>277</v>
      </c>
    </row>
    <row r="762" spans="1:4" hidden="1" x14ac:dyDescent="0.25">
      <c r="A762" s="45" t="s">
        <v>37</v>
      </c>
      <c r="B762" s="45" t="s">
        <v>232</v>
      </c>
      <c r="C762" s="46">
        <v>0.18</v>
      </c>
      <c r="D762" s="45" t="s">
        <v>277</v>
      </c>
    </row>
    <row r="763" spans="1:4" hidden="1" x14ac:dyDescent="0.25">
      <c r="A763" s="45" t="s">
        <v>37</v>
      </c>
      <c r="B763" s="45" t="s">
        <v>233</v>
      </c>
      <c r="C763" s="46">
        <v>0.18</v>
      </c>
      <c r="D763" s="45" t="s">
        <v>277</v>
      </c>
    </row>
    <row r="764" spans="1:4" hidden="1" x14ac:dyDescent="0.25">
      <c r="A764" s="45" t="s">
        <v>64</v>
      </c>
      <c r="B764" s="52" t="s">
        <v>246</v>
      </c>
      <c r="C764" s="46">
        <v>0.18</v>
      </c>
      <c r="D764" s="45" t="s">
        <v>285</v>
      </c>
    </row>
    <row r="765" spans="1:4" hidden="1" x14ac:dyDescent="0.25">
      <c r="A765" s="45" t="s">
        <v>37</v>
      </c>
      <c r="B765" s="52" t="s">
        <v>246</v>
      </c>
      <c r="C765" s="46">
        <v>0.18</v>
      </c>
      <c r="D765" s="45" t="s">
        <v>277</v>
      </c>
    </row>
    <row r="766" spans="1:4" x14ac:dyDescent="0.25">
      <c r="A766" s="45" t="s">
        <v>64</v>
      </c>
      <c r="B766" s="52" t="s">
        <v>245</v>
      </c>
      <c r="C766" s="46">
        <v>0.18</v>
      </c>
      <c r="D766" s="45" t="s">
        <v>285</v>
      </c>
    </row>
    <row r="767" spans="1:4" hidden="1" x14ac:dyDescent="0.25">
      <c r="A767" s="45" t="s">
        <v>37</v>
      </c>
      <c r="B767" s="45" t="s">
        <v>238</v>
      </c>
      <c r="C767" s="46">
        <v>0.18</v>
      </c>
      <c r="D767" s="45" t="s">
        <v>277</v>
      </c>
    </row>
    <row r="768" spans="1:4" hidden="1" x14ac:dyDescent="0.25">
      <c r="A768" s="45" t="s">
        <v>64</v>
      </c>
      <c r="B768" s="45" t="s">
        <v>236</v>
      </c>
      <c r="C768" s="46">
        <v>0.18</v>
      </c>
      <c r="D768" s="45" t="s">
        <v>285</v>
      </c>
    </row>
    <row r="769" spans="1:4" hidden="1" x14ac:dyDescent="0.25">
      <c r="A769" s="45" t="s">
        <v>37</v>
      </c>
      <c r="B769" s="45" t="s">
        <v>236</v>
      </c>
      <c r="C769" s="46">
        <v>0.18</v>
      </c>
      <c r="D769" s="45" t="s">
        <v>277</v>
      </c>
    </row>
    <row r="770" spans="1:4" hidden="1" x14ac:dyDescent="0.25">
      <c r="A770" s="45" t="s">
        <v>37</v>
      </c>
      <c r="B770" s="45" t="s">
        <v>337</v>
      </c>
      <c r="C770" s="46">
        <v>0.18</v>
      </c>
      <c r="D770" s="45" t="s">
        <v>277</v>
      </c>
    </row>
    <row r="771" spans="1:4" hidden="1" x14ac:dyDescent="0.25">
      <c r="A771" s="45" t="s">
        <v>37</v>
      </c>
      <c r="B771" s="45" t="s">
        <v>341</v>
      </c>
      <c r="C771" s="46">
        <v>0.18</v>
      </c>
      <c r="D771" s="45" t="s">
        <v>277</v>
      </c>
    </row>
    <row r="772" spans="1:4" x14ac:dyDescent="0.25">
      <c r="A772" s="45" t="s">
        <v>111</v>
      </c>
      <c r="B772" s="45" t="s">
        <v>235</v>
      </c>
      <c r="C772" s="46">
        <v>0.17937499999999998</v>
      </c>
      <c r="D772" s="45" t="s">
        <v>277</v>
      </c>
    </row>
    <row r="773" spans="1:4" hidden="1" x14ac:dyDescent="0.25">
      <c r="A773" s="45" t="s">
        <v>158</v>
      </c>
      <c r="B773" s="45" t="s">
        <v>337</v>
      </c>
      <c r="C773" s="46">
        <v>0.17532467532467533</v>
      </c>
      <c r="D773" s="45" t="s">
        <v>285</v>
      </c>
    </row>
    <row r="774" spans="1:4" hidden="1" x14ac:dyDescent="0.25">
      <c r="A774" s="45" t="s">
        <v>84</v>
      </c>
      <c r="B774" s="45" t="s">
        <v>275</v>
      </c>
      <c r="C774" s="46">
        <v>0.17500000000000002</v>
      </c>
      <c r="D774" s="45" t="s">
        <v>277</v>
      </c>
    </row>
    <row r="775" spans="1:4" hidden="1" x14ac:dyDescent="0.25">
      <c r="A775" s="45" t="s">
        <v>84</v>
      </c>
      <c r="B775" s="45" t="s">
        <v>227</v>
      </c>
      <c r="C775" s="46">
        <v>0.17499999999999999</v>
      </c>
      <c r="D775" s="45" t="s">
        <v>277</v>
      </c>
    </row>
    <row r="776" spans="1:4" hidden="1" x14ac:dyDescent="0.25">
      <c r="A776" s="45" t="s">
        <v>188</v>
      </c>
      <c r="B776" s="45" t="s">
        <v>236</v>
      </c>
      <c r="C776" s="46">
        <v>0.17305502846299811</v>
      </c>
      <c r="D776" s="45" t="s">
        <v>285</v>
      </c>
    </row>
    <row r="777" spans="1:4" hidden="1" x14ac:dyDescent="0.25">
      <c r="A777" s="45" t="s">
        <v>111</v>
      </c>
      <c r="B777" s="45" t="s">
        <v>1397</v>
      </c>
      <c r="C777" s="46">
        <v>0.17294117647058821</v>
      </c>
      <c r="D777" s="45" t="s">
        <v>277</v>
      </c>
    </row>
    <row r="778" spans="1:4" hidden="1" x14ac:dyDescent="0.25">
      <c r="A778" s="45" t="s">
        <v>111</v>
      </c>
      <c r="B778" s="45" t="s">
        <v>238</v>
      </c>
      <c r="C778" s="46">
        <v>0.17149999999999999</v>
      </c>
      <c r="D778" s="45" t="s">
        <v>277</v>
      </c>
    </row>
    <row r="779" spans="1:4" x14ac:dyDescent="0.25">
      <c r="A779" s="45" t="s">
        <v>195</v>
      </c>
      <c r="B779" s="45" t="s">
        <v>235</v>
      </c>
      <c r="C779" s="46">
        <v>0.16799999999999998</v>
      </c>
      <c r="D779" s="45" t="s">
        <v>277</v>
      </c>
    </row>
    <row r="780" spans="1:4" hidden="1" x14ac:dyDescent="0.25">
      <c r="A780" s="45" t="s">
        <v>195</v>
      </c>
      <c r="B780" s="45" t="s">
        <v>237</v>
      </c>
      <c r="C780" s="46">
        <v>0.16799999999999998</v>
      </c>
      <c r="D780" s="45" t="s">
        <v>277</v>
      </c>
    </row>
    <row r="781" spans="1:4" hidden="1" x14ac:dyDescent="0.25">
      <c r="A781" s="45" t="s">
        <v>195</v>
      </c>
      <c r="B781" s="45" t="s">
        <v>238</v>
      </c>
      <c r="C781" s="46">
        <v>0.16799999999999998</v>
      </c>
      <c r="D781" s="45" t="s">
        <v>277</v>
      </c>
    </row>
    <row r="782" spans="1:4" hidden="1" x14ac:dyDescent="0.25">
      <c r="A782" s="45" t="s">
        <v>158</v>
      </c>
      <c r="B782" s="45" t="s">
        <v>275</v>
      </c>
      <c r="C782" s="46">
        <v>0.1676470588235294</v>
      </c>
      <c r="D782" s="45" t="s">
        <v>285</v>
      </c>
    </row>
    <row r="783" spans="1:4" hidden="1" x14ac:dyDescent="0.25">
      <c r="A783" s="45" t="s">
        <v>202</v>
      </c>
      <c r="B783" s="45" t="s">
        <v>232</v>
      </c>
      <c r="C783" s="46">
        <v>0.16500000000000001</v>
      </c>
      <c r="D783" s="45" t="s">
        <v>285</v>
      </c>
    </row>
    <row r="784" spans="1:4" hidden="1" x14ac:dyDescent="0.25">
      <c r="A784" s="45" t="s">
        <v>334</v>
      </c>
      <c r="B784" s="45" t="s">
        <v>341</v>
      </c>
      <c r="C784" s="46">
        <v>0.16463414634146339</v>
      </c>
      <c r="D784" s="45" t="s">
        <v>277</v>
      </c>
    </row>
    <row r="785" spans="1:4" hidden="1" x14ac:dyDescent="0.25">
      <c r="A785" s="45" t="s">
        <v>53</v>
      </c>
      <c r="B785" s="45" t="s">
        <v>341</v>
      </c>
      <c r="C785" s="46">
        <v>0.16417910447761194</v>
      </c>
      <c r="D785" s="45" t="s">
        <v>285</v>
      </c>
    </row>
    <row r="786" spans="1:4" hidden="1" x14ac:dyDescent="0.25">
      <c r="A786" s="45" t="s">
        <v>111</v>
      </c>
      <c r="B786" s="45" t="s">
        <v>233</v>
      </c>
      <c r="C786" s="46">
        <v>0.16333333333333333</v>
      </c>
      <c r="D786" s="45" t="s">
        <v>277</v>
      </c>
    </row>
    <row r="787" spans="1:4" hidden="1" x14ac:dyDescent="0.25">
      <c r="A787" s="45" t="s">
        <v>111</v>
      </c>
      <c r="B787" s="52" t="s">
        <v>246</v>
      </c>
      <c r="C787" s="46">
        <v>0.16333333333333333</v>
      </c>
      <c r="D787" s="45" t="s">
        <v>277</v>
      </c>
    </row>
    <row r="788" spans="1:4" x14ac:dyDescent="0.25">
      <c r="A788" s="45" t="s">
        <v>1389</v>
      </c>
      <c r="B788" s="45" t="s">
        <v>235</v>
      </c>
      <c r="C788" s="46">
        <v>0.16200000000000001</v>
      </c>
      <c r="D788" s="45" t="s">
        <v>276</v>
      </c>
    </row>
    <row r="789" spans="1:4" hidden="1" x14ac:dyDescent="0.25">
      <c r="A789" s="45" t="s">
        <v>1389</v>
      </c>
      <c r="B789" s="52" t="s">
        <v>246</v>
      </c>
      <c r="C789" s="46">
        <v>0.16200000000000001</v>
      </c>
      <c r="D789" s="45" t="s">
        <v>276</v>
      </c>
    </row>
    <row r="790" spans="1:4" x14ac:dyDescent="0.25">
      <c r="A790" s="45" t="s">
        <v>1389</v>
      </c>
      <c r="B790" s="52" t="s">
        <v>245</v>
      </c>
      <c r="C790" s="46">
        <v>0.16200000000000001</v>
      </c>
      <c r="D790" s="45" t="s">
        <v>276</v>
      </c>
    </row>
    <row r="791" spans="1:4" hidden="1" x14ac:dyDescent="0.25">
      <c r="A791" s="45" t="s">
        <v>1389</v>
      </c>
      <c r="B791" s="45" t="s">
        <v>237</v>
      </c>
      <c r="C791" s="46">
        <v>0.16200000000000001</v>
      </c>
      <c r="D791" s="45" t="s">
        <v>276</v>
      </c>
    </row>
    <row r="792" spans="1:4" x14ac:dyDescent="0.25">
      <c r="A792" s="45" t="s">
        <v>172</v>
      </c>
      <c r="B792" s="45" t="s">
        <v>235</v>
      </c>
      <c r="C792" s="46">
        <v>0.16000000000000003</v>
      </c>
      <c r="D792" s="45" t="s">
        <v>285</v>
      </c>
    </row>
    <row r="793" spans="1:4" hidden="1" x14ac:dyDescent="0.25">
      <c r="A793" s="45" t="s">
        <v>1387</v>
      </c>
      <c r="B793" s="45" t="s">
        <v>232</v>
      </c>
      <c r="C793" s="46">
        <v>0.16</v>
      </c>
      <c r="D793" s="45" t="s">
        <v>276</v>
      </c>
    </row>
    <row r="794" spans="1:4" hidden="1" x14ac:dyDescent="0.25">
      <c r="A794" s="45" t="s">
        <v>193</v>
      </c>
      <c r="B794" s="45" t="s">
        <v>233</v>
      </c>
      <c r="C794" s="46">
        <v>0.16</v>
      </c>
      <c r="D794" s="45" t="s">
        <v>277</v>
      </c>
    </row>
    <row r="795" spans="1:4" hidden="1" x14ac:dyDescent="0.25">
      <c r="A795" s="45" t="s">
        <v>1387</v>
      </c>
      <c r="B795" s="45" t="s">
        <v>237</v>
      </c>
      <c r="C795" s="46">
        <v>0.16</v>
      </c>
      <c r="D795" s="45" t="s">
        <v>276</v>
      </c>
    </row>
    <row r="796" spans="1:4" hidden="1" x14ac:dyDescent="0.25">
      <c r="A796" s="45" t="s">
        <v>172</v>
      </c>
      <c r="B796" s="45" t="s">
        <v>238</v>
      </c>
      <c r="C796" s="46">
        <v>0.16</v>
      </c>
      <c r="D796" s="45" t="s">
        <v>285</v>
      </c>
    </row>
    <row r="797" spans="1:4" hidden="1" x14ac:dyDescent="0.25">
      <c r="A797" s="45" t="s">
        <v>172</v>
      </c>
      <c r="B797" s="45" t="s">
        <v>236</v>
      </c>
      <c r="C797" s="46">
        <v>0.16</v>
      </c>
      <c r="D797" s="45" t="s">
        <v>285</v>
      </c>
    </row>
    <row r="798" spans="1:4" hidden="1" x14ac:dyDescent="0.25">
      <c r="A798" s="45" t="s">
        <v>1387</v>
      </c>
      <c r="B798" s="45" t="s">
        <v>337</v>
      </c>
      <c r="C798" s="46">
        <v>0.16</v>
      </c>
      <c r="D798" s="45" t="s">
        <v>276</v>
      </c>
    </row>
    <row r="799" spans="1:4" hidden="1" x14ac:dyDescent="0.25">
      <c r="A799" s="45" t="s">
        <v>1387</v>
      </c>
      <c r="B799" s="45" t="s">
        <v>226</v>
      </c>
      <c r="C799" s="46">
        <v>0.16</v>
      </c>
      <c r="D799" s="45" t="s">
        <v>276</v>
      </c>
    </row>
    <row r="800" spans="1:4" x14ac:dyDescent="0.25">
      <c r="A800" s="45" t="s">
        <v>1387</v>
      </c>
      <c r="B800" s="45" t="s">
        <v>228</v>
      </c>
      <c r="C800" s="46">
        <v>0.16</v>
      </c>
      <c r="D800" s="45" t="s">
        <v>276</v>
      </c>
    </row>
    <row r="801" spans="1:4" x14ac:dyDescent="0.25">
      <c r="A801" s="45" t="s">
        <v>111</v>
      </c>
      <c r="B801" s="45" t="s">
        <v>228</v>
      </c>
      <c r="C801" s="46">
        <v>0.15749999999999997</v>
      </c>
      <c r="D801" s="45" t="s">
        <v>293</v>
      </c>
    </row>
    <row r="802" spans="1:4" hidden="1" x14ac:dyDescent="0.25">
      <c r="A802" s="45" t="s">
        <v>303</v>
      </c>
      <c r="B802" s="45" t="s">
        <v>227</v>
      </c>
      <c r="C802" s="46">
        <v>0.15625</v>
      </c>
      <c r="D802" s="45" t="s">
        <v>285</v>
      </c>
    </row>
    <row r="803" spans="1:4" hidden="1" x14ac:dyDescent="0.25">
      <c r="A803" s="45" t="s">
        <v>303</v>
      </c>
      <c r="B803" s="45" t="s">
        <v>236</v>
      </c>
      <c r="C803" s="46">
        <v>0.15625</v>
      </c>
      <c r="D803" s="45" t="s">
        <v>285</v>
      </c>
    </row>
    <row r="804" spans="1:4" hidden="1" x14ac:dyDescent="0.25">
      <c r="A804" s="45" t="s">
        <v>303</v>
      </c>
      <c r="B804" s="45" t="s">
        <v>231</v>
      </c>
      <c r="C804" s="46">
        <v>0.15625</v>
      </c>
      <c r="D804" s="45" t="s">
        <v>285</v>
      </c>
    </row>
    <row r="805" spans="1:4" hidden="1" x14ac:dyDescent="0.25">
      <c r="A805" s="45" t="s">
        <v>159</v>
      </c>
      <c r="B805" s="45" t="s">
        <v>341</v>
      </c>
      <c r="C805" s="46">
        <v>0.15625</v>
      </c>
      <c r="D805" s="45" t="s">
        <v>285</v>
      </c>
    </row>
    <row r="806" spans="1:4" hidden="1" x14ac:dyDescent="0.25">
      <c r="A806" s="45" t="s">
        <v>303</v>
      </c>
      <c r="B806" s="45" t="s">
        <v>232</v>
      </c>
      <c r="C806" s="46">
        <v>0.15624999999999997</v>
      </c>
      <c r="D806" s="45" t="s">
        <v>285</v>
      </c>
    </row>
    <row r="807" spans="1:4" hidden="1" x14ac:dyDescent="0.25">
      <c r="A807" s="45" t="s">
        <v>111</v>
      </c>
      <c r="B807" s="45" t="s">
        <v>232</v>
      </c>
      <c r="C807" s="46">
        <v>0.1549264705882353</v>
      </c>
      <c r="D807" s="45" t="s">
        <v>277</v>
      </c>
    </row>
    <row r="808" spans="1:4" x14ac:dyDescent="0.25">
      <c r="A808" s="45" t="s">
        <v>303</v>
      </c>
      <c r="B808" s="45" t="s">
        <v>228</v>
      </c>
      <c r="C808" s="46">
        <v>0.15441176470588233</v>
      </c>
      <c r="D808" s="45" t="s">
        <v>285</v>
      </c>
    </row>
    <row r="809" spans="1:4" hidden="1" x14ac:dyDescent="0.25">
      <c r="A809" s="45" t="s">
        <v>182</v>
      </c>
      <c r="B809" s="45" t="s">
        <v>275</v>
      </c>
      <c r="C809" s="46">
        <v>0.15340909090909088</v>
      </c>
      <c r="D809" s="45" t="s">
        <v>285</v>
      </c>
    </row>
    <row r="810" spans="1:4" hidden="1" x14ac:dyDescent="0.25">
      <c r="A810" s="45" t="s">
        <v>111</v>
      </c>
      <c r="B810" s="45" t="s">
        <v>275</v>
      </c>
      <c r="C810" s="46">
        <v>0.15190000000000001</v>
      </c>
      <c r="D810" s="45" t="s">
        <v>277</v>
      </c>
    </row>
    <row r="811" spans="1:4" x14ac:dyDescent="0.25">
      <c r="A811" s="45" t="s">
        <v>188</v>
      </c>
      <c r="B811" s="45" t="s">
        <v>228</v>
      </c>
      <c r="C811" s="46">
        <v>0.15140027137042061</v>
      </c>
      <c r="D811" s="45" t="s">
        <v>285</v>
      </c>
    </row>
    <row r="812" spans="1:4" hidden="1" x14ac:dyDescent="0.25">
      <c r="A812" s="45" t="s">
        <v>298</v>
      </c>
      <c r="B812" s="45" t="s">
        <v>1397</v>
      </c>
      <c r="C812" s="46">
        <v>0.15000000000000002</v>
      </c>
      <c r="D812" s="45" t="s">
        <v>285</v>
      </c>
    </row>
    <row r="813" spans="1:4" x14ac:dyDescent="0.25">
      <c r="A813" s="45" t="s">
        <v>296</v>
      </c>
      <c r="B813" s="45" t="s">
        <v>235</v>
      </c>
      <c r="C813" s="46">
        <v>0.15</v>
      </c>
      <c r="D813" s="45" t="s">
        <v>285</v>
      </c>
    </row>
    <row r="814" spans="1:4" x14ac:dyDescent="0.25">
      <c r="A814" s="45" t="s">
        <v>67</v>
      </c>
      <c r="B814" s="45" t="s">
        <v>235</v>
      </c>
      <c r="C814" s="46">
        <v>0.15</v>
      </c>
      <c r="D814" s="45" t="s">
        <v>285</v>
      </c>
    </row>
    <row r="815" spans="1:4" hidden="1" x14ac:dyDescent="0.25">
      <c r="A815" s="45" t="s">
        <v>188</v>
      </c>
      <c r="B815" s="45" t="s">
        <v>306</v>
      </c>
      <c r="C815" s="46">
        <v>0.15</v>
      </c>
      <c r="D815" s="45" t="s">
        <v>285</v>
      </c>
    </row>
    <row r="816" spans="1:4" hidden="1" x14ac:dyDescent="0.25">
      <c r="A816" s="45" t="s">
        <v>29</v>
      </c>
      <c r="B816" s="45" t="s">
        <v>232</v>
      </c>
      <c r="C816" s="46">
        <v>0.15</v>
      </c>
      <c r="D816" s="45" t="s">
        <v>277</v>
      </c>
    </row>
    <row r="817" spans="1:4" hidden="1" x14ac:dyDescent="0.25">
      <c r="A817" s="45" t="s">
        <v>308</v>
      </c>
      <c r="B817" s="45" t="s">
        <v>233</v>
      </c>
      <c r="C817" s="46">
        <v>0.15</v>
      </c>
      <c r="D817" s="45" t="s">
        <v>277</v>
      </c>
    </row>
    <row r="818" spans="1:4" hidden="1" x14ac:dyDescent="0.25">
      <c r="A818" s="45" t="s">
        <v>296</v>
      </c>
      <c r="B818" s="52" t="s">
        <v>246</v>
      </c>
      <c r="C818" s="46">
        <v>0.15</v>
      </c>
      <c r="D818" s="45" t="s">
        <v>285</v>
      </c>
    </row>
    <row r="819" spans="1:4" x14ac:dyDescent="0.25">
      <c r="A819" s="45" t="s">
        <v>296</v>
      </c>
      <c r="B819" s="52" t="s">
        <v>245</v>
      </c>
      <c r="C819" s="46">
        <v>0.15</v>
      </c>
      <c r="D819" s="45" t="s">
        <v>285</v>
      </c>
    </row>
    <row r="820" spans="1:4" hidden="1" x14ac:dyDescent="0.25">
      <c r="A820" s="45" t="s">
        <v>183</v>
      </c>
      <c r="B820" s="45" t="s">
        <v>227</v>
      </c>
      <c r="C820" s="46">
        <v>0.15</v>
      </c>
      <c r="D820" s="45" t="s">
        <v>276</v>
      </c>
    </row>
    <row r="821" spans="1:4" hidden="1" x14ac:dyDescent="0.25">
      <c r="A821" s="45" t="s">
        <v>112</v>
      </c>
      <c r="B821" s="45" t="s">
        <v>237</v>
      </c>
      <c r="C821" s="46">
        <v>0.15</v>
      </c>
      <c r="D821" s="45" t="s">
        <v>277</v>
      </c>
    </row>
    <row r="822" spans="1:4" hidden="1" x14ac:dyDescent="0.25">
      <c r="A822" s="45" t="s">
        <v>296</v>
      </c>
      <c r="B822" s="45" t="s">
        <v>238</v>
      </c>
      <c r="C822" s="46">
        <v>0.15</v>
      </c>
      <c r="D822" s="45" t="s">
        <v>285</v>
      </c>
    </row>
    <row r="823" spans="1:4" hidden="1" x14ac:dyDescent="0.25">
      <c r="A823" s="45" t="s">
        <v>112</v>
      </c>
      <c r="B823" s="45" t="s">
        <v>238</v>
      </c>
      <c r="C823" s="46">
        <v>0.15</v>
      </c>
      <c r="D823" s="45" t="s">
        <v>277</v>
      </c>
    </row>
    <row r="824" spans="1:4" hidden="1" x14ac:dyDescent="0.25">
      <c r="A824" s="45" t="s">
        <v>327</v>
      </c>
      <c r="B824" s="45" t="s">
        <v>236</v>
      </c>
      <c r="C824" s="46">
        <v>0.15</v>
      </c>
      <c r="D824" s="45" t="s">
        <v>285</v>
      </c>
    </row>
    <row r="825" spans="1:4" hidden="1" x14ac:dyDescent="0.25">
      <c r="A825" s="45" t="s">
        <v>334</v>
      </c>
      <c r="B825" s="45" t="s">
        <v>236</v>
      </c>
      <c r="C825" s="46">
        <v>0.15</v>
      </c>
      <c r="D825" s="45" t="s">
        <v>277</v>
      </c>
    </row>
    <row r="826" spans="1:4" hidden="1" x14ac:dyDescent="0.25">
      <c r="A826" s="45" t="s">
        <v>53</v>
      </c>
      <c r="B826" s="45" t="s">
        <v>1398</v>
      </c>
      <c r="C826" s="46">
        <v>0.15</v>
      </c>
      <c r="D826" s="45" t="s">
        <v>285</v>
      </c>
    </row>
    <row r="827" spans="1:4" hidden="1" x14ac:dyDescent="0.25">
      <c r="A827" s="45" t="s">
        <v>339</v>
      </c>
      <c r="B827" s="45" t="s">
        <v>226</v>
      </c>
      <c r="C827" s="46">
        <v>0.15</v>
      </c>
      <c r="D827" s="45" t="s">
        <v>276</v>
      </c>
    </row>
    <row r="828" spans="1:4" hidden="1" x14ac:dyDescent="0.25">
      <c r="A828" s="45" t="s">
        <v>308</v>
      </c>
      <c r="B828" s="45" t="s">
        <v>1399</v>
      </c>
      <c r="C828" s="46">
        <v>0.15</v>
      </c>
      <c r="D828" s="45" t="s">
        <v>277</v>
      </c>
    </row>
    <row r="829" spans="1:4" hidden="1" x14ac:dyDescent="0.25">
      <c r="A829" s="45" t="s">
        <v>29</v>
      </c>
      <c r="B829" s="45" t="s">
        <v>1399</v>
      </c>
      <c r="C829" s="46">
        <v>0.15</v>
      </c>
      <c r="D829" s="45" t="s">
        <v>277</v>
      </c>
    </row>
    <row r="830" spans="1:4" hidden="1" x14ac:dyDescent="0.25">
      <c r="A830" s="45" t="s">
        <v>327</v>
      </c>
      <c r="B830" s="45" t="s">
        <v>1397</v>
      </c>
      <c r="C830" s="46">
        <v>0.14583333333333331</v>
      </c>
      <c r="D830" s="45" t="s">
        <v>285</v>
      </c>
    </row>
    <row r="831" spans="1:4" x14ac:dyDescent="0.25">
      <c r="A831" s="45" t="s">
        <v>283</v>
      </c>
      <c r="B831" s="45" t="s">
        <v>235</v>
      </c>
      <c r="C831" s="46">
        <v>0.14399999999999999</v>
      </c>
      <c r="D831" s="45" t="s">
        <v>277</v>
      </c>
    </row>
    <row r="832" spans="1:4" hidden="1" x14ac:dyDescent="0.25">
      <c r="A832" s="45" t="s">
        <v>283</v>
      </c>
      <c r="B832" s="45" t="s">
        <v>232</v>
      </c>
      <c r="C832" s="46">
        <v>0.14399999999999999</v>
      </c>
      <c r="D832" s="45" t="s">
        <v>277</v>
      </c>
    </row>
    <row r="833" spans="1:4" hidden="1" x14ac:dyDescent="0.25">
      <c r="A833" s="45" t="s">
        <v>195</v>
      </c>
      <c r="B833" s="45" t="s">
        <v>232</v>
      </c>
      <c r="C833" s="46">
        <v>0.14399999999999999</v>
      </c>
      <c r="D833" s="45" t="s">
        <v>277</v>
      </c>
    </row>
    <row r="834" spans="1:4" hidden="1" x14ac:dyDescent="0.25">
      <c r="A834" s="45" t="s">
        <v>283</v>
      </c>
      <c r="B834" s="45" t="s">
        <v>238</v>
      </c>
      <c r="C834" s="46">
        <v>0.14399999999999999</v>
      </c>
      <c r="D834" s="45" t="s">
        <v>277</v>
      </c>
    </row>
    <row r="835" spans="1:4" hidden="1" x14ac:dyDescent="0.25">
      <c r="A835" s="45" t="s">
        <v>283</v>
      </c>
      <c r="B835" s="45" t="s">
        <v>1399</v>
      </c>
      <c r="C835" s="46">
        <v>0.14399999999999999</v>
      </c>
      <c r="D835" s="45" t="s">
        <v>277</v>
      </c>
    </row>
    <row r="836" spans="1:4" hidden="1" x14ac:dyDescent="0.25">
      <c r="A836" s="45" t="s">
        <v>325</v>
      </c>
      <c r="B836" s="45" t="s">
        <v>341</v>
      </c>
      <c r="C836" s="46">
        <v>0.14000000000000001</v>
      </c>
      <c r="D836" s="45" t="s">
        <v>285</v>
      </c>
    </row>
    <row r="837" spans="1:4" hidden="1" x14ac:dyDescent="0.25">
      <c r="A837" s="45" t="s">
        <v>1389</v>
      </c>
      <c r="B837" s="45" t="s">
        <v>337</v>
      </c>
      <c r="C837" s="46">
        <v>0.13885714285714287</v>
      </c>
      <c r="D837" s="45" t="s">
        <v>276</v>
      </c>
    </row>
    <row r="838" spans="1:4" hidden="1" x14ac:dyDescent="0.25">
      <c r="A838" s="45" t="s">
        <v>111</v>
      </c>
      <c r="B838" s="45" t="s">
        <v>341</v>
      </c>
      <c r="C838" s="46">
        <v>0.13883333333333331</v>
      </c>
      <c r="D838" s="45" t="s">
        <v>277</v>
      </c>
    </row>
    <row r="839" spans="1:4" hidden="1" x14ac:dyDescent="0.25">
      <c r="A839" s="45" t="s">
        <v>53</v>
      </c>
      <c r="B839" s="45" t="s">
        <v>236</v>
      </c>
      <c r="C839" s="46">
        <v>0.13778443113772457</v>
      </c>
      <c r="D839" s="45" t="s">
        <v>285</v>
      </c>
    </row>
    <row r="840" spans="1:4" hidden="1" x14ac:dyDescent="0.25">
      <c r="A840" s="45" t="s">
        <v>182</v>
      </c>
      <c r="B840" s="45" t="s">
        <v>249</v>
      </c>
      <c r="C840" s="46">
        <v>0.13750000000000001</v>
      </c>
      <c r="D840" s="45" t="s">
        <v>285</v>
      </c>
    </row>
    <row r="841" spans="1:4" hidden="1" x14ac:dyDescent="0.25">
      <c r="A841" s="45" t="s">
        <v>112</v>
      </c>
      <c r="B841" s="45" t="s">
        <v>236</v>
      </c>
      <c r="C841" s="46">
        <v>0.13636363636363635</v>
      </c>
      <c r="D841" s="45" t="s">
        <v>277</v>
      </c>
    </row>
    <row r="842" spans="1:4" hidden="1" x14ac:dyDescent="0.25">
      <c r="A842" s="45" t="s">
        <v>283</v>
      </c>
      <c r="B842" s="45" t="s">
        <v>1397</v>
      </c>
      <c r="C842" s="46">
        <v>0.13499999999999995</v>
      </c>
      <c r="D842" s="45" t="s">
        <v>277</v>
      </c>
    </row>
    <row r="843" spans="1:4" hidden="1" x14ac:dyDescent="0.25">
      <c r="A843" s="45" t="s">
        <v>283</v>
      </c>
      <c r="B843" s="45" t="s">
        <v>275</v>
      </c>
      <c r="C843" s="46">
        <v>0.13090909090909089</v>
      </c>
      <c r="D843" s="45" t="s">
        <v>277</v>
      </c>
    </row>
    <row r="844" spans="1:4" hidden="1" x14ac:dyDescent="0.25">
      <c r="A844" s="45" t="s">
        <v>25</v>
      </c>
      <c r="B844" s="52" t="s">
        <v>246</v>
      </c>
      <c r="C844" s="46">
        <v>0.1306930693069307</v>
      </c>
      <c r="D844" s="45" t="s">
        <v>285</v>
      </c>
    </row>
    <row r="845" spans="1:4" hidden="1" x14ac:dyDescent="0.25">
      <c r="A845" s="45" t="s">
        <v>174</v>
      </c>
      <c r="B845" s="45" t="s">
        <v>232</v>
      </c>
      <c r="C845" s="46">
        <v>0.126</v>
      </c>
      <c r="D845" s="45" t="s">
        <v>285</v>
      </c>
    </row>
    <row r="846" spans="1:4" hidden="1" x14ac:dyDescent="0.25">
      <c r="A846" s="45" t="s">
        <v>174</v>
      </c>
      <c r="B846" s="45" t="s">
        <v>238</v>
      </c>
      <c r="C846" s="46">
        <v>0.126</v>
      </c>
      <c r="D846" s="45" t="s">
        <v>285</v>
      </c>
    </row>
    <row r="847" spans="1:4" hidden="1" x14ac:dyDescent="0.25">
      <c r="A847" s="45" t="s">
        <v>70</v>
      </c>
      <c r="B847" s="45" t="s">
        <v>275</v>
      </c>
      <c r="C847" s="46">
        <v>0.12500000000000003</v>
      </c>
      <c r="D847" s="45" t="s">
        <v>277</v>
      </c>
    </row>
    <row r="848" spans="1:4" hidden="1" x14ac:dyDescent="0.25">
      <c r="A848" s="45" t="s">
        <v>171</v>
      </c>
      <c r="B848" s="45" t="s">
        <v>275</v>
      </c>
      <c r="C848" s="46">
        <v>0.125</v>
      </c>
      <c r="D848" s="45" t="s">
        <v>285</v>
      </c>
    </row>
    <row r="849" spans="1:4" hidden="1" x14ac:dyDescent="0.25">
      <c r="A849" s="45" t="s">
        <v>303</v>
      </c>
      <c r="B849" s="45" t="s">
        <v>249</v>
      </c>
      <c r="C849" s="46">
        <v>0.125</v>
      </c>
      <c r="D849" s="45" t="s">
        <v>285</v>
      </c>
    </row>
    <row r="850" spans="1:4" hidden="1" x14ac:dyDescent="0.25">
      <c r="A850" s="45" t="s">
        <v>165</v>
      </c>
      <c r="B850" s="45" t="s">
        <v>306</v>
      </c>
      <c r="C850" s="46">
        <v>0.125</v>
      </c>
      <c r="D850" s="45" t="s">
        <v>285</v>
      </c>
    </row>
    <row r="851" spans="1:4" hidden="1" x14ac:dyDescent="0.25">
      <c r="A851" s="45" t="s">
        <v>171</v>
      </c>
      <c r="B851" s="45" t="s">
        <v>232</v>
      </c>
      <c r="C851" s="46">
        <v>0.125</v>
      </c>
      <c r="D851" s="45" t="s">
        <v>285</v>
      </c>
    </row>
    <row r="852" spans="1:4" hidden="1" x14ac:dyDescent="0.25">
      <c r="A852" s="45" t="s">
        <v>165</v>
      </c>
      <c r="B852" s="45" t="s">
        <v>319</v>
      </c>
      <c r="C852" s="46">
        <v>0.125</v>
      </c>
      <c r="D852" s="45" t="s">
        <v>285</v>
      </c>
    </row>
    <row r="853" spans="1:4" hidden="1" x14ac:dyDescent="0.25">
      <c r="A853" s="45" t="s">
        <v>139</v>
      </c>
      <c r="B853" s="52" t="s">
        <v>246</v>
      </c>
      <c r="C853" s="46">
        <v>0.125</v>
      </c>
      <c r="D853" s="45" t="s">
        <v>285</v>
      </c>
    </row>
    <row r="854" spans="1:4" x14ac:dyDescent="0.25">
      <c r="A854" s="45" t="s">
        <v>298</v>
      </c>
      <c r="B854" s="52" t="s">
        <v>245</v>
      </c>
      <c r="C854" s="46">
        <v>0.125</v>
      </c>
      <c r="D854" s="45" t="s">
        <v>285</v>
      </c>
    </row>
    <row r="855" spans="1:4" x14ac:dyDescent="0.25">
      <c r="A855" s="45" t="s">
        <v>139</v>
      </c>
      <c r="B855" s="52" t="s">
        <v>245</v>
      </c>
      <c r="C855" s="46">
        <v>0.125</v>
      </c>
      <c r="D855" s="45" t="s">
        <v>285</v>
      </c>
    </row>
    <row r="856" spans="1:4" x14ac:dyDescent="0.25">
      <c r="A856" s="45" t="s">
        <v>188</v>
      </c>
      <c r="B856" s="52" t="s">
        <v>245</v>
      </c>
      <c r="C856" s="46">
        <v>0.125</v>
      </c>
      <c r="D856" s="45" t="s">
        <v>285</v>
      </c>
    </row>
    <row r="857" spans="1:4" hidden="1" x14ac:dyDescent="0.25">
      <c r="A857" s="45" t="s">
        <v>165</v>
      </c>
      <c r="B857" s="45" t="s">
        <v>227</v>
      </c>
      <c r="C857" s="46">
        <v>0.125</v>
      </c>
      <c r="D857" s="45" t="s">
        <v>285</v>
      </c>
    </row>
    <row r="858" spans="1:4" hidden="1" x14ac:dyDescent="0.25">
      <c r="A858" s="45" t="s">
        <v>77</v>
      </c>
      <c r="B858" s="45" t="s">
        <v>236</v>
      </c>
      <c r="C858" s="46">
        <v>0.125</v>
      </c>
      <c r="D858" s="45" t="s">
        <v>285</v>
      </c>
    </row>
    <row r="859" spans="1:4" hidden="1" x14ac:dyDescent="0.25">
      <c r="A859" s="45" t="s">
        <v>165</v>
      </c>
      <c r="B859" s="45" t="s">
        <v>231</v>
      </c>
      <c r="C859" s="46">
        <v>0.125</v>
      </c>
      <c r="D859" s="45" t="s">
        <v>285</v>
      </c>
    </row>
    <row r="860" spans="1:4" hidden="1" x14ac:dyDescent="0.25">
      <c r="A860" s="45" t="s">
        <v>19</v>
      </c>
      <c r="B860" s="45" t="s">
        <v>337</v>
      </c>
      <c r="C860" s="46">
        <v>0.125</v>
      </c>
      <c r="D860" s="45" t="s">
        <v>285</v>
      </c>
    </row>
    <row r="861" spans="1:4" hidden="1" x14ac:dyDescent="0.25">
      <c r="A861" s="45" t="s">
        <v>327</v>
      </c>
      <c r="B861" s="45" t="s">
        <v>341</v>
      </c>
      <c r="C861" s="46">
        <v>0.125</v>
      </c>
      <c r="D861" s="45" t="s">
        <v>285</v>
      </c>
    </row>
    <row r="862" spans="1:4" hidden="1" x14ac:dyDescent="0.25">
      <c r="A862" s="45" t="s">
        <v>70</v>
      </c>
      <c r="B862" s="45" t="s">
        <v>341</v>
      </c>
      <c r="C862" s="46">
        <v>0.125</v>
      </c>
      <c r="D862" s="45" t="s">
        <v>277</v>
      </c>
    </row>
    <row r="863" spans="1:4" hidden="1" x14ac:dyDescent="0.25">
      <c r="A863" s="45" t="s">
        <v>336</v>
      </c>
      <c r="B863" s="45" t="s">
        <v>341</v>
      </c>
      <c r="C863" s="46">
        <v>0.125</v>
      </c>
      <c r="D863" s="45" t="s">
        <v>277</v>
      </c>
    </row>
    <row r="864" spans="1:4" hidden="1" x14ac:dyDescent="0.25">
      <c r="A864" s="45" t="s">
        <v>92</v>
      </c>
      <c r="B864" s="45" t="s">
        <v>1397</v>
      </c>
      <c r="C864" s="46">
        <v>0.125</v>
      </c>
      <c r="D864" s="45" t="s">
        <v>285</v>
      </c>
    </row>
    <row r="865" spans="1:4" hidden="1" x14ac:dyDescent="0.25">
      <c r="A865" s="45" t="s">
        <v>176</v>
      </c>
      <c r="B865" s="45" t="s">
        <v>1397</v>
      </c>
      <c r="C865" s="46">
        <v>0.125</v>
      </c>
      <c r="D865" s="45" t="s">
        <v>285</v>
      </c>
    </row>
    <row r="866" spans="1:4" hidden="1" x14ac:dyDescent="0.25">
      <c r="A866" s="45" t="s">
        <v>70</v>
      </c>
      <c r="B866" s="45" t="s">
        <v>1397</v>
      </c>
      <c r="C866" s="46">
        <v>0.125</v>
      </c>
      <c r="D866" s="45" t="s">
        <v>277</v>
      </c>
    </row>
    <row r="867" spans="1:4" hidden="1" x14ac:dyDescent="0.25">
      <c r="A867" s="45" t="s">
        <v>188</v>
      </c>
      <c r="B867" s="45" t="s">
        <v>239</v>
      </c>
      <c r="C867" s="46">
        <v>0.12369942196531793</v>
      </c>
      <c r="D867" s="45" t="s">
        <v>285</v>
      </c>
    </row>
    <row r="868" spans="1:4" x14ac:dyDescent="0.25">
      <c r="A868" s="45" t="s">
        <v>165</v>
      </c>
      <c r="B868" s="45" t="s">
        <v>228</v>
      </c>
      <c r="C868" s="46">
        <v>0.12287910922587487</v>
      </c>
      <c r="D868" s="45" t="s">
        <v>285</v>
      </c>
    </row>
    <row r="869" spans="1:4" hidden="1" x14ac:dyDescent="0.25">
      <c r="A869" s="45" t="s">
        <v>111</v>
      </c>
      <c r="B869" s="45" t="s">
        <v>226</v>
      </c>
      <c r="C869" s="46">
        <v>0.12249999999999998</v>
      </c>
      <c r="D869" s="45" t="s">
        <v>277</v>
      </c>
    </row>
    <row r="870" spans="1:4" hidden="1" x14ac:dyDescent="0.25">
      <c r="A870" s="45" t="s">
        <v>165</v>
      </c>
      <c r="B870" s="45" t="s">
        <v>249</v>
      </c>
      <c r="C870" s="46">
        <v>0.12034883720930233</v>
      </c>
      <c r="D870" s="45" t="s">
        <v>285</v>
      </c>
    </row>
    <row r="871" spans="1:4" hidden="1" x14ac:dyDescent="0.25">
      <c r="A871" s="45" t="s">
        <v>59</v>
      </c>
      <c r="B871" s="45" t="s">
        <v>226</v>
      </c>
      <c r="C871" s="46">
        <v>0.12000000000000002</v>
      </c>
      <c r="D871" s="45" t="s">
        <v>276</v>
      </c>
    </row>
    <row r="872" spans="1:4" hidden="1" x14ac:dyDescent="0.25">
      <c r="A872" s="45" t="s">
        <v>32</v>
      </c>
      <c r="B872" s="45" t="s">
        <v>275</v>
      </c>
      <c r="C872" s="46">
        <v>0.12</v>
      </c>
      <c r="D872" s="45" t="s">
        <v>285</v>
      </c>
    </row>
    <row r="873" spans="1:4" x14ac:dyDescent="0.25">
      <c r="A873" s="45" t="s">
        <v>301</v>
      </c>
      <c r="B873" s="45" t="s">
        <v>235</v>
      </c>
      <c r="C873" s="46">
        <v>0.12</v>
      </c>
      <c r="D873" s="45" t="s">
        <v>276</v>
      </c>
    </row>
    <row r="874" spans="1:4" hidden="1" x14ac:dyDescent="0.25">
      <c r="A874" s="45" t="s">
        <v>1387</v>
      </c>
      <c r="B874" s="45" t="s">
        <v>249</v>
      </c>
      <c r="C874" s="46">
        <v>0.12</v>
      </c>
      <c r="D874" s="45" t="s">
        <v>276</v>
      </c>
    </row>
    <row r="875" spans="1:4" hidden="1" x14ac:dyDescent="0.25">
      <c r="A875" s="45" t="s">
        <v>32</v>
      </c>
      <c r="B875" s="52" t="s">
        <v>246</v>
      </c>
      <c r="C875" s="46">
        <v>0.12</v>
      </c>
      <c r="D875" s="45" t="s">
        <v>285</v>
      </c>
    </row>
    <row r="876" spans="1:4" hidden="1" x14ac:dyDescent="0.25">
      <c r="A876" s="45" t="s">
        <v>301</v>
      </c>
      <c r="B876" s="52" t="s">
        <v>246</v>
      </c>
      <c r="C876" s="46">
        <v>0.12</v>
      </c>
      <c r="D876" s="45" t="s">
        <v>276</v>
      </c>
    </row>
    <row r="877" spans="1:4" x14ac:dyDescent="0.25">
      <c r="A877" s="45" t="s">
        <v>32</v>
      </c>
      <c r="B877" s="52" t="s">
        <v>245</v>
      </c>
      <c r="C877" s="46">
        <v>0.12</v>
      </c>
      <c r="D877" s="45" t="s">
        <v>285</v>
      </c>
    </row>
    <row r="878" spans="1:4" x14ac:dyDescent="0.25">
      <c r="A878" s="45" t="s">
        <v>325</v>
      </c>
      <c r="B878" s="52" t="s">
        <v>245</v>
      </c>
      <c r="C878" s="46">
        <v>0.12</v>
      </c>
      <c r="D878" s="45" t="s">
        <v>285</v>
      </c>
    </row>
    <row r="879" spans="1:4" hidden="1" x14ac:dyDescent="0.25">
      <c r="A879" s="45" t="s">
        <v>67</v>
      </c>
      <c r="B879" s="45" t="s">
        <v>238</v>
      </c>
      <c r="C879" s="46">
        <v>0.12</v>
      </c>
      <c r="D879" s="45" t="s">
        <v>285</v>
      </c>
    </row>
    <row r="880" spans="1:4" hidden="1" x14ac:dyDescent="0.25">
      <c r="A880" s="45" t="s">
        <v>301</v>
      </c>
      <c r="B880" s="45" t="s">
        <v>238</v>
      </c>
      <c r="C880" s="46">
        <v>0.12</v>
      </c>
      <c r="D880" s="45" t="s">
        <v>276</v>
      </c>
    </row>
    <row r="881" spans="1:4" hidden="1" x14ac:dyDescent="0.25">
      <c r="A881" s="45" t="s">
        <v>180</v>
      </c>
      <c r="B881" s="45" t="s">
        <v>337</v>
      </c>
      <c r="C881" s="46">
        <v>0.12</v>
      </c>
      <c r="D881" s="45" t="s">
        <v>277</v>
      </c>
    </row>
    <row r="882" spans="1:4" hidden="1" x14ac:dyDescent="0.25">
      <c r="A882" s="45" t="s">
        <v>301</v>
      </c>
      <c r="B882" s="45" t="s">
        <v>1397</v>
      </c>
      <c r="C882" s="46">
        <v>0.12</v>
      </c>
      <c r="D882" s="45" t="s">
        <v>276</v>
      </c>
    </row>
    <row r="883" spans="1:4" hidden="1" x14ac:dyDescent="0.25">
      <c r="A883" s="45" t="s">
        <v>53</v>
      </c>
      <c r="B883" s="52" t="s">
        <v>246</v>
      </c>
      <c r="C883" s="46">
        <v>0.11892537313432834</v>
      </c>
      <c r="D883" s="45" t="s">
        <v>285</v>
      </c>
    </row>
    <row r="884" spans="1:4" x14ac:dyDescent="0.25">
      <c r="A884" s="45" t="s">
        <v>116</v>
      </c>
      <c r="B884" s="52" t="s">
        <v>245</v>
      </c>
      <c r="C884" s="46">
        <v>0.11718749999999999</v>
      </c>
      <c r="D884" s="45" t="s">
        <v>285</v>
      </c>
    </row>
    <row r="885" spans="1:4" hidden="1" x14ac:dyDescent="0.25">
      <c r="A885" s="45" t="s">
        <v>188</v>
      </c>
      <c r="B885" s="45" t="s">
        <v>227</v>
      </c>
      <c r="C885" s="46">
        <v>0.11705882352941177</v>
      </c>
      <c r="D885" s="45" t="s">
        <v>285</v>
      </c>
    </row>
    <row r="886" spans="1:4" x14ac:dyDescent="0.25">
      <c r="A886" s="45" t="s">
        <v>53</v>
      </c>
      <c r="B886" s="52" t="s">
        <v>245</v>
      </c>
      <c r="C886" s="46">
        <v>0.11519999999999998</v>
      </c>
      <c r="D886" s="45" t="s">
        <v>285</v>
      </c>
    </row>
    <row r="887" spans="1:4" x14ac:dyDescent="0.25">
      <c r="A887" s="45" t="s">
        <v>88</v>
      </c>
      <c r="B887" s="45" t="s">
        <v>235</v>
      </c>
      <c r="C887" s="46">
        <v>0.115</v>
      </c>
      <c r="D887" s="45" t="s">
        <v>285</v>
      </c>
    </row>
    <row r="888" spans="1:4" hidden="1" x14ac:dyDescent="0.25">
      <c r="A888" s="45" t="s">
        <v>88</v>
      </c>
      <c r="B888" s="45" t="s">
        <v>237</v>
      </c>
      <c r="C888" s="46">
        <v>0.115</v>
      </c>
      <c r="D888" s="45" t="s">
        <v>285</v>
      </c>
    </row>
    <row r="889" spans="1:4" hidden="1" x14ac:dyDescent="0.25">
      <c r="A889" s="45" t="s">
        <v>88</v>
      </c>
      <c r="B889" s="45" t="s">
        <v>238</v>
      </c>
      <c r="C889" s="46">
        <v>0.115</v>
      </c>
      <c r="D889" s="45" t="s">
        <v>285</v>
      </c>
    </row>
    <row r="890" spans="1:4" hidden="1" x14ac:dyDescent="0.25">
      <c r="A890" s="45" t="s">
        <v>128</v>
      </c>
      <c r="B890" s="45" t="s">
        <v>227</v>
      </c>
      <c r="C890" s="46">
        <v>0.11474344041196664</v>
      </c>
      <c r="D890" s="45" t="s">
        <v>276</v>
      </c>
    </row>
    <row r="891" spans="1:4" hidden="1" x14ac:dyDescent="0.25">
      <c r="A891" s="45" t="s">
        <v>202</v>
      </c>
      <c r="B891" s="45" t="s">
        <v>249</v>
      </c>
      <c r="C891" s="46">
        <v>0.11318181818181819</v>
      </c>
      <c r="D891" s="45" t="s">
        <v>285</v>
      </c>
    </row>
    <row r="892" spans="1:4" x14ac:dyDescent="0.25">
      <c r="A892" s="45" t="s">
        <v>202</v>
      </c>
      <c r="B892" s="45" t="s">
        <v>228</v>
      </c>
      <c r="C892" s="46">
        <v>0.11318181818181819</v>
      </c>
      <c r="D892" s="45" t="s">
        <v>285</v>
      </c>
    </row>
    <row r="893" spans="1:4" hidden="1" x14ac:dyDescent="0.25">
      <c r="A893" s="45" t="s">
        <v>112</v>
      </c>
      <c r="B893" s="45" t="s">
        <v>275</v>
      </c>
      <c r="C893" s="46">
        <v>0.11249999999999999</v>
      </c>
      <c r="D893" s="45" t="s">
        <v>277</v>
      </c>
    </row>
    <row r="894" spans="1:4" x14ac:dyDescent="0.25">
      <c r="A894" s="45" t="s">
        <v>92</v>
      </c>
      <c r="B894" s="45" t="s">
        <v>228</v>
      </c>
      <c r="C894" s="46">
        <v>0.11056074766355141</v>
      </c>
      <c r="D894" s="45" t="s">
        <v>285</v>
      </c>
    </row>
    <row r="895" spans="1:4" hidden="1" x14ac:dyDescent="0.25">
      <c r="A895" s="45" t="s">
        <v>32</v>
      </c>
      <c r="B895" s="45" t="s">
        <v>227</v>
      </c>
      <c r="C895" s="46">
        <v>0.10845905172413794</v>
      </c>
      <c r="D895" s="45" t="s">
        <v>285</v>
      </c>
    </row>
    <row r="896" spans="1:4" hidden="1" x14ac:dyDescent="0.25">
      <c r="A896" s="45" t="s">
        <v>1389</v>
      </c>
      <c r="B896" s="45" t="s">
        <v>238</v>
      </c>
      <c r="C896" s="46">
        <v>0.108</v>
      </c>
      <c r="D896" s="45" t="s">
        <v>276</v>
      </c>
    </row>
    <row r="897" spans="1:4" x14ac:dyDescent="0.25">
      <c r="A897" s="45" t="s">
        <v>196</v>
      </c>
      <c r="B897" s="45" t="s">
        <v>228</v>
      </c>
      <c r="C897" s="46">
        <v>0.108</v>
      </c>
      <c r="D897" s="45" t="s">
        <v>293</v>
      </c>
    </row>
    <row r="898" spans="1:4" hidden="1" x14ac:dyDescent="0.25">
      <c r="A898" s="45" t="s">
        <v>92</v>
      </c>
      <c r="B898" s="45" t="s">
        <v>306</v>
      </c>
      <c r="C898" s="46">
        <v>0.10530085959885387</v>
      </c>
      <c r="D898" s="45" t="s">
        <v>285</v>
      </c>
    </row>
    <row r="899" spans="1:4" hidden="1" x14ac:dyDescent="0.25">
      <c r="A899" s="45" t="s">
        <v>188</v>
      </c>
      <c r="B899" s="45" t="s">
        <v>249</v>
      </c>
      <c r="C899" s="46">
        <v>0.1049083409715857</v>
      </c>
      <c r="D899" s="45" t="s">
        <v>285</v>
      </c>
    </row>
    <row r="900" spans="1:4" x14ac:dyDescent="0.25">
      <c r="A900" s="45" t="s">
        <v>25</v>
      </c>
      <c r="B900" s="52" t="s">
        <v>245</v>
      </c>
      <c r="C900" s="46">
        <v>0.10434782608695652</v>
      </c>
      <c r="D900" s="45" t="s">
        <v>285</v>
      </c>
    </row>
    <row r="901" spans="1:4" hidden="1" x14ac:dyDescent="0.25">
      <c r="A901" s="45" t="s">
        <v>17</v>
      </c>
      <c r="B901" s="45" t="s">
        <v>227</v>
      </c>
      <c r="C901" s="46">
        <v>0.10418300653594771</v>
      </c>
      <c r="D901" s="45" t="s">
        <v>285</v>
      </c>
    </row>
    <row r="902" spans="1:4" hidden="1" x14ac:dyDescent="0.25">
      <c r="A902" s="45" t="s">
        <v>129</v>
      </c>
      <c r="B902" s="52" t="s">
        <v>246</v>
      </c>
      <c r="C902" s="46">
        <v>0.10384615384615385</v>
      </c>
      <c r="D902" s="45" t="s">
        <v>285</v>
      </c>
    </row>
    <row r="903" spans="1:4" hidden="1" x14ac:dyDescent="0.25">
      <c r="A903" s="45" t="s">
        <v>88</v>
      </c>
      <c r="B903" s="45" t="s">
        <v>1399</v>
      </c>
      <c r="C903" s="46">
        <v>0.10283489866534851</v>
      </c>
      <c r="D903" s="45" t="s">
        <v>285</v>
      </c>
    </row>
    <row r="904" spans="1:4" hidden="1" x14ac:dyDescent="0.25">
      <c r="A904" s="45" t="s">
        <v>202</v>
      </c>
      <c r="B904" s="45" t="s">
        <v>275</v>
      </c>
      <c r="C904" s="46">
        <v>0.10155737704918033</v>
      </c>
      <c r="D904" s="45" t="s">
        <v>285</v>
      </c>
    </row>
    <row r="905" spans="1:4" hidden="1" x14ac:dyDescent="0.25">
      <c r="A905" s="45" t="s">
        <v>325</v>
      </c>
      <c r="B905" s="45" t="s">
        <v>236</v>
      </c>
      <c r="C905" s="46">
        <v>0.10000000000000002</v>
      </c>
      <c r="D905" s="45" t="s">
        <v>285</v>
      </c>
    </row>
    <row r="906" spans="1:4" hidden="1" x14ac:dyDescent="0.25">
      <c r="A906" s="45" t="s">
        <v>188</v>
      </c>
      <c r="B906" s="45" t="s">
        <v>231</v>
      </c>
      <c r="C906" s="46">
        <v>0.10000000000000002</v>
      </c>
      <c r="D906" s="45" t="s">
        <v>285</v>
      </c>
    </row>
    <row r="907" spans="1:4" hidden="1" x14ac:dyDescent="0.25">
      <c r="A907" s="45" t="s">
        <v>75</v>
      </c>
      <c r="B907" s="45" t="s">
        <v>275</v>
      </c>
      <c r="C907" s="46">
        <v>0.1</v>
      </c>
      <c r="D907" s="45" t="s">
        <v>277</v>
      </c>
    </row>
    <row r="908" spans="1:4" x14ac:dyDescent="0.25">
      <c r="A908" s="45" t="s">
        <v>1388</v>
      </c>
      <c r="B908" s="45" t="s">
        <v>235</v>
      </c>
      <c r="C908" s="46">
        <v>0.1</v>
      </c>
      <c r="D908" s="45" t="s">
        <v>276</v>
      </c>
    </row>
    <row r="909" spans="1:4" x14ac:dyDescent="0.25">
      <c r="A909" s="45" t="s">
        <v>135</v>
      </c>
      <c r="B909" s="45" t="s">
        <v>235</v>
      </c>
      <c r="C909" s="46">
        <v>0.1</v>
      </c>
      <c r="D909" s="45" t="s">
        <v>277</v>
      </c>
    </row>
    <row r="910" spans="1:4" hidden="1" x14ac:dyDescent="0.25">
      <c r="A910" s="45" t="s">
        <v>17</v>
      </c>
      <c r="B910" s="45" t="s">
        <v>249</v>
      </c>
      <c r="C910" s="46">
        <v>0.1</v>
      </c>
      <c r="D910" s="45" t="s">
        <v>285</v>
      </c>
    </row>
    <row r="911" spans="1:4" hidden="1" x14ac:dyDescent="0.25">
      <c r="A911" s="45" t="s">
        <v>92</v>
      </c>
      <c r="B911" s="45" t="s">
        <v>249</v>
      </c>
      <c r="C911" s="46">
        <v>0.1</v>
      </c>
      <c r="D911" s="45" t="s">
        <v>285</v>
      </c>
    </row>
    <row r="912" spans="1:4" hidden="1" x14ac:dyDescent="0.25">
      <c r="A912" s="45" t="s">
        <v>1388</v>
      </c>
      <c r="B912" s="45" t="s">
        <v>232</v>
      </c>
      <c r="C912" s="46">
        <v>0.1</v>
      </c>
      <c r="D912" s="45" t="s">
        <v>276</v>
      </c>
    </row>
    <row r="913" spans="1:4" hidden="1" x14ac:dyDescent="0.25">
      <c r="A913" s="45" t="s">
        <v>75</v>
      </c>
      <c r="B913" s="45" t="s">
        <v>232</v>
      </c>
      <c r="C913" s="46">
        <v>0.1</v>
      </c>
      <c r="D913" s="45" t="s">
        <v>277</v>
      </c>
    </row>
    <row r="914" spans="1:4" hidden="1" x14ac:dyDescent="0.25">
      <c r="A914" s="45" t="s">
        <v>7</v>
      </c>
      <c r="B914" s="45" t="s">
        <v>233</v>
      </c>
      <c r="C914" s="46">
        <v>0.1</v>
      </c>
      <c r="D914" s="45" t="s">
        <v>277</v>
      </c>
    </row>
    <row r="915" spans="1:4" hidden="1" x14ac:dyDescent="0.25">
      <c r="A915" s="45" t="s">
        <v>1388</v>
      </c>
      <c r="B915" s="45" t="s">
        <v>319</v>
      </c>
      <c r="C915" s="46">
        <v>0.1</v>
      </c>
      <c r="D915" s="45" t="s">
        <v>276</v>
      </c>
    </row>
    <row r="916" spans="1:4" hidden="1" x14ac:dyDescent="0.25">
      <c r="A916" s="45" t="s">
        <v>17</v>
      </c>
      <c r="B916" s="52" t="s">
        <v>246</v>
      </c>
      <c r="C916" s="46">
        <v>0.1</v>
      </c>
      <c r="D916" s="45" t="s">
        <v>285</v>
      </c>
    </row>
    <row r="917" spans="1:4" hidden="1" x14ac:dyDescent="0.25">
      <c r="A917" s="45" t="s">
        <v>88</v>
      </c>
      <c r="B917" s="52" t="s">
        <v>246</v>
      </c>
      <c r="C917" s="46">
        <v>0.1</v>
      </c>
      <c r="D917" s="45" t="s">
        <v>285</v>
      </c>
    </row>
    <row r="918" spans="1:4" hidden="1" x14ac:dyDescent="0.25">
      <c r="A918" s="45" t="s">
        <v>1388</v>
      </c>
      <c r="B918" s="52" t="s">
        <v>246</v>
      </c>
      <c r="C918" s="46">
        <v>0.1</v>
      </c>
      <c r="D918" s="45" t="s">
        <v>276</v>
      </c>
    </row>
    <row r="919" spans="1:4" hidden="1" x14ac:dyDescent="0.25">
      <c r="A919" s="45" t="s">
        <v>7</v>
      </c>
      <c r="B919" s="52" t="s">
        <v>246</v>
      </c>
      <c r="C919" s="46">
        <v>0.1</v>
      </c>
      <c r="D919" s="45" t="s">
        <v>277</v>
      </c>
    </row>
    <row r="920" spans="1:4" hidden="1" x14ac:dyDescent="0.25">
      <c r="A920" s="45" t="s">
        <v>135</v>
      </c>
      <c r="B920" s="52" t="s">
        <v>246</v>
      </c>
      <c r="C920" s="46">
        <v>0.1</v>
      </c>
      <c r="D920" s="45" t="s">
        <v>277</v>
      </c>
    </row>
    <row r="921" spans="1:4" x14ac:dyDescent="0.25">
      <c r="A921" s="45" t="s">
        <v>17</v>
      </c>
      <c r="B921" s="52" t="s">
        <v>245</v>
      </c>
      <c r="C921" s="46">
        <v>0.1</v>
      </c>
      <c r="D921" s="45" t="s">
        <v>285</v>
      </c>
    </row>
    <row r="922" spans="1:4" x14ac:dyDescent="0.25">
      <c r="A922" s="45" t="s">
        <v>88</v>
      </c>
      <c r="B922" s="52" t="s">
        <v>245</v>
      </c>
      <c r="C922" s="46">
        <v>0.1</v>
      </c>
      <c r="D922" s="45" t="s">
        <v>285</v>
      </c>
    </row>
    <row r="923" spans="1:4" hidden="1" x14ac:dyDescent="0.25">
      <c r="A923" s="45" t="s">
        <v>207</v>
      </c>
      <c r="B923" s="45" t="s">
        <v>227</v>
      </c>
      <c r="C923" s="46">
        <v>0.1</v>
      </c>
      <c r="D923" s="45" t="s">
        <v>285</v>
      </c>
    </row>
    <row r="924" spans="1:4" hidden="1" x14ac:dyDescent="0.25">
      <c r="A924" s="45" t="s">
        <v>135</v>
      </c>
      <c r="B924" s="45" t="s">
        <v>332</v>
      </c>
      <c r="C924" s="46">
        <v>0.1</v>
      </c>
      <c r="D924" s="45" t="s">
        <v>277</v>
      </c>
    </row>
    <row r="925" spans="1:4" hidden="1" x14ac:dyDescent="0.25">
      <c r="A925" s="45" t="s">
        <v>165</v>
      </c>
      <c r="B925" s="45" t="s">
        <v>237</v>
      </c>
      <c r="C925" s="46">
        <v>0.1</v>
      </c>
      <c r="D925" s="45" t="s">
        <v>285</v>
      </c>
    </row>
    <row r="926" spans="1:4" hidden="1" x14ac:dyDescent="0.25">
      <c r="A926" s="45" t="s">
        <v>1388</v>
      </c>
      <c r="B926" s="45" t="s">
        <v>237</v>
      </c>
      <c r="C926" s="46">
        <v>0.1</v>
      </c>
      <c r="D926" s="45" t="s">
        <v>276</v>
      </c>
    </row>
    <row r="927" spans="1:4" hidden="1" x14ac:dyDescent="0.25">
      <c r="A927" s="45" t="s">
        <v>1388</v>
      </c>
      <c r="B927" s="45" t="s">
        <v>238</v>
      </c>
      <c r="C927" s="46">
        <v>0.1</v>
      </c>
      <c r="D927" s="45" t="s">
        <v>276</v>
      </c>
    </row>
    <row r="928" spans="1:4" hidden="1" x14ac:dyDescent="0.25">
      <c r="A928" s="45" t="s">
        <v>163</v>
      </c>
      <c r="B928" s="45" t="s">
        <v>238</v>
      </c>
      <c r="C928" s="46">
        <v>0.1</v>
      </c>
      <c r="D928" s="45" t="s">
        <v>276</v>
      </c>
    </row>
    <row r="929" spans="1:4" hidden="1" x14ac:dyDescent="0.25">
      <c r="A929" s="45" t="s">
        <v>92</v>
      </c>
      <c r="B929" s="45" t="s">
        <v>236</v>
      </c>
      <c r="C929" s="46">
        <v>0.1</v>
      </c>
      <c r="D929" s="45" t="s">
        <v>285</v>
      </c>
    </row>
    <row r="930" spans="1:4" hidden="1" x14ac:dyDescent="0.25">
      <c r="A930" s="45" t="s">
        <v>336</v>
      </c>
      <c r="B930" s="45" t="s">
        <v>236</v>
      </c>
      <c r="C930" s="46">
        <v>0.1</v>
      </c>
      <c r="D930" s="45" t="s">
        <v>277</v>
      </c>
    </row>
    <row r="931" spans="1:4" hidden="1" x14ac:dyDescent="0.25">
      <c r="A931" s="45" t="s">
        <v>92</v>
      </c>
      <c r="B931" s="45" t="s">
        <v>231</v>
      </c>
      <c r="C931" s="46">
        <v>0.1</v>
      </c>
      <c r="D931" s="45" t="s">
        <v>285</v>
      </c>
    </row>
    <row r="932" spans="1:4" hidden="1" x14ac:dyDescent="0.25">
      <c r="A932" s="45" t="s">
        <v>1388</v>
      </c>
      <c r="B932" s="45" t="s">
        <v>337</v>
      </c>
      <c r="C932" s="46">
        <v>0.1</v>
      </c>
      <c r="D932" s="45" t="s">
        <v>276</v>
      </c>
    </row>
    <row r="933" spans="1:4" hidden="1" x14ac:dyDescent="0.25">
      <c r="A933" s="45" t="s">
        <v>17</v>
      </c>
      <c r="B933" s="45" t="s">
        <v>1399</v>
      </c>
      <c r="C933" s="46">
        <v>0.1</v>
      </c>
      <c r="D933" s="45" t="s">
        <v>285</v>
      </c>
    </row>
    <row r="934" spans="1:4" hidden="1" x14ac:dyDescent="0.25">
      <c r="A934" s="45" t="s">
        <v>28</v>
      </c>
      <c r="B934" s="45" t="s">
        <v>1399</v>
      </c>
      <c r="C934" s="46">
        <v>0.1</v>
      </c>
      <c r="D934" s="45" t="s">
        <v>285</v>
      </c>
    </row>
    <row r="935" spans="1:4" hidden="1" x14ac:dyDescent="0.25">
      <c r="A935" s="45" t="s">
        <v>218</v>
      </c>
      <c r="B935" s="45" t="s">
        <v>1399</v>
      </c>
      <c r="C935" s="46">
        <v>0.1</v>
      </c>
      <c r="D935" s="45" t="s">
        <v>285</v>
      </c>
    </row>
    <row r="936" spans="1:4" hidden="1" x14ac:dyDescent="0.25">
      <c r="A936" s="45" t="s">
        <v>163</v>
      </c>
      <c r="B936" s="45" t="s">
        <v>1399</v>
      </c>
      <c r="C936" s="46">
        <v>0.1</v>
      </c>
      <c r="D936" s="45" t="s">
        <v>276</v>
      </c>
    </row>
    <row r="937" spans="1:4" hidden="1" x14ac:dyDescent="0.25">
      <c r="A937" s="45" t="s">
        <v>135</v>
      </c>
      <c r="B937" s="45" t="s">
        <v>1397</v>
      </c>
      <c r="C937" s="46">
        <v>0.1</v>
      </c>
      <c r="D937" s="45" t="s">
        <v>277</v>
      </c>
    </row>
    <row r="938" spans="1:4" x14ac:dyDescent="0.25">
      <c r="A938" s="45" t="s">
        <v>80</v>
      </c>
      <c r="B938" s="45" t="s">
        <v>228</v>
      </c>
      <c r="C938" s="46">
        <v>0.1</v>
      </c>
      <c r="D938" s="45" t="s">
        <v>285</v>
      </c>
    </row>
    <row r="939" spans="1:4" hidden="1" x14ac:dyDescent="0.25">
      <c r="A939" s="45" t="s">
        <v>202</v>
      </c>
      <c r="B939" s="52" t="s">
        <v>246</v>
      </c>
      <c r="C939" s="46">
        <v>9.9000000000000005E-2</v>
      </c>
      <c r="D939" s="45" t="s">
        <v>285</v>
      </c>
    </row>
    <row r="940" spans="1:4" x14ac:dyDescent="0.25">
      <c r="A940" s="45" t="s">
        <v>202</v>
      </c>
      <c r="B940" s="52" t="s">
        <v>245</v>
      </c>
      <c r="C940" s="46">
        <v>9.9000000000000005E-2</v>
      </c>
      <c r="D940" s="45" t="s">
        <v>285</v>
      </c>
    </row>
    <row r="941" spans="1:4" hidden="1" x14ac:dyDescent="0.25">
      <c r="A941" s="45" t="s">
        <v>202</v>
      </c>
      <c r="B941" s="45" t="s">
        <v>1399</v>
      </c>
      <c r="C941" s="46">
        <v>9.9000000000000005E-2</v>
      </c>
      <c r="D941" s="45" t="s">
        <v>285</v>
      </c>
    </row>
    <row r="942" spans="1:4" hidden="1" x14ac:dyDescent="0.25">
      <c r="A942" s="45" t="s">
        <v>202</v>
      </c>
      <c r="B942" s="45" t="s">
        <v>1397</v>
      </c>
      <c r="C942" s="46">
        <v>9.9000000000000005E-2</v>
      </c>
      <c r="D942" s="45" t="s">
        <v>285</v>
      </c>
    </row>
    <row r="943" spans="1:4" x14ac:dyDescent="0.25">
      <c r="A943" s="45" t="s">
        <v>32</v>
      </c>
      <c r="B943" s="45" t="s">
        <v>228</v>
      </c>
      <c r="C943" s="46">
        <v>9.8378378378378387E-2</v>
      </c>
      <c r="D943" s="45" t="s">
        <v>285</v>
      </c>
    </row>
    <row r="944" spans="1:4" hidden="1" x14ac:dyDescent="0.25">
      <c r="A944" s="45" t="s">
        <v>180</v>
      </c>
      <c r="B944" s="45" t="s">
        <v>1397</v>
      </c>
      <c r="C944" s="46">
        <v>9.8181818181818176E-2</v>
      </c>
      <c r="D944" s="45" t="s">
        <v>277</v>
      </c>
    </row>
    <row r="945" spans="1:4" x14ac:dyDescent="0.25">
      <c r="A945" s="45" t="s">
        <v>71</v>
      </c>
      <c r="B945" s="45" t="s">
        <v>228</v>
      </c>
      <c r="C945" s="46">
        <v>9.6610169491525427E-2</v>
      </c>
      <c r="D945" s="45" t="s">
        <v>285</v>
      </c>
    </row>
    <row r="946" spans="1:4" x14ac:dyDescent="0.25">
      <c r="A946" s="45" t="s">
        <v>17</v>
      </c>
      <c r="B946" s="45" t="s">
        <v>228</v>
      </c>
      <c r="C946" s="46">
        <v>9.6428571428571433E-2</v>
      </c>
      <c r="D946" s="45" t="s">
        <v>285</v>
      </c>
    </row>
    <row r="947" spans="1:4" hidden="1" x14ac:dyDescent="0.25">
      <c r="A947" s="45" t="s">
        <v>130</v>
      </c>
      <c r="B947" s="45" t="s">
        <v>341</v>
      </c>
      <c r="C947" s="46">
        <v>9.6374999999999988E-2</v>
      </c>
      <c r="D947" s="45" t="s">
        <v>285</v>
      </c>
    </row>
    <row r="948" spans="1:4" hidden="1" x14ac:dyDescent="0.25">
      <c r="A948" s="45" t="s">
        <v>195</v>
      </c>
      <c r="B948" s="45" t="s">
        <v>236</v>
      </c>
      <c r="C948" s="46">
        <v>9.6000000000000002E-2</v>
      </c>
      <c r="D948" s="45" t="s">
        <v>277</v>
      </c>
    </row>
    <row r="949" spans="1:4" hidden="1" x14ac:dyDescent="0.25">
      <c r="A949" s="45" t="s">
        <v>195</v>
      </c>
      <c r="B949" s="45" t="s">
        <v>1397</v>
      </c>
      <c r="C949" s="46">
        <v>9.6000000000000002E-2</v>
      </c>
      <c r="D949" s="45" t="s">
        <v>277</v>
      </c>
    </row>
    <row r="950" spans="1:4" x14ac:dyDescent="0.25">
      <c r="A950" s="45" t="s">
        <v>217</v>
      </c>
      <c r="B950" s="45" t="s">
        <v>228</v>
      </c>
      <c r="C950" s="46">
        <v>9.6000000000000002E-2</v>
      </c>
      <c r="D950" s="45" t="s">
        <v>276</v>
      </c>
    </row>
    <row r="951" spans="1:4" hidden="1" x14ac:dyDescent="0.25">
      <c r="A951" s="45" t="s">
        <v>25</v>
      </c>
      <c r="B951" s="45" t="s">
        <v>1397</v>
      </c>
      <c r="C951" s="46">
        <v>9.5999999999999988E-2</v>
      </c>
      <c r="D951" s="45" t="s">
        <v>285</v>
      </c>
    </row>
    <row r="952" spans="1:4" hidden="1" x14ac:dyDescent="0.25">
      <c r="A952" s="45" t="s">
        <v>301</v>
      </c>
      <c r="B952" s="45" t="s">
        <v>319</v>
      </c>
      <c r="C952" s="46">
        <v>9.5294117647058821E-2</v>
      </c>
      <c r="D952" s="45" t="s">
        <v>276</v>
      </c>
    </row>
    <row r="953" spans="1:4" hidden="1" x14ac:dyDescent="0.25">
      <c r="A953" s="45" t="s">
        <v>206</v>
      </c>
      <c r="B953" s="45" t="s">
        <v>232</v>
      </c>
      <c r="C953" s="46">
        <v>9.4999999999999987E-2</v>
      </c>
      <c r="D953" s="45" t="s">
        <v>277</v>
      </c>
    </row>
    <row r="954" spans="1:4" hidden="1" x14ac:dyDescent="0.25">
      <c r="A954" s="45" t="s">
        <v>188</v>
      </c>
      <c r="B954" s="52" t="s">
        <v>246</v>
      </c>
      <c r="C954" s="46">
        <v>9.4545454545454544E-2</v>
      </c>
      <c r="D954" s="45" t="s">
        <v>285</v>
      </c>
    </row>
    <row r="955" spans="1:4" hidden="1" x14ac:dyDescent="0.25">
      <c r="A955" s="45" t="s">
        <v>130</v>
      </c>
      <c r="B955" s="45" t="s">
        <v>236</v>
      </c>
      <c r="C955" s="46">
        <v>9.4374999999999987E-2</v>
      </c>
      <c r="D955" s="45" t="s">
        <v>285</v>
      </c>
    </row>
    <row r="956" spans="1:4" hidden="1" x14ac:dyDescent="0.25">
      <c r="A956" s="45" t="s">
        <v>17</v>
      </c>
      <c r="B956" s="45" t="s">
        <v>236</v>
      </c>
      <c r="C956" s="46">
        <v>9.4110985277463186E-2</v>
      </c>
      <c r="D956" s="45" t="s">
        <v>285</v>
      </c>
    </row>
    <row r="957" spans="1:4" hidden="1" x14ac:dyDescent="0.25">
      <c r="A957" s="45" t="s">
        <v>61</v>
      </c>
      <c r="B957" s="45" t="s">
        <v>232</v>
      </c>
      <c r="C957" s="46">
        <v>9.4029850746268642E-2</v>
      </c>
      <c r="D957" s="45" t="s">
        <v>285</v>
      </c>
    </row>
    <row r="958" spans="1:4" x14ac:dyDescent="0.25">
      <c r="A958" s="45" t="s">
        <v>287</v>
      </c>
      <c r="B958" s="45" t="s">
        <v>228</v>
      </c>
      <c r="C958" s="46">
        <v>9.3750000000000014E-2</v>
      </c>
      <c r="D958" s="45" t="s">
        <v>276</v>
      </c>
    </row>
    <row r="959" spans="1:4" hidden="1" x14ac:dyDescent="0.25">
      <c r="A959" s="45" t="s">
        <v>188</v>
      </c>
      <c r="B959" s="45" t="s">
        <v>1397</v>
      </c>
      <c r="C959" s="46">
        <v>9.2682926829268292E-2</v>
      </c>
      <c r="D959" s="45" t="s">
        <v>285</v>
      </c>
    </row>
    <row r="960" spans="1:4" hidden="1" x14ac:dyDescent="0.25">
      <c r="A960" s="45" t="s">
        <v>159</v>
      </c>
      <c r="B960" s="45" t="s">
        <v>306</v>
      </c>
      <c r="C960" s="46">
        <v>9.2465753424657543E-2</v>
      </c>
      <c r="D960" s="45" t="s">
        <v>285</v>
      </c>
    </row>
    <row r="961" spans="1:4" hidden="1" x14ac:dyDescent="0.25">
      <c r="A961" s="45" t="s">
        <v>196</v>
      </c>
      <c r="B961" s="45" t="s">
        <v>233</v>
      </c>
      <c r="C961" s="46">
        <v>9.1799999999999979E-2</v>
      </c>
      <c r="D961" s="45" t="s">
        <v>293</v>
      </c>
    </row>
    <row r="962" spans="1:4" hidden="1" x14ac:dyDescent="0.25">
      <c r="A962" s="45" t="s">
        <v>92</v>
      </c>
      <c r="B962" s="45" t="s">
        <v>239</v>
      </c>
      <c r="C962" s="46">
        <v>9.1569767441860461E-2</v>
      </c>
      <c r="D962" s="45" t="s">
        <v>285</v>
      </c>
    </row>
    <row r="963" spans="1:4" hidden="1" x14ac:dyDescent="0.25">
      <c r="A963" s="45" t="s">
        <v>196</v>
      </c>
      <c r="B963" s="45" t="s">
        <v>275</v>
      </c>
      <c r="C963" s="46">
        <v>9.1304347826086957E-2</v>
      </c>
      <c r="D963" s="45" t="s">
        <v>277</v>
      </c>
    </row>
    <row r="964" spans="1:4" hidden="1" x14ac:dyDescent="0.25">
      <c r="A964" s="45" t="s">
        <v>301</v>
      </c>
      <c r="B964" s="45" t="s">
        <v>231</v>
      </c>
      <c r="C964" s="46">
        <v>9.0000000000000011E-2</v>
      </c>
      <c r="D964" s="45" t="s">
        <v>276</v>
      </c>
    </row>
    <row r="965" spans="1:4" hidden="1" x14ac:dyDescent="0.25">
      <c r="A965" s="45" t="s">
        <v>17</v>
      </c>
      <c r="B965" s="45" t="s">
        <v>1397</v>
      </c>
      <c r="C965" s="46">
        <v>9.0000000000000011E-2</v>
      </c>
      <c r="D965" s="45" t="s">
        <v>285</v>
      </c>
    </row>
    <row r="966" spans="1:4" hidden="1" x14ac:dyDescent="0.25">
      <c r="A966" s="45" t="s">
        <v>301</v>
      </c>
      <c r="B966" s="45" t="s">
        <v>306</v>
      </c>
      <c r="C966" s="46">
        <v>0.09</v>
      </c>
      <c r="D966" s="45" t="s">
        <v>276</v>
      </c>
    </row>
    <row r="967" spans="1:4" hidden="1" x14ac:dyDescent="0.25">
      <c r="A967" s="45" t="s">
        <v>77</v>
      </c>
      <c r="B967" s="52" t="s">
        <v>246</v>
      </c>
      <c r="C967" s="46">
        <v>0.09</v>
      </c>
      <c r="D967" s="45" t="s">
        <v>285</v>
      </c>
    </row>
    <row r="968" spans="1:4" x14ac:dyDescent="0.25">
      <c r="A968" s="45" t="s">
        <v>77</v>
      </c>
      <c r="B968" s="52" t="s">
        <v>245</v>
      </c>
      <c r="C968" s="46">
        <v>0.09</v>
      </c>
      <c r="D968" s="45" t="s">
        <v>285</v>
      </c>
    </row>
    <row r="969" spans="1:4" hidden="1" x14ac:dyDescent="0.25">
      <c r="A969" s="45" t="s">
        <v>301</v>
      </c>
      <c r="B969" s="45" t="s">
        <v>239</v>
      </c>
      <c r="C969" s="46">
        <v>0.09</v>
      </c>
      <c r="D969" s="45" t="s">
        <v>276</v>
      </c>
    </row>
    <row r="970" spans="1:4" hidden="1" x14ac:dyDescent="0.25">
      <c r="A970" s="45" t="s">
        <v>301</v>
      </c>
      <c r="B970" s="45" t="s">
        <v>227</v>
      </c>
      <c r="C970" s="46">
        <v>0.09</v>
      </c>
      <c r="D970" s="45" t="s">
        <v>276</v>
      </c>
    </row>
    <row r="971" spans="1:4" hidden="1" x14ac:dyDescent="0.25">
      <c r="A971" s="45" t="s">
        <v>301</v>
      </c>
      <c r="B971" s="45" t="s">
        <v>332</v>
      </c>
      <c r="C971" s="46">
        <v>0.09</v>
      </c>
      <c r="D971" s="45" t="s">
        <v>276</v>
      </c>
    </row>
    <row r="972" spans="1:4" hidden="1" x14ac:dyDescent="0.25">
      <c r="A972" s="45" t="s">
        <v>301</v>
      </c>
      <c r="B972" s="45" t="s">
        <v>236</v>
      </c>
      <c r="C972" s="46">
        <v>0.09</v>
      </c>
      <c r="D972" s="45" t="s">
        <v>276</v>
      </c>
    </row>
    <row r="973" spans="1:4" hidden="1" x14ac:dyDescent="0.25">
      <c r="A973" s="45" t="s">
        <v>32</v>
      </c>
      <c r="B973" s="45" t="s">
        <v>1397</v>
      </c>
      <c r="C973" s="46">
        <v>8.8636363636363638E-2</v>
      </c>
      <c r="D973" s="45" t="s">
        <v>285</v>
      </c>
    </row>
    <row r="974" spans="1:4" hidden="1" x14ac:dyDescent="0.25">
      <c r="A974" s="45" t="s">
        <v>71</v>
      </c>
      <c r="B974" s="45" t="s">
        <v>249</v>
      </c>
      <c r="C974" s="46">
        <v>8.7939698492462318E-2</v>
      </c>
      <c r="D974" s="45" t="s">
        <v>285</v>
      </c>
    </row>
    <row r="975" spans="1:4" hidden="1" x14ac:dyDescent="0.25">
      <c r="A975" s="45" t="s">
        <v>61</v>
      </c>
      <c r="B975" s="45" t="s">
        <v>341</v>
      </c>
      <c r="C975" s="46">
        <v>8.7500000000000008E-2</v>
      </c>
      <c r="D975" s="45" t="s">
        <v>285</v>
      </c>
    </row>
    <row r="976" spans="1:4" hidden="1" x14ac:dyDescent="0.25">
      <c r="A976" s="45" t="s">
        <v>176</v>
      </c>
      <c r="B976" s="45" t="s">
        <v>275</v>
      </c>
      <c r="C976" s="46">
        <v>8.7499999999999994E-2</v>
      </c>
      <c r="D976" s="45" t="s">
        <v>285</v>
      </c>
    </row>
    <row r="977" spans="1:4" x14ac:dyDescent="0.25">
      <c r="A977" s="45" t="s">
        <v>61</v>
      </c>
      <c r="B977" s="45" t="s">
        <v>235</v>
      </c>
      <c r="C977" s="46">
        <v>8.7499999999999994E-2</v>
      </c>
      <c r="D977" s="45" t="s">
        <v>285</v>
      </c>
    </row>
    <row r="978" spans="1:4" hidden="1" x14ac:dyDescent="0.25">
      <c r="A978" s="45" t="s">
        <v>304</v>
      </c>
      <c r="B978" s="45" t="s">
        <v>249</v>
      </c>
      <c r="C978" s="46">
        <v>8.7499999999999994E-2</v>
      </c>
      <c r="D978" s="45" t="s">
        <v>285</v>
      </c>
    </row>
    <row r="979" spans="1:4" hidden="1" x14ac:dyDescent="0.25">
      <c r="A979" s="45" t="s">
        <v>61</v>
      </c>
      <c r="B979" s="45" t="s">
        <v>306</v>
      </c>
      <c r="C979" s="46">
        <v>8.7499999999999994E-2</v>
      </c>
      <c r="D979" s="45" t="s">
        <v>285</v>
      </c>
    </row>
    <row r="980" spans="1:4" hidden="1" x14ac:dyDescent="0.25">
      <c r="A980" s="45" t="s">
        <v>176</v>
      </c>
      <c r="B980" s="52" t="s">
        <v>246</v>
      </c>
      <c r="C980" s="46">
        <v>8.7499999999999994E-2</v>
      </c>
      <c r="D980" s="45" t="s">
        <v>285</v>
      </c>
    </row>
    <row r="981" spans="1:4" x14ac:dyDescent="0.25">
      <c r="A981" s="45" t="s">
        <v>176</v>
      </c>
      <c r="B981" s="52" t="s">
        <v>245</v>
      </c>
      <c r="C981" s="46">
        <v>8.7499999999999994E-2</v>
      </c>
      <c r="D981" s="45" t="s">
        <v>285</v>
      </c>
    </row>
    <row r="982" spans="1:4" hidden="1" x14ac:dyDescent="0.25">
      <c r="A982" s="45" t="s">
        <v>61</v>
      </c>
      <c r="B982" s="45" t="s">
        <v>231</v>
      </c>
      <c r="C982" s="46">
        <v>8.7499999999999994E-2</v>
      </c>
      <c r="D982" s="45" t="s">
        <v>285</v>
      </c>
    </row>
    <row r="983" spans="1:4" hidden="1" x14ac:dyDescent="0.25">
      <c r="A983" s="45" t="s">
        <v>28</v>
      </c>
      <c r="B983" s="45" t="s">
        <v>337</v>
      </c>
      <c r="C983" s="46">
        <v>8.7499999999999994E-2</v>
      </c>
      <c r="D983" s="45" t="s">
        <v>285</v>
      </c>
    </row>
    <row r="984" spans="1:4" hidden="1" x14ac:dyDescent="0.25">
      <c r="A984" s="45" t="s">
        <v>176</v>
      </c>
      <c r="B984" s="45" t="s">
        <v>1399</v>
      </c>
      <c r="C984" s="46">
        <v>8.7499999999999994E-2</v>
      </c>
      <c r="D984" s="45" t="s">
        <v>285</v>
      </c>
    </row>
    <row r="985" spans="1:4" hidden="1" x14ac:dyDescent="0.25">
      <c r="A985" s="45" t="s">
        <v>7</v>
      </c>
      <c r="B985" s="45" t="s">
        <v>232</v>
      </c>
      <c r="C985" s="46">
        <v>8.6486486486486491E-2</v>
      </c>
      <c r="D985" s="45" t="s">
        <v>277</v>
      </c>
    </row>
    <row r="986" spans="1:4" hidden="1" x14ac:dyDescent="0.25">
      <c r="A986" s="45" t="s">
        <v>17</v>
      </c>
      <c r="B986" s="45" t="s">
        <v>239</v>
      </c>
      <c r="C986" s="46">
        <v>8.5114170584284762E-2</v>
      </c>
      <c r="D986" s="45" t="s">
        <v>285</v>
      </c>
    </row>
    <row r="987" spans="1:4" hidden="1" x14ac:dyDescent="0.25">
      <c r="A987" s="45" t="s">
        <v>196</v>
      </c>
      <c r="B987" s="45" t="s">
        <v>238</v>
      </c>
      <c r="C987" s="46">
        <v>8.3999999999999991E-2</v>
      </c>
      <c r="D987" s="45" t="s">
        <v>277</v>
      </c>
    </row>
    <row r="988" spans="1:4" hidden="1" x14ac:dyDescent="0.25">
      <c r="A988" s="45" t="s">
        <v>196</v>
      </c>
      <c r="B988" s="45" t="s">
        <v>1399</v>
      </c>
      <c r="C988" s="46">
        <v>8.3999999999999991E-2</v>
      </c>
      <c r="D988" s="45" t="s">
        <v>277</v>
      </c>
    </row>
    <row r="989" spans="1:4" hidden="1" x14ac:dyDescent="0.25">
      <c r="A989" s="45" t="s">
        <v>59</v>
      </c>
      <c r="B989" s="45" t="s">
        <v>227</v>
      </c>
      <c r="C989" s="46">
        <v>8.2690058479532161E-2</v>
      </c>
      <c r="D989" s="45" t="s">
        <v>276</v>
      </c>
    </row>
    <row r="990" spans="1:4" x14ac:dyDescent="0.25">
      <c r="A990" s="45" t="s">
        <v>129</v>
      </c>
      <c r="B990" s="52" t="s">
        <v>245</v>
      </c>
      <c r="C990" s="46">
        <v>8.2500000000000018E-2</v>
      </c>
      <c r="D990" s="45" t="s">
        <v>285</v>
      </c>
    </row>
    <row r="991" spans="1:4" hidden="1" x14ac:dyDescent="0.25">
      <c r="A991" s="45" t="s">
        <v>193</v>
      </c>
      <c r="B991" s="45" t="s">
        <v>275</v>
      </c>
      <c r="C991" s="46">
        <v>0.08</v>
      </c>
      <c r="D991" s="45" t="s">
        <v>277</v>
      </c>
    </row>
    <row r="992" spans="1:4" x14ac:dyDescent="0.25">
      <c r="A992" s="45" t="s">
        <v>298</v>
      </c>
      <c r="B992" s="45" t="s">
        <v>235</v>
      </c>
      <c r="C992" s="46">
        <v>0.08</v>
      </c>
      <c r="D992" s="45" t="s">
        <v>285</v>
      </c>
    </row>
    <row r="993" spans="1:4" x14ac:dyDescent="0.25">
      <c r="A993" s="45" t="s">
        <v>188</v>
      </c>
      <c r="B993" s="45" t="s">
        <v>235</v>
      </c>
      <c r="C993" s="46">
        <v>0.08</v>
      </c>
      <c r="D993" s="45" t="s">
        <v>285</v>
      </c>
    </row>
    <row r="994" spans="1:4" hidden="1" x14ac:dyDescent="0.25">
      <c r="A994" s="45" t="s">
        <v>281</v>
      </c>
      <c r="B994" s="45" t="s">
        <v>232</v>
      </c>
      <c r="C994" s="46">
        <v>0.08</v>
      </c>
      <c r="D994" s="45" t="s">
        <v>277</v>
      </c>
    </row>
    <row r="995" spans="1:4" hidden="1" x14ac:dyDescent="0.25">
      <c r="A995" s="45" t="s">
        <v>314</v>
      </c>
      <c r="B995" s="45" t="s">
        <v>319</v>
      </c>
      <c r="C995" s="46">
        <v>0.08</v>
      </c>
      <c r="D995" s="45" t="s">
        <v>276</v>
      </c>
    </row>
    <row r="996" spans="1:4" hidden="1" x14ac:dyDescent="0.25">
      <c r="A996" s="45" t="s">
        <v>109</v>
      </c>
      <c r="B996" s="45" t="s">
        <v>319</v>
      </c>
      <c r="C996" s="46">
        <v>0.08</v>
      </c>
      <c r="D996" s="45" t="s">
        <v>276</v>
      </c>
    </row>
    <row r="997" spans="1:4" hidden="1" x14ac:dyDescent="0.25">
      <c r="A997" s="45" t="s">
        <v>320</v>
      </c>
      <c r="B997" s="45" t="s">
        <v>319</v>
      </c>
      <c r="C997" s="46">
        <v>0.08</v>
      </c>
      <c r="D997" s="45" t="s">
        <v>276</v>
      </c>
    </row>
    <row r="998" spans="1:4" x14ac:dyDescent="0.25">
      <c r="A998" s="45" t="s">
        <v>59</v>
      </c>
      <c r="B998" s="45" t="s">
        <v>228</v>
      </c>
      <c r="C998" s="46">
        <v>7.9941860465116268E-2</v>
      </c>
      <c r="D998" s="45" t="s">
        <v>276</v>
      </c>
    </row>
    <row r="999" spans="1:4" hidden="1" x14ac:dyDescent="0.25">
      <c r="A999" s="45" t="s">
        <v>25</v>
      </c>
      <c r="B999" s="45" t="s">
        <v>236</v>
      </c>
      <c r="C999" s="46">
        <v>7.5600000000000014E-2</v>
      </c>
      <c r="D999" s="45" t="s">
        <v>285</v>
      </c>
    </row>
    <row r="1000" spans="1:4" hidden="1" x14ac:dyDescent="0.25">
      <c r="A1000" s="45" t="s">
        <v>25</v>
      </c>
      <c r="B1000" s="45" t="s">
        <v>240</v>
      </c>
      <c r="C1000" s="46">
        <v>7.5600000000000014E-2</v>
      </c>
      <c r="D1000" s="45" t="s">
        <v>285</v>
      </c>
    </row>
    <row r="1001" spans="1:4" hidden="1" x14ac:dyDescent="0.25">
      <c r="A1001" s="45" t="s">
        <v>25</v>
      </c>
      <c r="B1001" s="45" t="s">
        <v>341</v>
      </c>
      <c r="C1001" s="46">
        <v>7.5600000000000001E-2</v>
      </c>
      <c r="D1001" s="45" t="s">
        <v>285</v>
      </c>
    </row>
    <row r="1002" spans="1:4" x14ac:dyDescent="0.25">
      <c r="A1002" s="45" t="s">
        <v>163</v>
      </c>
      <c r="B1002" s="45" t="s">
        <v>235</v>
      </c>
      <c r="C1002" s="46">
        <v>7.5000000000000011E-2</v>
      </c>
      <c r="D1002" s="45" t="s">
        <v>276</v>
      </c>
    </row>
    <row r="1003" spans="1:4" hidden="1" x14ac:dyDescent="0.25">
      <c r="A1003" s="45" t="s">
        <v>163</v>
      </c>
      <c r="B1003" s="45" t="s">
        <v>306</v>
      </c>
      <c r="C1003" s="46">
        <v>7.5000000000000011E-2</v>
      </c>
      <c r="D1003" s="45" t="s">
        <v>276</v>
      </c>
    </row>
    <row r="1004" spans="1:4" hidden="1" x14ac:dyDescent="0.25">
      <c r="A1004" s="45" t="s">
        <v>163</v>
      </c>
      <c r="B1004" s="45" t="s">
        <v>232</v>
      </c>
      <c r="C1004" s="46">
        <v>7.5000000000000011E-2</v>
      </c>
      <c r="D1004" s="45" t="s">
        <v>276</v>
      </c>
    </row>
    <row r="1005" spans="1:4" hidden="1" x14ac:dyDescent="0.25">
      <c r="A1005" s="45" t="s">
        <v>163</v>
      </c>
      <c r="B1005" s="45" t="s">
        <v>319</v>
      </c>
      <c r="C1005" s="46">
        <v>7.5000000000000011E-2</v>
      </c>
      <c r="D1005" s="45" t="s">
        <v>276</v>
      </c>
    </row>
    <row r="1006" spans="1:4" hidden="1" x14ac:dyDescent="0.25">
      <c r="A1006" s="45" t="s">
        <v>163</v>
      </c>
      <c r="B1006" s="52" t="s">
        <v>246</v>
      </c>
      <c r="C1006" s="46">
        <v>7.5000000000000011E-2</v>
      </c>
      <c r="D1006" s="45" t="s">
        <v>276</v>
      </c>
    </row>
    <row r="1007" spans="1:4" hidden="1" x14ac:dyDescent="0.25">
      <c r="A1007" s="45" t="s">
        <v>163</v>
      </c>
      <c r="B1007" s="45" t="s">
        <v>239</v>
      </c>
      <c r="C1007" s="46">
        <v>7.5000000000000011E-2</v>
      </c>
      <c r="D1007" s="45" t="s">
        <v>276</v>
      </c>
    </row>
    <row r="1008" spans="1:4" hidden="1" x14ac:dyDescent="0.25">
      <c r="A1008" s="45" t="s">
        <v>163</v>
      </c>
      <c r="B1008" s="45" t="s">
        <v>332</v>
      </c>
      <c r="C1008" s="46">
        <v>7.5000000000000011E-2</v>
      </c>
      <c r="D1008" s="45" t="s">
        <v>276</v>
      </c>
    </row>
    <row r="1009" spans="1:4" hidden="1" x14ac:dyDescent="0.25">
      <c r="A1009" s="45" t="s">
        <v>163</v>
      </c>
      <c r="B1009" s="45" t="s">
        <v>237</v>
      </c>
      <c r="C1009" s="46">
        <v>7.5000000000000011E-2</v>
      </c>
      <c r="D1009" s="45" t="s">
        <v>276</v>
      </c>
    </row>
    <row r="1010" spans="1:4" hidden="1" x14ac:dyDescent="0.25">
      <c r="A1010" s="45" t="s">
        <v>163</v>
      </c>
      <c r="B1010" s="45" t="s">
        <v>248</v>
      </c>
      <c r="C1010" s="46">
        <v>7.5000000000000011E-2</v>
      </c>
      <c r="D1010" s="45" t="s">
        <v>276</v>
      </c>
    </row>
    <row r="1011" spans="1:4" hidden="1" x14ac:dyDescent="0.25">
      <c r="A1011" s="45" t="s">
        <v>163</v>
      </c>
      <c r="B1011" s="45" t="s">
        <v>236</v>
      </c>
      <c r="C1011" s="46">
        <v>7.5000000000000011E-2</v>
      </c>
      <c r="D1011" s="45" t="s">
        <v>276</v>
      </c>
    </row>
    <row r="1012" spans="1:4" hidden="1" x14ac:dyDescent="0.25">
      <c r="A1012" s="45" t="s">
        <v>163</v>
      </c>
      <c r="B1012" s="45" t="s">
        <v>231</v>
      </c>
      <c r="C1012" s="46">
        <v>7.5000000000000011E-2</v>
      </c>
      <c r="D1012" s="45" t="s">
        <v>276</v>
      </c>
    </row>
    <row r="1013" spans="1:4" hidden="1" x14ac:dyDescent="0.25">
      <c r="A1013" s="45" t="s">
        <v>163</v>
      </c>
      <c r="B1013" s="45" t="s">
        <v>240</v>
      </c>
      <c r="C1013" s="46">
        <v>7.5000000000000011E-2</v>
      </c>
      <c r="D1013" s="45" t="s">
        <v>276</v>
      </c>
    </row>
    <row r="1014" spans="1:4" hidden="1" x14ac:dyDescent="0.25">
      <c r="A1014" s="45" t="s">
        <v>163</v>
      </c>
      <c r="B1014" s="45" t="s">
        <v>341</v>
      </c>
      <c r="C1014" s="46">
        <v>7.5000000000000011E-2</v>
      </c>
      <c r="D1014" s="45" t="s">
        <v>276</v>
      </c>
    </row>
    <row r="1015" spans="1:4" hidden="1" x14ac:dyDescent="0.25">
      <c r="A1015" s="45" t="s">
        <v>163</v>
      </c>
      <c r="B1015" s="45" t="s">
        <v>1397</v>
      </c>
      <c r="C1015" s="46">
        <v>7.5000000000000011E-2</v>
      </c>
      <c r="D1015" s="45" t="s">
        <v>276</v>
      </c>
    </row>
    <row r="1016" spans="1:4" hidden="1" x14ac:dyDescent="0.25">
      <c r="A1016" s="45" t="s">
        <v>71</v>
      </c>
      <c r="B1016" s="45" t="s">
        <v>275</v>
      </c>
      <c r="C1016" s="46">
        <v>7.4999999999999997E-2</v>
      </c>
      <c r="D1016" s="45" t="s">
        <v>285</v>
      </c>
    </row>
    <row r="1017" spans="1:4" hidden="1" x14ac:dyDescent="0.25">
      <c r="A1017" s="45" t="s">
        <v>163</v>
      </c>
      <c r="B1017" s="45" t="s">
        <v>275</v>
      </c>
      <c r="C1017" s="46">
        <v>7.4999999999999997E-2</v>
      </c>
      <c r="D1017" s="45" t="s">
        <v>276</v>
      </c>
    </row>
    <row r="1018" spans="1:4" x14ac:dyDescent="0.25">
      <c r="A1018" s="45" t="s">
        <v>112</v>
      </c>
      <c r="B1018" s="45" t="s">
        <v>235</v>
      </c>
      <c r="C1018" s="46">
        <v>7.4999999999999997E-2</v>
      </c>
      <c r="D1018" s="45" t="s">
        <v>277</v>
      </c>
    </row>
    <row r="1019" spans="1:4" hidden="1" x14ac:dyDescent="0.25">
      <c r="A1019" s="45" t="s">
        <v>17</v>
      </c>
      <c r="B1019" s="45" t="s">
        <v>306</v>
      </c>
      <c r="C1019" s="46">
        <v>7.4999999999999997E-2</v>
      </c>
      <c r="D1019" s="45" t="s">
        <v>285</v>
      </c>
    </row>
    <row r="1020" spans="1:4" hidden="1" x14ac:dyDescent="0.25">
      <c r="A1020" s="45" t="s">
        <v>71</v>
      </c>
      <c r="B1020" s="45" t="s">
        <v>306</v>
      </c>
      <c r="C1020" s="46">
        <v>7.4999999999999997E-2</v>
      </c>
      <c r="D1020" s="45" t="s">
        <v>285</v>
      </c>
    </row>
    <row r="1021" spans="1:4" hidden="1" x14ac:dyDescent="0.25">
      <c r="A1021" s="45" t="s">
        <v>304</v>
      </c>
      <c r="B1021" s="45" t="s">
        <v>306</v>
      </c>
      <c r="C1021" s="46">
        <v>7.4999999999999997E-2</v>
      </c>
      <c r="D1021" s="45" t="s">
        <v>285</v>
      </c>
    </row>
    <row r="1022" spans="1:4" hidden="1" x14ac:dyDescent="0.25">
      <c r="A1022" s="45" t="s">
        <v>84</v>
      </c>
      <c r="B1022" s="45" t="s">
        <v>232</v>
      </c>
      <c r="C1022" s="46">
        <v>7.4999999999999997E-2</v>
      </c>
      <c r="D1022" s="45" t="s">
        <v>277</v>
      </c>
    </row>
    <row r="1023" spans="1:4" hidden="1" x14ac:dyDescent="0.25">
      <c r="A1023" s="45" t="s">
        <v>112</v>
      </c>
      <c r="B1023" s="45" t="s">
        <v>232</v>
      </c>
      <c r="C1023" s="46">
        <v>7.4999999999999997E-2</v>
      </c>
      <c r="D1023" s="45" t="s">
        <v>277</v>
      </c>
    </row>
    <row r="1024" spans="1:4" hidden="1" x14ac:dyDescent="0.25">
      <c r="A1024" s="45" t="s">
        <v>71</v>
      </c>
      <c r="B1024" s="45" t="s">
        <v>239</v>
      </c>
      <c r="C1024" s="46">
        <v>7.4999999999999997E-2</v>
      </c>
      <c r="D1024" s="45" t="s">
        <v>285</v>
      </c>
    </row>
    <row r="1025" spans="1:4" hidden="1" x14ac:dyDescent="0.25">
      <c r="A1025" s="45" t="s">
        <v>304</v>
      </c>
      <c r="B1025" s="45" t="s">
        <v>227</v>
      </c>
      <c r="C1025" s="46">
        <v>7.4999999999999997E-2</v>
      </c>
      <c r="D1025" s="45" t="s">
        <v>285</v>
      </c>
    </row>
    <row r="1026" spans="1:4" hidden="1" x14ac:dyDescent="0.25">
      <c r="A1026" s="45" t="s">
        <v>163</v>
      </c>
      <c r="B1026" s="45" t="s">
        <v>227</v>
      </c>
      <c r="C1026" s="46">
        <v>7.4999999999999997E-2</v>
      </c>
      <c r="D1026" s="45" t="s">
        <v>276</v>
      </c>
    </row>
    <row r="1027" spans="1:4" hidden="1" x14ac:dyDescent="0.25">
      <c r="A1027" s="45" t="s">
        <v>169</v>
      </c>
      <c r="B1027" s="45" t="s">
        <v>332</v>
      </c>
      <c r="C1027" s="46">
        <v>7.4999999999999997E-2</v>
      </c>
      <c r="D1027" s="45" t="s">
        <v>285</v>
      </c>
    </row>
    <row r="1028" spans="1:4" hidden="1" x14ac:dyDescent="0.25">
      <c r="A1028" s="45" t="s">
        <v>188</v>
      </c>
      <c r="B1028" s="45" t="s">
        <v>332</v>
      </c>
      <c r="C1028" s="46">
        <v>7.4999999999999997E-2</v>
      </c>
      <c r="D1028" s="45" t="s">
        <v>285</v>
      </c>
    </row>
    <row r="1029" spans="1:4" hidden="1" x14ac:dyDescent="0.25">
      <c r="A1029" s="45" t="s">
        <v>159</v>
      </c>
      <c r="B1029" s="45" t="s">
        <v>231</v>
      </c>
      <c r="C1029" s="46">
        <v>7.4999999999999997E-2</v>
      </c>
      <c r="D1029" s="45" t="s">
        <v>285</v>
      </c>
    </row>
    <row r="1030" spans="1:4" hidden="1" x14ac:dyDescent="0.25">
      <c r="A1030" s="45" t="s">
        <v>112</v>
      </c>
      <c r="B1030" s="45" t="s">
        <v>337</v>
      </c>
      <c r="C1030" s="46">
        <v>7.4999999999999997E-2</v>
      </c>
      <c r="D1030" s="45" t="s">
        <v>277</v>
      </c>
    </row>
    <row r="1031" spans="1:4" hidden="1" x14ac:dyDescent="0.25">
      <c r="A1031" s="45" t="s">
        <v>17</v>
      </c>
      <c r="B1031" s="45" t="s">
        <v>341</v>
      </c>
      <c r="C1031" s="46">
        <v>7.4999999999999997E-2</v>
      </c>
      <c r="D1031" s="45" t="s">
        <v>285</v>
      </c>
    </row>
    <row r="1032" spans="1:4" hidden="1" x14ac:dyDescent="0.25">
      <c r="A1032" s="45" t="s">
        <v>130</v>
      </c>
      <c r="B1032" s="45" t="s">
        <v>1397</v>
      </c>
      <c r="C1032" s="46">
        <v>7.4999999999999997E-2</v>
      </c>
      <c r="D1032" s="45" t="s">
        <v>285</v>
      </c>
    </row>
    <row r="1033" spans="1:4" hidden="1" x14ac:dyDescent="0.25">
      <c r="A1033" s="45" t="s">
        <v>187</v>
      </c>
      <c r="B1033" s="45" t="s">
        <v>238</v>
      </c>
      <c r="C1033" s="46">
        <v>7.1999999999999995E-2</v>
      </c>
      <c r="D1033" s="45" t="s">
        <v>277</v>
      </c>
    </row>
    <row r="1034" spans="1:4" hidden="1" x14ac:dyDescent="0.25">
      <c r="A1034" s="45" t="s">
        <v>335</v>
      </c>
      <c r="B1034" s="45" t="s">
        <v>341</v>
      </c>
      <c r="C1034" s="46">
        <v>7.1999999999999995E-2</v>
      </c>
      <c r="D1034" s="45" t="s">
        <v>277</v>
      </c>
    </row>
    <row r="1035" spans="1:4" hidden="1" x14ac:dyDescent="0.25">
      <c r="A1035" s="45" t="s">
        <v>180</v>
      </c>
      <c r="B1035" s="45" t="s">
        <v>341</v>
      </c>
      <c r="C1035" s="46">
        <v>7.1999999999999995E-2</v>
      </c>
      <c r="D1035" s="45" t="s">
        <v>277</v>
      </c>
    </row>
    <row r="1036" spans="1:4" hidden="1" x14ac:dyDescent="0.25">
      <c r="A1036" s="45" t="s">
        <v>61</v>
      </c>
      <c r="B1036" s="45" t="s">
        <v>236</v>
      </c>
      <c r="C1036" s="46">
        <v>7.1995856353591153E-2</v>
      </c>
      <c r="D1036" s="45" t="s">
        <v>285</v>
      </c>
    </row>
    <row r="1037" spans="1:4" hidden="1" x14ac:dyDescent="0.25">
      <c r="A1037" s="45" t="s">
        <v>71</v>
      </c>
      <c r="B1037" s="45" t="s">
        <v>227</v>
      </c>
      <c r="C1037" s="46">
        <v>7.1890862944162429E-2</v>
      </c>
      <c r="D1037" s="45" t="s">
        <v>285</v>
      </c>
    </row>
    <row r="1038" spans="1:4" hidden="1" x14ac:dyDescent="0.25">
      <c r="A1038" s="45" t="s">
        <v>325</v>
      </c>
      <c r="B1038" s="52" t="s">
        <v>246</v>
      </c>
      <c r="C1038" s="46">
        <v>7.1555555555555567E-2</v>
      </c>
      <c r="D1038" s="45" t="s">
        <v>285</v>
      </c>
    </row>
    <row r="1039" spans="1:4" hidden="1" x14ac:dyDescent="0.25">
      <c r="A1039" s="45" t="s">
        <v>17</v>
      </c>
      <c r="B1039" s="45" t="s">
        <v>231</v>
      </c>
      <c r="C1039" s="46">
        <v>7.1428571428571425E-2</v>
      </c>
      <c r="D1039" s="45" t="s">
        <v>285</v>
      </c>
    </row>
    <row r="1040" spans="1:4" hidden="1" x14ac:dyDescent="0.25">
      <c r="A1040" s="45" t="s">
        <v>36</v>
      </c>
      <c r="B1040" s="45" t="s">
        <v>232</v>
      </c>
      <c r="C1040" s="46">
        <v>7.0140000000000008E-2</v>
      </c>
      <c r="D1040" s="45" t="s">
        <v>277</v>
      </c>
    </row>
    <row r="1041" spans="1:4" hidden="1" x14ac:dyDescent="0.25">
      <c r="A1041" s="45" t="s">
        <v>111</v>
      </c>
      <c r="B1041" s="45" t="s">
        <v>240</v>
      </c>
      <c r="C1041" s="46">
        <v>6.9999999999999993E-2</v>
      </c>
      <c r="D1041" s="45" t="s">
        <v>293</v>
      </c>
    </row>
    <row r="1042" spans="1:4" hidden="1" x14ac:dyDescent="0.25">
      <c r="A1042" s="45" t="s">
        <v>196</v>
      </c>
      <c r="B1042" s="45" t="s">
        <v>240</v>
      </c>
      <c r="C1042" s="46">
        <v>6.9600000000000009E-2</v>
      </c>
      <c r="D1042" s="45" t="s">
        <v>293</v>
      </c>
    </row>
    <row r="1043" spans="1:4" hidden="1" x14ac:dyDescent="0.25">
      <c r="A1043" s="45" t="s">
        <v>61</v>
      </c>
      <c r="B1043" s="45" t="s">
        <v>227</v>
      </c>
      <c r="C1043" s="46">
        <v>6.8225816059089825E-2</v>
      </c>
      <c r="D1043" s="45" t="s">
        <v>285</v>
      </c>
    </row>
    <row r="1044" spans="1:4" hidden="1" x14ac:dyDescent="0.25">
      <c r="A1044" s="45" t="s">
        <v>32</v>
      </c>
      <c r="B1044" s="45" t="s">
        <v>249</v>
      </c>
      <c r="C1044" s="46">
        <v>6.7826086956521731E-2</v>
      </c>
      <c r="D1044" s="45" t="s">
        <v>285</v>
      </c>
    </row>
    <row r="1045" spans="1:4" x14ac:dyDescent="0.25">
      <c r="A1045" s="45" t="s">
        <v>344</v>
      </c>
      <c r="B1045" s="45" t="s">
        <v>228</v>
      </c>
      <c r="C1045" s="46">
        <v>6.7635000000000001E-2</v>
      </c>
      <c r="D1045" s="45" t="s">
        <v>293</v>
      </c>
    </row>
    <row r="1046" spans="1:4" hidden="1" x14ac:dyDescent="0.25">
      <c r="A1046" s="45" t="s">
        <v>112</v>
      </c>
      <c r="B1046" s="45" t="s">
        <v>341</v>
      </c>
      <c r="C1046" s="46">
        <v>6.7499999999999991E-2</v>
      </c>
      <c r="D1046" s="45" t="s">
        <v>277</v>
      </c>
    </row>
    <row r="1047" spans="1:4" hidden="1" x14ac:dyDescent="0.25">
      <c r="A1047" s="45" t="s">
        <v>32</v>
      </c>
      <c r="B1047" s="45" t="s">
        <v>239</v>
      </c>
      <c r="C1047" s="46">
        <v>6.6037735849056603E-2</v>
      </c>
      <c r="D1047" s="45" t="s">
        <v>285</v>
      </c>
    </row>
    <row r="1048" spans="1:4" hidden="1" x14ac:dyDescent="0.25">
      <c r="A1048" s="45" t="s">
        <v>207</v>
      </c>
      <c r="B1048" s="45" t="s">
        <v>236</v>
      </c>
      <c r="C1048" s="46">
        <v>6.5777777777777782E-2</v>
      </c>
      <c r="D1048" s="45" t="s">
        <v>285</v>
      </c>
    </row>
    <row r="1049" spans="1:4" hidden="1" x14ac:dyDescent="0.25">
      <c r="A1049" s="45" t="s">
        <v>188</v>
      </c>
      <c r="B1049" s="45" t="s">
        <v>275</v>
      </c>
      <c r="C1049" s="46">
        <v>6.5040000000000001E-2</v>
      </c>
      <c r="D1049" s="45" t="s">
        <v>285</v>
      </c>
    </row>
    <row r="1050" spans="1:4" hidden="1" x14ac:dyDescent="0.25">
      <c r="A1050" s="45" t="s">
        <v>61</v>
      </c>
      <c r="B1050" s="45" t="s">
        <v>239</v>
      </c>
      <c r="C1050" s="46">
        <v>6.4248251748251745E-2</v>
      </c>
      <c r="D1050" s="45" t="s">
        <v>285</v>
      </c>
    </row>
    <row r="1051" spans="1:4" hidden="1" x14ac:dyDescent="0.25">
      <c r="A1051" s="45" t="s">
        <v>171</v>
      </c>
      <c r="B1051" s="45" t="s">
        <v>1397</v>
      </c>
      <c r="C1051" s="46">
        <v>6.4000000000000001E-2</v>
      </c>
      <c r="D1051" s="45" t="s">
        <v>285</v>
      </c>
    </row>
    <row r="1052" spans="1:4" x14ac:dyDescent="0.25">
      <c r="A1052" s="45" t="s">
        <v>146</v>
      </c>
      <c r="B1052" s="45" t="s">
        <v>228</v>
      </c>
      <c r="C1052" s="46">
        <v>6.4000000000000001E-2</v>
      </c>
      <c r="D1052" s="45" t="s">
        <v>277</v>
      </c>
    </row>
    <row r="1053" spans="1:4" x14ac:dyDescent="0.25">
      <c r="A1053" s="45" t="s">
        <v>169</v>
      </c>
      <c r="B1053" s="45" t="s">
        <v>228</v>
      </c>
      <c r="C1053" s="46">
        <v>6.3947368421052628E-2</v>
      </c>
      <c r="D1053" s="45" t="s">
        <v>285</v>
      </c>
    </row>
    <row r="1054" spans="1:4" hidden="1" x14ac:dyDescent="0.25">
      <c r="A1054" s="45" t="s">
        <v>171</v>
      </c>
      <c r="B1054" s="45" t="s">
        <v>249</v>
      </c>
      <c r="C1054" s="46">
        <v>6.25E-2</v>
      </c>
      <c r="D1054" s="45" t="s">
        <v>285</v>
      </c>
    </row>
    <row r="1055" spans="1:4" hidden="1" x14ac:dyDescent="0.25">
      <c r="A1055" s="45" t="s">
        <v>32</v>
      </c>
      <c r="B1055" s="45" t="s">
        <v>306</v>
      </c>
      <c r="C1055" s="46">
        <v>6.25E-2</v>
      </c>
      <c r="D1055" s="45" t="s">
        <v>285</v>
      </c>
    </row>
    <row r="1056" spans="1:4" hidden="1" x14ac:dyDescent="0.25">
      <c r="A1056" s="45" t="s">
        <v>327</v>
      </c>
      <c r="B1056" s="52" t="s">
        <v>246</v>
      </c>
      <c r="C1056" s="46">
        <v>6.25E-2</v>
      </c>
      <c r="D1056" s="45" t="s">
        <v>285</v>
      </c>
    </row>
    <row r="1057" spans="1:4" x14ac:dyDescent="0.25">
      <c r="A1057" s="45" t="s">
        <v>207</v>
      </c>
      <c r="B1057" s="52" t="s">
        <v>245</v>
      </c>
      <c r="C1057" s="46">
        <v>6.25E-2</v>
      </c>
      <c r="D1057" s="45" t="s">
        <v>285</v>
      </c>
    </row>
    <row r="1058" spans="1:4" hidden="1" x14ac:dyDescent="0.25">
      <c r="A1058" s="45" t="s">
        <v>171</v>
      </c>
      <c r="B1058" s="45" t="s">
        <v>227</v>
      </c>
      <c r="C1058" s="46">
        <v>6.25E-2</v>
      </c>
      <c r="D1058" s="45" t="s">
        <v>285</v>
      </c>
    </row>
    <row r="1059" spans="1:4" hidden="1" x14ac:dyDescent="0.25">
      <c r="A1059" s="45" t="s">
        <v>326</v>
      </c>
      <c r="B1059" s="45" t="s">
        <v>236</v>
      </c>
      <c r="C1059" s="46">
        <v>6.25E-2</v>
      </c>
      <c r="D1059" s="45" t="s">
        <v>285</v>
      </c>
    </row>
    <row r="1060" spans="1:4" hidden="1" x14ac:dyDescent="0.25">
      <c r="A1060" s="45" t="s">
        <v>188</v>
      </c>
      <c r="B1060" s="45" t="s">
        <v>1399</v>
      </c>
      <c r="C1060" s="46">
        <v>6.25E-2</v>
      </c>
      <c r="D1060" s="45" t="s">
        <v>285</v>
      </c>
    </row>
    <row r="1061" spans="1:4" hidden="1" x14ac:dyDescent="0.25">
      <c r="A1061" s="45" t="s">
        <v>111</v>
      </c>
      <c r="B1061" s="45" t="s">
        <v>236</v>
      </c>
      <c r="C1061" s="46">
        <v>6.0551813471502583E-2</v>
      </c>
      <c r="D1061" s="45" t="s">
        <v>277</v>
      </c>
    </row>
    <row r="1062" spans="1:4" hidden="1" x14ac:dyDescent="0.25">
      <c r="A1062" s="45" t="s">
        <v>281</v>
      </c>
      <c r="B1062" s="45" t="s">
        <v>275</v>
      </c>
      <c r="C1062" s="46">
        <v>6.0000000000000012E-2</v>
      </c>
      <c r="D1062" s="45" t="s">
        <v>277</v>
      </c>
    </row>
    <row r="1063" spans="1:4" x14ac:dyDescent="0.25">
      <c r="A1063" s="45" t="s">
        <v>112</v>
      </c>
      <c r="B1063" s="52" t="s">
        <v>245</v>
      </c>
      <c r="C1063" s="46">
        <v>0.06</v>
      </c>
      <c r="D1063" s="45" t="s">
        <v>277</v>
      </c>
    </row>
    <row r="1064" spans="1:4" hidden="1" x14ac:dyDescent="0.25">
      <c r="A1064" s="45" t="s">
        <v>53</v>
      </c>
      <c r="B1064" s="45" t="s">
        <v>248</v>
      </c>
      <c r="C1064" s="46">
        <v>0.06</v>
      </c>
      <c r="D1064" s="45" t="s">
        <v>285</v>
      </c>
    </row>
    <row r="1065" spans="1:4" hidden="1" x14ac:dyDescent="0.25">
      <c r="A1065" s="45" t="s">
        <v>281</v>
      </c>
      <c r="B1065" s="45" t="s">
        <v>341</v>
      </c>
      <c r="C1065" s="46">
        <v>0.06</v>
      </c>
      <c r="D1065" s="45" t="s">
        <v>277</v>
      </c>
    </row>
    <row r="1066" spans="1:4" hidden="1" x14ac:dyDescent="0.25">
      <c r="A1066" s="45" t="s">
        <v>311</v>
      </c>
      <c r="B1066" s="45" t="s">
        <v>1397</v>
      </c>
      <c r="C1066" s="46">
        <v>5.8235294117647052E-2</v>
      </c>
      <c r="D1066" s="45" t="s">
        <v>277</v>
      </c>
    </row>
    <row r="1067" spans="1:4" hidden="1" x14ac:dyDescent="0.25">
      <c r="A1067" s="45" t="s">
        <v>165</v>
      </c>
      <c r="B1067" s="45" t="s">
        <v>337</v>
      </c>
      <c r="C1067" s="46">
        <v>5.7692307692307696E-2</v>
      </c>
      <c r="D1067" s="45" t="s">
        <v>285</v>
      </c>
    </row>
    <row r="1068" spans="1:4" hidden="1" x14ac:dyDescent="0.25">
      <c r="A1068" s="45" t="s">
        <v>63</v>
      </c>
      <c r="B1068" s="45" t="s">
        <v>233</v>
      </c>
      <c r="C1068" s="46">
        <v>5.5813953488372092E-2</v>
      </c>
      <c r="D1068" s="45" t="s">
        <v>277</v>
      </c>
    </row>
    <row r="1069" spans="1:4" hidden="1" x14ac:dyDescent="0.25">
      <c r="A1069" s="45" t="s">
        <v>32</v>
      </c>
      <c r="B1069" s="45" t="s">
        <v>236</v>
      </c>
      <c r="C1069" s="46">
        <v>5.4487179487179488E-2</v>
      </c>
      <c r="D1069" s="45" t="s">
        <v>285</v>
      </c>
    </row>
    <row r="1070" spans="1:4" hidden="1" x14ac:dyDescent="0.25">
      <c r="A1070" s="45" t="s">
        <v>218</v>
      </c>
      <c r="B1070" s="52" t="s">
        <v>246</v>
      </c>
      <c r="C1070" s="46">
        <v>5.1724137931034482E-2</v>
      </c>
      <c r="D1070" s="45" t="s">
        <v>285</v>
      </c>
    </row>
    <row r="1071" spans="1:4" hidden="1" x14ac:dyDescent="0.25">
      <c r="A1071" s="45" t="s">
        <v>169</v>
      </c>
      <c r="B1071" s="45" t="s">
        <v>249</v>
      </c>
      <c r="C1071" s="46">
        <v>5.0849056603773583E-2</v>
      </c>
      <c r="D1071" s="45" t="s">
        <v>285</v>
      </c>
    </row>
    <row r="1072" spans="1:4" hidden="1" x14ac:dyDescent="0.25">
      <c r="A1072" s="45" t="s">
        <v>189</v>
      </c>
      <c r="B1072" s="45" t="s">
        <v>227</v>
      </c>
      <c r="C1072" s="46">
        <v>5.04E-2</v>
      </c>
      <c r="D1072" s="45" t="s">
        <v>276</v>
      </c>
    </row>
    <row r="1073" spans="1:4" hidden="1" x14ac:dyDescent="0.25">
      <c r="A1073" s="45" t="s">
        <v>1395</v>
      </c>
      <c r="B1073" s="45" t="s">
        <v>275</v>
      </c>
      <c r="C1073" s="46">
        <v>5.000000000000001E-2</v>
      </c>
      <c r="D1073" s="45" t="s">
        <v>276</v>
      </c>
    </row>
    <row r="1074" spans="1:4" hidden="1" x14ac:dyDescent="0.25">
      <c r="A1074" s="45" t="s">
        <v>1395</v>
      </c>
      <c r="B1074" s="45" t="s">
        <v>306</v>
      </c>
      <c r="C1074" s="46">
        <v>5.000000000000001E-2</v>
      </c>
      <c r="D1074" s="45" t="s">
        <v>276</v>
      </c>
    </row>
    <row r="1075" spans="1:4" hidden="1" x14ac:dyDescent="0.25">
      <c r="A1075" s="45" t="s">
        <v>92</v>
      </c>
      <c r="B1075" s="52" t="s">
        <v>246</v>
      </c>
      <c r="C1075" s="46">
        <v>5.000000000000001E-2</v>
      </c>
      <c r="D1075" s="45" t="s">
        <v>285</v>
      </c>
    </row>
    <row r="1076" spans="1:4" hidden="1" x14ac:dyDescent="0.25">
      <c r="A1076" s="45" t="s">
        <v>1395</v>
      </c>
      <c r="B1076" s="45" t="s">
        <v>239</v>
      </c>
      <c r="C1076" s="46">
        <v>5.000000000000001E-2</v>
      </c>
      <c r="D1076" s="45" t="s">
        <v>276</v>
      </c>
    </row>
    <row r="1077" spans="1:4" hidden="1" x14ac:dyDescent="0.25">
      <c r="A1077" s="45" t="s">
        <v>23</v>
      </c>
      <c r="B1077" s="45" t="s">
        <v>227</v>
      </c>
      <c r="C1077" s="46">
        <v>5.000000000000001E-2</v>
      </c>
      <c r="D1077" s="45" t="s">
        <v>277</v>
      </c>
    </row>
    <row r="1078" spans="1:4" hidden="1" x14ac:dyDescent="0.25">
      <c r="A1078" s="45" t="s">
        <v>89</v>
      </c>
      <c r="B1078" s="45" t="s">
        <v>238</v>
      </c>
      <c r="C1078" s="46">
        <v>5.000000000000001E-2</v>
      </c>
      <c r="D1078" s="45" t="s">
        <v>277</v>
      </c>
    </row>
    <row r="1079" spans="1:4" hidden="1" x14ac:dyDescent="0.25">
      <c r="A1079" s="45" t="s">
        <v>207</v>
      </c>
      <c r="B1079" s="45" t="s">
        <v>231</v>
      </c>
      <c r="C1079" s="46">
        <v>5.000000000000001E-2</v>
      </c>
      <c r="D1079" s="45" t="s">
        <v>285</v>
      </c>
    </row>
    <row r="1080" spans="1:4" hidden="1" x14ac:dyDescent="0.25">
      <c r="A1080" s="45" t="s">
        <v>207</v>
      </c>
      <c r="B1080" s="45" t="s">
        <v>249</v>
      </c>
      <c r="C1080" s="46">
        <v>0.05</v>
      </c>
      <c r="D1080" s="45" t="s">
        <v>285</v>
      </c>
    </row>
    <row r="1081" spans="1:4" hidden="1" x14ac:dyDescent="0.25">
      <c r="A1081" s="45" t="s">
        <v>17</v>
      </c>
      <c r="B1081" s="45" t="s">
        <v>232</v>
      </c>
      <c r="C1081" s="46">
        <v>0.05</v>
      </c>
      <c r="D1081" s="45" t="s">
        <v>285</v>
      </c>
    </row>
    <row r="1082" spans="1:4" hidden="1" x14ac:dyDescent="0.25">
      <c r="A1082" s="45" t="s">
        <v>129</v>
      </c>
      <c r="B1082" s="45" t="s">
        <v>232</v>
      </c>
      <c r="C1082" s="46">
        <v>0.05</v>
      </c>
      <c r="D1082" s="45" t="s">
        <v>285</v>
      </c>
    </row>
    <row r="1083" spans="1:4" hidden="1" x14ac:dyDescent="0.25">
      <c r="A1083" s="45" t="s">
        <v>1395</v>
      </c>
      <c r="B1083" s="45" t="s">
        <v>232</v>
      </c>
      <c r="C1083" s="46">
        <v>0.05</v>
      </c>
      <c r="D1083" s="45" t="s">
        <v>276</v>
      </c>
    </row>
    <row r="1084" spans="1:4" hidden="1" x14ac:dyDescent="0.25">
      <c r="A1084" s="45" t="s">
        <v>23</v>
      </c>
      <c r="B1084" s="45" t="s">
        <v>233</v>
      </c>
      <c r="C1084" s="46">
        <v>0.05</v>
      </c>
      <c r="D1084" s="45" t="s">
        <v>277</v>
      </c>
    </row>
    <row r="1085" spans="1:4" hidden="1" x14ac:dyDescent="0.25">
      <c r="A1085" s="45" t="s">
        <v>281</v>
      </c>
      <c r="B1085" s="45" t="s">
        <v>233</v>
      </c>
      <c r="C1085" s="46">
        <v>0.05</v>
      </c>
      <c r="D1085" s="45" t="s">
        <v>277</v>
      </c>
    </row>
    <row r="1086" spans="1:4" hidden="1" x14ac:dyDescent="0.25">
      <c r="A1086" s="45" t="s">
        <v>171</v>
      </c>
      <c r="B1086" s="52" t="s">
        <v>246</v>
      </c>
      <c r="C1086" s="46">
        <v>0.05</v>
      </c>
      <c r="D1086" s="45" t="s">
        <v>285</v>
      </c>
    </row>
    <row r="1087" spans="1:4" hidden="1" x14ac:dyDescent="0.25">
      <c r="A1087" s="45" t="s">
        <v>207</v>
      </c>
      <c r="B1087" s="52" t="s">
        <v>246</v>
      </c>
      <c r="C1087" s="46">
        <v>0.05</v>
      </c>
      <c r="D1087" s="45" t="s">
        <v>285</v>
      </c>
    </row>
    <row r="1088" spans="1:4" x14ac:dyDescent="0.25">
      <c r="A1088" s="45" t="s">
        <v>92</v>
      </c>
      <c r="B1088" s="52" t="s">
        <v>245</v>
      </c>
      <c r="C1088" s="46">
        <v>0.05</v>
      </c>
      <c r="D1088" s="45" t="s">
        <v>285</v>
      </c>
    </row>
    <row r="1089" spans="1:4" x14ac:dyDescent="0.25">
      <c r="A1089" s="45" t="s">
        <v>171</v>
      </c>
      <c r="B1089" s="52" t="s">
        <v>245</v>
      </c>
      <c r="C1089" s="46">
        <v>0.05</v>
      </c>
      <c r="D1089" s="45" t="s">
        <v>285</v>
      </c>
    </row>
    <row r="1090" spans="1:4" hidden="1" x14ac:dyDescent="0.25">
      <c r="A1090" s="45" t="s">
        <v>1388</v>
      </c>
      <c r="B1090" s="45" t="s">
        <v>239</v>
      </c>
      <c r="C1090" s="46">
        <v>0.05</v>
      </c>
      <c r="D1090" s="45" t="s">
        <v>276</v>
      </c>
    </row>
    <row r="1091" spans="1:4" hidden="1" x14ac:dyDescent="0.25">
      <c r="A1091" s="45" t="s">
        <v>190</v>
      </c>
      <c r="B1091" s="45" t="s">
        <v>332</v>
      </c>
      <c r="C1091" s="46">
        <v>0.05</v>
      </c>
      <c r="D1091" s="45" t="s">
        <v>276</v>
      </c>
    </row>
    <row r="1092" spans="1:4" hidden="1" x14ac:dyDescent="0.25">
      <c r="A1092" s="45" t="s">
        <v>298</v>
      </c>
      <c r="B1092" s="45" t="s">
        <v>238</v>
      </c>
      <c r="C1092" s="46">
        <v>0.05</v>
      </c>
      <c r="D1092" s="45" t="s">
        <v>285</v>
      </c>
    </row>
    <row r="1093" spans="1:4" hidden="1" x14ac:dyDescent="0.25">
      <c r="A1093" s="45" t="s">
        <v>188</v>
      </c>
      <c r="B1093" s="45" t="s">
        <v>238</v>
      </c>
      <c r="C1093" s="46">
        <v>0.05</v>
      </c>
      <c r="D1093" s="45" t="s">
        <v>285</v>
      </c>
    </row>
    <row r="1094" spans="1:4" hidden="1" x14ac:dyDescent="0.25">
      <c r="A1094" s="45" t="s">
        <v>32</v>
      </c>
      <c r="B1094" s="45" t="s">
        <v>231</v>
      </c>
      <c r="C1094" s="46">
        <v>0.05</v>
      </c>
      <c r="D1094" s="45" t="s">
        <v>285</v>
      </c>
    </row>
    <row r="1095" spans="1:4" hidden="1" x14ac:dyDescent="0.25">
      <c r="A1095" s="45" t="s">
        <v>1388</v>
      </c>
      <c r="B1095" s="45" t="s">
        <v>231</v>
      </c>
      <c r="C1095" s="46">
        <v>0.05</v>
      </c>
      <c r="D1095" s="45" t="s">
        <v>276</v>
      </c>
    </row>
    <row r="1096" spans="1:4" hidden="1" x14ac:dyDescent="0.25">
      <c r="A1096" s="45" t="s">
        <v>1395</v>
      </c>
      <c r="B1096" s="45" t="s">
        <v>231</v>
      </c>
      <c r="C1096" s="46">
        <v>0.05</v>
      </c>
      <c r="D1096" s="45" t="s">
        <v>276</v>
      </c>
    </row>
    <row r="1097" spans="1:4" hidden="1" x14ac:dyDescent="0.25">
      <c r="A1097" s="45" t="s">
        <v>165</v>
      </c>
      <c r="B1097" s="45" t="s">
        <v>1399</v>
      </c>
      <c r="C1097" s="46">
        <v>0.05</v>
      </c>
      <c r="D1097" s="45" t="s">
        <v>285</v>
      </c>
    </row>
    <row r="1098" spans="1:4" hidden="1" x14ac:dyDescent="0.25">
      <c r="A1098" s="45" t="s">
        <v>86</v>
      </c>
      <c r="B1098" s="45" t="s">
        <v>1397</v>
      </c>
      <c r="C1098" s="46">
        <v>0.05</v>
      </c>
      <c r="D1098" s="45" t="s">
        <v>277</v>
      </c>
    </row>
    <row r="1099" spans="1:4" x14ac:dyDescent="0.25">
      <c r="A1099" s="45" t="s">
        <v>171</v>
      </c>
      <c r="B1099" s="45" t="s">
        <v>235</v>
      </c>
      <c r="C1099" s="46">
        <v>4.9999999999999996E-2</v>
      </c>
      <c r="D1099" s="45" t="s">
        <v>285</v>
      </c>
    </row>
    <row r="1100" spans="1:4" x14ac:dyDescent="0.25">
      <c r="A1100" s="45" t="s">
        <v>130</v>
      </c>
      <c r="B1100" s="52" t="s">
        <v>245</v>
      </c>
      <c r="C1100" s="46">
        <v>4.9999999999999996E-2</v>
      </c>
      <c r="D1100" s="45" t="s">
        <v>285</v>
      </c>
    </row>
    <row r="1101" spans="1:4" hidden="1" x14ac:dyDescent="0.25">
      <c r="A1101" s="45" t="s">
        <v>19</v>
      </c>
      <c r="B1101" s="45" t="s">
        <v>275</v>
      </c>
      <c r="C1101" s="46">
        <v>4.878048780487805E-2</v>
      </c>
      <c r="D1101" s="45" t="s">
        <v>285</v>
      </c>
    </row>
    <row r="1102" spans="1:4" x14ac:dyDescent="0.25">
      <c r="A1102" s="45" t="s">
        <v>207</v>
      </c>
      <c r="B1102" s="45" t="s">
        <v>235</v>
      </c>
      <c r="C1102" s="46">
        <v>4.8000000000000001E-2</v>
      </c>
      <c r="D1102" s="45" t="s">
        <v>285</v>
      </c>
    </row>
    <row r="1103" spans="1:4" hidden="1" x14ac:dyDescent="0.25">
      <c r="A1103" s="45" t="s">
        <v>311</v>
      </c>
      <c r="B1103" s="45" t="s">
        <v>232</v>
      </c>
      <c r="C1103" s="46">
        <v>4.8000000000000001E-2</v>
      </c>
      <c r="D1103" s="45" t="s">
        <v>277</v>
      </c>
    </row>
    <row r="1104" spans="1:4" hidden="1" x14ac:dyDescent="0.25">
      <c r="A1104" s="45" t="s">
        <v>207</v>
      </c>
      <c r="B1104" s="45" t="s">
        <v>238</v>
      </c>
      <c r="C1104" s="46">
        <v>4.8000000000000001E-2</v>
      </c>
      <c r="D1104" s="45" t="s">
        <v>285</v>
      </c>
    </row>
    <row r="1105" spans="1:4" hidden="1" x14ac:dyDescent="0.25">
      <c r="A1105" s="45" t="s">
        <v>335</v>
      </c>
      <c r="B1105" s="45" t="s">
        <v>236</v>
      </c>
      <c r="C1105" s="46">
        <v>4.8000000000000001E-2</v>
      </c>
      <c r="D1105" s="45" t="s">
        <v>277</v>
      </c>
    </row>
    <row r="1106" spans="1:4" hidden="1" x14ac:dyDescent="0.25">
      <c r="A1106" s="45" t="s">
        <v>112</v>
      </c>
      <c r="B1106" s="45" t="s">
        <v>1397</v>
      </c>
      <c r="C1106" s="46">
        <v>4.7892677473448865E-2</v>
      </c>
      <c r="D1106" s="45" t="s">
        <v>277</v>
      </c>
    </row>
    <row r="1107" spans="1:4" hidden="1" x14ac:dyDescent="0.25">
      <c r="A1107" s="45" t="s">
        <v>1403</v>
      </c>
      <c r="B1107" s="45" t="s">
        <v>1399</v>
      </c>
      <c r="C1107" s="46">
        <v>4.736842105263158E-2</v>
      </c>
      <c r="D1107" s="45" t="s">
        <v>277</v>
      </c>
    </row>
    <row r="1108" spans="1:4" hidden="1" x14ac:dyDescent="0.25">
      <c r="A1108" s="45" t="s">
        <v>196</v>
      </c>
      <c r="B1108" s="45" t="s">
        <v>227</v>
      </c>
      <c r="C1108" s="46">
        <v>4.5515021459227471E-2</v>
      </c>
      <c r="D1108" s="45" t="s">
        <v>293</v>
      </c>
    </row>
    <row r="1109" spans="1:4" x14ac:dyDescent="0.25">
      <c r="A1109" s="45" t="s">
        <v>92</v>
      </c>
      <c r="B1109" s="45" t="s">
        <v>235</v>
      </c>
      <c r="C1109" s="46">
        <v>4.5000000000000005E-2</v>
      </c>
      <c r="D1109" s="45" t="s">
        <v>285</v>
      </c>
    </row>
    <row r="1110" spans="1:4" hidden="1" x14ac:dyDescent="0.25">
      <c r="A1110" s="45" t="s">
        <v>145</v>
      </c>
      <c r="B1110" s="45" t="s">
        <v>227</v>
      </c>
      <c r="C1110" s="46">
        <v>4.4999999999999991E-2</v>
      </c>
      <c r="D1110" s="45" t="s">
        <v>276</v>
      </c>
    </row>
    <row r="1111" spans="1:4" hidden="1" x14ac:dyDescent="0.25">
      <c r="A1111" s="45" t="s">
        <v>23</v>
      </c>
      <c r="B1111" s="45" t="s">
        <v>341</v>
      </c>
      <c r="C1111" s="46">
        <v>4.4444444444444446E-2</v>
      </c>
      <c r="D1111" s="45" t="s">
        <v>277</v>
      </c>
    </row>
    <row r="1112" spans="1:4" hidden="1" x14ac:dyDescent="0.25">
      <c r="A1112" s="45" t="s">
        <v>196</v>
      </c>
      <c r="B1112" s="45" t="s">
        <v>232</v>
      </c>
      <c r="C1112" s="46">
        <v>4.3199999999999995E-2</v>
      </c>
      <c r="D1112" s="45" t="s">
        <v>277</v>
      </c>
    </row>
    <row r="1113" spans="1:4" hidden="1" x14ac:dyDescent="0.25">
      <c r="A1113" s="45" t="s">
        <v>152</v>
      </c>
      <c r="B1113" s="45" t="s">
        <v>1397</v>
      </c>
      <c r="C1113" s="46">
        <v>4.086170952050034E-2</v>
      </c>
      <c r="D1113" s="45" t="s">
        <v>285</v>
      </c>
    </row>
    <row r="1114" spans="1:4" hidden="1" x14ac:dyDescent="0.25">
      <c r="A1114" s="45" t="s">
        <v>196</v>
      </c>
      <c r="B1114" s="45" t="s">
        <v>1397</v>
      </c>
      <c r="C1114" s="46">
        <v>4.0250000000000001E-2</v>
      </c>
      <c r="D1114" s="45" t="s">
        <v>277</v>
      </c>
    </row>
    <row r="1115" spans="1:4" hidden="1" x14ac:dyDescent="0.25">
      <c r="A1115" s="45" t="s">
        <v>152</v>
      </c>
      <c r="B1115" s="45" t="s">
        <v>332</v>
      </c>
      <c r="C1115" s="46">
        <v>4.0000000000000008E-2</v>
      </c>
      <c r="D1115" s="45" t="s">
        <v>285</v>
      </c>
    </row>
    <row r="1116" spans="1:4" hidden="1" x14ac:dyDescent="0.25">
      <c r="A1116" s="45" t="s">
        <v>110</v>
      </c>
      <c r="B1116" s="45" t="s">
        <v>231</v>
      </c>
      <c r="C1116" s="46">
        <v>4.0000000000000008E-2</v>
      </c>
      <c r="D1116" s="45" t="s">
        <v>276</v>
      </c>
    </row>
    <row r="1117" spans="1:4" hidden="1" x14ac:dyDescent="0.25">
      <c r="A1117" s="45" t="s">
        <v>1401</v>
      </c>
      <c r="B1117" s="45" t="s">
        <v>275</v>
      </c>
      <c r="C1117" s="46">
        <v>0.04</v>
      </c>
      <c r="D1117" s="45" t="s">
        <v>276</v>
      </c>
    </row>
    <row r="1118" spans="1:4" hidden="1" x14ac:dyDescent="0.25">
      <c r="A1118" s="45" t="s">
        <v>55</v>
      </c>
      <c r="B1118" s="45" t="s">
        <v>306</v>
      </c>
      <c r="C1118" s="46">
        <v>0.04</v>
      </c>
      <c r="D1118" s="45" t="s">
        <v>285</v>
      </c>
    </row>
    <row r="1119" spans="1:4" hidden="1" x14ac:dyDescent="0.25">
      <c r="A1119" s="45" t="s">
        <v>110</v>
      </c>
      <c r="B1119" s="45" t="s">
        <v>306</v>
      </c>
      <c r="C1119" s="46">
        <v>0.04</v>
      </c>
      <c r="D1119" s="45" t="s">
        <v>276</v>
      </c>
    </row>
    <row r="1120" spans="1:4" hidden="1" x14ac:dyDescent="0.25">
      <c r="A1120" s="45" t="s">
        <v>1401</v>
      </c>
      <c r="B1120" s="45" t="s">
        <v>306</v>
      </c>
      <c r="C1120" s="46">
        <v>0.04</v>
      </c>
      <c r="D1120" s="45" t="s">
        <v>276</v>
      </c>
    </row>
    <row r="1121" spans="1:4" hidden="1" x14ac:dyDescent="0.25">
      <c r="A1121" s="45" t="s">
        <v>194</v>
      </c>
      <c r="B1121" s="45" t="s">
        <v>232</v>
      </c>
      <c r="C1121" s="46">
        <v>0.04</v>
      </c>
      <c r="D1121" s="45" t="s">
        <v>285</v>
      </c>
    </row>
    <row r="1122" spans="1:4" hidden="1" x14ac:dyDescent="0.25">
      <c r="A1122" s="45" t="s">
        <v>298</v>
      </c>
      <c r="B1122" s="52" t="s">
        <v>246</v>
      </c>
      <c r="C1122" s="46">
        <v>0.04</v>
      </c>
      <c r="D1122" s="45" t="s">
        <v>285</v>
      </c>
    </row>
    <row r="1123" spans="1:4" hidden="1" x14ac:dyDescent="0.25">
      <c r="A1123" s="45" t="s">
        <v>322</v>
      </c>
      <c r="B1123" s="52" t="s">
        <v>246</v>
      </c>
      <c r="C1123" s="46">
        <v>0.04</v>
      </c>
      <c r="D1123" s="45" t="s">
        <v>285</v>
      </c>
    </row>
    <row r="1124" spans="1:4" hidden="1" x14ac:dyDescent="0.25">
      <c r="A1124" s="45" t="s">
        <v>1401</v>
      </c>
      <c r="B1124" s="45" t="s">
        <v>239</v>
      </c>
      <c r="C1124" s="46">
        <v>0.04</v>
      </c>
      <c r="D1124" s="45" t="s">
        <v>276</v>
      </c>
    </row>
    <row r="1125" spans="1:4" hidden="1" x14ac:dyDescent="0.25">
      <c r="A1125" s="45" t="s">
        <v>55</v>
      </c>
      <c r="B1125" s="45" t="s">
        <v>227</v>
      </c>
      <c r="C1125" s="46">
        <v>0.04</v>
      </c>
      <c r="D1125" s="45" t="s">
        <v>285</v>
      </c>
    </row>
    <row r="1126" spans="1:4" hidden="1" x14ac:dyDescent="0.25">
      <c r="A1126" s="45" t="s">
        <v>1401</v>
      </c>
      <c r="B1126" s="45" t="s">
        <v>227</v>
      </c>
      <c r="C1126" s="46">
        <v>0.04</v>
      </c>
      <c r="D1126" s="45" t="s">
        <v>276</v>
      </c>
    </row>
    <row r="1127" spans="1:4" hidden="1" x14ac:dyDescent="0.25">
      <c r="A1127" s="45" t="s">
        <v>171</v>
      </c>
      <c r="B1127" s="45" t="s">
        <v>238</v>
      </c>
      <c r="C1127" s="46">
        <v>0.04</v>
      </c>
      <c r="D1127" s="45" t="s">
        <v>285</v>
      </c>
    </row>
    <row r="1128" spans="1:4" hidden="1" x14ac:dyDescent="0.25">
      <c r="A1128" s="45" t="s">
        <v>121</v>
      </c>
      <c r="B1128" s="45" t="s">
        <v>236</v>
      </c>
      <c r="C1128" s="46">
        <v>0.04</v>
      </c>
      <c r="D1128" s="45" t="s">
        <v>277</v>
      </c>
    </row>
    <row r="1129" spans="1:4" hidden="1" x14ac:dyDescent="0.25">
      <c r="A1129" s="45" t="s">
        <v>1401</v>
      </c>
      <c r="B1129" s="45" t="s">
        <v>231</v>
      </c>
      <c r="C1129" s="46">
        <v>0.04</v>
      </c>
      <c r="D1129" s="45" t="s">
        <v>276</v>
      </c>
    </row>
    <row r="1130" spans="1:4" hidden="1" x14ac:dyDescent="0.25">
      <c r="A1130" s="45" t="s">
        <v>1401</v>
      </c>
      <c r="B1130" s="45" t="s">
        <v>240</v>
      </c>
      <c r="C1130" s="46">
        <v>0.04</v>
      </c>
      <c r="D1130" s="45" t="s">
        <v>276</v>
      </c>
    </row>
    <row r="1131" spans="1:4" hidden="1" x14ac:dyDescent="0.25">
      <c r="A1131" s="45" t="s">
        <v>280</v>
      </c>
      <c r="B1131" s="45" t="s">
        <v>341</v>
      </c>
      <c r="C1131" s="46">
        <v>0.04</v>
      </c>
      <c r="D1131" s="45" t="s">
        <v>277</v>
      </c>
    </row>
    <row r="1132" spans="1:4" hidden="1" x14ac:dyDescent="0.25">
      <c r="A1132" s="45" t="s">
        <v>322</v>
      </c>
      <c r="B1132" s="45" t="s">
        <v>1399</v>
      </c>
      <c r="C1132" s="46">
        <v>0.04</v>
      </c>
      <c r="D1132" s="45" t="s">
        <v>285</v>
      </c>
    </row>
    <row r="1133" spans="1:4" hidden="1" x14ac:dyDescent="0.25">
      <c r="A1133" s="45" t="s">
        <v>207</v>
      </c>
      <c r="B1133" s="45" t="s">
        <v>1397</v>
      </c>
      <c r="C1133" s="46">
        <v>3.9735099337748339E-2</v>
      </c>
      <c r="D1133" s="45" t="s">
        <v>285</v>
      </c>
    </row>
    <row r="1134" spans="1:4" hidden="1" x14ac:dyDescent="0.25">
      <c r="A1134" s="45" t="s">
        <v>32</v>
      </c>
      <c r="B1134" s="45" t="s">
        <v>1399</v>
      </c>
      <c r="C1134" s="46">
        <v>3.9E-2</v>
      </c>
      <c r="D1134" s="45" t="s">
        <v>285</v>
      </c>
    </row>
    <row r="1135" spans="1:4" hidden="1" x14ac:dyDescent="0.25">
      <c r="A1135" s="45" t="s">
        <v>171</v>
      </c>
      <c r="B1135" s="45" t="s">
        <v>236</v>
      </c>
      <c r="C1135" s="46">
        <v>3.8400000000000004E-2</v>
      </c>
      <c r="D1135" s="45" t="s">
        <v>285</v>
      </c>
    </row>
    <row r="1136" spans="1:4" hidden="1" x14ac:dyDescent="0.25">
      <c r="A1136" s="45" t="s">
        <v>171</v>
      </c>
      <c r="B1136" s="45" t="s">
        <v>240</v>
      </c>
      <c r="C1136" s="46">
        <v>3.8400000000000004E-2</v>
      </c>
      <c r="D1136" s="45" t="s">
        <v>285</v>
      </c>
    </row>
    <row r="1137" spans="1:4" hidden="1" x14ac:dyDescent="0.25">
      <c r="A1137" s="45" t="s">
        <v>171</v>
      </c>
      <c r="B1137" s="45" t="s">
        <v>341</v>
      </c>
      <c r="C1137" s="46">
        <v>3.8399999999999997E-2</v>
      </c>
      <c r="D1137" s="45" t="s">
        <v>285</v>
      </c>
    </row>
    <row r="1138" spans="1:4" x14ac:dyDescent="0.25">
      <c r="A1138" s="45" t="s">
        <v>55</v>
      </c>
      <c r="B1138" s="45" t="s">
        <v>228</v>
      </c>
      <c r="C1138" s="46">
        <v>3.7830508474576273E-2</v>
      </c>
      <c r="D1138" s="45" t="s">
        <v>285</v>
      </c>
    </row>
    <row r="1139" spans="1:4" hidden="1" x14ac:dyDescent="0.25">
      <c r="A1139" s="45" t="s">
        <v>219</v>
      </c>
      <c r="B1139" s="45" t="s">
        <v>275</v>
      </c>
      <c r="C1139" s="46">
        <v>3.7499999999999999E-2</v>
      </c>
      <c r="D1139" s="45" t="s">
        <v>276</v>
      </c>
    </row>
    <row r="1140" spans="1:4" hidden="1" x14ac:dyDescent="0.25">
      <c r="A1140" s="45" t="s">
        <v>112</v>
      </c>
      <c r="B1140" s="45" t="s">
        <v>233</v>
      </c>
      <c r="C1140" s="46">
        <v>3.7499999999999999E-2</v>
      </c>
      <c r="D1140" s="45" t="s">
        <v>277</v>
      </c>
    </row>
    <row r="1141" spans="1:4" hidden="1" x14ac:dyDescent="0.25">
      <c r="A1141" s="45" t="s">
        <v>219</v>
      </c>
      <c r="B1141" s="45" t="s">
        <v>227</v>
      </c>
      <c r="C1141" s="46">
        <v>3.7499999999999999E-2</v>
      </c>
      <c r="D1141" s="45" t="s">
        <v>276</v>
      </c>
    </row>
    <row r="1142" spans="1:4" hidden="1" x14ac:dyDescent="0.25">
      <c r="A1142" s="45" t="s">
        <v>112</v>
      </c>
      <c r="B1142" s="45" t="s">
        <v>227</v>
      </c>
      <c r="C1142" s="46">
        <v>3.7499999999999999E-2</v>
      </c>
      <c r="D1142" s="45" t="s">
        <v>277</v>
      </c>
    </row>
    <row r="1143" spans="1:4" hidden="1" x14ac:dyDescent="0.25">
      <c r="A1143" s="45" t="s">
        <v>92</v>
      </c>
      <c r="B1143" s="45" t="s">
        <v>1399</v>
      </c>
      <c r="C1143" s="46">
        <v>3.7499999999999999E-2</v>
      </c>
      <c r="D1143" s="45" t="s">
        <v>285</v>
      </c>
    </row>
    <row r="1144" spans="1:4" x14ac:dyDescent="0.25">
      <c r="A1144" s="45" t="s">
        <v>219</v>
      </c>
      <c r="B1144" s="45" t="s">
        <v>228</v>
      </c>
      <c r="C1144" s="46">
        <v>3.7499999999999999E-2</v>
      </c>
      <c r="D1144" s="45" t="s">
        <v>276</v>
      </c>
    </row>
    <row r="1145" spans="1:4" hidden="1" x14ac:dyDescent="0.25">
      <c r="A1145" s="45" t="s">
        <v>55</v>
      </c>
      <c r="B1145" s="45" t="s">
        <v>249</v>
      </c>
      <c r="C1145" s="46">
        <v>3.6818181818181826E-2</v>
      </c>
      <c r="D1145" s="45" t="s">
        <v>285</v>
      </c>
    </row>
    <row r="1146" spans="1:4" hidden="1" x14ac:dyDescent="0.25">
      <c r="A1146" s="45" t="s">
        <v>316</v>
      </c>
      <c r="B1146" s="45" t="s">
        <v>227</v>
      </c>
      <c r="C1146" s="46">
        <v>3.5999999999999997E-2</v>
      </c>
      <c r="D1146" s="45" t="s">
        <v>276</v>
      </c>
    </row>
    <row r="1147" spans="1:4" hidden="1" x14ac:dyDescent="0.25">
      <c r="A1147" s="45" t="s">
        <v>311</v>
      </c>
      <c r="B1147" s="45" t="s">
        <v>236</v>
      </c>
      <c r="C1147" s="46">
        <v>3.5999999999999997E-2</v>
      </c>
      <c r="D1147" s="45" t="s">
        <v>277</v>
      </c>
    </row>
    <row r="1148" spans="1:4" x14ac:dyDescent="0.25">
      <c r="A1148" s="45" t="s">
        <v>44</v>
      </c>
      <c r="B1148" s="45" t="s">
        <v>228</v>
      </c>
      <c r="C1148" s="46">
        <v>3.5999999999999997E-2</v>
      </c>
      <c r="D1148" s="45" t="s">
        <v>276</v>
      </c>
    </row>
    <row r="1149" spans="1:4" hidden="1" x14ac:dyDescent="0.25">
      <c r="A1149" s="45" t="s">
        <v>315</v>
      </c>
      <c r="B1149" s="45" t="s">
        <v>227</v>
      </c>
      <c r="C1149" s="46">
        <v>3.5661204819277113E-2</v>
      </c>
      <c r="D1149" s="45" t="s">
        <v>276</v>
      </c>
    </row>
    <row r="1150" spans="1:4" hidden="1" x14ac:dyDescent="0.25">
      <c r="A1150" s="45" t="s">
        <v>280</v>
      </c>
      <c r="B1150" s="45" t="s">
        <v>275</v>
      </c>
      <c r="C1150" s="46">
        <v>3.5000000000000003E-2</v>
      </c>
      <c r="D1150" s="45" t="s">
        <v>277</v>
      </c>
    </row>
    <row r="1151" spans="1:4" x14ac:dyDescent="0.25">
      <c r="A1151" s="45" t="s">
        <v>280</v>
      </c>
      <c r="B1151" s="45" t="s">
        <v>235</v>
      </c>
      <c r="C1151" s="46">
        <v>3.5000000000000003E-2</v>
      </c>
      <c r="D1151" s="45" t="s">
        <v>277</v>
      </c>
    </row>
    <row r="1152" spans="1:4" hidden="1" x14ac:dyDescent="0.25">
      <c r="A1152" s="45" t="s">
        <v>280</v>
      </c>
      <c r="B1152" s="45" t="s">
        <v>232</v>
      </c>
      <c r="C1152" s="46">
        <v>3.5000000000000003E-2</v>
      </c>
      <c r="D1152" s="45" t="s">
        <v>277</v>
      </c>
    </row>
    <row r="1153" spans="1:4" hidden="1" x14ac:dyDescent="0.25">
      <c r="A1153" s="45" t="s">
        <v>280</v>
      </c>
      <c r="B1153" s="45" t="s">
        <v>238</v>
      </c>
      <c r="C1153" s="46">
        <v>3.5000000000000003E-2</v>
      </c>
      <c r="D1153" s="45" t="s">
        <v>277</v>
      </c>
    </row>
    <row r="1154" spans="1:4" x14ac:dyDescent="0.25">
      <c r="A1154" s="45" t="s">
        <v>1391</v>
      </c>
      <c r="B1154" s="45" t="s">
        <v>228</v>
      </c>
      <c r="C1154" s="46">
        <v>3.4499999999999996E-2</v>
      </c>
      <c r="D1154" s="45" t="s">
        <v>276</v>
      </c>
    </row>
    <row r="1155" spans="1:4" hidden="1" x14ac:dyDescent="0.25">
      <c r="A1155" s="45" t="s">
        <v>196</v>
      </c>
      <c r="B1155" s="45" t="s">
        <v>332</v>
      </c>
      <c r="C1155" s="46">
        <v>3.3599999999999998E-2</v>
      </c>
      <c r="D1155" s="45" t="s">
        <v>293</v>
      </c>
    </row>
    <row r="1156" spans="1:4" hidden="1" x14ac:dyDescent="0.25">
      <c r="A1156" s="45" t="s">
        <v>111</v>
      </c>
      <c r="B1156" s="45" t="s">
        <v>227</v>
      </c>
      <c r="C1156" s="46">
        <v>3.3125000000000002E-2</v>
      </c>
      <c r="D1156" s="45" t="s">
        <v>293</v>
      </c>
    </row>
    <row r="1157" spans="1:4" hidden="1" x14ac:dyDescent="0.25">
      <c r="A1157" s="45" t="s">
        <v>1403</v>
      </c>
      <c r="B1157" s="45" t="s">
        <v>232</v>
      </c>
      <c r="C1157" s="46">
        <v>3.2521008403361341E-2</v>
      </c>
      <c r="D1157" s="45" t="s">
        <v>277</v>
      </c>
    </row>
    <row r="1158" spans="1:4" hidden="1" x14ac:dyDescent="0.25">
      <c r="A1158" s="45" t="s">
        <v>86</v>
      </c>
      <c r="B1158" s="45" t="s">
        <v>1399</v>
      </c>
      <c r="C1158" s="46">
        <v>3.2500000000000001E-2</v>
      </c>
      <c r="D1158" s="45" t="s">
        <v>277</v>
      </c>
    </row>
    <row r="1159" spans="1:4" x14ac:dyDescent="0.25">
      <c r="A1159" s="45" t="s">
        <v>203</v>
      </c>
      <c r="B1159" s="45" t="s">
        <v>228</v>
      </c>
      <c r="C1159" s="46">
        <v>3.2249999999999994E-2</v>
      </c>
      <c r="D1159" s="45" t="s">
        <v>285</v>
      </c>
    </row>
    <row r="1160" spans="1:4" hidden="1" x14ac:dyDescent="0.25">
      <c r="A1160" s="45" t="s">
        <v>130</v>
      </c>
      <c r="B1160" s="45" t="s">
        <v>1397</v>
      </c>
      <c r="C1160" s="46">
        <v>3.1499999999999993E-2</v>
      </c>
      <c r="D1160" s="45" t="s">
        <v>293</v>
      </c>
    </row>
    <row r="1161" spans="1:4" hidden="1" x14ac:dyDescent="0.25">
      <c r="A1161" s="45" t="s">
        <v>98</v>
      </c>
      <c r="B1161" s="52" t="s">
        <v>246</v>
      </c>
      <c r="C1161" s="46">
        <v>3.1E-2</v>
      </c>
      <c r="D1161" s="45" t="s">
        <v>291</v>
      </c>
    </row>
    <row r="1162" spans="1:4" hidden="1" x14ac:dyDescent="0.25">
      <c r="A1162" s="45" t="s">
        <v>86</v>
      </c>
      <c r="B1162" s="45" t="s">
        <v>232</v>
      </c>
      <c r="C1162" s="46">
        <v>3.0323651452282167E-2</v>
      </c>
      <c r="D1162" s="45" t="s">
        <v>277</v>
      </c>
    </row>
    <row r="1163" spans="1:4" x14ac:dyDescent="0.25">
      <c r="A1163" s="45" t="s">
        <v>299</v>
      </c>
      <c r="B1163" s="45" t="s">
        <v>235</v>
      </c>
      <c r="C1163" s="46">
        <v>3.0000000000000006E-2</v>
      </c>
      <c r="D1163" s="45" t="s">
        <v>285</v>
      </c>
    </row>
    <row r="1164" spans="1:4" hidden="1" x14ac:dyDescent="0.25">
      <c r="A1164" s="45" t="s">
        <v>54</v>
      </c>
      <c r="B1164" s="45" t="s">
        <v>306</v>
      </c>
      <c r="C1164" s="46">
        <v>3.0000000000000006E-2</v>
      </c>
      <c r="D1164" s="45" t="s">
        <v>277</v>
      </c>
    </row>
    <row r="1165" spans="1:4" hidden="1" x14ac:dyDescent="0.25">
      <c r="A1165" s="45" t="s">
        <v>54</v>
      </c>
      <c r="B1165" s="45" t="s">
        <v>232</v>
      </c>
      <c r="C1165" s="46">
        <v>3.0000000000000006E-2</v>
      </c>
      <c r="D1165" s="45" t="s">
        <v>277</v>
      </c>
    </row>
    <row r="1166" spans="1:4" hidden="1" x14ac:dyDescent="0.25">
      <c r="A1166" s="45" t="s">
        <v>54</v>
      </c>
      <c r="B1166" s="45" t="s">
        <v>233</v>
      </c>
      <c r="C1166" s="46">
        <v>3.0000000000000006E-2</v>
      </c>
      <c r="D1166" s="45" t="s">
        <v>277</v>
      </c>
    </row>
    <row r="1167" spans="1:4" x14ac:dyDescent="0.25">
      <c r="A1167" s="45" t="s">
        <v>54</v>
      </c>
      <c r="B1167" s="52" t="s">
        <v>245</v>
      </c>
      <c r="C1167" s="46">
        <v>3.0000000000000006E-2</v>
      </c>
      <c r="D1167" s="45" t="s">
        <v>277</v>
      </c>
    </row>
    <row r="1168" spans="1:4" hidden="1" x14ac:dyDescent="0.25">
      <c r="A1168" s="45" t="s">
        <v>54</v>
      </c>
      <c r="B1168" s="45" t="s">
        <v>237</v>
      </c>
      <c r="C1168" s="46">
        <v>3.0000000000000006E-2</v>
      </c>
      <c r="D1168" s="45" t="s">
        <v>277</v>
      </c>
    </row>
    <row r="1169" spans="1:4" hidden="1" x14ac:dyDescent="0.25">
      <c r="A1169" s="45" t="s">
        <v>92</v>
      </c>
      <c r="B1169" s="45" t="s">
        <v>238</v>
      </c>
      <c r="C1169" s="46">
        <v>3.0000000000000006E-2</v>
      </c>
      <c r="D1169" s="45" t="s">
        <v>285</v>
      </c>
    </row>
    <row r="1170" spans="1:4" hidden="1" x14ac:dyDescent="0.25">
      <c r="A1170" s="45" t="s">
        <v>23</v>
      </c>
      <c r="B1170" s="45" t="s">
        <v>236</v>
      </c>
      <c r="C1170" s="46">
        <v>3.0000000000000006E-2</v>
      </c>
      <c r="D1170" s="45" t="s">
        <v>277</v>
      </c>
    </row>
    <row r="1171" spans="1:4" hidden="1" x14ac:dyDescent="0.25">
      <c r="A1171" s="45" t="s">
        <v>54</v>
      </c>
      <c r="B1171" s="45" t="s">
        <v>236</v>
      </c>
      <c r="C1171" s="46">
        <v>3.0000000000000006E-2</v>
      </c>
      <c r="D1171" s="45" t="s">
        <v>277</v>
      </c>
    </row>
    <row r="1172" spans="1:4" hidden="1" x14ac:dyDescent="0.25">
      <c r="A1172" s="45" t="s">
        <v>54</v>
      </c>
      <c r="B1172" s="45" t="s">
        <v>227</v>
      </c>
      <c r="C1172" s="46">
        <v>3.0000000000000002E-2</v>
      </c>
      <c r="D1172" s="45" t="s">
        <v>277</v>
      </c>
    </row>
    <row r="1173" spans="1:4" x14ac:dyDescent="0.25">
      <c r="A1173" s="45" t="s">
        <v>54</v>
      </c>
      <c r="B1173" s="45" t="s">
        <v>235</v>
      </c>
      <c r="C1173" s="46">
        <v>0.03</v>
      </c>
      <c r="D1173" s="45" t="s">
        <v>277</v>
      </c>
    </row>
    <row r="1174" spans="1:4" hidden="1" x14ac:dyDescent="0.25">
      <c r="A1174" s="45" t="s">
        <v>1391</v>
      </c>
      <c r="B1174" s="45" t="s">
        <v>249</v>
      </c>
      <c r="C1174" s="46">
        <v>0.03</v>
      </c>
      <c r="D1174" s="45" t="s">
        <v>276</v>
      </c>
    </row>
    <row r="1175" spans="1:4" hidden="1" x14ac:dyDescent="0.25">
      <c r="A1175" s="45" t="s">
        <v>309</v>
      </c>
      <c r="B1175" s="45" t="s">
        <v>232</v>
      </c>
      <c r="C1175" s="46">
        <v>0.03</v>
      </c>
      <c r="D1175" s="45" t="s">
        <v>277</v>
      </c>
    </row>
    <row r="1176" spans="1:4" hidden="1" x14ac:dyDescent="0.25">
      <c r="A1176" s="45" t="s">
        <v>63</v>
      </c>
      <c r="B1176" s="45" t="s">
        <v>232</v>
      </c>
      <c r="C1176" s="46">
        <v>0.03</v>
      </c>
      <c r="D1176" s="45" t="s">
        <v>277</v>
      </c>
    </row>
    <row r="1177" spans="1:4" hidden="1" x14ac:dyDescent="0.25">
      <c r="A1177" s="45" t="s">
        <v>54</v>
      </c>
      <c r="B1177" s="45" t="s">
        <v>319</v>
      </c>
      <c r="C1177" s="46">
        <v>0.03</v>
      </c>
      <c r="D1177" s="45" t="s">
        <v>277</v>
      </c>
    </row>
    <row r="1178" spans="1:4" hidden="1" x14ac:dyDescent="0.25">
      <c r="A1178" s="45" t="s">
        <v>54</v>
      </c>
      <c r="B1178" s="52" t="s">
        <v>246</v>
      </c>
      <c r="C1178" s="46">
        <v>0.03</v>
      </c>
      <c r="D1178" s="45" t="s">
        <v>277</v>
      </c>
    </row>
    <row r="1179" spans="1:4" x14ac:dyDescent="0.25">
      <c r="A1179" s="45" t="s">
        <v>61</v>
      </c>
      <c r="B1179" s="52" t="s">
        <v>245</v>
      </c>
      <c r="C1179" s="46">
        <v>0.03</v>
      </c>
      <c r="D1179" s="45" t="s">
        <v>285</v>
      </c>
    </row>
    <row r="1180" spans="1:4" x14ac:dyDescent="0.25">
      <c r="A1180" s="45" t="s">
        <v>218</v>
      </c>
      <c r="B1180" s="52" t="s">
        <v>245</v>
      </c>
      <c r="C1180" s="46">
        <v>0.03</v>
      </c>
      <c r="D1180" s="45" t="s">
        <v>285</v>
      </c>
    </row>
    <row r="1181" spans="1:4" hidden="1" x14ac:dyDescent="0.25">
      <c r="A1181" s="45" t="s">
        <v>54</v>
      </c>
      <c r="B1181" s="45" t="s">
        <v>239</v>
      </c>
      <c r="C1181" s="46">
        <v>0.03</v>
      </c>
      <c r="D1181" s="45" t="s">
        <v>277</v>
      </c>
    </row>
    <row r="1182" spans="1:4" hidden="1" x14ac:dyDescent="0.25">
      <c r="A1182" s="45" t="s">
        <v>54</v>
      </c>
      <c r="B1182" s="45" t="s">
        <v>333</v>
      </c>
      <c r="C1182" s="46">
        <v>0.03</v>
      </c>
      <c r="D1182" s="45" t="s">
        <v>277</v>
      </c>
    </row>
    <row r="1183" spans="1:4" hidden="1" x14ac:dyDescent="0.25">
      <c r="A1183" s="45" t="s">
        <v>299</v>
      </c>
      <c r="B1183" s="45" t="s">
        <v>238</v>
      </c>
      <c r="C1183" s="46">
        <v>0.03</v>
      </c>
      <c r="D1183" s="45" t="s">
        <v>285</v>
      </c>
    </row>
    <row r="1184" spans="1:4" hidden="1" x14ac:dyDescent="0.25">
      <c r="A1184" s="45" t="s">
        <v>54</v>
      </c>
      <c r="B1184" s="45" t="s">
        <v>238</v>
      </c>
      <c r="C1184" s="46">
        <v>0.03</v>
      </c>
      <c r="D1184" s="45" t="s">
        <v>277</v>
      </c>
    </row>
    <row r="1185" spans="1:4" hidden="1" x14ac:dyDescent="0.25">
      <c r="A1185" s="45" t="s">
        <v>105</v>
      </c>
      <c r="B1185" s="45" t="s">
        <v>236</v>
      </c>
      <c r="C1185" s="46">
        <v>0.03</v>
      </c>
      <c r="D1185" s="45" t="s">
        <v>285</v>
      </c>
    </row>
    <row r="1186" spans="1:4" hidden="1" x14ac:dyDescent="0.25">
      <c r="A1186" s="45" t="s">
        <v>23</v>
      </c>
      <c r="B1186" s="45" t="s">
        <v>1398</v>
      </c>
      <c r="C1186" s="46">
        <v>0.03</v>
      </c>
      <c r="D1186" s="45" t="s">
        <v>277</v>
      </c>
    </row>
    <row r="1187" spans="1:4" hidden="1" x14ac:dyDescent="0.25">
      <c r="A1187" s="45" t="s">
        <v>54</v>
      </c>
      <c r="B1187" s="45" t="s">
        <v>1398</v>
      </c>
      <c r="C1187" s="46">
        <v>0.03</v>
      </c>
      <c r="D1187" s="45" t="s">
        <v>277</v>
      </c>
    </row>
    <row r="1188" spans="1:4" hidden="1" x14ac:dyDescent="0.25">
      <c r="A1188" s="45" t="s">
        <v>54</v>
      </c>
      <c r="B1188" s="45" t="s">
        <v>337</v>
      </c>
      <c r="C1188" s="46">
        <v>0.03</v>
      </c>
      <c r="D1188" s="45" t="s">
        <v>277</v>
      </c>
    </row>
    <row r="1189" spans="1:4" hidden="1" x14ac:dyDescent="0.25">
      <c r="A1189" s="45" t="s">
        <v>54</v>
      </c>
      <c r="B1189" s="45" t="s">
        <v>240</v>
      </c>
      <c r="C1189" s="46">
        <v>0.03</v>
      </c>
      <c r="D1189" s="45" t="s">
        <v>277</v>
      </c>
    </row>
    <row r="1190" spans="1:4" x14ac:dyDescent="0.25">
      <c r="A1190" s="45" t="s">
        <v>54</v>
      </c>
      <c r="B1190" s="45" t="s">
        <v>228</v>
      </c>
      <c r="C1190" s="46">
        <v>0.03</v>
      </c>
      <c r="D1190" s="45" t="s">
        <v>277</v>
      </c>
    </row>
    <row r="1191" spans="1:4" hidden="1" x14ac:dyDescent="0.25">
      <c r="A1191" s="45" t="s">
        <v>54</v>
      </c>
      <c r="B1191" s="45" t="s">
        <v>231</v>
      </c>
      <c r="C1191" s="46">
        <v>2.9999999999999995E-2</v>
      </c>
      <c r="D1191" s="45" t="s">
        <v>277</v>
      </c>
    </row>
    <row r="1192" spans="1:4" hidden="1" x14ac:dyDescent="0.25">
      <c r="A1192" s="45" t="s">
        <v>54</v>
      </c>
      <c r="B1192" s="45" t="s">
        <v>341</v>
      </c>
      <c r="C1192" s="46">
        <v>2.9999999999999995E-2</v>
      </c>
      <c r="D1192" s="45" t="s">
        <v>277</v>
      </c>
    </row>
    <row r="1193" spans="1:4" hidden="1" x14ac:dyDescent="0.25">
      <c r="A1193" s="45" t="s">
        <v>121</v>
      </c>
      <c r="B1193" s="45" t="s">
        <v>1397</v>
      </c>
      <c r="C1193" s="46">
        <v>2.9166666666666667E-2</v>
      </c>
      <c r="D1193" s="45" t="s">
        <v>277</v>
      </c>
    </row>
    <row r="1194" spans="1:4" x14ac:dyDescent="0.25">
      <c r="A1194" s="45" t="s">
        <v>196</v>
      </c>
      <c r="B1194" s="52" t="s">
        <v>245</v>
      </c>
      <c r="C1194" s="46">
        <v>2.8799999999999992E-2</v>
      </c>
      <c r="D1194" s="45" t="s">
        <v>277</v>
      </c>
    </row>
    <row r="1195" spans="1:4" hidden="1" x14ac:dyDescent="0.25">
      <c r="A1195" s="45" t="s">
        <v>54</v>
      </c>
      <c r="B1195" s="45" t="s">
        <v>1397</v>
      </c>
      <c r="C1195" s="46">
        <v>2.7857142857142858E-2</v>
      </c>
      <c r="D1195" s="45" t="s">
        <v>277</v>
      </c>
    </row>
    <row r="1196" spans="1:4" hidden="1" x14ac:dyDescent="0.25">
      <c r="A1196" s="45" t="s">
        <v>116</v>
      </c>
      <c r="B1196" s="52" t="s">
        <v>246</v>
      </c>
      <c r="C1196" s="46">
        <v>2.6785714285714284E-2</v>
      </c>
      <c r="D1196" s="45" t="s">
        <v>285</v>
      </c>
    </row>
    <row r="1197" spans="1:4" hidden="1" x14ac:dyDescent="0.25">
      <c r="A1197" s="45" t="s">
        <v>117</v>
      </c>
      <c r="B1197" s="45" t="s">
        <v>227</v>
      </c>
      <c r="C1197" s="46">
        <v>2.52E-2</v>
      </c>
      <c r="D1197" s="45" t="s">
        <v>276</v>
      </c>
    </row>
    <row r="1198" spans="1:4" hidden="1" x14ac:dyDescent="0.25">
      <c r="A1198" s="45" t="s">
        <v>86</v>
      </c>
      <c r="B1198" s="45" t="s">
        <v>275</v>
      </c>
      <c r="C1198" s="46">
        <v>2.5000000000000005E-2</v>
      </c>
      <c r="D1198" s="45" t="s">
        <v>277</v>
      </c>
    </row>
    <row r="1199" spans="1:4" hidden="1" x14ac:dyDescent="0.25">
      <c r="A1199" s="45" t="s">
        <v>121</v>
      </c>
      <c r="B1199" s="45" t="s">
        <v>275</v>
      </c>
      <c r="C1199" s="46">
        <v>2.5000000000000001E-2</v>
      </c>
      <c r="D1199" s="45" t="s">
        <v>277</v>
      </c>
    </row>
    <row r="1200" spans="1:4" hidden="1" x14ac:dyDescent="0.25">
      <c r="A1200" s="45" t="s">
        <v>152</v>
      </c>
      <c r="B1200" s="45" t="s">
        <v>238</v>
      </c>
      <c r="C1200" s="46">
        <v>2.5000000000000001E-2</v>
      </c>
      <c r="D1200" s="45" t="s">
        <v>285</v>
      </c>
    </row>
    <row r="1201" spans="1:4" hidden="1" x14ac:dyDescent="0.25">
      <c r="A1201" s="45" t="s">
        <v>295</v>
      </c>
      <c r="B1201" s="45" t="s">
        <v>238</v>
      </c>
      <c r="C1201" s="46">
        <v>2.5000000000000001E-2</v>
      </c>
      <c r="D1201" s="45" t="s">
        <v>277</v>
      </c>
    </row>
    <row r="1202" spans="1:4" hidden="1" x14ac:dyDescent="0.25">
      <c r="A1202" s="45" t="s">
        <v>177</v>
      </c>
      <c r="B1202" s="45" t="s">
        <v>341</v>
      </c>
      <c r="C1202" s="46">
        <v>2.5000000000000001E-2</v>
      </c>
      <c r="D1202" s="45" t="s">
        <v>276</v>
      </c>
    </row>
    <row r="1203" spans="1:4" hidden="1" x14ac:dyDescent="0.25">
      <c r="A1203" s="45" t="s">
        <v>53</v>
      </c>
      <c r="B1203" s="45" t="s">
        <v>1397</v>
      </c>
      <c r="C1203" s="46">
        <v>2.5000000000000001E-2</v>
      </c>
      <c r="D1203" s="45" t="s">
        <v>285</v>
      </c>
    </row>
    <row r="1204" spans="1:4" x14ac:dyDescent="0.25">
      <c r="A1204" s="45" t="s">
        <v>305</v>
      </c>
      <c r="B1204" s="45" t="s">
        <v>228</v>
      </c>
      <c r="C1204" s="46">
        <v>2.4975000000000001E-2</v>
      </c>
      <c r="D1204" s="45" t="s">
        <v>276</v>
      </c>
    </row>
    <row r="1205" spans="1:4" hidden="1" x14ac:dyDescent="0.25">
      <c r="A1205" s="45" t="s">
        <v>4</v>
      </c>
      <c r="B1205" s="45" t="s">
        <v>232</v>
      </c>
      <c r="C1205" s="46">
        <v>2.4671052631578948E-2</v>
      </c>
      <c r="D1205" s="45" t="s">
        <v>291</v>
      </c>
    </row>
    <row r="1206" spans="1:4" x14ac:dyDescent="0.25">
      <c r="A1206" s="45" t="s">
        <v>196</v>
      </c>
      <c r="B1206" s="45" t="s">
        <v>235</v>
      </c>
      <c r="C1206" s="46">
        <v>2.4E-2</v>
      </c>
      <c r="D1206" s="45" t="s">
        <v>277</v>
      </c>
    </row>
    <row r="1207" spans="1:4" hidden="1" x14ac:dyDescent="0.25">
      <c r="A1207" s="45" t="s">
        <v>90</v>
      </c>
      <c r="B1207" s="45" t="s">
        <v>306</v>
      </c>
      <c r="C1207" s="46">
        <v>2.4E-2</v>
      </c>
      <c r="D1207" s="45" t="s">
        <v>276</v>
      </c>
    </row>
    <row r="1208" spans="1:4" hidden="1" x14ac:dyDescent="0.25">
      <c r="A1208" s="45" t="s">
        <v>181</v>
      </c>
      <c r="B1208" s="45" t="s">
        <v>232</v>
      </c>
      <c r="C1208" s="46">
        <v>2.4E-2</v>
      </c>
      <c r="D1208" s="45" t="s">
        <v>277</v>
      </c>
    </row>
    <row r="1209" spans="1:4" x14ac:dyDescent="0.25">
      <c r="A1209" s="45" t="s">
        <v>311</v>
      </c>
      <c r="B1209" s="52" t="s">
        <v>245</v>
      </c>
      <c r="C1209" s="46">
        <v>2.4E-2</v>
      </c>
      <c r="D1209" s="45" t="s">
        <v>277</v>
      </c>
    </row>
    <row r="1210" spans="1:4" hidden="1" x14ac:dyDescent="0.25">
      <c r="A1210" s="45" t="s">
        <v>90</v>
      </c>
      <c r="B1210" s="45" t="s">
        <v>227</v>
      </c>
      <c r="C1210" s="46">
        <v>2.4E-2</v>
      </c>
      <c r="D1210" s="45" t="s">
        <v>276</v>
      </c>
    </row>
    <row r="1211" spans="1:4" hidden="1" x14ac:dyDescent="0.25">
      <c r="A1211" s="45" t="s">
        <v>55</v>
      </c>
      <c r="B1211" s="45" t="s">
        <v>231</v>
      </c>
      <c r="C1211" s="46">
        <v>2.4E-2</v>
      </c>
      <c r="D1211" s="45" t="s">
        <v>285</v>
      </c>
    </row>
    <row r="1212" spans="1:4" hidden="1" x14ac:dyDescent="0.25">
      <c r="A1212" s="45" t="s">
        <v>90</v>
      </c>
      <c r="B1212" s="45" t="s">
        <v>231</v>
      </c>
      <c r="C1212" s="46">
        <v>2.4E-2</v>
      </c>
      <c r="D1212" s="45" t="s">
        <v>276</v>
      </c>
    </row>
    <row r="1213" spans="1:4" hidden="1" x14ac:dyDescent="0.25">
      <c r="A1213" s="45" t="s">
        <v>335</v>
      </c>
      <c r="B1213" s="45" t="s">
        <v>1397</v>
      </c>
      <c r="C1213" s="46">
        <v>2.4E-2</v>
      </c>
      <c r="D1213" s="45" t="s">
        <v>277</v>
      </c>
    </row>
    <row r="1214" spans="1:4" hidden="1" x14ac:dyDescent="0.25">
      <c r="A1214" s="45" t="s">
        <v>317</v>
      </c>
      <c r="B1214" s="45" t="s">
        <v>227</v>
      </c>
      <c r="C1214" s="46">
        <v>2.3999999999999997E-2</v>
      </c>
      <c r="D1214" s="45" t="s">
        <v>293</v>
      </c>
    </row>
    <row r="1215" spans="1:4" x14ac:dyDescent="0.25">
      <c r="A1215" s="45" t="s">
        <v>152</v>
      </c>
      <c r="B1215" s="52" t="s">
        <v>245</v>
      </c>
      <c r="C1215" s="46">
        <v>2.3333333333333334E-2</v>
      </c>
      <c r="D1215" s="45" t="s">
        <v>285</v>
      </c>
    </row>
    <row r="1216" spans="1:4" hidden="1" x14ac:dyDescent="0.25">
      <c r="A1216" s="45" t="s">
        <v>305</v>
      </c>
      <c r="B1216" s="45" t="s">
        <v>249</v>
      </c>
      <c r="C1216" s="46">
        <v>2.2499999999999999E-2</v>
      </c>
      <c r="D1216" s="45" t="s">
        <v>276</v>
      </c>
    </row>
    <row r="1217" spans="1:4" hidden="1" x14ac:dyDescent="0.25">
      <c r="A1217" s="45" t="s">
        <v>116</v>
      </c>
      <c r="B1217" s="45" t="s">
        <v>236</v>
      </c>
      <c r="C1217" s="46">
        <v>2.2499999999999999E-2</v>
      </c>
      <c r="D1217" s="45" t="s">
        <v>285</v>
      </c>
    </row>
    <row r="1218" spans="1:4" hidden="1" x14ac:dyDescent="0.25">
      <c r="A1218" s="45" t="s">
        <v>177</v>
      </c>
      <c r="B1218" s="45" t="s">
        <v>236</v>
      </c>
      <c r="C1218" s="46">
        <v>2.2499999999999999E-2</v>
      </c>
      <c r="D1218" s="45" t="s">
        <v>276</v>
      </c>
    </row>
    <row r="1219" spans="1:4" hidden="1" x14ac:dyDescent="0.25">
      <c r="A1219" s="45" t="s">
        <v>177</v>
      </c>
      <c r="B1219" s="45" t="s">
        <v>1398</v>
      </c>
      <c r="C1219" s="46">
        <v>2.2499999999999999E-2</v>
      </c>
      <c r="D1219" s="45" t="s">
        <v>276</v>
      </c>
    </row>
    <row r="1220" spans="1:4" hidden="1" x14ac:dyDescent="0.25">
      <c r="A1220" s="45" t="s">
        <v>54</v>
      </c>
      <c r="B1220" s="45" t="s">
        <v>275</v>
      </c>
      <c r="C1220" s="46">
        <v>2.2499999999999996E-2</v>
      </c>
      <c r="D1220" s="45" t="s">
        <v>277</v>
      </c>
    </row>
    <row r="1221" spans="1:4" hidden="1" x14ac:dyDescent="0.25">
      <c r="A1221" s="45" t="s">
        <v>98</v>
      </c>
      <c r="B1221" s="45" t="s">
        <v>232</v>
      </c>
      <c r="C1221" s="46">
        <v>2.2246851464682103E-2</v>
      </c>
      <c r="D1221" s="45" t="s">
        <v>291</v>
      </c>
    </row>
    <row r="1222" spans="1:4" hidden="1" x14ac:dyDescent="0.25">
      <c r="A1222" s="45" t="s">
        <v>196</v>
      </c>
      <c r="B1222" s="45" t="s">
        <v>341</v>
      </c>
      <c r="C1222" s="46">
        <v>2.1599999999999998E-2</v>
      </c>
      <c r="D1222" s="45" t="s">
        <v>277</v>
      </c>
    </row>
    <row r="1223" spans="1:4" hidden="1" x14ac:dyDescent="0.25">
      <c r="A1223" s="45" t="s">
        <v>290</v>
      </c>
      <c r="B1223" s="45" t="s">
        <v>275</v>
      </c>
      <c r="C1223" s="46">
        <v>2.1428571428571429E-2</v>
      </c>
      <c r="D1223" s="45" t="s">
        <v>276</v>
      </c>
    </row>
    <row r="1224" spans="1:4" hidden="1" x14ac:dyDescent="0.25">
      <c r="A1224" s="45" t="s">
        <v>90</v>
      </c>
      <c r="B1224" s="45" t="s">
        <v>239</v>
      </c>
      <c r="C1224" s="46">
        <v>2.1086896551724136E-2</v>
      </c>
      <c r="D1224" s="45" t="s">
        <v>276</v>
      </c>
    </row>
    <row r="1225" spans="1:4" hidden="1" x14ac:dyDescent="0.25">
      <c r="A1225" s="45" t="s">
        <v>152</v>
      </c>
      <c r="B1225" s="52" t="s">
        <v>246</v>
      </c>
      <c r="C1225" s="46">
        <v>2.1000000000000001E-2</v>
      </c>
      <c r="D1225" s="45" t="s">
        <v>285</v>
      </c>
    </row>
    <row r="1226" spans="1:4" hidden="1" x14ac:dyDescent="0.25">
      <c r="A1226" s="45" t="s">
        <v>121</v>
      </c>
      <c r="B1226" s="45" t="s">
        <v>341</v>
      </c>
      <c r="C1226" s="46">
        <v>0.02</v>
      </c>
      <c r="D1226" s="45" t="s">
        <v>277</v>
      </c>
    </row>
    <row r="1227" spans="1:4" hidden="1" x14ac:dyDescent="0.25">
      <c r="A1227" s="45" t="s">
        <v>130</v>
      </c>
      <c r="B1227" s="45" t="s">
        <v>240</v>
      </c>
      <c r="C1227" s="46">
        <v>1.9949999999999999E-2</v>
      </c>
      <c r="D1227" s="45" t="s">
        <v>293</v>
      </c>
    </row>
    <row r="1228" spans="1:4" hidden="1" x14ac:dyDescent="0.25">
      <c r="A1228" s="45" t="s">
        <v>71</v>
      </c>
      <c r="B1228" s="45" t="s">
        <v>231</v>
      </c>
      <c r="C1228" s="46">
        <v>1.8749999999999999E-2</v>
      </c>
      <c r="D1228" s="45" t="s">
        <v>285</v>
      </c>
    </row>
    <row r="1229" spans="1:4" hidden="1" x14ac:dyDescent="0.25">
      <c r="A1229" s="45" t="s">
        <v>171</v>
      </c>
      <c r="B1229" s="45" t="s">
        <v>231</v>
      </c>
      <c r="C1229" s="46">
        <v>1.8749999999999999E-2</v>
      </c>
      <c r="D1229" s="45" t="s">
        <v>285</v>
      </c>
    </row>
    <row r="1230" spans="1:4" x14ac:dyDescent="0.25">
      <c r="A1230" s="45" t="s">
        <v>184</v>
      </c>
      <c r="B1230" s="45" t="s">
        <v>228</v>
      </c>
      <c r="C1230" s="46">
        <v>1.8374999999999999E-2</v>
      </c>
      <c r="D1230" s="45" t="s">
        <v>276</v>
      </c>
    </row>
    <row r="1231" spans="1:4" x14ac:dyDescent="0.25">
      <c r="A1231" s="45" t="s">
        <v>36</v>
      </c>
      <c r="B1231" s="45" t="s">
        <v>235</v>
      </c>
      <c r="C1231" s="46">
        <v>1.6875000000000001E-2</v>
      </c>
      <c r="D1231" s="45" t="s">
        <v>277</v>
      </c>
    </row>
    <row r="1232" spans="1:4" x14ac:dyDescent="0.25">
      <c r="A1232" s="45" t="s">
        <v>300</v>
      </c>
      <c r="B1232" s="45" t="s">
        <v>235</v>
      </c>
      <c r="C1232" s="46">
        <v>1.6450000000000003E-2</v>
      </c>
      <c r="D1232" s="45" t="s">
        <v>285</v>
      </c>
    </row>
    <row r="1233" spans="1:4" hidden="1" x14ac:dyDescent="0.25">
      <c r="A1233" s="45" t="s">
        <v>300</v>
      </c>
      <c r="B1233" s="45" t="s">
        <v>238</v>
      </c>
      <c r="C1233" s="46">
        <v>1.6450000000000003E-2</v>
      </c>
      <c r="D1233" s="45" t="s">
        <v>285</v>
      </c>
    </row>
    <row r="1234" spans="1:4" hidden="1" x14ac:dyDescent="0.25">
      <c r="A1234" s="45" t="s">
        <v>98</v>
      </c>
      <c r="B1234" s="45" t="s">
        <v>238</v>
      </c>
      <c r="C1234" s="46">
        <v>1.55E-2</v>
      </c>
      <c r="D1234" s="45" t="s">
        <v>291</v>
      </c>
    </row>
    <row r="1235" spans="1:4" hidden="1" x14ac:dyDescent="0.25">
      <c r="A1235" s="45" t="s">
        <v>222</v>
      </c>
      <c r="B1235" s="45" t="s">
        <v>249</v>
      </c>
      <c r="C1235" s="46">
        <v>1.54E-2</v>
      </c>
      <c r="D1235" s="45" t="s">
        <v>276</v>
      </c>
    </row>
    <row r="1236" spans="1:4" hidden="1" x14ac:dyDescent="0.25">
      <c r="A1236" s="45" t="s">
        <v>290</v>
      </c>
      <c r="B1236" s="45" t="s">
        <v>249</v>
      </c>
      <c r="C1236" s="46">
        <v>1.5000000000000003E-2</v>
      </c>
      <c r="D1236" s="45" t="s">
        <v>276</v>
      </c>
    </row>
    <row r="1237" spans="1:4" x14ac:dyDescent="0.25">
      <c r="A1237" s="45" t="s">
        <v>290</v>
      </c>
      <c r="B1237" s="45" t="s">
        <v>228</v>
      </c>
      <c r="C1237" s="46">
        <v>1.5000000000000003E-2</v>
      </c>
      <c r="D1237" s="45" t="s">
        <v>276</v>
      </c>
    </row>
    <row r="1238" spans="1:4" x14ac:dyDescent="0.25">
      <c r="A1238" s="45" t="s">
        <v>97</v>
      </c>
      <c r="B1238" s="45" t="s">
        <v>235</v>
      </c>
      <c r="C1238" s="46">
        <v>1.4399999999999998E-2</v>
      </c>
      <c r="D1238" s="45" t="s">
        <v>277</v>
      </c>
    </row>
    <row r="1239" spans="1:4" hidden="1" x14ac:dyDescent="0.25">
      <c r="A1239" s="45" t="s">
        <v>210</v>
      </c>
      <c r="B1239" s="45" t="s">
        <v>249</v>
      </c>
      <c r="C1239" s="46">
        <v>1.4249999999999999E-2</v>
      </c>
      <c r="D1239" s="45" t="s">
        <v>293</v>
      </c>
    </row>
    <row r="1240" spans="1:4" hidden="1" x14ac:dyDescent="0.25">
      <c r="A1240" s="45" t="s">
        <v>300</v>
      </c>
      <c r="B1240" s="45" t="s">
        <v>239</v>
      </c>
      <c r="C1240" s="46">
        <v>1.4100000000000001E-2</v>
      </c>
      <c r="D1240" s="45" t="s">
        <v>285</v>
      </c>
    </row>
    <row r="1241" spans="1:4" hidden="1" x14ac:dyDescent="0.25">
      <c r="A1241" s="45" t="s">
        <v>300</v>
      </c>
      <c r="B1241" s="45" t="s">
        <v>341</v>
      </c>
      <c r="C1241" s="46">
        <v>1.4100000000000001E-2</v>
      </c>
      <c r="D1241" s="45" t="s">
        <v>285</v>
      </c>
    </row>
    <row r="1242" spans="1:4" hidden="1" x14ac:dyDescent="0.25">
      <c r="A1242" s="45" t="s">
        <v>111</v>
      </c>
      <c r="B1242" s="45" t="s">
        <v>275</v>
      </c>
      <c r="C1242" s="46">
        <v>1.3999999999999999E-2</v>
      </c>
      <c r="D1242" s="45" t="s">
        <v>293</v>
      </c>
    </row>
    <row r="1243" spans="1:4" hidden="1" x14ac:dyDescent="0.25">
      <c r="A1243" s="45" t="s">
        <v>196</v>
      </c>
      <c r="B1243" s="45" t="s">
        <v>275</v>
      </c>
      <c r="C1243" s="46">
        <v>1.3919999999999997E-2</v>
      </c>
      <c r="D1243" s="45" t="s">
        <v>293</v>
      </c>
    </row>
    <row r="1244" spans="1:4" x14ac:dyDescent="0.25">
      <c r="A1244" s="45" t="s">
        <v>158</v>
      </c>
      <c r="B1244" s="45" t="s">
        <v>228</v>
      </c>
      <c r="C1244" s="46">
        <v>1.3770000000000001E-2</v>
      </c>
      <c r="D1244" s="45" t="s">
        <v>293</v>
      </c>
    </row>
    <row r="1245" spans="1:4" x14ac:dyDescent="0.25">
      <c r="A1245" s="45" t="s">
        <v>210</v>
      </c>
      <c r="B1245" s="45" t="s">
        <v>228</v>
      </c>
      <c r="C1245" s="46">
        <v>1.3500000000000002E-2</v>
      </c>
      <c r="D1245" s="45" t="s">
        <v>293</v>
      </c>
    </row>
    <row r="1246" spans="1:4" hidden="1" x14ac:dyDescent="0.25">
      <c r="A1246" s="45" t="s">
        <v>203</v>
      </c>
      <c r="B1246" s="45" t="s">
        <v>275</v>
      </c>
      <c r="C1246" s="46">
        <v>1.2899999999999998E-2</v>
      </c>
      <c r="D1246" s="45" t="s">
        <v>285</v>
      </c>
    </row>
    <row r="1247" spans="1:4" x14ac:dyDescent="0.25">
      <c r="A1247" s="45" t="s">
        <v>152</v>
      </c>
      <c r="B1247" s="45" t="s">
        <v>235</v>
      </c>
      <c r="C1247" s="46">
        <v>1.2793650793650795E-2</v>
      </c>
      <c r="D1247" s="45" t="s">
        <v>285</v>
      </c>
    </row>
    <row r="1248" spans="1:4" hidden="1" x14ac:dyDescent="0.25">
      <c r="A1248" s="45" t="s">
        <v>278</v>
      </c>
      <c r="B1248" s="45" t="s">
        <v>1397</v>
      </c>
      <c r="C1248" s="46">
        <v>1.2727272727272726E-2</v>
      </c>
      <c r="D1248" s="45" t="s">
        <v>277</v>
      </c>
    </row>
    <row r="1249" spans="1:4" hidden="1" x14ac:dyDescent="0.25">
      <c r="A1249" s="45" t="s">
        <v>300</v>
      </c>
      <c r="B1249" s="45" t="s">
        <v>236</v>
      </c>
      <c r="C1249" s="46">
        <v>1.2690000000000002E-2</v>
      </c>
      <c r="D1249" s="45" t="s">
        <v>285</v>
      </c>
    </row>
    <row r="1250" spans="1:4" hidden="1" x14ac:dyDescent="0.25">
      <c r="A1250" s="45" t="s">
        <v>329</v>
      </c>
      <c r="B1250" s="45" t="s">
        <v>239</v>
      </c>
      <c r="C1250" s="46">
        <v>1.26E-2</v>
      </c>
      <c r="D1250" s="45" t="s">
        <v>276</v>
      </c>
    </row>
    <row r="1251" spans="1:4" hidden="1" x14ac:dyDescent="0.25">
      <c r="A1251" s="45" t="s">
        <v>127</v>
      </c>
      <c r="B1251" s="45" t="s">
        <v>233</v>
      </c>
      <c r="C1251" s="46">
        <v>1.2500000000000001E-2</v>
      </c>
      <c r="D1251" s="45" t="s">
        <v>291</v>
      </c>
    </row>
    <row r="1252" spans="1:4" hidden="1" x14ac:dyDescent="0.25">
      <c r="A1252" s="45" t="s">
        <v>278</v>
      </c>
      <c r="B1252" s="45" t="s">
        <v>275</v>
      </c>
      <c r="C1252" s="46">
        <v>1.225531914893617E-2</v>
      </c>
      <c r="D1252" s="45" t="s">
        <v>277</v>
      </c>
    </row>
    <row r="1253" spans="1:4" hidden="1" x14ac:dyDescent="0.25">
      <c r="A1253" s="45" t="s">
        <v>223</v>
      </c>
      <c r="B1253" s="45" t="s">
        <v>275</v>
      </c>
      <c r="C1253" s="46">
        <v>1.2239999999999999E-2</v>
      </c>
      <c r="D1253" s="45" t="s">
        <v>276</v>
      </c>
    </row>
    <row r="1254" spans="1:4" hidden="1" x14ac:dyDescent="0.25">
      <c r="A1254" s="45" t="s">
        <v>287</v>
      </c>
      <c r="B1254" s="45" t="s">
        <v>275</v>
      </c>
      <c r="C1254" s="46">
        <v>1.2000000000000002E-2</v>
      </c>
      <c r="D1254" s="45" t="s">
        <v>276</v>
      </c>
    </row>
    <row r="1255" spans="1:4" hidden="1" x14ac:dyDescent="0.25">
      <c r="A1255" s="45" t="s">
        <v>204</v>
      </c>
      <c r="B1255" s="45" t="s">
        <v>275</v>
      </c>
      <c r="C1255" s="46">
        <v>1.2000000000000002E-2</v>
      </c>
      <c r="D1255" s="45" t="s">
        <v>276</v>
      </c>
    </row>
    <row r="1256" spans="1:4" hidden="1" x14ac:dyDescent="0.25">
      <c r="A1256" s="45" t="s">
        <v>287</v>
      </c>
      <c r="B1256" s="45" t="s">
        <v>249</v>
      </c>
      <c r="C1256" s="46">
        <v>1.2000000000000002E-2</v>
      </c>
      <c r="D1256" s="45" t="s">
        <v>276</v>
      </c>
    </row>
    <row r="1257" spans="1:4" hidden="1" x14ac:dyDescent="0.25">
      <c r="A1257" s="45" t="s">
        <v>56</v>
      </c>
      <c r="B1257" s="45" t="s">
        <v>239</v>
      </c>
      <c r="C1257" s="46">
        <v>1.2000000000000002E-2</v>
      </c>
      <c r="D1257" s="45" t="s">
        <v>277</v>
      </c>
    </row>
    <row r="1258" spans="1:4" hidden="1" x14ac:dyDescent="0.25">
      <c r="A1258" s="45" t="s">
        <v>56</v>
      </c>
      <c r="B1258" s="45" t="s">
        <v>231</v>
      </c>
      <c r="C1258" s="46">
        <v>1.2000000000000002E-2</v>
      </c>
      <c r="D1258" s="45" t="s">
        <v>277</v>
      </c>
    </row>
    <row r="1259" spans="1:4" hidden="1" x14ac:dyDescent="0.25">
      <c r="A1259" s="45" t="s">
        <v>56</v>
      </c>
      <c r="B1259" s="45" t="s">
        <v>240</v>
      </c>
      <c r="C1259" s="46">
        <v>1.2000000000000002E-2</v>
      </c>
      <c r="D1259" s="45" t="s">
        <v>277</v>
      </c>
    </row>
    <row r="1260" spans="1:4" hidden="1" x14ac:dyDescent="0.25">
      <c r="A1260" s="45" t="s">
        <v>56</v>
      </c>
      <c r="B1260" s="45" t="s">
        <v>319</v>
      </c>
      <c r="C1260" s="46">
        <v>1.2E-2</v>
      </c>
      <c r="D1260" s="45" t="s">
        <v>277</v>
      </c>
    </row>
    <row r="1261" spans="1:4" x14ac:dyDescent="0.25">
      <c r="A1261" s="45" t="s">
        <v>56</v>
      </c>
      <c r="B1261" s="52" t="s">
        <v>245</v>
      </c>
      <c r="C1261" s="46">
        <v>1.2E-2</v>
      </c>
      <c r="D1261" s="45" t="s">
        <v>277</v>
      </c>
    </row>
    <row r="1262" spans="1:4" hidden="1" x14ac:dyDescent="0.25">
      <c r="A1262" s="45" t="s">
        <v>56</v>
      </c>
      <c r="B1262" s="45" t="s">
        <v>1398</v>
      </c>
      <c r="C1262" s="46">
        <v>1.2E-2</v>
      </c>
      <c r="D1262" s="45" t="s">
        <v>277</v>
      </c>
    </row>
    <row r="1263" spans="1:4" hidden="1" x14ac:dyDescent="0.25">
      <c r="A1263" s="45" t="s">
        <v>105</v>
      </c>
      <c r="B1263" s="45" t="s">
        <v>1399</v>
      </c>
      <c r="C1263" s="46">
        <v>1.2E-2</v>
      </c>
      <c r="D1263" s="45" t="s">
        <v>285</v>
      </c>
    </row>
    <row r="1264" spans="1:4" hidden="1" x14ac:dyDescent="0.25">
      <c r="A1264" s="45" t="s">
        <v>309</v>
      </c>
      <c r="B1264" s="45" t="s">
        <v>227</v>
      </c>
      <c r="C1264" s="46">
        <v>1.1999999999999999E-2</v>
      </c>
      <c r="D1264" s="45" t="s">
        <v>293</v>
      </c>
    </row>
    <row r="1265" spans="1:4" x14ac:dyDescent="0.25">
      <c r="A1265" s="45" t="s">
        <v>113</v>
      </c>
      <c r="B1265" s="45" t="s">
        <v>228</v>
      </c>
      <c r="C1265" s="46">
        <v>1.1500000000000002E-2</v>
      </c>
      <c r="D1265" s="45" t="s">
        <v>276</v>
      </c>
    </row>
    <row r="1266" spans="1:4" hidden="1" x14ac:dyDescent="0.25">
      <c r="A1266" s="45" t="s">
        <v>204</v>
      </c>
      <c r="B1266" s="45" t="s">
        <v>249</v>
      </c>
      <c r="C1266" s="46">
        <v>1.1250000000000001E-2</v>
      </c>
      <c r="D1266" s="45" t="s">
        <v>276</v>
      </c>
    </row>
    <row r="1267" spans="1:4" x14ac:dyDescent="0.25">
      <c r="A1267" s="45" t="s">
        <v>204</v>
      </c>
      <c r="B1267" s="45" t="s">
        <v>228</v>
      </c>
      <c r="C1267" s="46">
        <v>1.125E-2</v>
      </c>
      <c r="D1267" s="45" t="s">
        <v>276</v>
      </c>
    </row>
    <row r="1268" spans="1:4" hidden="1" x14ac:dyDescent="0.25">
      <c r="A1268" s="45" t="s">
        <v>278</v>
      </c>
      <c r="B1268" s="45" t="s">
        <v>236</v>
      </c>
      <c r="C1268" s="46">
        <v>1.12E-2</v>
      </c>
      <c r="D1268" s="45" t="s">
        <v>277</v>
      </c>
    </row>
    <row r="1269" spans="1:4" hidden="1" x14ac:dyDescent="0.25">
      <c r="A1269" s="45" t="s">
        <v>5</v>
      </c>
      <c r="B1269" s="45" t="s">
        <v>236</v>
      </c>
      <c r="C1269" s="46">
        <v>1.0800000000000002E-2</v>
      </c>
      <c r="D1269" s="45" t="s">
        <v>277</v>
      </c>
    </row>
    <row r="1270" spans="1:4" hidden="1" x14ac:dyDescent="0.25">
      <c r="A1270" s="45" t="s">
        <v>5</v>
      </c>
      <c r="B1270" s="45" t="s">
        <v>233</v>
      </c>
      <c r="C1270" s="46">
        <v>1.0800000000000001E-2</v>
      </c>
      <c r="D1270" s="45" t="s">
        <v>277</v>
      </c>
    </row>
    <row r="1271" spans="1:4" hidden="1" x14ac:dyDescent="0.25">
      <c r="A1271" s="45" t="s">
        <v>5</v>
      </c>
      <c r="B1271" s="45" t="s">
        <v>238</v>
      </c>
      <c r="C1271" s="46">
        <v>1.0800000000000001E-2</v>
      </c>
      <c r="D1271" s="45" t="s">
        <v>277</v>
      </c>
    </row>
    <row r="1272" spans="1:4" hidden="1" x14ac:dyDescent="0.25">
      <c r="A1272" s="45" t="s">
        <v>5</v>
      </c>
      <c r="B1272" s="45" t="s">
        <v>341</v>
      </c>
      <c r="C1272" s="46">
        <v>1.0800000000000001E-2</v>
      </c>
      <c r="D1272" s="45" t="s">
        <v>277</v>
      </c>
    </row>
    <row r="1273" spans="1:4" hidden="1" x14ac:dyDescent="0.25">
      <c r="A1273" s="45" t="s">
        <v>5</v>
      </c>
      <c r="B1273" s="45" t="s">
        <v>275</v>
      </c>
      <c r="C1273" s="46">
        <v>1.0799999999999999E-2</v>
      </c>
      <c r="D1273" s="45" t="s">
        <v>277</v>
      </c>
    </row>
    <row r="1274" spans="1:4" hidden="1" x14ac:dyDescent="0.25">
      <c r="A1274" s="45" t="s">
        <v>5</v>
      </c>
      <c r="B1274" s="45" t="s">
        <v>232</v>
      </c>
      <c r="C1274" s="46">
        <v>1.0799999999999997E-2</v>
      </c>
      <c r="D1274" s="45" t="s">
        <v>277</v>
      </c>
    </row>
    <row r="1275" spans="1:4" hidden="1" x14ac:dyDescent="0.25">
      <c r="A1275" s="45" t="s">
        <v>56</v>
      </c>
      <c r="B1275" s="45" t="s">
        <v>227</v>
      </c>
      <c r="C1275" s="46">
        <v>1.0687500000000001E-2</v>
      </c>
      <c r="D1275" s="45" t="s">
        <v>277</v>
      </c>
    </row>
    <row r="1276" spans="1:4" hidden="1" x14ac:dyDescent="0.25">
      <c r="A1276" s="45" t="s">
        <v>105</v>
      </c>
      <c r="B1276" s="45" t="s">
        <v>337</v>
      </c>
      <c r="C1276" s="46">
        <v>1.0499999999999999E-2</v>
      </c>
      <c r="D1276" s="45" t="s">
        <v>285</v>
      </c>
    </row>
    <row r="1277" spans="1:4" x14ac:dyDescent="0.25">
      <c r="A1277" s="45" t="s">
        <v>221</v>
      </c>
      <c r="B1277" s="45" t="s">
        <v>228</v>
      </c>
      <c r="C1277" s="46">
        <v>1.0325342465753425E-2</v>
      </c>
      <c r="D1277" s="45" t="s">
        <v>276</v>
      </c>
    </row>
    <row r="1278" spans="1:4" hidden="1" x14ac:dyDescent="0.25">
      <c r="A1278" s="45" t="s">
        <v>1386</v>
      </c>
      <c r="B1278" s="45" t="s">
        <v>275</v>
      </c>
      <c r="C1278" s="46">
        <v>1.0000000000000002E-2</v>
      </c>
      <c r="D1278" s="45" t="s">
        <v>276</v>
      </c>
    </row>
    <row r="1279" spans="1:4" x14ac:dyDescent="0.25">
      <c r="A1279" s="45" t="s">
        <v>1386</v>
      </c>
      <c r="B1279" s="45" t="s">
        <v>235</v>
      </c>
      <c r="C1279" s="46">
        <v>1.0000000000000002E-2</v>
      </c>
      <c r="D1279" s="45" t="s">
        <v>276</v>
      </c>
    </row>
    <row r="1280" spans="1:4" x14ac:dyDescent="0.25">
      <c r="A1280" s="45" t="s">
        <v>1382</v>
      </c>
      <c r="B1280" s="45" t="s">
        <v>235</v>
      </c>
      <c r="C1280" s="46">
        <v>1.0000000000000002E-2</v>
      </c>
      <c r="D1280" s="45" t="s">
        <v>277</v>
      </c>
    </row>
    <row r="1281" spans="1:4" x14ac:dyDescent="0.25">
      <c r="A1281" s="45" t="s">
        <v>73</v>
      </c>
      <c r="B1281" s="45" t="s">
        <v>235</v>
      </c>
      <c r="C1281" s="46">
        <v>1.0000000000000002E-2</v>
      </c>
      <c r="D1281" s="45" t="s">
        <v>277</v>
      </c>
    </row>
    <row r="1282" spans="1:4" hidden="1" x14ac:dyDescent="0.25">
      <c r="A1282" s="45" t="s">
        <v>1386</v>
      </c>
      <c r="B1282" s="45" t="s">
        <v>249</v>
      </c>
      <c r="C1282" s="46">
        <v>1.0000000000000002E-2</v>
      </c>
      <c r="D1282" s="45" t="s">
        <v>276</v>
      </c>
    </row>
    <row r="1283" spans="1:4" hidden="1" x14ac:dyDescent="0.25">
      <c r="A1283" s="45" t="s">
        <v>1386</v>
      </c>
      <c r="B1283" s="45" t="s">
        <v>232</v>
      </c>
      <c r="C1283" s="46">
        <v>1.0000000000000002E-2</v>
      </c>
      <c r="D1283" s="45" t="s">
        <v>276</v>
      </c>
    </row>
    <row r="1284" spans="1:4" hidden="1" x14ac:dyDescent="0.25">
      <c r="A1284" s="45" t="s">
        <v>1386</v>
      </c>
      <c r="B1284" s="52" t="s">
        <v>246</v>
      </c>
      <c r="C1284" s="46">
        <v>1.0000000000000002E-2</v>
      </c>
      <c r="D1284" s="45" t="s">
        <v>276</v>
      </c>
    </row>
    <row r="1285" spans="1:4" hidden="1" x14ac:dyDescent="0.25">
      <c r="A1285" s="45" t="s">
        <v>1386</v>
      </c>
      <c r="B1285" s="45" t="s">
        <v>237</v>
      </c>
      <c r="C1285" s="46">
        <v>1.0000000000000002E-2</v>
      </c>
      <c r="D1285" s="45" t="s">
        <v>276</v>
      </c>
    </row>
    <row r="1286" spans="1:4" hidden="1" x14ac:dyDescent="0.25">
      <c r="A1286" s="45" t="s">
        <v>1382</v>
      </c>
      <c r="B1286" s="45" t="s">
        <v>237</v>
      </c>
      <c r="C1286" s="46">
        <v>1.0000000000000002E-2</v>
      </c>
      <c r="D1286" s="45" t="s">
        <v>277</v>
      </c>
    </row>
    <row r="1287" spans="1:4" hidden="1" x14ac:dyDescent="0.25">
      <c r="A1287" s="45" t="s">
        <v>1386</v>
      </c>
      <c r="B1287" s="45" t="s">
        <v>238</v>
      </c>
      <c r="C1287" s="46">
        <v>1.0000000000000002E-2</v>
      </c>
      <c r="D1287" s="45" t="s">
        <v>276</v>
      </c>
    </row>
    <row r="1288" spans="1:4" hidden="1" x14ac:dyDescent="0.25">
      <c r="A1288" s="45" t="s">
        <v>73</v>
      </c>
      <c r="B1288" s="45" t="s">
        <v>236</v>
      </c>
      <c r="C1288" s="46">
        <v>1.0000000000000002E-2</v>
      </c>
      <c r="D1288" s="45" t="s">
        <v>277</v>
      </c>
    </row>
    <row r="1289" spans="1:4" hidden="1" x14ac:dyDescent="0.25">
      <c r="A1289" s="45" t="s">
        <v>73</v>
      </c>
      <c r="B1289" s="45" t="s">
        <v>240</v>
      </c>
      <c r="C1289" s="46">
        <v>1.0000000000000002E-2</v>
      </c>
      <c r="D1289" s="45" t="s">
        <v>277</v>
      </c>
    </row>
    <row r="1290" spans="1:4" hidden="1" x14ac:dyDescent="0.25">
      <c r="A1290" s="45" t="s">
        <v>1382</v>
      </c>
      <c r="B1290" s="45" t="s">
        <v>341</v>
      </c>
      <c r="C1290" s="46">
        <v>1.0000000000000002E-2</v>
      </c>
      <c r="D1290" s="45" t="s">
        <v>277</v>
      </c>
    </row>
    <row r="1291" spans="1:4" hidden="1" x14ac:dyDescent="0.25">
      <c r="A1291" s="45" t="s">
        <v>295</v>
      </c>
      <c r="B1291" s="45" t="s">
        <v>341</v>
      </c>
      <c r="C1291" s="46">
        <v>1.0000000000000002E-2</v>
      </c>
      <c r="D1291" s="45" t="s">
        <v>277</v>
      </c>
    </row>
    <row r="1292" spans="1:4" x14ac:dyDescent="0.25">
      <c r="A1292" s="45" t="s">
        <v>1386</v>
      </c>
      <c r="B1292" s="45" t="s">
        <v>228</v>
      </c>
      <c r="C1292" s="46">
        <v>1.0000000000000002E-2</v>
      </c>
      <c r="D1292" s="45" t="s">
        <v>276</v>
      </c>
    </row>
    <row r="1293" spans="1:4" hidden="1" x14ac:dyDescent="0.25">
      <c r="A1293" s="45" t="s">
        <v>1382</v>
      </c>
      <c r="B1293" s="45" t="s">
        <v>275</v>
      </c>
      <c r="C1293" s="46">
        <v>0.01</v>
      </c>
      <c r="D1293" s="45" t="s">
        <v>277</v>
      </c>
    </row>
    <row r="1294" spans="1:4" hidden="1" x14ac:dyDescent="0.25">
      <c r="A1294" s="45" t="s">
        <v>73</v>
      </c>
      <c r="B1294" s="45" t="s">
        <v>275</v>
      </c>
      <c r="C1294" s="46">
        <v>0.01</v>
      </c>
      <c r="D1294" s="45" t="s">
        <v>277</v>
      </c>
    </row>
    <row r="1295" spans="1:4" hidden="1" x14ac:dyDescent="0.25">
      <c r="A1295" s="45" t="s">
        <v>113</v>
      </c>
      <c r="B1295" s="45" t="s">
        <v>249</v>
      </c>
      <c r="C1295" s="46">
        <v>0.01</v>
      </c>
      <c r="D1295" s="45" t="s">
        <v>276</v>
      </c>
    </row>
    <row r="1296" spans="1:4" hidden="1" x14ac:dyDescent="0.25">
      <c r="A1296" s="45" t="s">
        <v>1382</v>
      </c>
      <c r="B1296" s="45" t="s">
        <v>306</v>
      </c>
      <c r="C1296" s="46">
        <v>0.01</v>
      </c>
      <c r="D1296" s="45" t="s">
        <v>277</v>
      </c>
    </row>
    <row r="1297" spans="1:4" hidden="1" x14ac:dyDescent="0.25">
      <c r="A1297" s="45" t="s">
        <v>73</v>
      </c>
      <c r="B1297" s="45" t="s">
        <v>306</v>
      </c>
      <c r="C1297" s="46">
        <v>0.01</v>
      </c>
      <c r="D1297" s="45" t="s">
        <v>277</v>
      </c>
    </row>
    <row r="1298" spans="1:4" hidden="1" x14ac:dyDescent="0.25">
      <c r="A1298" s="45" t="s">
        <v>1382</v>
      </c>
      <c r="B1298" s="45" t="s">
        <v>232</v>
      </c>
      <c r="C1298" s="46">
        <v>0.01</v>
      </c>
      <c r="D1298" s="45" t="s">
        <v>277</v>
      </c>
    </row>
    <row r="1299" spans="1:4" hidden="1" x14ac:dyDescent="0.25">
      <c r="A1299" s="45" t="s">
        <v>1382</v>
      </c>
      <c r="B1299" s="45" t="s">
        <v>233</v>
      </c>
      <c r="C1299" s="46">
        <v>0.01</v>
      </c>
      <c r="D1299" s="45" t="s">
        <v>277</v>
      </c>
    </row>
    <row r="1300" spans="1:4" hidden="1" x14ac:dyDescent="0.25">
      <c r="A1300" s="45" t="s">
        <v>73</v>
      </c>
      <c r="B1300" s="45" t="s">
        <v>233</v>
      </c>
      <c r="C1300" s="46">
        <v>0.01</v>
      </c>
      <c r="D1300" s="45" t="s">
        <v>277</v>
      </c>
    </row>
    <row r="1301" spans="1:4" hidden="1" x14ac:dyDescent="0.25">
      <c r="A1301" s="45" t="s">
        <v>1382</v>
      </c>
      <c r="B1301" s="45" t="s">
        <v>319</v>
      </c>
      <c r="C1301" s="46">
        <v>0.01</v>
      </c>
      <c r="D1301" s="45" t="s">
        <v>277</v>
      </c>
    </row>
    <row r="1302" spans="1:4" hidden="1" x14ac:dyDescent="0.25">
      <c r="A1302" s="45" t="s">
        <v>1382</v>
      </c>
      <c r="B1302" s="52" t="s">
        <v>246</v>
      </c>
      <c r="C1302" s="46">
        <v>0.01</v>
      </c>
      <c r="D1302" s="45" t="s">
        <v>277</v>
      </c>
    </row>
    <row r="1303" spans="1:4" hidden="1" x14ac:dyDescent="0.25">
      <c r="A1303" s="45" t="s">
        <v>73</v>
      </c>
      <c r="B1303" s="52" t="s">
        <v>246</v>
      </c>
      <c r="C1303" s="46">
        <v>0.01</v>
      </c>
      <c r="D1303" s="45" t="s">
        <v>277</v>
      </c>
    </row>
    <row r="1304" spans="1:4" hidden="1" x14ac:dyDescent="0.25">
      <c r="A1304" s="45" t="s">
        <v>1382</v>
      </c>
      <c r="B1304" s="45" t="s">
        <v>239</v>
      </c>
      <c r="C1304" s="46">
        <v>0.01</v>
      </c>
      <c r="D1304" s="45" t="s">
        <v>277</v>
      </c>
    </row>
    <row r="1305" spans="1:4" hidden="1" x14ac:dyDescent="0.25">
      <c r="A1305" s="45" t="s">
        <v>1382</v>
      </c>
      <c r="B1305" s="45" t="s">
        <v>227</v>
      </c>
      <c r="C1305" s="46">
        <v>0.01</v>
      </c>
      <c r="D1305" s="45" t="s">
        <v>277</v>
      </c>
    </row>
    <row r="1306" spans="1:4" hidden="1" x14ac:dyDescent="0.25">
      <c r="A1306" s="45" t="s">
        <v>73</v>
      </c>
      <c r="B1306" s="45" t="s">
        <v>227</v>
      </c>
      <c r="C1306" s="46">
        <v>0.01</v>
      </c>
      <c r="D1306" s="45" t="s">
        <v>277</v>
      </c>
    </row>
    <row r="1307" spans="1:4" hidden="1" x14ac:dyDescent="0.25">
      <c r="A1307" s="45" t="s">
        <v>1382</v>
      </c>
      <c r="B1307" s="45" t="s">
        <v>333</v>
      </c>
      <c r="C1307" s="46">
        <v>0.01</v>
      </c>
      <c r="D1307" s="45" t="s">
        <v>277</v>
      </c>
    </row>
    <row r="1308" spans="1:4" hidden="1" x14ac:dyDescent="0.25">
      <c r="A1308" s="45" t="s">
        <v>1382</v>
      </c>
      <c r="B1308" s="45" t="s">
        <v>238</v>
      </c>
      <c r="C1308" s="46">
        <v>0.01</v>
      </c>
      <c r="D1308" s="45" t="s">
        <v>277</v>
      </c>
    </row>
    <row r="1309" spans="1:4" hidden="1" x14ac:dyDescent="0.25">
      <c r="A1309" s="45" t="s">
        <v>73</v>
      </c>
      <c r="B1309" s="45" t="s">
        <v>238</v>
      </c>
      <c r="C1309" s="46">
        <v>0.01</v>
      </c>
      <c r="D1309" s="45" t="s">
        <v>277</v>
      </c>
    </row>
    <row r="1310" spans="1:4" hidden="1" x14ac:dyDescent="0.25">
      <c r="A1310" s="45" t="s">
        <v>1382</v>
      </c>
      <c r="B1310" s="45" t="s">
        <v>236</v>
      </c>
      <c r="C1310" s="46">
        <v>0.01</v>
      </c>
      <c r="D1310" s="45" t="s">
        <v>277</v>
      </c>
    </row>
    <row r="1311" spans="1:4" hidden="1" x14ac:dyDescent="0.25">
      <c r="A1311" s="45" t="s">
        <v>36</v>
      </c>
      <c r="B1311" s="45" t="s">
        <v>236</v>
      </c>
      <c r="C1311" s="46">
        <v>0.01</v>
      </c>
      <c r="D1311" s="45" t="s">
        <v>277</v>
      </c>
    </row>
    <row r="1312" spans="1:4" hidden="1" x14ac:dyDescent="0.25">
      <c r="A1312" s="45" t="s">
        <v>1382</v>
      </c>
      <c r="B1312" s="45" t="s">
        <v>226</v>
      </c>
      <c r="C1312" s="46">
        <v>0.01</v>
      </c>
      <c r="D1312" s="45" t="s">
        <v>277</v>
      </c>
    </row>
    <row r="1313" spans="1:4" hidden="1" x14ac:dyDescent="0.25">
      <c r="A1313" s="45" t="s">
        <v>73</v>
      </c>
      <c r="B1313" s="45" t="s">
        <v>341</v>
      </c>
      <c r="C1313" s="46">
        <v>0.01</v>
      </c>
      <c r="D1313" s="45" t="s">
        <v>277</v>
      </c>
    </row>
    <row r="1314" spans="1:4" hidden="1" x14ac:dyDescent="0.25">
      <c r="A1314" s="45" t="s">
        <v>73</v>
      </c>
      <c r="B1314" s="45" t="s">
        <v>1399</v>
      </c>
      <c r="C1314" s="46">
        <v>0.01</v>
      </c>
      <c r="D1314" s="45" t="s">
        <v>277</v>
      </c>
    </row>
    <row r="1315" spans="1:4" hidden="1" x14ac:dyDescent="0.25">
      <c r="A1315" s="45" t="s">
        <v>1382</v>
      </c>
      <c r="B1315" s="45" t="s">
        <v>1397</v>
      </c>
      <c r="C1315" s="46">
        <v>0.01</v>
      </c>
      <c r="D1315" s="45" t="s">
        <v>277</v>
      </c>
    </row>
    <row r="1316" spans="1:4" hidden="1" x14ac:dyDescent="0.25">
      <c r="A1316" s="45" t="s">
        <v>73</v>
      </c>
      <c r="B1316" s="45" t="s">
        <v>1397</v>
      </c>
      <c r="C1316" s="46">
        <v>0.01</v>
      </c>
      <c r="D1316" s="45" t="s">
        <v>277</v>
      </c>
    </row>
    <row r="1317" spans="1:4" x14ac:dyDescent="0.25">
      <c r="A1317" s="45" t="s">
        <v>1382</v>
      </c>
      <c r="B1317" s="45" t="s">
        <v>228</v>
      </c>
      <c r="C1317" s="46">
        <v>0.01</v>
      </c>
      <c r="D1317" s="45" t="s">
        <v>277</v>
      </c>
    </row>
    <row r="1318" spans="1:4" x14ac:dyDescent="0.25">
      <c r="A1318" s="45" t="s">
        <v>73</v>
      </c>
      <c r="B1318" s="45" t="s">
        <v>228</v>
      </c>
      <c r="C1318" s="46">
        <v>0.01</v>
      </c>
      <c r="D1318" s="45" t="s">
        <v>277</v>
      </c>
    </row>
    <row r="1319" spans="1:4" hidden="1" x14ac:dyDescent="0.25">
      <c r="A1319" s="45" t="s">
        <v>326</v>
      </c>
      <c r="B1319" s="52" t="s">
        <v>246</v>
      </c>
      <c r="C1319" s="46">
        <v>9.9900000000000024E-3</v>
      </c>
      <c r="D1319" s="45" t="s">
        <v>285</v>
      </c>
    </row>
    <row r="1320" spans="1:4" hidden="1" x14ac:dyDescent="0.25">
      <c r="A1320" s="45" t="s">
        <v>221</v>
      </c>
      <c r="B1320" s="45" t="s">
        <v>249</v>
      </c>
      <c r="C1320" s="46">
        <v>9.8437500000000001E-3</v>
      </c>
      <c r="D1320" s="45" t="s">
        <v>276</v>
      </c>
    </row>
    <row r="1321" spans="1:4" x14ac:dyDescent="0.25">
      <c r="A1321" s="45" t="s">
        <v>278</v>
      </c>
      <c r="B1321" s="45" t="s">
        <v>235</v>
      </c>
      <c r="C1321" s="46">
        <v>9.5999999999999992E-3</v>
      </c>
      <c r="D1321" s="45" t="s">
        <v>277</v>
      </c>
    </row>
    <row r="1322" spans="1:4" hidden="1" x14ac:dyDescent="0.25">
      <c r="A1322" s="45" t="s">
        <v>278</v>
      </c>
      <c r="B1322" s="45" t="s">
        <v>232</v>
      </c>
      <c r="C1322" s="46">
        <v>9.5999999999999992E-3</v>
      </c>
      <c r="D1322" s="45" t="s">
        <v>277</v>
      </c>
    </row>
    <row r="1323" spans="1:4" hidden="1" x14ac:dyDescent="0.25">
      <c r="A1323" s="45" t="s">
        <v>278</v>
      </c>
      <c r="B1323" s="52" t="s">
        <v>246</v>
      </c>
      <c r="C1323" s="46">
        <v>9.5999999999999992E-3</v>
      </c>
      <c r="D1323" s="45" t="s">
        <v>277</v>
      </c>
    </row>
    <row r="1324" spans="1:4" hidden="1" x14ac:dyDescent="0.25">
      <c r="A1324" s="45" t="s">
        <v>278</v>
      </c>
      <c r="B1324" s="45" t="s">
        <v>1399</v>
      </c>
      <c r="C1324" s="46">
        <v>9.5999999999999992E-3</v>
      </c>
      <c r="D1324" s="45" t="s">
        <v>277</v>
      </c>
    </row>
    <row r="1325" spans="1:4" hidden="1" x14ac:dyDescent="0.25">
      <c r="A1325" s="45" t="s">
        <v>56</v>
      </c>
      <c r="B1325" s="45" t="s">
        <v>236</v>
      </c>
      <c r="C1325" s="46">
        <v>9.4285714285714285E-3</v>
      </c>
      <c r="D1325" s="45" t="s">
        <v>277</v>
      </c>
    </row>
    <row r="1326" spans="1:4" x14ac:dyDescent="0.25">
      <c r="A1326" s="45" t="s">
        <v>56</v>
      </c>
      <c r="B1326" s="45" t="s">
        <v>228</v>
      </c>
      <c r="C1326" s="46">
        <v>9.4285714285714285E-3</v>
      </c>
      <c r="D1326" s="45" t="s">
        <v>277</v>
      </c>
    </row>
    <row r="1327" spans="1:4" hidden="1" x14ac:dyDescent="0.25">
      <c r="A1327" s="45" t="s">
        <v>300</v>
      </c>
      <c r="B1327" s="45" t="s">
        <v>306</v>
      </c>
      <c r="C1327" s="46">
        <v>9.4000000000000004E-3</v>
      </c>
      <c r="D1327" s="45" t="s">
        <v>285</v>
      </c>
    </row>
    <row r="1328" spans="1:4" hidden="1" x14ac:dyDescent="0.25">
      <c r="A1328" s="45" t="s">
        <v>300</v>
      </c>
      <c r="B1328" s="45" t="s">
        <v>232</v>
      </c>
      <c r="C1328" s="46">
        <v>9.4000000000000004E-3</v>
      </c>
      <c r="D1328" s="45" t="s">
        <v>285</v>
      </c>
    </row>
    <row r="1329" spans="1:4" x14ac:dyDescent="0.25">
      <c r="A1329" s="45" t="s">
        <v>223</v>
      </c>
      <c r="B1329" s="45" t="s">
        <v>228</v>
      </c>
      <c r="C1329" s="46">
        <v>9.3509102322661634E-3</v>
      </c>
      <c r="D1329" s="45" t="s">
        <v>276</v>
      </c>
    </row>
    <row r="1330" spans="1:4" x14ac:dyDescent="0.25">
      <c r="A1330" s="45" t="s">
        <v>5</v>
      </c>
      <c r="B1330" s="45" t="s">
        <v>235</v>
      </c>
      <c r="C1330" s="46">
        <v>9.1867219917012421E-3</v>
      </c>
      <c r="D1330" s="45" t="s">
        <v>277</v>
      </c>
    </row>
    <row r="1331" spans="1:4" x14ac:dyDescent="0.25">
      <c r="A1331" s="45" t="s">
        <v>169</v>
      </c>
      <c r="B1331" s="45" t="s">
        <v>228</v>
      </c>
      <c r="C1331" s="46">
        <v>8.9999999999999993E-3</v>
      </c>
      <c r="D1331" s="45" t="s">
        <v>293</v>
      </c>
    </row>
    <row r="1332" spans="1:4" hidden="1" x14ac:dyDescent="0.25">
      <c r="A1332" s="45" t="s">
        <v>119</v>
      </c>
      <c r="B1332" s="45" t="s">
        <v>306</v>
      </c>
      <c r="C1332" s="46">
        <v>8.7984905660377366E-3</v>
      </c>
      <c r="D1332" s="45" t="s">
        <v>277</v>
      </c>
    </row>
    <row r="1333" spans="1:4" hidden="1" x14ac:dyDescent="0.25">
      <c r="A1333" s="45" t="s">
        <v>39</v>
      </c>
      <c r="B1333" s="45" t="s">
        <v>231</v>
      </c>
      <c r="C1333" s="46">
        <v>8.6482558139534885E-3</v>
      </c>
      <c r="D1333" s="45" t="s">
        <v>276</v>
      </c>
    </row>
    <row r="1334" spans="1:4" x14ac:dyDescent="0.25">
      <c r="A1334" s="45" t="s">
        <v>56</v>
      </c>
      <c r="B1334" s="45" t="s">
        <v>235</v>
      </c>
      <c r="C1334" s="46">
        <v>8.2500000000000004E-3</v>
      </c>
      <c r="D1334" s="45" t="s">
        <v>277</v>
      </c>
    </row>
    <row r="1335" spans="1:4" hidden="1" x14ac:dyDescent="0.25">
      <c r="A1335" s="45" t="s">
        <v>56</v>
      </c>
      <c r="B1335" s="52" t="s">
        <v>246</v>
      </c>
      <c r="C1335" s="46">
        <v>8.1428571428571427E-3</v>
      </c>
      <c r="D1335" s="45" t="s">
        <v>277</v>
      </c>
    </row>
    <row r="1336" spans="1:4" hidden="1" x14ac:dyDescent="0.25">
      <c r="A1336" s="45" t="s">
        <v>278</v>
      </c>
      <c r="B1336" s="45" t="s">
        <v>319</v>
      </c>
      <c r="C1336" s="46">
        <v>8.0000000000000002E-3</v>
      </c>
      <c r="D1336" s="45" t="s">
        <v>277</v>
      </c>
    </row>
    <row r="1337" spans="1:4" hidden="1" x14ac:dyDescent="0.25">
      <c r="A1337" s="45" t="s">
        <v>278</v>
      </c>
      <c r="B1337" s="45" t="s">
        <v>341</v>
      </c>
      <c r="C1337" s="46">
        <v>8.0000000000000002E-3</v>
      </c>
      <c r="D1337" s="45" t="s">
        <v>277</v>
      </c>
    </row>
    <row r="1338" spans="1:4" hidden="1" x14ac:dyDescent="0.25">
      <c r="A1338" s="45" t="s">
        <v>56</v>
      </c>
      <c r="B1338" s="45" t="s">
        <v>306</v>
      </c>
      <c r="C1338" s="46">
        <v>7.9090909090909073E-3</v>
      </c>
      <c r="D1338" s="45" t="s">
        <v>277</v>
      </c>
    </row>
    <row r="1339" spans="1:4" hidden="1" x14ac:dyDescent="0.25">
      <c r="A1339" s="45" t="s">
        <v>223</v>
      </c>
      <c r="B1339" s="45" t="s">
        <v>249</v>
      </c>
      <c r="C1339" s="46">
        <v>7.5774614751205746E-3</v>
      </c>
      <c r="D1339" s="45" t="s">
        <v>276</v>
      </c>
    </row>
    <row r="1340" spans="1:4" hidden="1" x14ac:dyDescent="0.25">
      <c r="A1340" s="45" t="s">
        <v>56</v>
      </c>
      <c r="B1340" s="45" t="s">
        <v>275</v>
      </c>
      <c r="C1340" s="46">
        <v>7.5000000000000015E-3</v>
      </c>
      <c r="D1340" s="45" t="s">
        <v>277</v>
      </c>
    </row>
    <row r="1341" spans="1:4" hidden="1" x14ac:dyDescent="0.25">
      <c r="A1341" s="45" t="s">
        <v>307</v>
      </c>
      <c r="B1341" s="45" t="s">
        <v>306</v>
      </c>
      <c r="C1341" s="46">
        <v>7.4999999999999997E-3</v>
      </c>
      <c r="D1341" s="45" t="s">
        <v>277</v>
      </c>
    </row>
    <row r="1342" spans="1:4" hidden="1" x14ac:dyDescent="0.25">
      <c r="A1342" s="45" t="s">
        <v>1383</v>
      </c>
      <c r="B1342" s="45" t="s">
        <v>319</v>
      </c>
      <c r="C1342" s="46">
        <v>7.4999999999999997E-3</v>
      </c>
      <c r="D1342" s="45" t="s">
        <v>277</v>
      </c>
    </row>
    <row r="1343" spans="1:4" hidden="1" x14ac:dyDescent="0.25">
      <c r="A1343" s="45" t="s">
        <v>1383</v>
      </c>
      <c r="B1343" s="45" t="s">
        <v>332</v>
      </c>
      <c r="C1343" s="46">
        <v>7.4999999999999997E-3</v>
      </c>
      <c r="D1343" s="45" t="s">
        <v>277</v>
      </c>
    </row>
    <row r="1344" spans="1:4" hidden="1" x14ac:dyDescent="0.25">
      <c r="A1344" s="45" t="s">
        <v>56</v>
      </c>
      <c r="B1344" s="45" t="s">
        <v>332</v>
      </c>
      <c r="C1344" s="46">
        <v>7.4999999999999997E-3</v>
      </c>
      <c r="D1344" s="45" t="s">
        <v>277</v>
      </c>
    </row>
    <row r="1345" spans="1:4" hidden="1" x14ac:dyDescent="0.25">
      <c r="A1345" s="45" t="s">
        <v>307</v>
      </c>
      <c r="B1345" s="45" t="s">
        <v>341</v>
      </c>
      <c r="C1345" s="46">
        <v>7.4999999999999997E-3</v>
      </c>
      <c r="D1345" s="45" t="s">
        <v>277</v>
      </c>
    </row>
    <row r="1346" spans="1:4" hidden="1" x14ac:dyDescent="0.25">
      <c r="A1346" s="45" t="s">
        <v>307</v>
      </c>
      <c r="B1346" s="45" t="s">
        <v>1397</v>
      </c>
      <c r="C1346" s="46">
        <v>7.4999999999999997E-3</v>
      </c>
      <c r="D1346" s="45" t="s">
        <v>277</v>
      </c>
    </row>
    <row r="1347" spans="1:4" x14ac:dyDescent="0.25">
      <c r="A1347" s="45" t="s">
        <v>342</v>
      </c>
      <c r="B1347" s="45" t="s">
        <v>228</v>
      </c>
      <c r="C1347" s="46">
        <v>7.4999999999999997E-3</v>
      </c>
      <c r="D1347" s="45" t="s">
        <v>276</v>
      </c>
    </row>
    <row r="1348" spans="1:4" hidden="1" x14ac:dyDescent="0.25">
      <c r="A1348" s="45" t="s">
        <v>56</v>
      </c>
      <c r="B1348" s="45" t="s">
        <v>341</v>
      </c>
      <c r="C1348" s="46">
        <v>7.0909090909090913E-3</v>
      </c>
      <c r="D1348" s="45" t="s">
        <v>277</v>
      </c>
    </row>
    <row r="1349" spans="1:4" hidden="1" x14ac:dyDescent="0.25">
      <c r="A1349" s="45" t="s">
        <v>119</v>
      </c>
      <c r="B1349" s="45" t="s">
        <v>237</v>
      </c>
      <c r="C1349" s="46">
        <v>6.9230769230769242E-3</v>
      </c>
      <c r="D1349" s="45" t="s">
        <v>277</v>
      </c>
    </row>
    <row r="1350" spans="1:4" hidden="1" x14ac:dyDescent="0.25">
      <c r="A1350" s="45" t="s">
        <v>119</v>
      </c>
      <c r="B1350" s="45" t="s">
        <v>337</v>
      </c>
      <c r="C1350" s="46">
        <v>6.9230769230769242E-3</v>
      </c>
      <c r="D1350" s="45" t="s">
        <v>277</v>
      </c>
    </row>
    <row r="1351" spans="1:4" hidden="1" x14ac:dyDescent="0.25">
      <c r="A1351" s="45" t="s">
        <v>1383</v>
      </c>
      <c r="B1351" s="45" t="s">
        <v>233</v>
      </c>
      <c r="C1351" s="46">
        <v>6.7499999999999991E-3</v>
      </c>
      <c r="D1351" s="45" t="s">
        <v>277</v>
      </c>
    </row>
    <row r="1352" spans="1:4" hidden="1" x14ac:dyDescent="0.25">
      <c r="A1352" s="45" t="s">
        <v>1383</v>
      </c>
      <c r="B1352" s="45" t="s">
        <v>227</v>
      </c>
      <c r="C1352" s="46">
        <v>6.6E-3</v>
      </c>
      <c r="D1352" s="45" t="s">
        <v>277</v>
      </c>
    </row>
    <row r="1353" spans="1:4" hidden="1" x14ac:dyDescent="0.25">
      <c r="A1353" s="45" t="s">
        <v>56</v>
      </c>
      <c r="B1353" s="45" t="s">
        <v>238</v>
      </c>
      <c r="C1353" s="46">
        <v>6.6E-3</v>
      </c>
      <c r="D1353" s="45" t="s">
        <v>277</v>
      </c>
    </row>
    <row r="1354" spans="1:4" hidden="1" x14ac:dyDescent="0.25">
      <c r="A1354" s="45" t="s">
        <v>119</v>
      </c>
      <c r="B1354" s="45" t="s">
        <v>238</v>
      </c>
      <c r="C1354" s="46">
        <v>6.5217391304347823E-3</v>
      </c>
      <c r="D1354" s="45" t="s">
        <v>277</v>
      </c>
    </row>
    <row r="1355" spans="1:4" hidden="1" x14ac:dyDescent="0.25">
      <c r="A1355" s="45" t="s">
        <v>119</v>
      </c>
      <c r="B1355" s="45" t="s">
        <v>275</v>
      </c>
      <c r="C1355" s="46">
        <v>6.5009708737864078E-3</v>
      </c>
      <c r="D1355" s="45" t="s">
        <v>277</v>
      </c>
    </row>
    <row r="1356" spans="1:4" hidden="1" x14ac:dyDescent="0.25">
      <c r="A1356" s="45" t="s">
        <v>1384</v>
      </c>
      <c r="B1356" s="45" t="s">
        <v>275</v>
      </c>
      <c r="C1356" s="46">
        <v>6.5000000000000006E-3</v>
      </c>
      <c r="D1356" s="45" t="s">
        <v>277</v>
      </c>
    </row>
    <row r="1357" spans="1:4" x14ac:dyDescent="0.25">
      <c r="A1357" s="45" t="s">
        <v>1384</v>
      </c>
      <c r="B1357" s="45" t="s">
        <v>235</v>
      </c>
      <c r="C1357" s="46">
        <v>6.5000000000000006E-3</v>
      </c>
      <c r="D1357" s="45" t="s">
        <v>277</v>
      </c>
    </row>
    <row r="1358" spans="1:4" hidden="1" x14ac:dyDescent="0.25">
      <c r="A1358" s="45" t="s">
        <v>1384</v>
      </c>
      <c r="B1358" s="45" t="s">
        <v>306</v>
      </c>
      <c r="C1358" s="46">
        <v>6.5000000000000006E-3</v>
      </c>
      <c r="D1358" s="45" t="s">
        <v>277</v>
      </c>
    </row>
    <row r="1359" spans="1:4" hidden="1" x14ac:dyDescent="0.25">
      <c r="A1359" s="45" t="s">
        <v>1384</v>
      </c>
      <c r="B1359" s="45" t="s">
        <v>232</v>
      </c>
      <c r="C1359" s="46">
        <v>6.5000000000000006E-3</v>
      </c>
      <c r="D1359" s="45" t="s">
        <v>277</v>
      </c>
    </row>
    <row r="1360" spans="1:4" hidden="1" x14ac:dyDescent="0.25">
      <c r="A1360" s="45" t="s">
        <v>1384</v>
      </c>
      <c r="B1360" s="45" t="s">
        <v>233</v>
      </c>
      <c r="C1360" s="46">
        <v>6.5000000000000006E-3</v>
      </c>
      <c r="D1360" s="45" t="s">
        <v>277</v>
      </c>
    </row>
    <row r="1361" spans="1:4" hidden="1" x14ac:dyDescent="0.25">
      <c r="A1361" s="45" t="s">
        <v>1384</v>
      </c>
      <c r="B1361" s="45" t="s">
        <v>319</v>
      </c>
      <c r="C1361" s="46">
        <v>6.5000000000000006E-3</v>
      </c>
      <c r="D1361" s="45" t="s">
        <v>277</v>
      </c>
    </row>
    <row r="1362" spans="1:4" hidden="1" x14ac:dyDescent="0.25">
      <c r="A1362" s="45" t="s">
        <v>1384</v>
      </c>
      <c r="B1362" s="52" t="s">
        <v>246</v>
      </c>
      <c r="C1362" s="46">
        <v>6.5000000000000006E-3</v>
      </c>
      <c r="D1362" s="45" t="s">
        <v>277</v>
      </c>
    </row>
    <row r="1363" spans="1:4" hidden="1" x14ac:dyDescent="0.25">
      <c r="A1363" s="45" t="s">
        <v>1384</v>
      </c>
      <c r="B1363" s="45" t="s">
        <v>239</v>
      </c>
      <c r="C1363" s="46">
        <v>6.5000000000000006E-3</v>
      </c>
      <c r="D1363" s="45" t="s">
        <v>277</v>
      </c>
    </row>
    <row r="1364" spans="1:4" hidden="1" x14ac:dyDescent="0.25">
      <c r="A1364" s="45" t="s">
        <v>1384</v>
      </c>
      <c r="B1364" s="45" t="s">
        <v>227</v>
      </c>
      <c r="C1364" s="46">
        <v>6.5000000000000006E-3</v>
      </c>
      <c r="D1364" s="45" t="s">
        <v>277</v>
      </c>
    </row>
    <row r="1365" spans="1:4" hidden="1" x14ac:dyDescent="0.25">
      <c r="A1365" s="45" t="s">
        <v>1384</v>
      </c>
      <c r="B1365" s="45" t="s">
        <v>237</v>
      </c>
      <c r="C1365" s="46">
        <v>6.5000000000000006E-3</v>
      </c>
      <c r="D1365" s="45" t="s">
        <v>277</v>
      </c>
    </row>
    <row r="1366" spans="1:4" hidden="1" x14ac:dyDescent="0.25">
      <c r="A1366" s="45" t="s">
        <v>1384</v>
      </c>
      <c r="B1366" s="45" t="s">
        <v>238</v>
      </c>
      <c r="C1366" s="46">
        <v>6.5000000000000006E-3</v>
      </c>
      <c r="D1366" s="45" t="s">
        <v>277</v>
      </c>
    </row>
    <row r="1367" spans="1:4" hidden="1" x14ac:dyDescent="0.25">
      <c r="A1367" s="45" t="s">
        <v>1384</v>
      </c>
      <c r="B1367" s="45" t="s">
        <v>337</v>
      </c>
      <c r="C1367" s="46">
        <v>6.5000000000000006E-3</v>
      </c>
      <c r="D1367" s="45" t="s">
        <v>277</v>
      </c>
    </row>
    <row r="1368" spans="1:4" hidden="1" x14ac:dyDescent="0.25">
      <c r="A1368" s="45" t="s">
        <v>1384</v>
      </c>
      <c r="B1368" s="45" t="s">
        <v>341</v>
      </c>
      <c r="C1368" s="46">
        <v>6.5000000000000006E-3</v>
      </c>
      <c r="D1368" s="45" t="s">
        <v>277</v>
      </c>
    </row>
    <row r="1369" spans="1:4" hidden="1" x14ac:dyDescent="0.25">
      <c r="A1369" s="45" t="s">
        <v>1384</v>
      </c>
      <c r="B1369" s="45" t="s">
        <v>1397</v>
      </c>
      <c r="C1369" s="46">
        <v>6.5000000000000006E-3</v>
      </c>
      <c r="D1369" s="45" t="s">
        <v>277</v>
      </c>
    </row>
    <row r="1370" spans="1:4" x14ac:dyDescent="0.25">
      <c r="A1370" s="45" t="s">
        <v>1384</v>
      </c>
      <c r="B1370" s="45" t="s">
        <v>228</v>
      </c>
      <c r="C1370" s="46">
        <v>6.5000000000000006E-3</v>
      </c>
      <c r="D1370" s="45" t="s">
        <v>277</v>
      </c>
    </row>
    <row r="1371" spans="1:4" hidden="1" x14ac:dyDescent="0.25">
      <c r="A1371" s="45" t="s">
        <v>119</v>
      </c>
      <c r="B1371" s="45" t="s">
        <v>227</v>
      </c>
      <c r="C1371" s="46">
        <v>6.319699812382739E-3</v>
      </c>
      <c r="D1371" s="45" t="s">
        <v>277</v>
      </c>
    </row>
    <row r="1372" spans="1:4" x14ac:dyDescent="0.25">
      <c r="A1372" s="45" t="s">
        <v>119</v>
      </c>
      <c r="B1372" s="45" t="s">
        <v>235</v>
      </c>
      <c r="C1372" s="46">
        <v>6.000000000000001E-3</v>
      </c>
      <c r="D1372" s="45" t="s">
        <v>277</v>
      </c>
    </row>
    <row r="1373" spans="1:4" hidden="1" x14ac:dyDescent="0.25">
      <c r="A1373" s="45" t="s">
        <v>284</v>
      </c>
      <c r="B1373" s="45" t="s">
        <v>275</v>
      </c>
      <c r="C1373" s="46">
        <v>6.0000000000000001E-3</v>
      </c>
      <c r="D1373" s="45" t="s">
        <v>277</v>
      </c>
    </row>
    <row r="1374" spans="1:4" x14ac:dyDescent="0.25">
      <c r="A1374" s="45" t="s">
        <v>284</v>
      </c>
      <c r="B1374" s="45" t="s">
        <v>235</v>
      </c>
      <c r="C1374" s="46">
        <v>6.0000000000000001E-3</v>
      </c>
      <c r="D1374" s="45" t="s">
        <v>277</v>
      </c>
    </row>
    <row r="1375" spans="1:4" hidden="1" x14ac:dyDescent="0.25">
      <c r="A1375" s="45" t="s">
        <v>119</v>
      </c>
      <c r="B1375" s="45" t="s">
        <v>233</v>
      </c>
      <c r="C1375" s="46">
        <v>6.0000000000000001E-3</v>
      </c>
      <c r="D1375" s="45" t="s">
        <v>277</v>
      </c>
    </row>
    <row r="1376" spans="1:4" hidden="1" x14ac:dyDescent="0.25">
      <c r="A1376" s="45" t="s">
        <v>119</v>
      </c>
      <c r="B1376" s="45" t="s">
        <v>319</v>
      </c>
      <c r="C1376" s="46">
        <v>6.0000000000000001E-3</v>
      </c>
      <c r="D1376" s="45" t="s">
        <v>277</v>
      </c>
    </row>
    <row r="1377" spans="1:4" hidden="1" x14ac:dyDescent="0.25">
      <c r="A1377" s="45" t="s">
        <v>119</v>
      </c>
      <c r="B1377" s="52" t="s">
        <v>246</v>
      </c>
      <c r="C1377" s="46">
        <v>6.0000000000000001E-3</v>
      </c>
      <c r="D1377" s="45" t="s">
        <v>277</v>
      </c>
    </row>
    <row r="1378" spans="1:4" x14ac:dyDescent="0.25">
      <c r="A1378" s="45" t="s">
        <v>119</v>
      </c>
      <c r="B1378" s="52" t="s">
        <v>245</v>
      </c>
      <c r="C1378" s="46">
        <v>6.0000000000000001E-3</v>
      </c>
      <c r="D1378" s="45" t="s">
        <v>277</v>
      </c>
    </row>
    <row r="1379" spans="1:4" hidden="1" x14ac:dyDescent="0.25">
      <c r="A1379" s="45" t="s">
        <v>119</v>
      </c>
      <c r="B1379" s="45" t="s">
        <v>332</v>
      </c>
      <c r="C1379" s="46">
        <v>6.0000000000000001E-3</v>
      </c>
      <c r="D1379" s="45" t="s">
        <v>277</v>
      </c>
    </row>
    <row r="1380" spans="1:4" hidden="1" x14ac:dyDescent="0.25">
      <c r="A1380" s="45" t="s">
        <v>56</v>
      </c>
      <c r="B1380" s="45" t="s">
        <v>237</v>
      </c>
      <c r="C1380" s="46">
        <v>6.0000000000000001E-3</v>
      </c>
      <c r="D1380" s="45" t="s">
        <v>277</v>
      </c>
    </row>
    <row r="1381" spans="1:4" hidden="1" x14ac:dyDescent="0.25">
      <c r="A1381" s="45" t="s">
        <v>284</v>
      </c>
      <c r="B1381" s="45" t="s">
        <v>238</v>
      </c>
      <c r="C1381" s="46">
        <v>6.0000000000000001E-3</v>
      </c>
      <c r="D1381" s="45" t="s">
        <v>277</v>
      </c>
    </row>
    <row r="1382" spans="1:4" hidden="1" x14ac:dyDescent="0.25">
      <c r="A1382" s="45" t="s">
        <v>119</v>
      </c>
      <c r="B1382" s="45" t="s">
        <v>1398</v>
      </c>
      <c r="C1382" s="46">
        <v>6.0000000000000001E-3</v>
      </c>
      <c r="D1382" s="45" t="s">
        <v>277</v>
      </c>
    </row>
    <row r="1383" spans="1:4" hidden="1" x14ac:dyDescent="0.25">
      <c r="A1383" s="45" t="s">
        <v>56</v>
      </c>
      <c r="B1383" s="45" t="s">
        <v>337</v>
      </c>
      <c r="C1383" s="46">
        <v>6.0000000000000001E-3</v>
      </c>
      <c r="D1383" s="45" t="s">
        <v>277</v>
      </c>
    </row>
    <row r="1384" spans="1:4" hidden="1" x14ac:dyDescent="0.25">
      <c r="A1384" s="45" t="s">
        <v>119</v>
      </c>
      <c r="B1384" s="45" t="s">
        <v>240</v>
      </c>
      <c r="C1384" s="46">
        <v>6.0000000000000001E-3</v>
      </c>
      <c r="D1384" s="45" t="s">
        <v>277</v>
      </c>
    </row>
    <row r="1385" spans="1:4" hidden="1" x14ac:dyDescent="0.25">
      <c r="A1385" s="45" t="s">
        <v>284</v>
      </c>
      <c r="B1385" s="45" t="s">
        <v>341</v>
      </c>
      <c r="C1385" s="46">
        <v>6.0000000000000001E-3</v>
      </c>
      <c r="D1385" s="45" t="s">
        <v>277</v>
      </c>
    </row>
    <row r="1386" spans="1:4" hidden="1" x14ac:dyDescent="0.25">
      <c r="A1386" s="45" t="s">
        <v>56</v>
      </c>
      <c r="B1386" s="45" t="s">
        <v>1399</v>
      </c>
      <c r="C1386" s="46">
        <v>6.0000000000000001E-3</v>
      </c>
      <c r="D1386" s="45" t="s">
        <v>277</v>
      </c>
    </row>
    <row r="1387" spans="1:4" x14ac:dyDescent="0.25">
      <c r="A1387" s="45" t="s">
        <v>119</v>
      </c>
      <c r="B1387" s="45" t="s">
        <v>228</v>
      </c>
      <c r="C1387" s="46">
        <v>6.0000000000000001E-3</v>
      </c>
      <c r="D1387" s="45" t="s">
        <v>277</v>
      </c>
    </row>
    <row r="1388" spans="1:4" hidden="1" x14ac:dyDescent="0.25">
      <c r="A1388" s="45" t="s">
        <v>119</v>
      </c>
      <c r="B1388" s="45" t="s">
        <v>239</v>
      </c>
      <c r="C1388" s="46">
        <v>5.9999999999999984E-3</v>
      </c>
      <c r="D1388" s="45" t="s">
        <v>277</v>
      </c>
    </row>
    <row r="1389" spans="1:4" hidden="1" x14ac:dyDescent="0.25">
      <c r="A1389" s="45" t="s">
        <v>300</v>
      </c>
      <c r="B1389" s="52" t="s">
        <v>246</v>
      </c>
      <c r="C1389" s="46">
        <v>5.875E-3</v>
      </c>
      <c r="D1389" s="45" t="s">
        <v>285</v>
      </c>
    </row>
    <row r="1390" spans="1:4" x14ac:dyDescent="0.25">
      <c r="A1390" s="45" t="s">
        <v>300</v>
      </c>
      <c r="B1390" s="52" t="s">
        <v>245</v>
      </c>
      <c r="C1390" s="46">
        <v>5.875E-3</v>
      </c>
      <c r="D1390" s="45" t="s">
        <v>285</v>
      </c>
    </row>
    <row r="1391" spans="1:4" x14ac:dyDescent="0.25">
      <c r="A1391" s="45" t="s">
        <v>98</v>
      </c>
      <c r="B1391" s="52" t="s">
        <v>245</v>
      </c>
      <c r="C1391" s="46">
        <v>5.8285714285714286E-3</v>
      </c>
      <c r="D1391" s="45" t="s">
        <v>291</v>
      </c>
    </row>
    <row r="1392" spans="1:4" hidden="1" x14ac:dyDescent="0.25">
      <c r="A1392" s="45" t="s">
        <v>119</v>
      </c>
      <c r="B1392" s="45" t="s">
        <v>236</v>
      </c>
      <c r="C1392" s="46">
        <v>5.8064516129032262E-3</v>
      </c>
      <c r="D1392" s="45" t="s">
        <v>277</v>
      </c>
    </row>
    <row r="1393" spans="1:4" hidden="1" x14ac:dyDescent="0.25">
      <c r="A1393" s="45" t="s">
        <v>119</v>
      </c>
      <c r="B1393" s="45" t="s">
        <v>1397</v>
      </c>
      <c r="C1393" s="46">
        <v>5.5932203389830511E-3</v>
      </c>
      <c r="D1393" s="45" t="s">
        <v>277</v>
      </c>
    </row>
    <row r="1394" spans="1:4" hidden="1" x14ac:dyDescent="0.25">
      <c r="A1394" s="45" t="s">
        <v>56</v>
      </c>
      <c r="B1394" s="45" t="s">
        <v>1397</v>
      </c>
      <c r="C1394" s="46">
        <v>5.3684210526315805E-3</v>
      </c>
      <c r="D1394" s="45" t="s">
        <v>277</v>
      </c>
    </row>
    <row r="1395" spans="1:4" hidden="1" x14ac:dyDescent="0.25">
      <c r="A1395" s="45" t="s">
        <v>119</v>
      </c>
      <c r="B1395" s="45" t="s">
        <v>341</v>
      </c>
      <c r="C1395" s="46">
        <v>5.3623188405797105E-3</v>
      </c>
      <c r="D1395" s="45" t="s">
        <v>277</v>
      </c>
    </row>
    <row r="1396" spans="1:4" hidden="1" x14ac:dyDescent="0.25">
      <c r="A1396" s="45" t="s">
        <v>1383</v>
      </c>
      <c r="B1396" s="45" t="s">
        <v>306</v>
      </c>
      <c r="C1396" s="46">
        <v>5.2500000000000003E-3</v>
      </c>
      <c r="D1396" s="45" t="s">
        <v>277</v>
      </c>
    </row>
    <row r="1397" spans="1:4" hidden="1" x14ac:dyDescent="0.25">
      <c r="A1397" s="45" t="s">
        <v>119</v>
      </c>
      <c r="B1397" s="45" t="s">
        <v>231</v>
      </c>
      <c r="C1397" s="46">
        <v>5.2500000000000003E-3</v>
      </c>
      <c r="D1397" s="45" t="s">
        <v>277</v>
      </c>
    </row>
    <row r="1398" spans="1:4" hidden="1" x14ac:dyDescent="0.25">
      <c r="A1398" s="45" t="s">
        <v>56</v>
      </c>
      <c r="B1398" s="45" t="s">
        <v>233</v>
      </c>
      <c r="C1398" s="46">
        <v>5.2499999999999995E-3</v>
      </c>
      <c r="D1398" s="45" t="s">
        <v>277</v>
      </c>
    </row>
    <row r="1399" spans="1:4" hidden="1" x14ac:dyDescent="0.25">
      <c r="A1399" s="45" t="s">
        <v>307</v>
      </c>
      <c r="B1399" s="45" t="s">
        <v>236</v>
      </c>
      <c r="C1399" s="46">
        <v>5.2499999999999995E-3</v>
      </c>
      <c r="D1399" s="45" t="s">
        <v>277</v>
      </c>
    </row>
    <row r="1400" spans="1:4" hidden="1" x14ac:dyDescent="0.25">
      <c r="A1400" s="45" t="s">
        <v>1383</v>
      </c>
      <c r="B1400" s="45" t="s">
        <v>231</v>
      </c>
      <c r="C1400" s="46">
        <v>5.2499999999999995E-3</v>
      </c>
      <c r="D1400" s="45" t="s">
        <v>277</v>
      </c>
    </row>
    <row r="1401" spans="1:4" hidden="1" x14ac:dyDescent="0.25">
      <c r="A1401" s="45" t="s">
        <v>1383</v>
      </c>
      <c r="B1401" s="45" t="s">
        <v>341</v>
      </c>
      <c r="C1401" s="46">
        <v>5.2499999999999995E-3</v>
      </c>
      <c r="D1401" s="45" t="s">
        <v>277</v>
      </c>
    </row>
    <row r="1402" spans="1:4" hidden="1" x14ac:dyDescent="0.25">
      <c r="A1402" s="45" t="s">
        <v>1383</v>
      </c>
      <c r="B1402" s="45" t="s">
        <v>1399</v>
      </c>
      <c r="C1402" s="46">
        <v>5.2499999999999995E-3</v>
      </c>
      <c r="D1402" s="45" t="s">
        <v>277</v>
      </c>
    </row>
    <row r="1403" spans="1:4" x14ac:dyDescent="0.25">
      <c r="A1403" s="45" t="s">
        <v>1383</v>
      </c>
      <c r="B1403" s="45" t="s">
        <v>228</v>
      </c>
      <c r="C1403" s="46">
        <v>5.2499999999999995E-3</v>
      </c>
      <c r="D1403" s="45" t="s">
        <v>277</v>
      </c>
    </row>
    <row r="1404" spans="1:4" hidden="1" x14ac:dyDescent="0.25">
      <c r="A1404" s="45" t="s">
        <v>98</v>
      </c>
      <c r="B1404" s="45" t="s">
        <v>1398</v>
      </c>
      <c r="C1404" s="46">
        <v>5.1200000000000004E-3</v>
      </c>
      <c r="D1404" s="45" t="s">
        <v>291</v>
      </c>
    </row>
    <row r="1405" spans="1:4" hidden="1" x14ac:dyDescent="0.25">
      <c r="A1405" s="45" t="s">
        <v>1383</v>
      </c>
      <c r="B1405" s="45" t="s">
        <v>275</v>
      </c>
      <c r="C1405" s="46">
        <v>5.0454545454545448E-3</v>
      </c>
      <c r="D1405" s="45" t="s">
        <v>277</v>
      </c>
    </row>
    <row r="1406" spans="1:4" hidden="1" x14ac:dyDescent="0.25">
      <c r="A1406" s="45" t="s">
        <v>90</v>
      </c>
      <c r="B1406" s="45" t="s">
        <v>275</v>
      </c>
      <c r="C1406" s="46">
        <v>5.0000000000000001E-3</v>
      </c>
      <c r="D1406" s="45" t="s">
        <v>276</v>
      </c>
    </row>
    <row r="1407" spans="1:4" x14ac:dyDescent="0.25">
      <c r="A1407" s="45" t="s">
        <v>90</v>
      </c>
      <c r="B1407" s="45" t="s">
        <v>228</v>
      </c>
      <c r="C1407" s="46">
        <v>5.0000000000000001E-3</v>
      </c>
      <c r="D1407" s="45" t="s">
        <v>276</v>
      </c>
    </row>
    <row r="1408" spans="1:4" x14ac:dyDescent="0.25">
      <c r="A1408" s="45" t="s">
        <v>97</v>
      </c>
      <c r="B1408" s="52" t="s">
        <v>245</v>
      </c>
      <c r="C1408" s="46">
        <v>4.9800000000000001E-3</v>
      </c>
      <c r="D1408" s="45" t="s">
        <v>277</v>
      </c>
    </row>
    <row r="1409" spans="1:4" hidden="1" x14ac:dyDescent="0.25">
      <c r="A1409" s="45" t="s">
        <v>1383</v>
      </c>
      <c r="B1409" s="45" t="s">
        <v>1397</v>
      </c>
      <c r="C1409" s="46">
        <v>4.875E-3</v>
      </c>
      <c r="D1409" s="45" t="s">
        <v>277</v>
      </c>
    </row>
    <row r="1410" spans="1:4" hidden="1" x14ac:dyDescent="0.25">
      <c r="A1410" s="45" t="s">
        <v>300</v>
      </c>
      <c r="B1410" s="45" t="s">
        <v>1397</v>
      </c>
      <c r="C1410" s="46">
        <v>4.7000000000000002E-3</v>
      </c>
      <c r="D1410" s="45" t="s">
        <v>285</v>
      </c>
    </row>
    <row r="1411" spans="1:4" x14ac:dyDescent="0.25">
      <c r="A1411" s="45" t="s">
        <v>295</v>
      </c>
      <c r="B1411" s="45" t="s">
        <v>235</v>
      </c>
      <c r="C1411" s="46">
        <v>4.3499999999999997E-3</v>
      </c>
      <c r="D1411" s="45" t="s">
        <v>277</v>
      </c>
    </row>
    <row r="1412" spans="1:4" hidden="1" x14ac:dyDescent="0.25">
      <c r="A1412" s="45" t="s">
        <v>1383</v>
      </c>
      <c r="B1412" s="45" t="s">
        <v>236</v>
      </c>
      <c r="C1412" s="46">
        <v>4.1250000000000002E-3</v>
      </c>
      <c r="D1412" s="45" t="s">
        <v>277</v>
      </c>
    </row>
    <row r="1413" spans="1:4" x14ac:dyDescent="0.25">
      <c r="A1413" s="45" t="s">
        <v>1392</v>
      </c>
      <c r="B1413" s="45" t="s">
        <v>228</v>
      </c>
      <c r="C1413" s="46">
        <v>4.000000000000001E-3</v>
      </c>
      <c r="D1413" s="45" t="s">
        <v>276</v>
      </c>
    </row>
    <row r="1414" spans="1:4" hidden="1" x14ac:dyDescent="0.25">
      <c r="A1414" s="45" t="s">
        <v>130</v>
      </c>
      <c r="B1414" s="45" t="s">
        <v>332</v>
      </c>
      <c r="C1414" s="46">
        <v>3.9960000000000004E-3</v>
      </c>
      <c r="D1414" s="45" t="s">
        <v>293</v>
      </c>
    </row>
    <row r="1415" spans="1:4" hidden="1" x14ac:dyDescent="0.25">
      <c r="A1415" s="45" t="s">
        <v>289</v>
      </c>
      <c r="B1415" s="45" t="s">
        <v>275</v>
      </c>
      <c r="C1415" s="46">
        <v>3.7499999999999999E-3</v>
      </c>
      <c r="D1415" s="45" t="s">
        <v>276</v>
      </c>
    </row>
    <row r="1416" spans="1:4" x14ac:dyDescent="0.25">
      <c r="A1416" s="45" t="s">
        <v>289</v>
      </c>
      <c r="B1416" s="45" t="s">
        <v>228</v>
      </c>
      <c r="C1416" s="46">
        <v>3.7499999999999999E-3</v>
      </c>
      <c r="D1416" s="45" t="s">
        <v>276</v>
      </c>
    </row>
    <row r="1417" spans="1:4" hidden="1" x14ac:dyDescent="0.25">
      <c r="A1417" s="45" t="s">
        <v>310</v>
      </c>
      <c r="B1417" s="45" t="s">
        <v>232</v>
      </c>
      <c r="C1417" s="46">
        <v>3.65E-3</v>
      </c>
      <c r="D1417" s="45" t="s">
        <v>277</v>
      </c>
    </row>
    <row r="1418" spans="1:4" hidden="1" x14ac:dyDescent="0.25">
      <c r="A1418" s="45" t="s">
        <v>97</v>
      </c>
      <c r="B1418" s="45" t="s">
        <v>233</v>
      </c>
      <c r="C1418" s="46">
        <v>3.5999999999999999E-3</v>
      </c>
      <c r="D1418" s="45" t="s">
        <v>277</v>
      </c>
    </row>
    <row r="1419" spans="1:4" hidden="1" x14ac:dyDescent="0.25">
      <c r="A1419" s="45" t="s">
        <v>97</v>
      </c>
      <c r="B1419" s="45" t="s">
        <v>337</v>
      </c>
      <c r="C1419" s="46">
        <v>3.5999999999999999E-3</v>
      </c>
      <c r="D1419" s="45" t="s">
        <v>277</v>
      </c>
    </row>
    <row r="1420" spans="1:4" hidden="1" x14ac:dyDescent="0.25">
      <c r="A1420" s="45" t="s">
        <v>97</v>
      </c>
      <c r="B1420" s="45" t="s">
        <v>275</v>
      </c>
      <c r="C1420" s="46">
        <v>3.5999999999999995E-3</v>
      </c>
      <c r="D1420" s="45" t="s">
        <v>277</v>
      </c>
    </row>
    <row r="1421" spans="1:4" hidden="1" x14ac:dyDescent="0.25">
      <c r="A1421" s="45" t="s">
        <v>97</v>
      </c>
      <c r="B1421" s="45" t="s">
        <v>239</v>
      </c>
      <c r="C1421" s="46">
        <v>3.5999999999999995E-3</v>
      </c>
      <c r="D1421" s="45" t="s">
        <v>277</v>
      </c>
    </row>
    <row r="1422" spans="1:4" hidden="1" x14ac:dyDescent="0.25">
      <c r="A1422" s="45" t="s">
        <v>97</v>
      </c>
      <c r="B1422" s="45" t="s">
        <v>227</v>
      </c>
      <c r="C1422" s="46">
        <v>3.5999999999999995E-3</v>
      </c>
      <c r="D1422" s="45" t="s">
        <v>277</v>
      </c>
    </row>
    <row r="1423" spans="1:4" hidden="1" x14ac:dyDescent="0.25">
      <c r="A1423" s="45" t="s">
        <v>97</v>
      </c>
      <c r="B1423" s="45" t="s">
        <v>332</v>
      </c>
      <c r="C1423" s="46">
        <v>3.5999999999999995E-3</v>
      </c>
      <c r="D1423" s="45" t="s">
        <v>277</v>
      </c>
    </row>
    <row r="1424" spans="1:4" hidden="1" x14ac:dyDescent="0.25">
      <c r="A1424" s="45" t="s">
        <v>97</v>
      </c>
      <c r="B1424" s="45" t="s">
        <v>237</v>
      </c>
      <c r="C1424" s="46">
        <v>3.5999999999999995E-3</v>
      </c>
      <c r="D1424" s="45" t="s">
        <v>277</v>
      </c>
    </row>
    <row r="1425" spans="1:4" hidden="1" x14ac:dyDescent="0.25">
      <c r="A1425" s="45" t="s">
        <v>97</v>
      </c>
      <c r="B1425" s="45" t="s">
        <v>238</v>
      </c>
      <c r="C1425" s="46">
        <v>3.5999999999999995E-3</v>
      </c>
      <c r="D1425" s="45" t="s">
        <v>277</v>
      </c>
    </row>
    <row r="1426" spans="1:4" hidden="1" x14ac:dyDescent="0.25">
      <c r="A1426" s="45" t="s">
        <v>97</v>
      </c>
      <c r="B1426" s="45" t="s">
        <v>1397</v>
      </c>
      <c r="C1426" s="46">
        <v>3.5999999999999995E-3</v>
      </c>
      <c r="D1426" s="45" t="s">
        <v>277</v>
      </c>
    </row>
    <row r="1427" spans="1:4" x14ac:dyDescent="0.25">
      <c r="A1427" s="45" t="s">
        <v>97</v>
      </c>
      <c r="B1427" s="45" t="s">
        <v>228</v>
      </c>
      <c r="C1427" s="46">
        <v>3.5999999999999995E-3</v>
      </c>
      <c r="D1427" s="45" t="s">
        <v>277</v>
      </c>
    </row>
    <row r="1428" spans="1:4" hidden="1" x14ac:dyDescent="0.25">
      <c r="A1428" s="45" t="s">
        <v>130</v>
      </c>
      <c r="B1428" s="45" t="s">
        <v>231</v>
      </c>
      <c r="C1428" s="46">
        <v>3.4124999999999997E-3</v>
      </c>
      <c r="D1428" s="45" t="s">
        <v>293</v>
      </c>
    </row>
    <row r="1429" spans="1:4" hidden="1" x14ac:dyDescent="0.25">
      <c r="A1429" s="45" t="s">
        <v>1383</v>
      </c>
      <c r="B1429" s="45" t="s">
        <v>239</v>
      </c>
      <c r="C1429" s="46">
        <v>3.0000000000000005E-3</v>
      </c>
      <c r="D1429" s="45" t="s">
        <v>277</v>
      </c>
    </row>
    <row r="1430" spans="1:4" hidden="1" x14ac:dyDescent="0.25">
      <c r="A1430" s="45" t="s">
        <v>1383</v>
      </c>
      <c r="B1430" s="45" t="s">
        <v>337</v>
      </c>
      <c r="C1430" s="46">
        <v>3.0000000000000005E-3</v>
      </c>
      <c r="D1430" s="45" t="s">
        <v>277</v>
      </c>
    </row>
    <row r="1431" spans="1:4" x14ac:dyDescent="0.25">
      <c r="A1431" s="45" t="s">
        <v>1383</v>
      </c>
      <c r="B1431" s="45" t="s">
        <v>235</v>
      </c>
      <c r="C1431" s="46">
        <v>3.0000000000000001E-3</v>
      </c>
      <c r="D1431" s="45" t="s">
        <v>277</v>
      </c>
    </row>
    <row r="1432" spans="1:4" hidden="1" x14ac:dyDescent="0.25">
      <c r="A1432" s="45" t="s">
        <v>1392</v>
      </c>
      <c r="B1432" s="45" t="s">
        <v>249</v>
      </c>
      <c r="C1432" s="46">
        <v>3.0000000000000001E-3</v>
      </c>
      <c r="D1432" s="45" t="s">
        <v>276</v>
      </c>
    </row>
    <row r="1433" spans="1:4" hidden="1" x14ac:dyDescent="0.25">
      <c r="A1433" s="45" t="s">
        <v>1383</v>
      </c>
      <c r="B1433" s="52" t="s">
        <v>246</v>
      </c>
      <c r="C1433" s="46">
        <v>3.0000000000000001E-3</v>
      </c>
      <c r="D1433" s="45" t="s">
        <v>277</v>
      </c>
    </row>
    <row r="1434" spans="1:4" hidden="1" x14ac:dyDescent="0.25">
      <c r="A1434" s="45" t="s">
        <v>1383</v>
      </c>
      <c r="B1434" s="45" t="s">
        <v>237</v>
      </c>
      <c r="C1434" s="46">
        <v>3.0000000000000001E-3</v>
      </c>
      <c r="D1434" s="45" t="s">
        <v>277</v>
      </c>
    </row>
    <row r="1435" spans="1:4" hidden="1" x14ac:dyDescent="0.25">
      <c r="A1435" s="45" t="s">
        <v>1383</v>
      </c>
      <c r="B1435" s="45" t="s">
        <v>238</v>
      </c>
      <c r="C1435" s="46">
        <v>3.0000000000000001E-3</v>
      </c>
      <c r="D1435" s="45" t="s">
        <v>277</v>
      </c>
    </row>
    <row r="1436" spans="1:4" hidden="1" x14ac:dyDescent="0.25">
      <c r="A1436" s="45" t="s">
        <v>97</v>
      </c>
      <c r="B1436" s="45" t="s">
        <v>236</v>
      </c>
      <c r="C1436" s="46">
        <v>3.0000000000000001E-3</v>
      </c>
      <c r="D1436" s="45" t="s">
        <v>277</v>
      </c>
    </row>
    <row r="1437" spans="1:4" hidden="1" x14ac:dyDescent="0.25">
      <c r="A1437" s="45" t="s">
        <v>1383</v>
      </c>
      <c r="B1437" s="45" t="s">
        <v>1398</v>
      </c>
      <c r="C1437" s="46">
        <v>3.0000000000000001E-3</v>
      </c>
      <c r="D1437" s="45" t="s">
        <v>277</v>
      </c>
    </row>
    <row r="1438" spans="1:4" hidden="1" x14ac:dyDescent="0.25">
      <c r="A1438" s="45" t="s">
        <v>1383</v>
      </c>
      <c r="B1438" s="45" t="s">
        <v>240</v>
      </c>
      <c r="C1438" s="46">
        <v>2.9999999999999996E-3</v>
      </c>
      <c r="D1438" s="45" t="s">
        <v>277</v>
      </c>
    </row>
    <row r="1439" spans="1:4" hidden="1" x14ac:dyDescent="0.25">
      <c r="A1439" s="45" t="s">
        <v>98</v>
      </c>
      <c r="B1439" s="45" t="s">
        <v>236</v>
      </c>
      <c r="C1439" s="46">
        <v>2.5600000000000002E-3</v>
      </c>
      <c r="D1439" s="45" t="s">
        <v>291</v>
      </c>
    </row>
    <row r="1440" spans="1:4" hidden="1" x14ac:dyDescent="0.25">
      <c r="A1440" s="45" t="s">
        <v>294</v>
      </c>
      <c r="B1440" s="45" t="s">
        <v>275</v>
      </c>
      <c r="C1440" s="46">
        <v>2.3039999999999996E-3</v>
      </c>
      <c r="D1440" s="45" t="s">
        <v>293</v>
      </c>
    </row>
    <row r="1441" spans="1:4" x14ac:dyDescent="0.25">
      <c r="A1441" s="45" t="s">
        <v>188</v>
      </c>
      <c r="B1441" s="45" t="s">
        <v>228</v>
      </c>
      <c r="C1441" s="46">
        <v>2.2950000000000002E-3</v>
      </c>
      <c r="D1441" s="45" t="s">
        <v>293</v>
      </c>
    </row>
    <row r="1442" spans="1:4" hidden="1" x14ac:dyDescent="0.25">
      <c r="A1442" s="45" t="s">
        <v>222</v>
      </c>
      <c r="B1442" s="45" t="s">
        <v>275</v>
      </c>
      <c r="C1442" s="46">
        <v>1.2600000000000001E-3</v>
      </c>
      <c r="D1442" s="45" t="s">
        <v>276</v>
      </c>
    </row>
    <row r="1443" spans="1:4" x14ac:dyDescent="0.25">
      <c r="A1443" s="45" t="s">
        <v>222</v>
      </c>
      <c r="B1443" s="45" t="s">
        <v>228</v>
      </c>
      <c r="C1443" s="46">
        <v>1.0499999999999999E-3</v>
      </c>
      <c r="D1443" s="45" t="s">
        <v>276</v>
      </c>
    </row>
    <row r="1444" spans="1:4" hidden="1" x14ac:dyDescent="0.25">
      <c r="A1444" s="45" t="s">
        <v>5</v>
      </c>
      <c r="B1444" s="45" t="s">
        <v>227</v>
      </c>
      <c r="C1444" s="46">
        <v>1.0399999999999999E-3</v>
      </c>
      <c r="D1444" s="45" t="s">
        <v>293</v>
      </c>
    </row>
    <row r="1445" spans="1:4" hidden="1" x14ac:dyDescent="0.25">
      <c r="A1445" s="45" t="s">
        <v>97</v>
      </c>
      <c r="B1445" s="45" t="s">
        <v>341</v>
      </c>
      <c r="C1445" s="46">
        <v>1.0200000000000001E-3</v>
      </c>
      <c r="D1445" s="45" t="s">
        <v>277</v>
      </c>
    </row>
    <row r="1446" spans="1:4" hidden="1" x14ac:dyDescent="0.25">
      <c r="A1446" s="45" t="s">
        <v>88</v>
      </c>
      <c r="B1446" s="45" t="s">
        <v>332</v>
      </c>
      <c r="C1446" s="46">
        <v>9.5999999999999992E-4</v>
      </c>
      <c r="D1446" s="45" t="s">
        <v>293</v>
      </c>
    </row>
    <row r="1447" spans="1:4" hidden="1" x14ac:dyDescent="0.25">
      <c r="A1447" s="45" t="s">
        <v>88</v>
      </c>
      <c r="B1447" s="45" t="s">
        <v>227</v>
      </c>
      <c r="C1447" s="46">
        <v>5.0000000000000001E-4</v>
      </c>
      <c r="D1447" s="45" t="s">
        <v>293</v>
      </c>
    </row>
    <row r="1448" spans="1:4" hidden="1" x14ac:dyDescent="0.25">
      <c r="A1448" s="45" t="s">
        <v>130</v>
      </c>
      <c r="B1448" s="45" t="s">
        <v>227</v>
      </c>
      <c r="C1448" s="46">
        <v>2.0000000000000001E-4</v>
      </c>
      <c r="D1448" s="45" t="s">
        <v>293</v>
      </c>
    </row>
    <row r="1449" spans="1:4" hidden="1" x14ac:dyDescent="0.25">
      <c r="A1449" s="45"/>
      <c r="B1449" s="52"/>
      <c r="C1449" s="46"/>
      <c r="D1449" s="45"/>
    </row>
    <row r="1450" spans="1:4" hidden="1" x14ac:dyDescent="0.25">
      <c r="A1450" s="45"/>
      <c r="B1450" s="45"/>
      <c r="C1450" s="46"/>
      <c r="D1450" s="45"/>
    </row>
    <row r="1451" spans="1:4" hidden="1" x14ac:dyDescent="0.25">
      <c r="A1451" s="45"/>
      <c r="B1451" s="45"/>
      <c r="C1451" s="46"/>
      <c r="D1451" s="45"/>
    </row>
    <row r="1452" spans="1:4" hidden="1" x14ac:dyDescent="0.25">
      <c r="A1452" s="45"/>
      <c r="B1452" s="45"/>
      <c r="C1452" s="46"/>
      <c r="D1452" s="45"/>
    </row>
  </sheetData>
  <sheetProtection sheet="1" objects="1" scenarios="1"/>
  <autoFilter ref="A1:D1452" xr:uid="{1A415471-EDEA-4816-A3EF-B547B16E1059}">
    <filterColumn colId="1">
      <filters>
        <filter val="Apples"/>
        <filter val="Grapes (wine)"/>
        <filter val="Wheat"/>
      </filters>
    </filterColumn>
    <sortState xmlns:xlrd2="http://schemas.microsoft.com/office/spreadsheetml/2017/richdata2" ref="A4:D1443">
      <sortCondition descending="1" ref="C1:C1452"/>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2"/>
  <dimension ref="A1:C260"/>
  <sheetViews>
    <sheetView workbookViewId="0">
      <selection activeCell="I8" sqref="I8"/>
    </sheetView>
  </sheetViews>
  <sheetFormatPr defaultRowHeight="15" x14ac:dyDescent="0.25"/>
  <cols>
    <col min="1" max="1" width="21.5703125" style="47" bestFit="1" customWidth="1"/>
    <col min="2" max="2" width="9.140625" style="47"/>
    <col min="3" max="3" width="27.42578125" style="47" bestFit="1" customWidth="1"/>
    <col min="4" max="16384" width="9.140625" style="47"/>
  </cols>
  <sheetData>
    <row r="1" spans="1:3" x14ac:dyDescent="0.25">
      <c r="A1" s="73" t="s">
        <v>1530</v>
      </c>
      <c r="C1" s="74" t="s">
        <v>1531</v>
      </c>
    </row>
    <row r="2" spans="1:3" x14ac:dyDescent="0.25">
      <c r="A2" s="48" t="s">
        <v>235</v>
      </c>
      <c r="C2" s="50" t="s">
        <v>1</v>
      </c>
    </row>
    <row r="3" spans="1:3" x14ac:dyDescent="0.25">
      <c r="A3" s="48" t="s">
        <v>249</v>
      </c>
      <c r="C3" s="50" t="s">
        <v>3</v>
      </c>
    </row>
    <row r="4" spans="1:3" x14ac:dyDescent="0.25">
      <c r="A4" s="48" t="s">
        <v>306</v>
      </c>
      <c r="C4" s="50" t="s">
        <v>4</v>
      </c>
    </row>
    <row r="5" spans="1:3" x14ac:dyDescent="0.25">
      <c r="A5" s="48" t="s">
        <v>232</v>
      </c>
      <c r="C5" s="50" t="s">
        <v>313</v>
      </c>
    </row>
    <row r="6" spans="1:3" x14ac:dyDescent="0.25">
      <c r="A6" s="48" t="s">
        <v>233</v>
      </c>
      <c r="C6" s="50" t="s">
        <v>5</v>
      </c>
    </row>
    <row r="7" spans="1:3" x14ac:dyDescent="0.25">
      <c r="A7" s="48" t="s">
        <v>319</v>
      </c>
      <c r="C7" s="50" t="s">
        <v>6</v>
      </c>
    </row>
    <row r="8" spans="1:3" x14ac:dyDescent="0.25">
      <c r="A8" s="48" t="s">
        <v>246</v>
      </c>
      <c r="C8" s="50" t="s">
        <v>7</v>
      </c>
    </row>
    <row r="9" spans="1:3" x14ac:dyDescent="0.25">
      <c r="A9" s="48" t="s">
        <v>245</v>
      </c>
      <c r="C9" s="50" t="s">
        <v>8</v>
      </c>
    </row>
    <row r="10" spans="1:3" x14ac:dyDescent="0.25">
      <c r="A10" s="48" t="s">
        <v>241</v>
      </c>
      <c r="C10" s="50" t="s">
        <v>10</v>
      </c>
    </row>
    <row r="11" spans="1:3" x14ac:dyDescent="0.25">
      <c r="A11" s="48" t="s">
        <v>239</v>
      </c>
      <c r="C11" s="50" t="s">
        <v>1382</v>
      </c>
    </row>
    <row r="12" spans="1:3" x14ac:dyDescent="0.25">
      <c r="A12" s="48" t="s">
        <v>227</v>
      </c>
      <c r="C12" s="50" t="s">
        <v>13</v>
      </c>
    </row>
    <row r="13" spans="1:3" x14ac:dyDescent="0.25">
      <c r="A13" s="49" t="s">
        <v>237</v>
      </c>
      <c r="C13" s="50" t="s">
        <v>14</v>
      </c>
    </row>
    <row r="14" spans="1:3" x14ac:dyDescent="0.25">
      <c r="A14" s="49" t="s">
        <v>238</v>
      </c>
      <c r="C14" s="50" t="s">
        <v>338</v>
      </c>
    </row>
    <row r="15" spans="1:3" x14ac:dyDescent="0.25">
      <c r="A15" s="48" t="s">
        <v>248</v>
      </c>
      <c r="C15" s="50" t="s">
        <v>15</v>
      </c>
    </row>
    <row r="16" spans="1:3" x14ac:dyDescent="0.25">
      <c r="A16" s="48" t="s">
        <v>337</v>
      </c>
      <c r="C16" s="50" t="s">
        <v>213</v>
      </c>
    </row>
    <row r="17" spans="1:3" x14ac:dyDescent="0.25">
      <c r="A17" s="48" t="s">
        <v>236</v>
      </c>
      <c r="C17" s="50" t="s">
        <v>17</v>
      </c>
    </row>
    <row r="18" spans="1:3" s="50" customFormat="1" x14ac:dyDescent="0.25">
      <c r="A18" s="50" t="s">
        <v>1398</v>
      </c>
      <c r="C18" s="50" t="s">
        <v>307</v>
      </c>
    </row>
    <row r="19" spans="1:3" x14ac:dyDescent="0.25">
      <c r="A19" s="48" t="s">
        <v>230</v>
      </c>
      <c r="C19" s="50" t="s">
        <v>278</v>
      </c>
    </row>
    <row r="20" spans="1:3" x14ac:dyDescent="0.25">
      <c r="A20" s="48" t="s">
        <v>231</v>
      </c>
      <c r="C20" s="50" t="s">
        <v>18</v>
      </c>
    </row>
    <row r="21" spans="1:3" x14ac:dyDescent="0.25">
      <c r="A21" s="48" t="s">
        <v>226</v>
      </c>
      <c r="C21" s="50" t="s">
        <v>19</v>
      </c>
    </row>
    <row r="22" spans="1:3" x14ac:dyDescent="0.25">
      <c r="A22" s="48" t="s">
        <v>240</v>
      </c>
      <c r="C22" s="50" t="s">
        <v>20</v>
      </c>
    </row>
    <row r="23" spans="1:3" x14ac:dyDescent="0.25">
      <c r="A23" s="48" t="s">
        <v>341</v>
      </c>
      <c r="C23" s="50" t="s">
        <v>1383</v>
      </c>
    </row>
    <row r="24" spans="1:3" x14ac:dyDescent="0.25">
      <c r="A24" s="48" t="s">
        <v>1399</v>
      </c>
      <c r="C24" s="50" t="s">
        <v>1384</v>
      </c>
    </row>
    <row r="25" spans="1:3" x14ac:dyDescent="0.25">
      <c r="A25" s="48" t="s">
        <v>1397</v>
      </c>
      <c r="C25" s="50" t="s">
        <v>23</v>
      </c>
    </row>
    <row r="26" spans="1:3" x14ac:dyDescent="0.25">
      <c r="A26" s="48" t="s">
        <v>228</v>
      </c>
      <c r="C26" s="50" t="s">
        <v>25</v>
      </c>
    </row>
    <row r="27" spans="1:3" x14ac:dyDescent="0.25">
      <c r="C27" s="50" t="s">
        <v>26</v>
      </c>
    </row>
    <row r="28" spans="1:3" x14ac:dyDescent="0.25">
      <c r="C28" s="50" t="s">
        <v>308</v>
      </c>
    </row>
    <row r="29" spans="1:3" x14ac:dyDescent="0.25">
      <c r="C29" s="50" t="s">
        <v>27</v>
      </c>
    </row>
    <row r="30" spans="1:3" x14ac:dyDescent="0.25">
      <c r="C30" s="50" t="s">
        <v>28</v>
      </c>
    </row>
    <row r="31" spans="1:3" x14ac:dyDescent="0.25">
      <c r="C31" s="50" t="s">
        <v>29</v>
      </c>
    </row>
    <row r="32" spans="1:3" x14ac:dyDescent="0.25">
      <c r="C32" s="50" t="s">
        <v>292</v>
      </c>
    </row>
    <row r="33" spans="3:3" x14ac:dyDescent="0.25">
      <c r="C33" s="50" t="s">
        <v>279</v>
      </c>
    </row>
    <row r="34" spans="3:3" x14ac:dyDescent="0.25">
      <c r="C34" s="50" t="s">
        <v>31</v>
      </c>
    </row>
    <row r="35" spans="3:3" x14ac:dyDescent="0.25">
      <c r="C35" s="50" t="s">
        <v>32</v>
      </c>
    </row>
    <row r="36" spans="3:3" x14ac:dyDescent="0.25">
      <c r="C36" s="50" t="s">
        <v>33</v>
      </c>
    </row>
    <row r="37" spans="3:3" x14ac:dyDescent="0.25">
      <c r="C37" s="50" t="s">
        <v>34</v>
      </c>
    </row>
    <row r="38" spans="3:3" x14ac:dyDescent="0.25">
      <c r="C38" s="50" t="s">
        <v>1386</v>
      </c>
    </row>
    <row r="39" spans="3:3" x14ac:dyDescent="0.25">
      <c r="C39" s="50" t="s">
        <v>35</v>
      </c>
    </row>
    <row r="40" spans="3:3" x14ac:dyDescent="0.25">
      <c r="C40" s="50" t="s">
        <v>36</v>
      </c>
    </row>
    <row r="41" spans="3:3" x14ac:dyDescent="0.25">
      <c r="C41" s="50" t="s">
        <v>37</v>
      </c>
    </row>
    <row r="42" spans="3:3" x14ac:dyDescent="0.25">
      <c r="C42" s="50" t="s">
        <v>38</v>
      </c>
    </row>
    <row r="43" spans="3:3" x14ac:dyDescent="0.25">
      <c r="C43" s="50" t="s">
        <v>39</v>
      </c>
    </row>
    <row r="44" spans="3:3" x14ac:dyDescent="0.25">
      <c r="C44" s="50" t="s">
        <v>40</v>
      </c>
    </row>
    <row r="45" spans="3:3" x14ac:dyDescent="0.25">
      <c r="C45" s="50" t="s">
        <v>41</v>
      </c>
    </row>
    <row r="46" spans="3:3" x14ac:dyDescent="0.25">
      <c r="C46" s="50" t="s">
        <v>42</v>
      </c>
    </row>
    <row r="47" spans="3:3" x14ac:dyDescent="0.25">
      <c r="C47" s="50" t="s">
        <v>43</v>
      </c>
    </row>
    <row r="48" spans="3:3" x14ac:dyDescent="0.25">
      <c r="C48" s="50" t="s">
        <v>287</v>
      </c>
    </row>
    <row r="49" spans="3:3" x14ac:dyDescent="0.25">
      <c r="C49" s="50" t="s">
        <v>301</v>
      </c>
    </row>
    <row r="50" spans="3:3" x14ac:dyDescent="0.25">
      <c r="C50" s="50" t="s">
        <v>44</v>
      </c>
    </row>
    <row r="51" spans="3:3" x14ac:dyDescent="0.25">
      <c r="C51" s="50" t="s">
        <v>288</v>
      </c>
    </row>
    <row r="52" spans="3:3" x14ac:dyDescent="0.25">
      <c r="C52" s="50" t="s">
        <v>309</v>
      </c>
    </row>
    <row r="53" spans="3:3" x14ac:dyDescent="0.25">
      <c r="C53" s="50" t="s">
        <v>45</v>
      </c>
    </row>
    <row r="54" spans="3:3" x14ac:dyDescent="0.25">
      <c r="C54" s="50" t="s">
        <v>46</v>
      </c>
    </row>
    <row r="55" spans="3:3" x14ac:dyDescent="0.25">
      <c r="C55" s="50" t="s">
        <v>47</v>
      </c>
    </row>
    <row r="56" spans="3:3" x14ac:dyDescent="0.25">
      <c r="C56" s="50" t="s">
        <v>312</v>
      </c>
    </row>
    <row r="57" spans="3:3" x14ac:dyDescent="0.25">
      <c r="C57" s="50" t="s">
        <v>48</v>
      </c>
    </row>
    <row r="58" spans="3:3" x14ac:dyDescent="0.25">
      <c r="C58" s="50" t="s">
        <v>49</v>
      </c>
    </row>
    <row r="59" spans="3:3" x14ac:dyDescent="0.25">
      <c r="C59" s="50" t="s">
        <v>50</v>
      </c>
    </row>
    <row r="60" spans="3:3" x14ac:dyDescent="0.25">
      <c r="C60" s="50" t="s">
        <v>51</v>
      </c>
    </row>
    <row r="61" spans="3:3" x14ac:dyDescent="0.25">
      <c r="C61" s="50" t="s">
        <v>52</v>
      </c>
    </row>
    <row r="62" spans="3:3" x14ac:dyDescent="0.25">
      <c r="C62" s="50" t="s">
        <v>53</v>
      </c>
    </row>
    <row r="63" spans="3:3" x14ac:dyDescent="0.25">
      <c r="C63" s="50" t="s">
        <v>54</v>
      </c>
    </row>
    <row r="64" spans="3:3" x14ac:dyDescent="0.25">
      <c r="C64" s="50" t="s">
        <v>55</v>
      </c>
    </row>
    <row r="65" spans="3:3" x14ac:dyDescent="0.25">
      <c r="C65" s="50" t="s">
        <v>296</v>
      </c>
    </row>
    <row r="66" spans="3:3" x14ac:dyDescent="0.25">
      <c r="C66" s="50" t="s">
        <v>334</v>
      </c>
    </row>
    <row r="67" spans="3:3" x14ac:dyDescent="0.25">
      <c r="C67" s="50" t="s">
        <v>56</v>
      </c>
    </row>
    <row r="68" spans="3:3" x14ac:dyDescent="0.25">
      <c r="C68" s="50" t="s">
        <v>220</v>
      </c>
    </row>
    <row r="69" spans="3:3" x14ac:dyDescent="0.25">
      <c r="C69" s="50" t="s">
        <v>318</v>
      </c>
    </row>
    <row r="70" spans="3:3" x14ac:dyDescent="0.25">
      <c r="C70" s="50" t="s">
        <v>58</v>
      </c>
    </row>
    <row r="71" spans="3:3" x14ac:dyDescent="0.25">
      <c r="C71" s="50" t="s">
        <v>59</v>
      </c>
    </row>
    <row r="72" spans="3:3" x14ac:dyDescent="0.25">
      <c r="C72" s="50" t="s">
        <v>328</v>
      </c>
    </row>
    <row r="73" spans="3:3" x14ac:dyDescent="0.25">
      <c r="C73" s="50" t="s">
        <v>329</v>
      </c>
    </row>
    <row r="74" spans="3:3" x14ac:dyDescent="0.25">
      <c r="C74" s="50" t="s">
        <v>61</v>
      </c>
    </row>
    <row r="75" spans="3:3" x14ac:dyDescent="0.25">
      <c r="C75" s="50" t="s">
        <v>62</v>
      </c>
    </row>
    <row r="76" spans="3:3" x14ac:dyDescent="0.25">
      <c r="C76" s="50" t="s">
        <v>63</v>
      </c>
    </row>
    <row r="77" spans="3:3" x14ac:dyDescent="0.25">
      <c r="C77" s="50" t="s">
        <v>64</v>
      </c>
    </row>
    <row r="78" spans="3:3" x14ac:dyDescent="0.25">
      <c r="C78" s="50" t="s">
        <v>65</v>
      </c>
    </row>
    <row r="79" spans="3:3" x14ac:dyDescent="0.25">
      <c r="C79" s="50" t="s">
        <v>1387</v>
      </c>
    </row>
    <row r="80" spans="3:3" x14ac:dyDescent="0.25">
      <c r="C80" s="50" t="s">
        <v>67</v>
      </c>
    </row>
    <row r="81" spans="3:3" x14ac:dyDescent="0.25">
      <c r="C81" s="50" t="s">
        <v>68</v>
      </c>
    </row>
    <row r="82" spans="3:3" x14ac:dyDescent="0.25">
      <c r="C82" s="50" t="s">
        <v>297</v>
      </c>
    </row>
    <row r="83" spans="3:3" x14ac:dyDescent="0.25">
      <c r="C83" s="50" t="s">
        <v>295</v>
      </c>
    </row>
    <row r="84" spans="3:3" x14ac:dyDescent="0.25">
      <c r="C84" s="50" t="s">
        <v>70</v>
      </c>
    </row>
    <row r="85" spans="3:3" x14ac:dyDescent="0.25">
      <c r="C85" s="50" t="s">
        <v>71</v>
      </c>
    </row>
    <row r="86" spans="3:3" x14ac:dyDescent="0.25">
      <c r="C86" s="50" t="s">
        <v>72</v>
      </c>
    </row>
    <row r="87" spans="3:3" x14ac:dyDescent="0.25">
      <c r="C87" s="50" t="s">
        <v>73</v>
      </c>
    </row>
    <row r="88" spans="3:3" x14ac:dyDescent="0.25">
      <c r="C88" s="50" t="s">
        <v>74</v>
      </c>
    </row>
    <row r="89" spans="3:3" x14ac:dyDescent="0.25">
      <c r="C89" s="50" t="s">
        <v>75</v>
      </c>
    </row>
    <row r="90" spans="3:3" x14ac:dyDescent="0.25">
      <c r="C90" s="50" t="s">
        <v>76</v>
      </c>
    </row>
    <row r="91" spans="3:3" x14ac:dyDescent="0.25">
      <c r="C91" s="50" t="s">
        <v>280</v>
      </c>
    </row>
    <row r="92" spans="3:3" x14ac:dyDescent="0.25">
      <c r="C92" s="50" t="s">
        <v>77</v>
      </c>
    </row>
    <row r="93" spans="3:3" x14ac:dyDescent="0.25">
      <c r="C93" s="50" t="s">
        <v>325</v>
      </c>
    </row>
    <row r="94" spans="3:3" x14ac:dyDescent="0.25">
      <c r="C94" s="50" t="s">
        <v>78</v>
      </c>
    </row>
    <row r="95" spans="3:3" x14ac:dyDescent="0.25">
      <c r="C95" s="50" t="s">
        <v>80</v>
      </c>
    </row>
    <row r="96" spans="3:3" x14ac:dyDescent="0.25">
      <c r="C96" s="50" t="s">
        <v>81</v>
      </c>
    </row>
    <row r="97" spans="3:3" x14ac:dyDescent="0.25">
      <c r="C97" s="50" t="s">
        <v>217</v>
      </c>
    </row>
    <row r="98" spans="3:3" x14ac:dyDescent="0.25">
      <c r="C98" s="50" t="s">
        <v>281</v>
      </c>
    </row>
    <row r="99" spans="3:3" x14ac:dyDescent="0.25">
      <c r="C99" s="50" t="s">
        <v>84</v>
      </c>
    </row>
    <row r="100" spans="3:3" x14ac:dyDescent="0.25">
      <c r="C100" s="50" t="s">
        <v>85</v>
      </c>
    </row>
    <row r="101" spans="3:3" x14ac:dyDescent="0.25">
      <c r="C101" s="50" t="s">
        <v>86</v>
      </c>
    </row>
    <row r="102" spans="3:3" x14ac:dyDescent="0.25">
      <c r="C102" s="50" t="s">
        <v>289</v>
      </c>
    </row>
    <row r="103" spans="3:3" x14ac:dyDescent="0.25">
      <c r="C103" s="50" t="s">
        <v>216</v>
      </c>
    </row>
    <row r="104" spans="3:3" x14ac:dyDescent="0.25">
      <c r="C104" s="50" t="s">
        <v>335</v>
      </c>
    </row>
    <row r="105" spans="3:3" x14ac:dyDescent="0.25">
      <c r="C105" s="50" t="s">
        <v>88</v>
      </c>
    </row>
    <row r="106" spans="3:3" x14ac:dyDescent="0.25">
      <c r="C106" s="50" t="s">
        <v>294</v>
      </c>
    </row>
    <row r="107" spans="3:3" x14ac:dyDescent="0.25">
      <c r="C107" s="50" t="s">
        <v>89</v>
      </c>
    </row>
    <row r="108" spans="3:3" x14ac:dyDescent="0.25">
      <c r="C108" s="50" t="s">
        <v>90</v>
      </c>
    </row>
    <row r="109" spans="3:3" x14ac:dyDescent="0.25">
      <c r="C109" s="50" t="s">
        <v>1388</v>
      </c>
    </row>
    <row r="110" spans="3:3" x14ac:dyDescent="0.25">
      <c r="C110" s="50" t="s">
        <v>326</v>
      </c>
    </row>
    <row r="111" spans="3:3" x14ac:dyDescent="0.25">
      <c r="C111" s="50" t="s">
        <v>298</v>
      </c>
    </row>
    <row r="112" spans="3:3" x14ac:dyDescent="0.25">
      <c r="C112" s="50" t="s">
        <v>344</v>
      </c>
    </row>
    <row r="113" spans="3:3" x14ac:dyDescent="0.25">
      <c r="C113" s="50" t="s">
        <v>91</v>
      </c>
    </row>
    <row r="114" spans="3:3" x14ac:dyDescent="0.25">
      <c r="C114" s="50" t="s">
        <v>314</v>
      </c>
    </row>
    <row r="115" spans="3:3" x14ac:dyDescent="0.25">
      <c r="C115" s="50" t="s">
        <v>92</v>
      </c>
    </row>
    <row r="116" spans="3:3" x14ac:dyDescent="0.25">
      <c r="C116" s="50" t="s">
        <v>303</v>
      </c>
    </row>
    <row r="117" spans="3:3" x14ac:dyDescent="0.25">
      <c r="C117" s="50" t="s">
        <v>94</v>
      </c>
    </row>
    <row r="118" spans="3:3" x14ac:dyDescent="0.25">
      <c r="C118" s="50" t="s">
        <v>95</v>
      </c>
    </row>
    <row r="119" spans="3:3" x14ac:dyDescent="0.25">
      <c r="C119" s="50" t="s">
        <v>282</v>
      </c>
    </row>
    <row r="120" spans="3:3" x14ac:dyDescent="0.25">
      <c r="C120" s="50" t="s">
        <v>97</v>
      </c>
    </row>
    <row r="121" spans="3:3" x14ac:dyDescent="0.25">
      <c r="C121" s="50" t="s">
        <v>98</v>
      </c>
    </row>
    <row r="122" spans="3:3" x14ac:dyDescent="0.25">
      <c r="C122" s="50" t="s">
        <v>99</v>
      </c>
    </row>
    <row r="123" spans="3:3" x14ac:dyDescent="0.25">
      <c r="C123" s="50" t="s">
        <v>100</v>
      </c>
    </row>
    <row r="124" spans="3:3" x14ac:dyDescent="0.25">
      <c r="C124" s="50" t="s">
        <v>102</v>
      </c>
    </row>
    <row r="125" spans="3:3" x14ac:dyDescent="0.25">
      <c r="C125" s="50" t="s">
        <v>219</v>
      </c>
    </row>
    <row r="126" spans="3:3" x14ac:dyDescent="0.25">
      <c r="C126" s="50" t="s">
        <v>1389</v>
      </c>
    </row>
    <row r="127" spans="3:3" x14ac:dyDescent="0.25">
      <c r="C127" s="50" t="s">
        <v>105</v>
      </c>
    </row>
    <row r="128" spans="3:3" x14ac:dyDescent="0.25">
      <c r="C128" s="50" t="s">
        <v>106</v>
      </c>
    </row>
    <row r="129" spans="3:3" x14ac:dyDescent="0.25">
      <c r="C129" s="50" t="s">
        <v>310</v>
      </c>
    </row>
    <row r="130" spans="3:3" x14ac:dyDescent="0.25">
      <c r="C130" s="50" t="s">
        <v>107</v>
      </c>
    </row>
    <row r="131" spans="3:3" x14ac:dyDescent="0.25">
      <c r="C131" s="50" t="s">
        <v>108</v>
      </c>
    </row>
    <row r="132" spans="3:3" x14ac:dyDescent="0.25">
      <c r="C132" s="50" t="s">
        <v>109</v>
      </c>
    </row>
    <row r="133" spans="3:3" x14ac:dyDescent="0.25">
      <c r="C133" s="50" t="s">
        <v>110</v>
      </c>
    </row>
    <row r="134" spans="3:3" x14ac:dyDescent="0.25">
      <c r="C134" s="50" t="s">
        <v>111</v>
      </c>
    </row>
    <row r="135" spans="3:3" x14ac:dyDescent="0.25">
      <c r="C135" s="50" t="s">
        <v>112</v>
      </c>
    </row>
    <row r="136" spans="3:3" x14ac:dyDescent="0.25">
      <c r="C136" s="50" t="s">
        <v>113</v>
      </c>
    </row>
    <row r="137" spans="3:3" x14ac:dyDescent="0.25">
      <c r="C137" s="50" t="s">
        <v>114</v>
      </c>
    </row>
    <row r="138" spans="3:3" x14ac:dyDescent="0.25">
      <c r="C138" s="50" t="s">
        <v>115</v>
      </c>
    </row>
    <row r="139" spans="3:3" x14ac:dyDescent="0.25">
      <c r="C139" s="50" t="s">
        <v>116</v>
      </c>
    </row>
    <row r="140" spans="3:3" x14ac:dyDescent="0.25">
      <c r="C140" s="50" t="s">
        <v>117</v>
      </c>
    </row>
    <row r="141" spans="3:3" x14ac:dyDescent="0.25">
      <c r="C141" s="50" t="s">
        <v>339</v>
      </c>
    </row>
    <row r="142" spans="3:3" x14ac:dyDescent="0.25">
      <c r="C142" s="50" t="s">
        <v>218</v>
      </c>
    </row>
    <row r="143" spans="3:3" x14ac:dyDescent="0.25">
      <c r="C143" s="50" t="s">
        <v>119</v>
      </c>
    </row>
    <row r="144" spans="3:3" x14ac:dyDescent="0.25">
      <c r="C144" s="50" t="s">
        <v>120</v>
      </c>
    </row>
    <row r="145" spans="3:3" x14ac:dyDescent="0.25">
      <c r="C145" s="50" t="s">
        <v>121</v>
      </c>
    </row>
    <row r="146" spans="3:3" x14ac:dyDescent="0.25">
      <c r="C146" s="50" t="s">
        <v>122</v>
      </c>
    </row>
    <row r="147" spans="3:3" x14ac:dyDescent="0.25">
      <c r="C147" s="50" t="s">
        <v>123</v>
      </c>
    </row>
    <row r="148" spans="3:3" x14ac:dyDescent="0.25">
      <c r="C148" s="50" t="s">
        <v>327</v>
      </c>
    </row>
    <row r="149" spans="3:3" x14ac:dyDescent="0.25">
      <c r="C149" s="50" t="s">
        <v>124</v>
      </c>
    </row>
    <row r="150" spans="3:3" x14ac:dyDescent="0.25">
      <c r="C150" s="50" t="s">
        <v>125</v>
      </c>
    </row>
    <row r="151" spans="3:3" x14ac:dyDescent="0.25">
      <c r="C151" s="50" t="s">
        <v>1391</v>
      </c>
    </row>
    <row r="152" spans="3:3" x14ac:dyDescent="0.25">
      <c r="C152" s="50" t="s">
        <v>127</v>
      </c>
    </row>
    <row r="153" spans="3:3" x14ac:dyDescent="0.25">
      <c r="C153" s="50" t="s">
        <v>342</v>
      </c>
    </row>
    <row r="154" spans="3:3" x14ac:dyDescent="0.25">
      <c r="C154" s="50" t="s">
        <v>128</v>
      </c>
    </row>
    <row r="155" spans="3:3" x14ac:dyDescent="0.25">
      <c r="C155" s="50" t="s">
        <v>129</v>
      </c>
    </row>
    <row r="156" spans="3:3" x14ac:dyDescent="0.25">
      <c r="C156" s="50" t="s">
        <v>130</v>
      </c>
    </row>
    <row r="157" spans="3:3" x14ac:dyDescent="0.25">
      <c r="C157" s="50" t="s">
        <v>131</v>
      </c>
    </row>
    <row r="158" spans="3:3" x14ac:dyDescent="0.25">
      <c r="C158" s="50" t="s">
        <v>132</v>
      </c>
    </row>
    <row r="159" spans="3:3" x14ac:dyDescent="0.25">
      <c r="C159" s="50" t="s">
        <v>133</v>
      </c>
    </row>
    <row r="160" spans="3:3" x14ac:dyDescent="0.25">
      <c r="C160" s="50" t="s">
        <v>134</v>
      </c>
    </row>
    <row r="161" spans="3:3" x14ac:dyDescent="0.25">
      <c r="C161" s="50" t="s">
        <v>135</v>
      </c>
    </row>
    <row r="162" spans="3:3" x14ac:dyDescent="0.25">
      <c r="C162" s="50" t="s">
        <v>136</v>
      </c>
    </row>
    <row r="163" spans="3:3" x14ac:dyDescent="0.25">
      <c r="C163" s="50" t="s">
        <v>283</v>
      </c>
    </row>
    <row r="164" spans="3:3" x14ac:dyDescent="0.25">
      <c r="C164" s="50" t="s">
        <v>137</v>
      </c>
    </row>
    <row r="165" spans="3:3" x14ac:dyDescent="0.25">
      <c r="C165" s="50" t="s">
        <v>138</v>
      </c>
    </row>
    <row r="166" spans="3:3" x14ac:dyDescent="0.25">
      <c r="C166" s="50" t="s">
        <v>139</v>
      </c>
    </row>
    <row r="167" spans="3:3" x14ac:dyDescent="0.25">
      <c r="C167" s="50" t="s">
        <v>140</v>
      </c>
    </row>
    <row r="168" spans="3:3" x14ac:dyDescent="0.25">
      <c r="C168" s="50" t="s">
        <v>223</v>
      </c>
    </row>
    <row r="169" spans="3:3" x14ac:dyDescent="0.25">
      <c r="C169" s="50" t="s">
        <v>142</v>
      </c>
    </row>
    <row r="170" spans="3:3" x14ac:dyDescent="0.25">
      <c r="C170" s="50" t="s">
        <v>284</v>
      </c>
    </row>
    <row r="171" spans="3:3" x14ac:dyDescent="0.25">
      <c r="C171" s="50" t="s">
        <v>143</v>
      </c>
    </row>
    <row r="172" spans="3:3" x14ac:dyDescent="0.25">
      <c r="C172" s="50" t="s">
        <v>144</v>
      </c>
    </row>
    <row r="173" spans="3:3" x14ac:dyDescent="0.25">
      <c r="C173" s="50" t="s">
        <v>299</v>
      </c>
    </row>
    <row r="174" spans="3:3" x14ac:dyDescent="0.25">
      <c r="C174" s="50" t="s">
        <v>145</v>
      </c>
    </row>
    <row r="175" spans="3:3" x14ac:dyDescent="0.25">
      <c r="C175" s="50" t="s">
        <v>146</v>
      </c>
    </row>
    <row r="176" spans="3:3" x14ac:dyDescent="0.25">
      <c r="C176" s="50" t="s">
        <v>147</v>
      </c>
    </row>
    <row r="177" spans="3:3" x14ac:dyDescent="0.25">
      <c r="C177" s="50" t="s">
        <v>148</v>
      </c>
    </row>
    <row r="178" spans="3:3" x14ac:dyDescent="0.25">
      <c r="C178" s="50" t="s">
        <v>302</v>
      </c>
    </row>
    <row r="179" spans="3:3" x14ac:dyDescent="0.25">
      <c r="C179" s="50" t="s">
        <v>149</v>
      </c>
    </row>
    <row r="180" spans="3:3" x14ac:dyDescent="0.25">
      <c r="C180" s="50" t="s">
        <v>215</v>
      </c>
    </row>
    <row r="181" spans="3:3" x14ac:dyDescent="0.25">
      <c r="C181" s="50" t="s">
        <v>214</v>
      </c>
    </row>
    <row r="182" spans="3:3" x14ac:dyDescent="0.25">
      <c r="C182" s="50" t="s">
        <v>152</v>
      </c>
    </row>
    <row r="183" spans="3:3" x14ac:dyDescent="0.25">
      <c r="C183" s="50" t="s">
        <v>153</v>
      </c>
    </row>
    <row r="184" spans="3:3" x14ac:dyDescent="0.25">
      <c r="C184" s="50" t="s">
        <v>154</v>
      </c>
    </row>
    <row r="185" spans="3:3" x14ac:dyDescent="0.25">
      <c r="C185" s="50" t="s">
        <v>155</v>
      </c>
    </row>
    <row r="186" spans="3:3" x14ac:dyDescent="0.25">
      <c r="C186" s="50" t="s">
        <v>320</v>
      </c>
    </row>
    <row r="187" spans="3:3" x14ac:dyDescent="0.25">
      <c r="C187" s="50" t="s">
        <v>304</v>
      </c>
    </row>
    <row r="188" spans="3:3" x14ac:dyDescent="0.25">
      <c r="C188" s="50" t="s">
        <v>305</v>
      </c>
    </row>
    <row r="189" spans="3:3" x14ac:dyDescent="0.25">
      <c r="C189" s="50" t="s">
        <v>156</v>
      </c>
    </row>
    <row r="190" spans="3:3" x14ac:dyDescent="0.25">
      <c r="C190" s="50" t="s">
        <v>157</v>
      </c>
    </row>
    <row r="191" spans="3:3" x14ac:dyDescent="0.25">
      <c r="C191" s="50" t="s">
        <v>158</v>
      </c>
    </row>
    <row r="192" spans="3:3" x14ac:dyDescent="0.25">
      <c r="C192" s="50" t="s">
        <v>159</v>
      </c>
    </row>
    <row r="193" spans="3:3" x14ac:dyDescent="0.25">
      <c r="C193" s="50" t="s">
        <v>160</v>
      </c>
    </row>
    <row r="194" spans="3:3" x14ac:dyDescent="0.25">
      <c r="C194" s="50" t="s">
        <v>1390</v>
      </c>
    </row>
    <row r="195" spans="3:3" x14ac:dyDescent="0.25">
      <c r="C195" s="50" t="s">
        <v>162</v>
      </c>
    </row>
    <row r="196" spans="3:3" x14ac:dyDescent="0.25">
      <c r="C196" s="50" t="s">
        <v>163</v>
      </c>
    </row>
    <row r="197" spans="3:3" x14ac:dyDescent="0.25">
      <c r="C197" s="50" t="s">
        <v>164</v>
      </c>
    </row>
    <row r="198" spans="3:3" x14ac:dyDescent="0.25">
      <c r="C198" s="50" t="s">
        <v>165</v>
      </c>
    </row>
    <row r="199" spans="3:3" x14ac:dyDescent="0.25">
      <c r="C199" s="50" t="s">
        <v>166</v>
      </c>
    </row>
    <row r="200" spans="3:3" x14ac:dyDescent="0.25">
      <c r="C200" s="50" t="s">
        <v>167</v>
      </c>
    </row>
    <row r="201" spans="3:3" x14ac:dyDescent="0.25">
      <c r="C201" s="50" t="s">
        <v>168</v>
      </c>
    </row>
    <row r="202" spans="3:3" x14ac:dyDescent="0.25">
      <c r="C202" s="50" t="s">
        <v>343</v>
      </c>
    </row>
    <row r="203" spans="3:3" x14ac:dyDescent="0.25">
      <c r="C203" s="50" t="s">
        <v>290</v>
      </c>
    </row>
    <row r="204" spans="3:3" x14ac:dyDescent="0.25">
      <c r="C204" s="50" t="s">
        <v>169</v>
      </c>
    </row>
    <row r="205" spans="3:3" x14ac:dyDescent="0.25">
      <c r="C205" s="50" t="s">
        <v>324</v>
      </c>
    </row>
    <row r="206" spans="3:3" x14ac:dyDescent="0.25">
      <c r="C206" s="50" t="s">
        <v>170</v>
      </c>
    </row>
    <row r="207" spans="3:3" x14ac:dyDescent="0.25">
      <c r="C207" s="50" t="s">
        <v>171</v>
      </c>
    </row>
    <row r="208" spans="3:3" x14ac:dyDescent="0.25">
      <c r="C208" s="50" t="s">
        <v>1392</v>
      </c>
    </row>
    <row r="209" spans="3:3" x14ac:dyDescent="0.25">
      <c r="C209" s="50" t="s">
        <v>336</v>
      </c>
    </row>
    <row r="210" spans="3:3" x14ac:dyDescent="0.25">
      <c r="C210" s="50" t="s">
        <v>172</v>
      </c>
    </row>
    <row r="211" spans="3:3" x14ac:dyDescent="0.25">
      <c r="C211" s="50" t="s">
        <v>1403</v>
      </c>
    </row>
    <row r="212" spans="3:3" x14ac:dyDescent="0.25">
      <c r="C212" s="50" t="s">
        <v>174</v>
      </c>
    </row>
    <row r="213" spans="3:3" x14ac:dyDescent="0.25">
      <c r="C213" s="50" t="s">
        <v>176</v>
      </c>
    </row>
    <row r="214" spans="3:3" x14ac:dyDescent="0.25">
      <c r="C214" s="50" t="s">
        <v>1395</v>
      </c>
    </row>
    <row r="215" spans="3:3" x14ac:dyDescent="0.25">
      <c r="C215" s="50" t="s">
        <v>1401</v>
      </c>
    </row>
    <row r="216" spans="3:3" x14ac:dyDescent="0.25">
      <c r="C216" s="50" t="s">
        <v>177</v>
      </c>
    </row>
    <row r="217" spans="3:3" x14ac:dyDescent="0.25">
      <c r="C217" s="50" t="s">
        <v>178</v>
      </c>
    </row>
    <row r="218" spans="3:3" x14ac:dyDescent="0.25">
      <c r="C218" s="50" t="s">
        <v>179</v>
      </c>
    </row>
    <row r="219" spans="3:3" x14ac:dyDescent="0.25">
      <c r="C219" s="50" t="s">
        <v>180</v>
      </c>
    </row>
    <row r="220" spans="3:3" x14ac:dyDescent="0.25">
      <c r="C220" s="50" t="s">
        <v>181</v>
      </c>
    </row>
    <row r="221" spans="3:3" x14ac:dyDescent="0.25">
      <c r="C221" s="50" t="s">
        <v>311</v>
      </c>
    </row>
    <row r="222" spans="3:3" x14ac:dyDescent="0.25">
      <c r="C222" s="50" t="s">
        <v>182</v>
      </c>
    </row>
    <row r="223" spans="3:3" x14ac:dyDescent="0.25">
      <c r="C223" s="50" t="s">
        <v>183</v>
      </c>
    </row>
    <row r="224" spans="3:3" x14ac:dyDescent="0.25">
      <c r="C224" s="50" t="s">
        <v>340</v>
      </c>
    </row>
    <row r="225" spans="3:3" x14ac:dyDescent="0.25">
      <c r="C225" s="50" t="s">
        <v>184</v>
      </c>
    </row>
    <row r="226" spans="3:3" x14ac:dyDescent="0.25">
      <c r="C226" s="50" t="s">
        <v>185</v>
      </c>
    </row>
    <row r="227" spans="3:3" x14ac:dyDescent="0.25">
      <c r="C227" s="50" t="s">
        <v>187</v>
      </c>
    </row>
    <row r="228" spans="3:3" x14ac:dyDescent="0.25">
      <c r="C228" s="50" t="s">
        <v>188</v>
      </c>
    </row>
    <row r="229" spans="3:3" x14ac:dyDescent="0.25">
      <c r="C229" s="50" t="s">
        <v>331</v>
      </c>
    </row>
    <row r="230" spans="3:3" x14ac:dyDescent="0.25">
      <c r="C230" s="50" t="s">
        <v>317</v>
      </c>
    </row>
    <row r="231" spans="3:3" x14ac:dyDescent="0.25">
      <c r="C231" s="50" t="s">
        <v>189</v>
      </c>
    </row>
    <row r="232" spans="3:3" x14ac:dyDescent="0.25">
      <c r="C232" s="50" t="s">
        <v>190</v>
      </c>
    </row>
    <row r="233" spans="3:3" x14ac:dyDescent="0.25">
      <c r="C233" s="50" t="s">
        <v>191</v>
      </c>
    </row>
    <row r="234" spans="3:3" x14ac:dyDescent="0.25">
      <c r="C234" s="50" t="s">
        <v>192</v>
      </c>
    </row>
    <row r="235" spans="3:3" x14ac:dyDescent="0.25">
      <c r="C235" s="50" t="s">
        <v>322</v>
      </c>
    </row>
    <row r="236" spans="3:3" x14ac:dyDescent="0.25">
      <c r="C236" s="50" t="s">
        <v>193</v>
      </c>
    </row>
    <row r="237" spans="3:3" x14ac:dyDescent="0.25">
      <c r="C237" s="50" t="s">
        <v>194</v>
      </c>
    </row>
    <row r="238" spans="3:3" x14ac:dyDescent="0.25">
      <c r="C238" s="50" t="s">
        <v>195</v>
      </c>
    </row>
    <row r="239" spans="3:3" x14ac:dyDescent="0.25">
      <c r="C239" s="50" t="s">
        <v>196</v>
      </c>
    </row>
    <row r="240" spans="3:3" x14ac:dyDescent="0.25">
      <c r="C240" s="50" t="s">
        <v>222</v>
      </c>
    </row>
    <row r="241" spans="3:3" x14ac:dyDescent="0.25">
      <c r="C241" s="50" t="s">
        <v>198</v>
      </c>
    </row>
    <row r="242" spans="3:3" x14ac:dyDescent="0.25">
      <c r="C242" s="50" t="s">
        <v>199</v>
      </c>
    </row>
    <row r="243" spans="3:3" x14ac:dyDescent="0.25">
      <c r="C243" s="50" t="s">
        <v>200</v>
      </c>
    </row>
    <row r="244" spans="3:3" x14ac:dyDescent="0.25">
      <c r="C244" s="50" t="s">
        <v>1402</v>
      </c>
    </row>
    <row r="245" spans="3:3" x14ac:dyDescent="0.25">
      <c r="C245" s="50" t="s">
        <v>315</v>
      </c>
    </row>
    <row r="246" spans="3:3" x14ac:dyDescent="0.25">
      <c r="C246" s="50" t="s">
        <v>202</v>
      </c>
    </row>
    <row r="247" spans="3:3" x14ac:dyDescent="0.25">
      <c r="C247" s="50" t="s">
        <v>203</v>
      </c>
    </row>
    <row r="248" spans="3:3" x14ac:dyDescent="0.25">
      <c r="C248" s="50" t="s">
        <v>204</v>
      </c>
    </row>
    <row r="249" spans="3:3" x14ac:dyDescent="0.25">
      <c r="C249" s="50" t="s">
        <v>316</v>
      </c>
    </row>
    <row r="250" spans="3:3" x14ac:dyDescent="0.25">
      <c r="C250" s="50" t="s">
        <v>221</v>
      </c>
    </row>
    <row r="251" spans="3:3" x14ac:dyDescent="0.25">
      <c r="C251" s="50" t="s">
        <v>206</v>
      </c>
    </row>
    <row r="252" spans="3:3" x14ac:dyDescent="0.25">
      <c r="C252" s="50" t="s">
        <v>321</v>
      </c>
    </row>
    <row r="253" spans="3:3" x14ac:dyDescent="0.25">
      <c r="C253" s="50" t="s">
        <v>207</v>
      </c>
    </row>
    <row r="254" spans="3:3" x14ac:dyDescent="0.25">
      <c r="C254" s="50" t="s">
        <v>209</v>
      </c>
    </row>
    <row r="255" spans="3:3" x14ac:dyDescent="0.25">
      <c r="C255" s="50" t="s">
        <v>286</v>
      </c>
    </row>
    <row r="256" spans="3:3" x14ac:dyDescent="0.25">
      <c r="C256" s="50" t="s">
        <v>210</v>
      </c>
    </row>
    <row r="257" spans="3:3" x14ac:dyDescent="0.25">
      <c r="C257" s="50" t="s">
        <v>323</v>
      </c>
    </row>
    <row r="258" spans="3:3" x14ac:dyDescent="0.25">
      <c r="C258" s="50" t="s">
        <v>211</v>
      </c>
    </row>
    <row r="259" spans="3:3" x14ac:dyDescent="0.25">
      <c r="C259" s="50" t="s">
        <v>300</v>
      </c>
    </row>
    <row r="260" spans="3:3" x14ac:dyDescent="0.25">
      <c r="C260" s="50"/>
    </row>
  </sheetData>
  <sheetProtection sheet="1" objects="1" scenarios="1"/>
  <sortState xmlns:xlrd2="http://schemas.microsoft.com/office/spreadsheetml/2017/richdata2" ref="C2:C1452">
    <sortCondition ref="C1"/>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
  <dimension ref="A1:M880"/>
  <sheetViews>
    <sheetView workbookViewId="0">
      <selection activeCell="F6" sqref="F6"/>
    </sheetView>
  </sheetViews>
  <sheetFormatPr defaultRowHeight="15" x14ac:dyDescent="0.25"/>
  <cols>
    <col min="1" max="1" width="25.140625" bestFit="1" customWidth="1"/>
    <col min="2" max="2" width="12.7109375" bestFit="1" customWidth="1"/>
    <col min="3" max="3" width="18.5703125" bestFit="1" customWidth="1"/>
    <col min="4" max="4" width="22.28515625" customWidth="1"/>
    <col min="7" max="7" width="14.85546875" customWidth="1"/>
    <col min="8" max="8" width="15.85546875" customWidth="1"/>
    <col min="9" max="9" width="27.5703125" customWidth="1"/>
  </cols>
  <sheetData>
    <row r="1" spans="1:13" x14ac:dyDescent="0.25">
      <c r="A1" s="16" t="s">
        <v>224</v>
      </c>
      <c r="B1" s="16" t="s">
        <v>225</v>
      </c>
      <c r="C1" s="13" t="s">
        <v>253</v>
      </c>
      <c r="D1" s="13" t="s">
        <v>254</v>
      </c>
    </row>
    <row r="2" spans="1:13" x14ac:dyDescent="0.25">
      <c r="A2" s="2" t="s">
        <v>0</v>
      </c>
      <c r="B2" s="2" t="s">
        <v>226</v>
      </c>
      <c r="C2" s="3">
        <v>10500</v>
      </c>
      <c r="D2" s="4">
        <v>100</v>
      </c>
    </row>
    <row r="3" spans="1:13" x14ac:dyDescent="0.25">
      <c r="A3" s="2" t="s">
        <v>1</v>
      </c>
      <c r="B3" s="2" t="s">
        <v>227</v>
      </c>
      <c r="C3" s="3">
        <v>211946</v>
      </c>
      <c r="D3" s="4">
        <v>59.685949389189588</v>
      </c>
    </row>
    <row r="4" spans="1:13" x14ac:dyDescent="0.25">
      <c r="A4" s="2" t="s">
        <v>1</v>
      </c>
      <c r="B4" s="2" t="s">
        <v>228</v>
      </c>
      <c r="C4" s="3">
        <v>86400</v>
      </c>
      <c r="D4" s="4">
        <v>24.331037279429577</v>
      </c>
    </row>
    <row r="5" spans="1:13" x14ac:dyDescent="0.25">
      <c r="A5" s="5" t="s">
        <v>1</v>
      </c>
      <c r="B5" s="1" t="s">
        <v>229</v>
      </c>
      <c r="C5" s="3">
        <v>23820.999999999971</v>
      </c>
      <c r="D5" s="4">
        <v>6.7082134147371661</v>
      </c>
    </row>
    <row r="6" spans="1:13" x14ac:dyDescent="0.25">
      <c r="A6" s="2" t="s">
        <v>1</v>
      </c>
      <c r="B6" s="2" t="s">
        <v>230</v>
      </c>
      <c r="C6" s="3">
        <v>22471</v>
      </c>
      <c r="D6" s="4">
        <v>6.3280409572460883</v>
      </c>
      <c r="I6" s="240"/>
      <c r="J6" s="240"/>
      <c r="L6" s="9"/>
      <c r="M6" s="9"/>
    </row>
    <row r="7" spans="1:13" x14ac:dyDescent="0.25">
      <c r="A7" s="2" t="s">
        <v>1</v>
      </c>
      <c r="B7" s="2" t="s">
        <v>226</v>
      </c>
      <c r="C7" s="3">
        <v>10464</v>
      </c>
      <c r="D7" s="4">
        <v>2.9467589593975818</v>
      </c>
      <c r="H7" s="14"/>
    </row>
    <row r="8" spans="1:13" x14ac:dyDescent="0.25">
      <c r="A8" s="2" t="s">
        <v>2</v>
      </c>
      <c r="B8" s="2" t="s">
        <v>231</v>
      </c>
      <c r="C8" s="3">
        <v>346</v>
      </c>
      <c r="D8" s="4">
        <v>100</v>
      </c>
      <c r="H8" s="14"/>
    </row>
    <row r="9" spans="1:13" x14ac:dyDescent="0.25">
      <c r="A9" s="2" t="s">
        <v>3</v>
      </c>
      <c r="B9" s="2" t="s">
        <v>228</v>
      </c>
      <c r="C9" s="3">
        <v>16375</v>
      </c>
      <c r="D9" s="4">
        <v>67.179487179487168</v>
      </c>
      <c r="H9" s="14"/>
    </row>
    <row r="10" spans="1:13" x14ac:dyDescent="0.25">
      <c r="A10" s="2" t="s">
        <v>3</v>
      </c>
      <c r="B10" s="2" t="s">
        <v>227</v>
      </c>
      <c r="C10" s="3">
        <v>8000</v>
      </c>
      <c r="D10" s="4">
        <v>32.820512820512818</v>
      </c>
      <c r="H10" s="14"/>
    </row>
    <row r="11" spans="1:13" x14ac:dyDescent="0.25">
      <c r="A11" s="2" t="s">
        <v>4</v>
      </c>
      <c r="B11" s="2" t="s">
        <v>232</v>
      </c>
      <c r="C11" s="3">
        <v>1190</v>
      </c>
      <c r="D11" s="4">
        <v>100</v>
      </c>
      <c r="H11" s="14"/>
    </row>
    <row r="12" spans="1:13" x14ac:dyDescent="0.25">
      <c r="A12" s="2" t="s">
        <v>5</v>
      </c>
      <c r="B12" s="2" t="s">
        <v>232</v>
      </c>
      <c r="C12" s="3">
        <v>1557</v>
      </c>
      <c r="D12" s="4">
        <v>46.024238841265145</v>
      </c>
      <c r="H12" s="14"/>
    </row>
    <row r="13" spans="1:13" x14ac:dyDescent="0.25">
      <c r="A13" s="2" t="s">
        <v>5</v>
      </c>
      <c r="B13" s="2" t="s">
        <v>233</v>
      </c>
      <c r="C13" s="3">
        <v>1043</v>
      </c>
      <c r="D13" s="4">
        <v>30.830623706769138</v>
      </c>
      <c r="H13" s="14"/>
    </row>
    <row r="14" spans="1:13" x14ac:dyDescent="0.25">
      <c r="A14" s="2" t="s">
        <v>5</v>
      </c>
      <c r="B14" s="2" t="s">
        <v>234</v>
      </c>
      <c r="C14" s="3">
        <v>501</v>
      </c>
      <c r="D14" s="4">
        <v>14.809340821755837</v>
      </c>
      <c r="H14" s="14"/>
    </row>
    <row r="15" spans="1:13" x14ac:dyDescent="0.25">
      <c r="A15" s="2" t="s">
        <v>5</v>
      </c>
      <c r="B15" s="2" t="s">
        <v>235</v>
      </c>
      <c r="C15" s="3">
        <v>196</v>
      </c>
      <c r="D15" s="4">
        <v>5.7936742536210462</v>
      </c>
      <c r="H15" s="14"/>
    </row>
    <row r="16" spans="1:13" x14ac:dyDescent="0.25">
      <c r="A16" s="2" t="s">
        <v>5</v>
      </c>
      <c r="B16" s="2" t="s">
        <v>236</v>
      </c>
      <c r="C16" s="3">
        <v>79</v>
      </c>
      <c r="D16" s="4">
        <v>2.3352054389595036</v>
      </c>
      <c r="H16" s="14"/>
    </row>
    <row r="17" spans="1:8" x14ac:dyDescent="0.25">
      <c r="A17" s="5" t="s">
        <v>5</v>
      </c>
      <c r="B17" s="1" t="s">
        <v>229</v>
      </c>
      <c r="C17" s="3">
        <v>7.0000000000001172</v>
      </c>
      <c r="D17" s="4">
        <v>0.20691693762932656</v>
      </c>
      <c r="H17" s="14"/>
    </row>
    <row r="18" spans="1:8" x14ac:dyDescent="0.25">
      <c r="A18" s="5" t="s">
        <v>6</v>
      </c>
      <c r="B18" s="1" t="s">
        <v>229</v>
      </c>
      <c r="C18" s="6">
        <v>4343</v>
      </c>
      <c r="D18" s="4">
        <v>50.20809248554913</v>
      </c>
      <c r="H18" s="14"/>
    </row>
    <row r="19" spans="1:8" x14ac:dyDescent="0.25">
      <c r="A19" s="7" t="s">
        <v>6</v>
      </c>
      <c r="B19" s="7" t="s">
        <v>237</v>
      </c>
      <c r="C19" s="6">
        <v>2100</v>
      </c>
      <c r="D19" s="8">
        <v>24.277456647398843</v>
      </c>
      <c r="H19" s="14"/>
    </row>
    <row r="20" spans="1:8" x14ac:dyDescent="0.25">
      <c r="A20" s="7" t="s">
        <v>6</v>
      </c>
      <c r="B20" s="7" t="s">
        <v>234</v>
      </c>
      <c r="C20" s="6">
        <v>1307</v>
      </c>
      <c r="D20" s="8">
        <v>15.109826589595373</v>
      </c>
      <c r="H20" s="14"/>
    </row>
    <row r="21" spans="1:8" x14ac:dyDescent="0.25">
      <c r="A21" s="7" t="s">
        <v>6</v>
      </c>
      <c r="B21" s="7" t="s">
        <v>236</v>
      </c>
      <c r="C21" s="6">
        <v>525</v>
      </c>
      <c r="D21" s="8">
        <v>6.0693641618497107</v>
      </c>
      <c r="H21" s="14"/>
    </row>
    <row r="22" spans="1:8" x14ac:dyDescent="0.25">
      <c r="A22" s="7" t="s">
        <v>6</v>
      </c>
      <c r="B22" s="7" t="s">
        <v>235</v>
      </c>
      <c r="C22" s="6">
        <v>300</v>
      </c>
      <c r="D22" s="8">
        <v>3.4682080924855487</v>
      </c>
      <c r="H22" s="14"/>
    </row>
    <row r="23" spans="1:8" x14ac:dyDescent="0.25">
      <c r="A23" s="7" t="s">
        <v>6</v>
      </c>
      <c r="B23" s="7" t="s">
        <v>238</v>
      </c>
      <c r="C23" s="6">
        <v>75</v>
      </c>
      <c r="D23" s="8">
        <v>0.86705202312138718</v>
      </c>
      <c r="H23" s="14"/>
    </row>
    <row r="24" spans="1:8" x14ac:dyDescent="0.25">
      <c r="A24" s="2" t="s">
        <v>7</v>
      </c>
      <c r="B24" s="2" t="s">
        <v>233</v>
      </c>
      <c r="C24" s="3">
        <v>3697</v>
      </c>
      <c r="D24" s="4">
        <v>100</v>
      </c>
      <c r="H24" s="14"/>
    </row>
    <row r="25" spans="1:8" x14ac:dyDescent="0.25">
      <c r="A25" s="2" t="s">
        <v>8</v>
      </c>
      <c r="B25" s="2" t="s">
        <v>227</v>
      </c>
      <c r="C25" s="3">
        <v>556151</v>
      </c>
      <c r="D25" s="4">
        <v>84.708740451911126</v>
      </c>
      <c r="H25" s="14"/>
    </row>
    <row r="26" spans="1:8" x14ac:dyDescent="0.25">
      <c r="A26" s="2" t="s">
        <v>8</v>
      </c>
      <c r="B26" s="2" t="s">
        <v>236</v>
      </c>
      <c r="C26" s="3">
        <v>37354</v>
      </c>
      <c r="D26" s="4">
        <v>5.6894805382723188</v>
      </c>
      <c r="H26" s="14"/>
    </row>
    <row r="27" spans="1:8" x14ac:dyDescent="0.25">
      <c r="A27" s="2" t="s">
        <v>8</v>
      </c>
      <c r="B27" s="2" t="s">
        <v>231</v>
      </c>
      <c r="C27" s="3">
        <v>37354</v>
      </c>
      <c r="D27" s="4">
        <v>5.6894805382723188</v>
      </c>
      <c r="H27" s="14"/>
    </row>
    <row r="28" spans="1:8" x14ac:dyDescent="0.25">
      <c r="A28" s="2" t="s">
        <v>8</v>
      </c>
      <c r="B28" s="2" t="s">
        <v>239</v>
      </c>
      <c r="C28" s="3">
        <v>14337</v>
      </c>
      <c r="D28" s="4">
        <v>2.1837040873055158</v>
      </c>
    </row>
    <row r="29" spans="1:8" x14ac:dyDescent="0.25">
      <c r="A29" s="2" t="s">
        <v>8</v>
      </c>
      <c r="B29" s="2" t="s">
        <v>226</v>
      </c>
      <c r="C29" s="3">
        <v>7407</v>
      </c>
      <c r="D29" s="4">
        <v>1.1281785711565846</v>
      </c>
    </row>
    <row r="30" spans="1:8" x14ac:dyDescent="0.25">
      <c r="A30" s="2" t="s">
        <v>8</v>
      </c>
      <c r="B30" s="2" t="s">
        <v>233</v>
      </c>
      <c r="C30" s="3">
        <v>3942</v>
      </c>
      <c r="D30" s="4">
        <v>0.60041581308211922</v>
      </c>
    </row>
    <row r="31" spans="1:8" x14ac:dyDescent="0.25">
      <c r="A31" s="2" t="s">
        <v>9</v>
      </c>
      <c r="B31" s="2" t="s">
        <v>234</v>
      </c>
      <c r="C31" s="3">
        <v>90</v>
      </c>
      <c r="D31" s="4">
        <v>100</v>
      </c>
    </row>
    <row r="32" spans="1:8" x14ac:dyDescent="0.25">
      <c r="A32" s="2" t="s">
        <v>10</v>
      </c>
      <c r="B32" s="2" t="s">
        <v>227</v>
      </c>
      <c r="C32" s="3">
        <v>119520</v>
      </c>
      <c r="D32" s="4">
        <v>41.638215743927759</v>
      </c>
    </row>
    <row r="33" spans="1:4" x14ac:dyDescent="0.25">
      <c r="A33" s="2" t="s">
        <v>10</v>
      </c>
      <c r="B33" s="2" t="s">
        <v>240</v>
      </c>
      <c r="C33" s="3">
        <v>42674</v>
      </c>
      <c r="D33" s="4">
        <v>14.866710330123606</v>
      </c>
    </row>
    <row r="34" spans="1:4" x14ac:dyDescent="0.25">
      <c r="A34" s="2" t="s">
        <v>10</v>
      </c>
      <c r="B34" s="2" t="s">
        <v>231</v>
      </c>
      <c r="C34" s="3">
        <v>42136</v>
      </c>
      <c r="D34" s="4">
        <v>14.679282618692607</v>
      </c>
    </row>
    <row r="35" spans="1:4" x14ac:dyDescent="0.25">
      <c r="A35" s="2" t="s">
        <v>10</v>
      </c>
      <c r="B35" s="2" t="s">
        <v>230</v>
      </c>
      <c r="C35" s="3">
        <v>28954</v>
      </c>
      <c r="D35" s="4">
        <v>10.086955309987319</v>
      </c>
    </row>
    <row r="36" spans="1:4" x14ac:dyDescent="0.25">
      <c r="A36" s="2" t="s">
        <v>10</v>
      </c>
      <c r="B36" s="2" t="s">
        <v>236</v>
      </c>
      <c r="C36" s="3">
        <v>26112.000000000004</v>
      </c>
      <c r="D36" s="4">
        <v>9.0968631986733755</v>
      </c>
    </row>
    <row r="37" spans="1:4" x14ac:dyDescent="0.25">
      <c r="A37" s="2" t="s">
        <v>10</v>
      </c>
      <c r="B37" s="2" t="s">
        <v>226</v>
      </c>
      <c r="C37" s="3">
        <v>24576</v>
      </c>
      <c r="D37" s="4">
        <v>8.5617535987514124</v>
      </c>
    </row>
    <row r="38" spans="1:4" x14ac:dyDescent="0.25">
      <c r="A38" s="2" t="s">
        <v>10</v>
      </c>
      <c r="B38" s="2" t="s">
        <v>239</v>
      </c>
      <c r="C38" s="3">
        <v>1920</v>
      </c>
      <c r="D38" s="4">
        <v>0.66888699990245404</v>
      </c>
    </row>
    <row r="39" spans="1:4" x14ac:dyDescent="0.25">
      <c r="A39" s="5" t="s">
        <v>10</v>
      </c>
      <c r="B39" s="1" t="s">
        <v>229</v>
      </c>
      <c r="C39" s="3">
        <v>1151.9999999999868</v>
      </c>
      <c r="D39" s="4">
        <v>0.40133219994146779</v>
      </c>
    </row>
    <row r="40" spans="1:4" x14ac:dyDescent="0.25">
      <c r="A40" s="2" t="s">
        <v>11</v>
      </c>
      <c r="B40" s="2" t="s">
        <v>236</v>
      </c>
      <c r="C40" s="3">
        <v>84000</v>
      </c>
      <c r="D40" s="4">
        <v>80</v>
      </c>
    </row>
    <row r="41" spans="1:4" x14ac:dyDescent="0.25">
      <c r="A41" s="2" t="s">
        <v>11</v>
      </c>
      <c r="B41" s="2" t="s">
        <v>232</v>
      </c>
      <c r="C41" s="3">
        <v>21000</v>
      </c>
      <c r="D41" s="4">
        <v>20</v>
      </c>
    </row>
    <row r="42" spans="1:4" x14ac:dyDescent="0.25">
      <c r="A42" s="2" t="s">
        <v>12</v>
      </c>
      <c r="B42" s="2" t="s">
        <v>233</v>
      </c>
      <c r="C42" s="3">
        <v>3050</v>
      </c>
      <c r="D42" s="4">
        <v>44.062409708176823</v>
      </c>
    </row>
    <row r="43" spans="1:4" x14ac:dyDescent="0.25">
      <c r="A43" s="2" t="s">
        <v>12</v>
      </c>
      <c r="B43" s="2" t="s">
        <v>227</v>
      </c>
      <c r="C43" s="3">
        <v>3016</v>
      </c>
      <c r="D43" s="4">
        <v>43.571222190118462</v>
      </c>
    </row>
    <row r="44" spans="1:4" x14ac:dyDescent="0.25">
      <c r="A44" s="2" t="s">
        <v>12</v>
      </c>
      <c r="B44" s="2" t="s">
        <v>241</v>
      </c>
      <c r="C44" s="3">
        <v>200</v>
      </c>
      <c r="D44" s="4">
        <v>2.8893383415197924</v>
      </c>
    </row>
    <row r="45" spans="1:4" x14ac:dyDescent="0.25">
      <c r="A45" s="2" t="s">
        <v>12</v>
      </c>
      <c r="B45" s="2" t="s">
        <v>230</v>
      </c>
      <c r="C45" s="3">
        <v>160</v>
      </c>
      <c r="D45" s="4">
        <v>2.3114706732158337</v>
      </c>
    </row>
    <row r="46" spans="1:4" x14ac:dyDescent="0.25">
      <c r="A46" s="5" t="s">
        <v>12</v>
      </c>
      <c r="B46" s="1" t="s">
        <v>229</v>
      </c>
      <c r="C46" s="3">
        <v>129.99999999999989</v>
      </c>
      <c r="D46" s="4">
        <v>1.8780699219878634</v>
      </c>
    </row>
    <row r="47" spans="1:4" x14ac:dyDescent="0.25">
      <c r="A47" s="2" t="s">
        <v>12</v>
      </c>
      <c r="B47" s="2" t="s">
        <v>234</v>
      </c>
      <c r="C47" s="3">
        <v>120</v>
      </c>
      <c r="D47" s="4">
        <v>1.7336030049118754</v>
      </c>
    </row>
    <row r="48" spans="1:4" x14ac:dyDescent="0.25">
      <c r="A48" s="2" t="s">
        <v>12</v>
      </c>
      <c r="B48" s="2" t="s">
        <v>242</v>
      </c>
      <c r="C48" s="3">
        <v>106</v>
      </c>
      <c r="D48" s="4">
        <v>1.5313493210054898</v>
      </c>
    </row>
    <row r="49" spans="1:4" x14ac:dyDescent="0.25">
      <c r="A49" s="2" t="s">
        <v>12</v>
      </c>
      <c r="B49" s="2" t="s">
        <v>232</v>
      </c>
      <c r="C49" s="3">
        <v>50</v>
      </c>
      <c r="D49" s="4">
        <v>0.7223345853799481</v>
      </c>
    </row>
    <row r="50" spans="1:4" x14ac:dyDescent="0.25">
      <c r="A50" s="2" t="s">
        <v>12</v>
      </c>
      <c r="B50" s="2" t="s">
        <v>239</v>
      </c>
      <c r="C50" s="3">
        <v>40</v>
      </c>
      <c r="D50" s="4">
        <v>0.57786766830395841</v>
      </c>
    </row>
    <row r="51" spans="1:4" x14ac:dyDescent="0.25">
      <c r="A51" s="2" t="s">
        <v>12</v>
      </c>
      <c r="B51" s="2" t="s">
        <v>231</v>
      </c>
      <c r="C51" s="3">
        <v>40</v>
      </c>
      <c r="D51" s="4">
        <v>0.57786766830395841</v>
      </c>
    </row>
    <row r="52" spans="1:4" x14ac:dyDescent="0.25">
      <c r="A52" s="2" t="s">
        <v>12</v>
      </c>
      <c r="B52" s="2" t="s">
        <v>236</v>
      </c>
      <c r="C52" s="3">
        <v>10</v>
      </c>
      <c r="D52" s="4">
        <v>0.1444669170759896</v>
      </c>
    </row>
    <row r="53" spans="1:4" x14ac:dyDescent="0.25">
      <c r="A53" s="2" t="s">
        <v>13</v>
      </c>
      <c r="B53" s="2" t="s">
        <v>227</v>
      </c>
      <c r="C53" s="3">
        <v>1169</v>
      </c>
      <c r="D53" s="4">
        <v>100</v>
      </c>
    </row>
    <row r="54" spans="1:4" x14ac:dyDescent="0.25">
      <c r="A54" s="2" t="s">
        <v>14</v>
      </c>
      <c r="B54" s="2" t="s">
        <v>226</v>
      </c>
      <c r="C54" s="3">
        <v>79810</v>
      </c>
      <c r="D54" s="4">
        <v>100</v>
      </c>
    </row>
    <row r="55" spans="1:4" x14ac:dyDescent="0.25">
      <c r="A55" s="2" t="s">
        <v>15</v>
      </c>
      <c r="B55" s="2" t="s">
        <v>227</v>
      </c>
      <c r="C55" s="3">
        <v>890981</v>
      </c>
      <c r="D55" s="4">
        <v>87.831568778218099</v>
      </c>
    </row>
    <row r="56" spans="1:4" x14ac:dyDescent="0.25">
      <c r="A56" s="2" t="s">
        <v>15</v>
      </c>
      <c r="B56" s="2" t="s">
        <v>230</v>
      </c>
      <c r="C56" s="3">
        <v>43015</v>
      </c>
      <c r="D56" s="4">
        <v>4.2403540939650242</v>
      </c>
    </row>
    <row r="57" spans="1:4" x14ac:dyDescent="0.25">
      <c r="A57" s="2" t="s">
        <v>15</v>
      </c>
      <c r="B57" s="2" t="s">
        <v>226</v>
      </c>
      <c r="C57" s="3">
        <v>75924</v>
      </c>
      <c r="D57" s="4">
        <v>7.4844738865558664</v>
      </c>
    </row>
    <row r="58" spans="1:4" x14ac:dyDescent="0.25">
      <c r="A58" s="5" t="s">
        <v>15</v>
      </c>
      <c r="B58" s="1" t="s">
        <v>229</v>
      </c>
      <c r="C58" s="3">
        <v>4500</v>
      </c>
      <c r="D58" s="4">
        <v>0.44360324126101619</v>
      </c>
    </row>
    <row r="59" spans="1:4" x14ac:dyDescent="0.25">
      <c r="A59" s="2" t="s">
        <v>16</v>
      </c>
      <c r="B59" s="2" t="s">
        <v>238</v>
      </c>
      <c r="C59" s="3">
        <v>20300</v>
      </c>
      <c r="D59" s="4">
        <v>36.665763569041815</v>
      </c>
    </row>
    <row r="60" spans="1:4" x14ac:dyDescent="0.25">
      <c r="A60" s="2" t="s">
        <v>16</v>
      </c>
      <c r="B60" s="2" t="s">
        <v>235</v>
      </c>
      <c r="C60" s="3">
        <v>18965</v>
      </c>
      <c r="D60" s="4">
        <v>34.254492910683645</v>
      </c>
    </row>
    <row r="61" spans="1:4" x14ac:dyDescent="0.25">
      <c r="A61" s="2" t="s">
        <v>16</v>
      </c>
      <c r="B61" s="2" t="s">
        <v>237</v>
      </c>
      <c r="C61" s="3">
        <v>7000</v>
      </c>
      <c r="D61" s="4">
        <v>12.643366747945453</v>
      </c>
    </row>
    <row r="62" spans="1:4" x14ac:dyDescent="0.25">
      <c r="A62" s="2" t="s">
        <v>16</v>
      </c>
      <c r="B62" s="2" t="s">
        <v>236</v>
      </c>
      <c r="C62" s="3">
        <v>3850</v>
      </c>
      <c r="D62" s="4">
        <v>6.9538517113699987</v>
      </c>
    </row>
    <row r="63" spans="1:4" x14ac:dyDescent="0.25">
      <c r="A63" s="2" t="s">
        <v>16</v>
      </c>
      <c r="B63" s="2" t="s">
        <v>243</v>
      </c>
      <c r="C63" s="3">
        <v>3500</v>
      </c>
      <c r="D63" s="4">
        <v>6.3216833739727267</v>
      </c>
    </row>
    <row r="64" spans="1:4" x14ac:dyDescent="0.25">
      <c r="A64" s="2" t="s">
        <v>16</v>
      </c>
      <c r="B64" s="2" t="s">
        <v>244</v>
      </c>
      <c r="C64" s="3">
        <v>1750</v>
      </c>
      <c r="D64" s="4">
        <v>3.1608416869863634</v>
      </c>
    </row>
    <row r="65" spans="1:4" x14ac:dyDescent="0.25">
      <c r="A65" s="2" t="s">
        <v>17</v>
      </c>
      <c r="B65" s="2" t="s">
        <v>236</v>
      </c>
      <c r="C65" s="3">
        <v>6270</v>
      </c>
      <c r="D65" s="4">
        <v>46.703910614525135</v>
      </c>
    </row>
    <row r="66" spans="1:4" x14ac:dyDescent="0.25">
      <c r="A66" s="2" t="s">
        <v>17</v>
      </c>
      <c r="B66" s="2" t="s">
        <v>245</v>
      </c>
      <c r="C66" s="3">
        <v>4693</v>
      </c>
      <c r="D66" s="4">
        <v>34.957169459962749</v>
      </c>
    </row>
    <row r="67" spans="1:4" x14ac:dyDescent="0.25">
      <c r="A67" s="2" t="s">
        <v>17</v>
      </c>
      <c r="B67" s="2" t="s">
        <v>246</v>
      </c>
      <c r="C67" s="3">
        <v>1282</v>
      </c>
      <c r="D67" s="4">
        <v>9.5493482309124751</v>
      </c>
    </row>
    <row r="68" spans="1:4" x14ac:dyDescent="0.25">
      <c r="A68" s="2" t="s">
        <v>17</v>
      </c>
      <c r="B68" s="2" t="s">
        <v>227</v>
      </c>
      <c r="C68" s="3">
        <v>600</v>
      </c>
      <c r="D68" s="4">
        <v>4.4692737430167595</v>
      </c>
    </row>
    <row r="69" spans="1:4" x14ac:dyDescent="0.25">
      <c r="A69" s="2" t="s">
        <v>17</v>
      </c>
      <c r="B69" s="2" t="s">
        <v>239</v>
      </c>
      <c r="C69" s="3">
        <v>580</v>
      </c>
      <c r="D69" s="4">
        <v>4.3202979515828677</v>
      </c>
    </row>
    <row r="70" spans="1:4" x14ac:dyDescent="0.25">
      <c r="A70" s="2" t="s">
        <v>18</v>
      </c>
      <c r="B70" s="2" t="s">
        <v>230</v>
      </c>
      <c r="C70" s="3">
        <v>1548</v>
      </c>
      <c r="D70" s="4">
        <v>94.160583941605836</v>
      </c>
    </row>
    <row r="71" spans="1:4" x14ac:dyDescent="0.25">
      <c r="A71" s="2" t="s">
        <v>18</v>
      </c>
      <c r="B71" s="2" t="s">
        <v>227</v>
      </c>
      <c r="C71" s="3">
        <v>96</v>
      </c>
      <c r="D71" s="4">
        <v>5.8394160583941606</v>
      </c>
    </row>
    <row r="72" spans="1:4" x14ac:dyDescent="0.25">
      <c r="A72" s="2" t="s">
        <v>19</v>
      </c>
      <c r="B72" s="2" t="s">
        <v>232</v>
      </c>
      <c r="C72" s="3">
        <v>14297</v>
      </c>
      <c r="D72" s="4">
        <v>46.8032867384686</v>
      </c>
    </row>
    <row r="73" spans="1:4" x14ac:dyDescent="0.25">
      <c r="A73" s="2" t="s">
        <v>19</v>
      </c>
      <c r="B73" s="2" t="s">
        <v>239</v>
      </c>
      <c r="C73" s="3">
        <v>5300</v>
      </c>
      <c r="D73" s="4">
        <v>17.350312632991784</v>
      </c>
    </row>
    <row r="74" spans="1:4" x14ac:dyDescent="0.25">
      <c r="A74" s="2" t="s">
        <v>19</v>
      </c>
      <c r="B74" s="2" t="s">
        <v>227</v>
      </c>
      <c r="C74" s="3">
        <v>3000</v>
      </c>
      <c r="D74" s="4">
        <v>9.8209316790519541</v>
      </c>
    </row>
    <row r="75" spans="1:4" x14ac:dyDescent="0.25">
      <c r="A75" s="2" t="s">
        <v>19</v>
      </c>
      <c r="B75" s="2" t="s">
        <v>231</v>
      </c>
      <c r="C75" s="3">
        <v>2650</v>
      </c>
      <c r="D75" s="4">
        <v>8.675156316495892</v>
      </c>
    </row>
    <row r="76" spans="1:4" x14ac:dyDescent="0.25">
      <c r="A76" s="2" t="s">
        <v>19</v>
      </c>
      <c r="B76" s="2" t="s">
        <v>240</v>
      </c>
      <c r="C76" s="3">
        <v>2650</v>
      </c>
      <c r="D76" s="4">
        <v>8.675156316495892</v>
      </c>
    </row>
    <row r="77" spans="1:4" x14ac:dyDescent="0.25">
      <c r="A77" s="2" t="s">
        <v>19</v>
      </c>
      <c r="B77" s="2" t="s">
        <v>234</v>
      </c>
      <c r="C77" s="3">
        <v>2650</v>
      </c>
      <c r="D77" s="4">
        <v>8.675156316495892</v>
      </c>
    </row>
    <row r="78" spans="1:4" x14ac:dyDescent="0.25">
      <c r="A78" s="2" t="s">
        <v>20</v>
      </c>
      <c r="B78" s="2" t="s">
        <v>231</v>
      </c>
      <c r="C78" s="3">
        <v>21600</v>
      </c>
      <c r="D78" s="4">
        <v>47.120418848167539</v>
      </c>
    </row>
    <row r="79" spans="1:4" x14ac:dyDescent="0.25">
      <c r="A79" s="2" t="s">
        <v>20</v>
      </c>
      <c r="B79" s="2" t="s">
        <v>241</v>
      </c>
      <c r="C79" s="3">
        <v>19200</v>
      </c>
      <c r="D79" s="4">
        <v>41.884816753926692</v>
      </c>
    </row>
    <row r="80" spans="1:4" x14ac:dyDescent="0.25">
      <c r="A80" s="2" t="s">
        <v>20</v>
      </c>
      <c r="B80" s="2" t="s">
        <v>227</v>
      </c>
      <c r="C80" s="3">
        <v>1920</v>
      </c>
      <c r="D80" s="4">
        <v>4.1884816753926701</v>
      </c>
    </row>
    <row r="81" spans="1:4" x14ac:dyDescent="0.25">
      <c r="A81" s="5" t="s">
        <v>20</v>
      </c>
      <c r="B81" s="1" t="s">
        <v>229</v>
      </c>
      <c r="C81" s="3">
        <v>1439.9999999999977</v>
      </c>
      <c r="D81" s="4">
        <v>3.1413612565444975</v>
      </c>
    </row>
    <row r="82" spans="1:4" x14ac:dyDescent="0.25">
      <c r="A82" s="2" t="s">
        <v>20</v>
      </c>
      <c r="B82" s="2" t="s">
        <v>236</v>
      </c>
      <c r="C82" s="3">
        <v>720</v>
      </c>
      <c r="D82" s="4">
        <v>1.5706806282722512</v>
      </c>
    </row>
    <row r="83" spans="1:4" x14ac:dyDescent="0.25">
      <c r="A83" s="2" t="s">
        <v>20</v>
      </c>
      <c r="B83" s="2" t="s">
        <v>239</v>
      </c>
      <c r="C83" s="3">
        <v>480</v>
      </c>
      <c r="D83" s="4">
        <v>1.0471204188481675</v>
      </c>
    </row>
    <row r="84" spans="1:4" x14ac:dyDescent="0.25">
      <c r="A84" s="2" t="s">
        <v>20</v>
      </c>
      <c r="B84" s="2" t="s">
        <v>230</v>
      </c>
      <c r="C84" s="3">
        <v>480</v>
      </c>
      <c r="D84" s="4">
        <v>1.0471204188481675</v>
      </c>
    </row>
    <row r="85" spans="1:4" x14ac:dyDescent="0.25">
      <c r="A85" s="5" t="s">
        <v>21</v>
      </c>
      <c r="B85" s="1" t="s">
        <v>229</v>
      </c>
      <c r="C85" s="3">
        <v>464.99999999999977</v>
      </c>
      <c r="D85" s="4">
        <v>43.135435992578827</v>
      </c>
    </row>
    <row r="86" spans="1:4" x14ac:dyDescent="0.25">
      <c r="A86" s="2" t="s">
        <v>21</v>
      </c>
      <c r="B86" s="2" t="s">
        <v>227</v>
      </c>
      <c r="C86" s="3">
        <v>283</v>
      </c>
      <c r="D86" s="4">
        <v>26.252319109461968</v>
      </c>
    </row>
    <row r="87" spans="1:4" x14ac:dyDescent="0.25">
      <c r="A87" s="2" t="s">
        <v>21</v>
      </c>
      <c r="B87" s="2" t="s">
        <v>236</v>
      </c>
      <c r="C87" s="3">
        <v>95</v>
      </c>
      <c r="D87" s="4">
        <v>8.8126159554730989</v>
      </c>
    </row>
    <row r="88" spans="1:4" x14ac:dyDescent="0.25">
      <c r="A88" s="2" t="s">
        <v>21</v>
      </c>
      <c r="B88" s="2" t="s">
        <v>234</v>
      </c>
      <c r="C88" s="3">
        <v>35</v>
      </c>
      <c r="D88" s="4">
        <v>3.2467532467532481</v>
      </c>
    </row>
    <row r="89" spans="1:4" x14ac:dyDescent="0.25">
      <c r="A89" s="2" t="s">
        <v>21</v>
      </c>
      <c r="B89" s="2" t="s">
        <v>228</v>
      </c>
      <c r="C89" s="3">
        <v>35</v>
      </c>
      <c r="D89" s="4">
        <v>3.2467532467532481</v>
      </c>
    </row>
    <row r="90" spans="1:4" x14ac:dyDescent="0.25">
      <c r="A90" s="2" t="s">
        <v>21</v>
      </c>
      <c r="B90" s="2" t="s">
        <v>235</v>
      </c>
      <c r="C90" s="3">
        <v>30</v>
      </c>
      <c r="D90" s="4">
        <v>2.7829313543599259</v>
      </c>
    </row>
    <row r="91" spans="1:4" x14ac:dyDescent="0.25">
      <c r="A91" s="2" t="s">
        <v>21</v>
      </c>
      <c r="B91" s="2" t="s">
        <v>247</v>
      </c>
      <c r="C91" s="3">
        <v>30</v>
      </c>
      <c r="D91" s="4">
        <v>2.7829313543599259</v>
      </c>
    </row>
    <row r="92" spans="1:4" x14ac:dyDescent="0.25">
      <c r="A92" s="2" t="s">
        <v>21</v>
      </c>
      <c r="B92" s="2" t="s">
        <v>233</v>
      </c>
      <c r="C92" s="3">
        <v>30</v>
      </c>
      <c r="D92" s="4">
        <v>2.7829313543599259</v>
      </c>
    </row>
    <row r="93" spans="1:4" x14ac:dyDescent="0.25">
      <c r="A93" s="2" t="s">
        <v>21</v>
      </c>
      <c r="B93" s="2" t="s">
        <v>230</v>
      </c>
      <c r="C93" s="3">
        <v>15</v>
      </c>
      <c r="D93" s="4">
        <v>1.3914656771799629</v>
      </c>
    </row>
    <row r="94" spans="1:4" x14ac:dyDescent="0.25">
      <c r="A94" s="2" t="s">
        <v>21</v>
      </c>
      <c r="B94" s="2" t="s">
        <v>231</v>
      </c>
      <c r="C94" s="3">
        <v>15</v>
      </c>
      <c r="D94" s="4">
        <v>1.3914656771799629</v>
      </c>
    </row>
    <row r="95" spans="1:4" x14ac:dyDescent="0.25">
      <c r="A95" s="2" t="s">
        <v>21</v>
      </c>
      <c r="B95" s="2" t="s">
        <v>238</v>
      </c>
      <c r="C95" s="3">
        <v>10</v>
      </c>
      <c r="D95" s="4">
        <v>0.92764378478664211</v>
      </c>
    </row>
    <row r="96" spans="1:4" x14ac:dyDescent="0.25">
      <c r="A96" s="2" t="s">
        <v>21</v>
      </c>
      <c r="B96" s="2" t="s">
        <v>243</v>
      </c>
      <c r="C96" s="3">
        <v>5</v>
      </c>
      <c r="D96" s="4">
        <v>0.46382189239332106</v>
      </c>
    </row>
    <row r="97" spans="1:4" x14ac:dyDescent="0.25">
      <c r="A97" s="2" t="s">
        <v>21</v>
      </c>
      <c r="B97" s="2" t="s">
        <v>246</v>
      </c>
      <c r="C97" s="3">
        <v>5</v>
      </c>
      <c r="D97" s="4">
        <v>0.46382189239332106</v>
      </c>
    </row>
    <row r="98" spans="1:4" x14ac:dyDescent="0.25">
      <c r="A98" s="2" t="s">
        <v>21</v>
      </c>
      <c r="B98" s="2" t="s">
        <v>241</v>
      </c>
      <c r="C98" s="3">
        <v>5</v>
      </c>
      <c r="D98" s="4">
        <v>0.46382189239332106</v>
      </c>
    </row>
    <row r="99" spans="1:4" x14ac:dyDescent="0.25">
      <c r="A99" s="2" t="s">
        <v>21</v>
      </c>
      <c r="B99" s="2" t="s">
        <v>239</v>
      </c>
      <c r="C99" s="3">
        <v>5</v>
      </c>
      <c r="D99" s="4">
        <v>0.46382189239332106</v>
      </c>
    </row>
    <row r="100" spans="1:4" x14ac:dyDescent="0.25">
      <c r="A100" s="2" t="s">
        <v>21</v>
      </c>
      <c r="B100" s="2" t="s">
        <v>237</v>
      </c>
      <c r="C100" s="3">
        <v>5</v>
      </c>
      <c r="D100" s="4">
        <v>0.46382189239332106</v>
      </c>
    </row>
    <row r="101" spans="1:4" x14ac:dyDescent="0.25">
      <c r="A101" s="2" t="s">
        <v>21</v>
      </c>
      <c r="B101" s="2" t="s">
        <v>244</v>
      </c>
      <c r="C101" s="3">
        <v>5</v>
      </c>
      <c r="D101" s="4">
        <v>0.46382189239332106</v>
      </c>
    </row>
    <row r="102" spans="1:4" x14ac:dyDescent="0.25">
      <c r="A102" s="2" t="s">
        <v>21</v>
      </c>
      <c r="B102" s="2" t="s">
        <v>240</v>
      </c>
      <c r="C102" s="3">
        <v>5</v>
      </c>
      <c r="D102" s="4">
        <v>0.46382189239332106</v>
      </c>
    </row>
    <row r="103" spans="1:4" x14ac:dyDescent="0.25">
      <c r="A103" s="2" t="s">
        <v>22</v>
      </c>
      <c r="B103" s="2" t="s">
        <v>242</v>
      </c>
      <c r="C103" s="3">
        <v>370</v>
      </c>
      <c r="D103" s="4">
        <v>50</v>
      </c>
    </row>
    <row r="104" spans="1:4" x14ac:dyDescent="0.25">
      <c r="A104" s="2" t="s">
        <v>22</v>
      </c>
      <c r="B104" s="2" t="s">
        <v>227</v>
      </c>
      <c r="C104" s="3">
        <v>370</v>
      </c>
      <c r="D104" s="4">
        <v>50</v>
      </c>
    </row>
    <row r="105" spans="1:4" x14ac:dyDescent="0.25">
      <c r="A105" s="2" t="s">
        <v>23</v>
      </c>
      <c r="B105" s="2" t="s">
        <v>233</v>
      </c>
      <c r="C105" s="3">
        <v>50</v>
      </c>
      <c r="D105" s="4">
        <v>33.333333333333336</v>
      </c>
    </row>
    <row r="106" spans="1:4" x14ac:dyDescent="0.25">
      <c r="A106" s="2" t="s">
        <v>23</v>
      </c>
      <c r="B106" s="2" t="s">
        <v>234</v>
      </c>
      <c r="C106" s="3">
        <v>50</v>
      </c>
      <c r="D106" s="4">
        <v>33.333333333333336</v>
      </c>
    </row>
    <row r="107" spans="1:4" x14ac:dyDescent="0.25">
      <c r="A107" s="2" t="s">
        <v>23</v>
      </c>
      <c r="B107" s="2" t="s">
        <v>236</v>
      </c>
      <c r="C107" s="3">
        <v>40</v>
      </c>
      <c r="D107" s="4">
        <v>26.666666666666668</v>
      </c>
    </row>
    <row r="108" spans="1:4" x14ac:dyDescent="0.25">
      <c r="A108" s="2" t="s">
        <v>23</v>
      </c>
      <c r="B108" s="2" t="s">
        <v>227</v>
      </c>
      <c r="C108" s="3">
        <v>10</v>
      </c>
      <c r="D108" s="4">
        <v>6.666666666666667</v>
      </c>
    </row>
    <row r="109" spans="1:4" x14ac:dyDescent="0.25">
      <c r="A109" s="2" t="s">
        <v>24</v>
      </c>
      <c r="B109" s="2" t="s">
        <v>241</v>
      </c>
      <c r="C109" s="3">
        <v>180</v>
      </c>
      <c r="D109" s="4">
        <v>46.153846153846153</v>
      </c>
    </row>
    <row r="110" spans="1:4" x14ac:dyDescent="0.25">
      <c r="A110" s="2" t="s">
        <v>24</v>
      </c>
      <c r="B110" s="2" t="s">
        <v>237</v>
      </c>
      <c r="C110" s="3">
        <v>90</v>
      </c>
      <c r="D110" s="4">
        <v>23.076923076923077</v>
      </c>
    </row>
    <row r="111" spans="1:4" x14ac:dyDescent="0.25">
      <c r="A111" s="2" t="s">
        <v>24</v>
      </c>
      <c r="B111" s="2" t="s">
        <v>243</v>
      </c>
      <c r="C111" s="3">
        <v>60</v>
      </c>
      <c r="D111" s="4">
        <v>15.384615384615383</v>
      </c>
    </row>
    <row r="112" spans="1:4" x14ac:dyDescent="0.25">
      <c r="A112" s="2" t="s">
        <v>24</v>
      </c>
      <c r="B112" s="2" t="s">
        <v>239</v>
      </c>
      <c r="C112" s="3">
        <v>60</v>
      </c>
      <c r="D112" s="4">
        <v>15.384615384615383</v>
      </c>
    </row>
    <row r="113" spans="1:4" x14ac:dyDescent="0.25">
      <c r="A113" s="2" t="s">
        <v>25</v>
      </c>
      <c r="B113" s="2" t="s">
        <v>236</v>
      </c>
      <c r="C113" s="3">
        <v>3427</v>
      </c>
      <c r="D113" s="4">
        <v>42.923346693386776</v>
      </c>
    </row>
    <row r="114" spans="1:4" x14ac:dyDescent="0.25">
      <c r="A114" s="2" t="s">
        <v>25</v>
      </c>
      <c r="B114" s="2" t="s">
        <v>245</v>
      </c>
      <c r="C114" s="3">
        <v>2400</v>
      </c>
      <c r="D114" s="4">
        <v>30.060120240480959</v>
      </c>
    </row>
    <row r="115" spans="1:4" x14ac:dyDescent="0.25">
      <c r="A115" s="2" t="s">
        <v>25</v>
      </c>
      <c r="B115" s="2" t="s">
        <v>246</v>
      </c>
      <c r="C115" s="3">
        <v>1300</v>
      </c>
      <c r="D115" s="4">
        <v>16.282565130260522</v>
      </c>
    </row>
    <row r="116" spans="1:4" x14ac:dyDescent="0.25">
      <c r="A116" s="2" t="s">
        <v>25</v>
      </c>
      <c r="B116" s="2" t="s">
        <v>234</v>
      </c>
      <c r="C116" s="3">
        <v>857</v>
      </c>
      <c r="D116" s="4">
        <v>10.733967935871744</v>
      </c>
    </row>
    <row r="117" spans="1:4" x14ac:dyDescent="0.25">
      <c r="A117" s="2" t="s">
        <v>26</v>
      </c>
      <c r="B117" s="2" t="s">
        <v>248</v>
      </c>
      <c r="C117" s="3">
        <v>8000</v>
      </c>
      <c r="D117" s="4">
        <v>83.333333333333343</v>
      </c>
    </row>
    <row r="118" spans="1:4" x14ac:dyDescent="0.25">
      <c r="A118" s="2" t="s">
        <v>26</v>
      </c>
      <c r="B118" s="2" t="s">
        <v>232</v>
      </c>
      <c r="C118" s="3">
        <v>1600</v>
      </c>
      <c r="D118" s="4">
        <v>16.666666666666668</v>
      </c>
    </row>
    <row r="119" spans="1:4" x14ac:dyDescent="0.25">
      <c r="A119" s="2" t="s">
        <v>27</v>
      </c>
      <c r="B119" s="2" t="s">
        <v>228</v>
      </c>
      <c r="C119" s="3">
        <v>38250</v>
      </c>
      <c r="D119" s="4">
        <v>57.536101083032484</v>
      </c>
    </row>
    <row r="120" spans="1:4" x14ac:dyDescent="0.25">
      <c r="A120" s="2" t="s">
        <v>27</v>
      </c>
      <c r="B120" s="2" t="s">
        <v>249</v>
      </c>
      <c r="C120" s="3">
        <v>13500</v>
      </c>
      <c r="D120" s="4">
        <v>20.306859205776174</v>
      </c>
    </row>
    <row r="121" spans="1:4" x14ac:dyDescent="0.25">
      <c r="A121" s="2" t="s">
        <v>27</v>
      </c>
      <c r="B121" s="2" t="s">
        <v>227</v>
      </c>
      <c r="C121" s="3">
        <v>11400</v>
      </c>
      <c r="D121" s="4">
        <v>17.148014440433212</v>
      </c>
    </row>
    <row r="122" spans="1:4" x14ac:dyDescent="0.25">
      <c r="A122" s="5" t="s">
        <v>27</v>
      </c>
      <c r="B122" s="1" t="s">
        <v>229</v>
      </c>
      <c r="C122" s="3">
        <v>2610.0000000000064</v>
      </c>
      <c r="D122" s="4">
        <v>3.9259927797834027</v>
      </c>
    </row>
    <row r="123" spans="1:4" x14ac:dyDescent="0.25">
      <c r="A123" s="2" t="s">
        <v>27</v>
      </c>
      <c r="B123" s="2" t="s">
        <v>230</v>
      </c>
      <c r="C123" s="3">
        <v>720</v>
      </c>
      <c r="D123" s="4">
        <v>1.0830324909747291</v>
      </c>
    </row>
    <row r="124" spans="1:4" x14ac:dyDescent="0.25">
      <c r="A124" s="2" t="s">
        <v>28</v>
      </c>
      <c r="B124" s="2" t="s">
        <v>235</v>
      </c>
      <c r="C124" s="3">
        <v>1628</v>
      </c>
      <c r="D124" s="4">
        <v>85.414480587618044</v>
      </c>
    </row>
    <row r="125" spans="1:4" x14ac:dyDescent="0.25">
      <c r="A125" s="2" t="s">
        <v>28</v>
      </c>
      <c r="B125" s="2" t="s">
        <v>236</v>
      </c>
      <c r="C125" s="3">
        <v>125</v>
      </c>
      <c r="D125" s="4">
        <v>6.5582371458551947</v>
      </c>
    </row>
    <row r="126" spans="1:4" x14ac:dyDescent="0.25">
      <c r="A126" s="2" t="s">
        <v>28</v>
      </c>
      <c r="B126" s="2" t="s">
        <v>250</v>
      </c>
      <c r="C126" s="3">
        <v>92</v>
      </c>
      <c r="D126" s="4">
        <v>4.8268625393494231</v>
      </c>
    </row>
    <row r="127" spans="1:4" x14ac:dyDescent="0.25">
      <c r="A127" s="2" t="s">
        <v>28</v>
      </c>
      <c r="B127" s="2" t="s">
        <v>244</v>
      </c>
      <c r="C127" s="3">
        <v>61</v>
      </c>
      <c r="D127" s="4">
        <v>3.2004197271773345</v>
      </c>
    </row>
    <row r="128" spans="1:4" x14ac:dyDescent="0.25">
      <c r="A128" s="2" t="s">
        <v>29</v>
      </c>
      <c r="B128" s="2" t="s">
        <v>232</v>
      </c>
      <c r="C128" s="3">
        <v>2500</v>
      </c>
      <c r="D128" s="4">
        <v>94.339622641509436</v>
      </c>
    </row>
    <row r="129" spans="1:6" x14ac:dyDescent="0.25">
      <c r="A129" s="2" t="s">
        <v>29</v>
      </c>
      <c r="B129" s="2" t="s">
        <v>247</v>
      </c>
      <c r="C129" s="3">
        <v>150</v>
      </c>
      <c r="D129" s="4">
        <v>5.6603773584905666</v>
      </c>
    </row>
    <row r="130" spans="1:6" x14ac:dyDescent="0.25">
      <c r="A130" s="2" t="s">
        <v>30</v>
      </c>
      <c r="B130" s="2" t="s">
        <v>235</v>
      </c>
      <c r="C130" s="3">
        <v>19608</v>
      </c>
      <c r="D130" s="4">
        <v>79.552093476144108</v>
      </c>
    </row>
    <row r="131" spans="1:6" x14ac:dyDescent="0.25">
      <c r="A131" s="2" t="s">
        <v>30</v>
      </c>
      <c r="B131" s="2" t="s">
        <v>244</v>
      </c>
      <c r="C131" s="3">
        <v>4902</v>
      </c>
      <c r="D131" s="4">
        <v>19.888023369036027</v>
      </c>
    </row>
    <row r="132" spans="1:6" x14ac:dyDescent="0.25">
      <c r="A132" s="2" t="s">
        <v>30</v>
      </c>
      <c r="B132" s="2" t="s">
        <v>236</v>
      </c>
      <c r="C132" s="3">
        <v>138</v>
      </c>
      <c r="D132" s="4">
        <v>0.55988315481986373</v>
      </c>
    </row>
    <row r="133" spans="1:6" x14ac:dyDescent="0.25">
      <c r="A133" s="5" t="s">
        <v>31</v>
      </c>
      <c r="B133" s="1" t="s">
        <v>229</v>
      </c>
      <c r="C133" s="3">
        <v>5099.9999999999982</v>
      </c>
      <c r="D133" s="4">
        <v>34.557528120341495</v>
      </c>
    </row>
    <row r="134" spans="1:6" x14ac:dyDescent="0.25">
      <c r="A134" s="2" t="s">
        <v>31</v>
      </c>
      <c r="B134" s="2" t="s">
        <v>245</v>
      </c>
      <c r="C134" s="3">
        <v>3800</v>
      </c>
      <c r="D134" s="4">
        <v>25.748746442607402</v>
      </c>
    </row>
    <row r="135" spans="1:6" x14ac:dyDescent="0.25">
      <c r="A135" s="2" t="s">
        <v>31</v>
      </c>
      <c r="B135" s="2" t="s">
        <v>235</v>
      </c>
      <c r="C135" s="3">
        <v>2362</v>
      </c>
      <c r="D135" s="4">
        <v>16.004878709852282</v>
      </c>
      <c r="E135" s="10"/>
      <c r="F135" s="10"/>
    </row>
    <row r="136" spans="1:6" x14ac:dyDescent="0.25">
      <c r="A136" s="2" t="s">
        <v>31</v>
      </c>
      <c r="B136" s="2" t="s">
        <v>227</v>
      </c>
      <c r="C136" s="3">
        <v>1275</v>
      </c>
      <c r="D136" s="4">
        <v>8.6393820300853772</v>
      </c>
    </row>
    <row r="137" spans="1:6" x14ac:dyDescent="0.25">
      <c r="A137" s="2" t="s">
        <v>31</v>
      </c>
      <c r="B137" s="2" t="s">
        <v>233</v>
      </c>
      <c r="C137" s="3">
        <v>850</v>
      </c>
      <c r="D137" s="4">
        <v>5.7595880200569178</v>
      </c>
    </row>
    <row r="138" spans="1:6" x14ac:dyDescent="0.25">
      <c r="A138" s="2" t="s">
        <v>31</v>
      </c>
      <c r="B138" s="2" t="s">
        <v>246</v>
      </c>
      <c r="C138" s="3">
        <v>594</v>
      </c>
      <c r="D138" s="4">
        <v>4.0249356281338935</v>
      </c>
    </row>
    <row r="139" spans="1:6" x14ac:dyDescent="0.25">
      <c r="A139" s="2" t="s">
        <v>31</v>
      </c>
      <c r="B139" s="2" t="s">
        <v>251</v>
      </c>
      <c r="C139" s="3">
        <v>370</v>
      </c>
      <c r="D139" s="4">
        <v>2.5071147852012468</v>
      </c>
    </row>
    <row r="140" spans="1:6" x14ac:dyDescent="0.25">
      <c r="A140" s="2" t="s">
        <v>31</v>
      </c>
      <c r="B140" s="2" t="s">
        <v>242</v>
      </c>
      <c r="C140" s="3">
        <v>213</v>
      </c>
      <c r="D140" s="4">
        <v>1.4432849979672042</v>
      </c>
    </row>
    <row r="141" spans="1:6" x14ac:dyDescent="0.25">
      <c r="A141" s="2" t="s">
        <v>31</v>
      </c>
      <c r="B141" s="2" t="s">
        <v>237</v>
      </c>
      <c r="C141" s="3">
        <v>60</v>
      </c>
      <c r="D141" s="4">
        <v>0.406559154356959</v>
      </c>
    </row>
    <row r="142" spans="1:6" x14ac:dyDescent="0.25">
      <c r="A142" s="2" t="s">
        <v>31</v>
      </c>
      <c r="B142" s="2" t="s">
        <v>238</v>
      </c>
      <c r="C142" s="3">
        <v>60</v>
      </c>
      <c r="D142" s="4">
        <v>0.406559154356959</v>
      </c>
    </row>
    <row r="143" spans="1:6" x14ac:dyDescent="0.25">
      <c r="A143" s="2" t="s">
        <v>31</v>
      </c>
      <c r="B143" s="2" t="s">
        <v>232</v>
      </c>
      <c r="C143" s="3">
        <v>40</v>
      </c>
      <c r="D143" s="4">
        <v>0.27103943623797266</v>
      </c>
    </row>
    <row r="144" spans="1:6" x14ac:dyDescent="0.25">
      <c r="A144" s="2" t="s">
        <v>31</v>
      </c>
      <c r="B144" s="2" t="s">
        <v>244</v>
      </c>
      <c r="C144" s="3">
        <v>34</v>
      </c>
      <c r="D144" s="4">
        <v>0.23038352080227675</v>
      </c>
    </row>
    <row r="145" spans="1:4" x14ac:dyDescent="0.25">
      <c r="A145" s="2" t="s">
        <v>32</v>
      </c>
      <c r="B145" s="2" t="s">
        <v>228</v>
      </c>
      <c r="C145" s="3">
        <v>7786</v>
      </c>
      <c r="D145" s="4">
        <v>51.515151515151516</v>
      </c>
    </row>
    <row r="146" spans="1:4" x14ac:dyDescent="0.25">
      <c r="A146" s="2" t="s">
        <v>32</v>
      </c>
      <c r="B146" s="2" t="s">
        <v>249</v>
      </c>
      <c r="C146" s="3">
        <v>5392</v>
      </c>
      <c r="D146" s="4">
        <v>35.675532618764066</v>
      </c>
    </row>
    <row r="147" spans="1:4" x14ac:dyDescent="0.25">
      <c r="A147" s="2" t="s">
        <v>32</v>
      </c>
      <c r="B147" s="2" t="s">
        <v>227</v>
      </c>
      <c r="C147" s="3">
        <v>1025</v>
      </c>
      <c r="D147" s="4">
        <v>6.7817917162895327</v>
      </c>
    </row>
    <row r="148" spans="1:4" x14ac:dyDescent="0.25">
      <c r="A148" s="2" t="s">
        <v>32</v>
      </c>
      <c r="B148" s="2" t="s">
        <v>232</v>
      </c>
      <c r="C148" s="3">
        <v>729</v>
      </c>
      <c r="D148" s="4">
        <v>4.8233425962683611</v>
      </c>
    </row>
    <row r="149" spans="1:4" x14ac:dyDescent="0.25">
      <c r="A149" s="2" t="s">
        <v>32</v>
      </c>
      <c r="B149" s="2" t="s">
        <v>246</v>
      </c>
      <c r="C149" s="3">
        <v>91</v>
      </c>
      <c r="D149" s="4">
        <v>0.60209077676326583</v>
      </c>
    </row>
    <row r="150" spans="1:4" x14ac:dyDescent="0.25">
      <c r="A150" s="2" t="s">
        <v>32</v>
      </c>
      <c r="B150" s="2" t="s">
        <v>245</v>
      </c>
      <c r="C150" s="3">
        <v>91</v>
      </c>
      <c r="D150" s="4">
        <v>0.60209077676326583</v>
      </c>
    </row>
    <row r="151" spans="1:4" x14ac:dyDescent="0.25">
      <c r="A151" s="2" t="s">
        <v>33</v>
      </c>
      <c r="B151" s="2" t="s">
        <v>227</v>
      </c>
      <c r="C151" s="3">
        <v>24340</v>
      </c>
      <c r="D151" s="4">
        <v>72.778375792369332</v>
      </c>
    </row>
    <row r="152" spans="1:4" x14ac:dyDescent="0.25">
      <c r="A152" s="2" t="s">
        <v>33</v>
      </c>
      <c r="B152" s="2" t="s">
        <v>230</v>
      </c>
      <c r="C152" s="3">
        <v>3344</v>
      </c>
      <c r="D152" s="4">
        <v>9.998803970816887</v>
      </c>
    </row>
    <row r="153" spans="1:4" x14ac:dyDescent="0.25">
      <c r="A153" s="5" t="s">
        <v>33</v>
      </c>
      <c r="B153" s="1" t="s">
        <v>229</v>
      </c>
      <c r="C153" s="3">
        <v>1610.000000000003</v>
      </c>
      <c r="D153" s="4">
        <v>4.8140174620260821</v>
      </c>
    </row>
    <row r="154" spans="1:4" x14ac:dyDescent="0.25">
      <c r="A154" s="2" t="s">
        <v>33</v>
      </c>
      <c r="B154" s="2" t="s">
        <v>236</v>
      </c>
      <c r="C154" s="3">
        <v>1610</v>
      </c>
      <c r="D154" s="4">
        <v>4.8140174620260732</v>
      </c>
    </row>
    <row r="155" spans="1:4" x14ac:dyDescent="0.25">
      <c r="A155" s="2" t="s">
        <v>33</v>
      </c>
      <c r="B155" s="2" t="s">
        <v>239</v>
      </c>
      <c r="C155" s="3">
        <v>1270</v>
      </c>
      <c r="D155" s="4">
        <v>3.7973926563808149</v>
      </c>
    </row>
    <row r="156" spans="1:4" x14ac:dyDescent="0.25">
      <c r="A156" s="2" t="s">
        <v>33</v>
      </c>
      <c r="B156" s="2" t="s">
        <v>240</v>
      </c>
      <c r="C156" s="3">
        <v>1270</v>
      </c>
      <c r="D156" s="4">
        <v>3.7973926563808149</v>
      </c>
    </row>
    <row r="157" spans="1:4" x14ac:dyDescent="0.25">
      <c r="A157" s="2" t="s">
        <v>34</v>
      </c>
      <c r="B157" s="2" t="s">
        <v>227</v>
      </c>
      <c r="C157" s="3">
        <v>602</v>
      </c>
      <c r="D157" s="4">
        <v>100</v>
      </c>
    </row>
    <row r="158" spans="1:4" x14ac:dyDescent="0.25">
      <c r="A158" s="2" t="s">
        <v>35</v>
      </c>
      <c r="B158" s="2" t="s">
        <v>234</v>
      </c>
      <c r="C158" s="3">
        <v>10000</v>
      </c>
      <c r="D158" s="4">
        <v>54.112554112554115</v>
      </c>
    </row>
    <row r="159" spans="1:4" x14ac:dyDescent="0.25">
      <c r="A159" s="2" t="s">
        <v>35</v>
      </c>
      <c r="B159" s="2" t="s">
        <v>236</v>
      </c>
      <c r="C159" s="3">
        <v>4240</v>
      </c>
      <c r="D159" s="4">
        <v>22.943722943722943</v>
      </c>
    </row>
    <row r="160" spans="1:4" x14ac:dyDescent="0.25">
      <c r="A160" s="5" t="s">
        <v>35</v>
      </c>
      <c r="B160" s="1" t="s">
        <v>229</v>
      </c>
      <c r="C160" s="3">
        <v>4240</v>
      </c>
      <c r="D160" s="4">
        <v>22.943722943722943</v>
      </c>
    </row>
    <row r="161" spans="1:4" x14ac:dyDescent="0.25">
      <c r="A161" s="2" t="s">
        <v>36</v>
      </c>
      <c r="B161" s="2" t="s">
        <v>235</v>
      </c>
      <c r="C161" s="3">
        <v>153</v>
      </c>
      <c r="D161" s="4">
        <v>100</v>
      </c>
    </row>
    <row r="162" spans="1:4" x14ac:dyDescent="0.25">
      <c r="A162" s="2" t="s">
        <v>37</v>
      </c>
      <c r="B162" s="2" t="s">
        <v>232</v>
      </c>
      <c r="C162" s="3">
        <v>5040</v>
      </c>
      <c r="D162" s="4">
        <v>100</v>
      </c>
    </row>
    <row r="163" spans="1:4" x14ac:dyDescent="0.25">
      <c r="A163" s="5" t="s">
        <v>38</v>
      </c>
      <c r="B163" s="1" t="s">
        <v>229</v>
      </c>
      <c r="C163" s="3">
        <v>2535</v>
      </c>
      <c r="D163" s="4">
        <v>100</v>
      </c>
    </row>
    <row r="164" spans="1:4" x14ac:dyDescent="0.25">
      <c r="A164" s="2" t="s">
        <v>39</v>
      </c>
      <c r="B164" s="2" t="s">
        <v>231</v>
      </c>
      <c r="C164" s="3">
        <v>765</v>
      </c>
      <c r="D164" s="4">
        <v>84.530386740331494</v>
      </c>
    </row>
    <row r="165" spans="1:4" x14ac:dyDescent="0.25">
      <c r="A165" s="2" t="s">
        <v>39</v>
      </c>
      <c r="B165" s="2" t="s">
        <v>226</v>
      </c>
      <c r="C165" s="3">
        <v>140</v>
      </c>
      <c r="D165" s="4">
        <v>15.46961325966851</v>
      </c>
    </row>
    <row r="166" spans="1:4" x14ac:dyDescent="0.25">
      <c r="A166" s="2" t="s">
        <v>40</v>
      </c>
      <c r="B166" s="2" t="s">
        <v>228</v>
      </c>
      <c r="C166" s="3">
        <v>11025</v>
      </c>
      <c r="D166" s="4">
        <v>100</v>
      </c>
    </row>
    <row r="167" spans="1:4" x14ac:dyDescent="0.25">
      <c r="A167" s="2" t="s">
        <v>41</v>
      </c>
      <c r="B167" s="2" t="s">
        <v>236</v>
      </c>
      <c r="C167" s="3">
        <v>97418</v>
      </c>
      <c r="D167" s="4">
        <v>69.58080667395204</v>
      </c>
    </row>
    <row r="168" spans="1:4" x14ac:dyDescent="0.25">
      <c r="A168" s="2" t="s">
        <v>41</v>
      </c>
      <c r="B168" s="2" t="s">
        <v>234</v>
      </c>
      <c r="C168" s="3">
        <v>24459</v>
      </c>
      <c r="D168" s="4">
        <v>17.469840793674603</v>
      </c>
    </row>
    <row r="169" spans="1:4" x14ac:dyDescent="0.25">
      <c r="A169" s="2" t="s">
        <v>41</v>
      </c>
      <c r="B169" s="2" t="s">
        <v>239</v>
      </c>
      <c r="C169" s="3">
        <v>7800</v>
      </c>
      <c r="D169" s="4">
        <v>5.571150013927876</v>
      </c>
    </row>
    <row r="170" spans="1:4" x14ac:dyDescent="0.25">
      <c r="A170" s="2" t="s">
        <v>41</v>
      </c>
      <c r="B170" s="2" t="s">
        <v>241</v>
      </c>
      <c r="C170" s="3">
        <v>5500</v>
      </c>
      <c r="D170" s="4">
        <v>3.9283750098209382</v>
      </c>
    </row>
    <row r="171" spans="1:4" x14ac:dyDescent="0.25">
      <c r="A171" s="5" t="s">
        <v>41</v>
      </c>
      <c r="B171" s="1" t="s">
        <v>229</v>
      </c>
      <c r="C171" s="3">
        <v>4829.9999999999836</v>
      </c>
      <c r="D171" s="4">
        <v>3.449827508624558</v>
      </c>
    </row>
    <row r="172" spans="1:4" x14ac:dyDescent="0.25">
      <c r="A172" s="2" t="s">
        <v>43</v>
      </c>
      <c r="B172" s="2" t="s">
        <v>245</v>
      </c>
      <c r="C172" s="3">
        <v>33600</v>
      </c>
      <c r="D172" s="4">
        <v>33.476805356288857</v>
      </c>
    </row>
    <row r="173" spans="1:4" x14ac:dyDescent="0.25">
      <c r="A173" s="2" t="s">
        <v>43</v>
      </c>
      <c r="B173" s="2" t="s">
        <v>238</v>
      </c>
      <c r="C173" s="3">
        <v>19200</v>
      </c>
      <c r="D173" s="4">
        <v>19.129603060736489</v>
      </c>
    </row>
    <row r="174" spans="1:4" x14ac:dyDescent="0.25">
      <c r="A174" s="2" t="s">
        <v>43</v>
      </c>
      <c r="B174" s="2" t="s">
        <v>228</v>
      </c>
      <c r="C174" s="3">
        <v>18240</v>
      </c>
      <c r="D174" s="4">
        <v>18.173122907699664</v>
      </c>
    </row>
    <row r="175" spans="1:4" x14ac:dyDescent="0.25">
      <c r="A175" s="2" t="s">
        <v>42</v>
      </c>
      <c r="B175" s="2" t="s">
        <v>245</v>
      </c>
      <c r="C175" s="3">
        <v>7200</v>
      </c>
      <c r="D175" s="4">
        <v>14.968192590744669</v>
      </c>
    </row>
    <row r="176" spans="1:4" x14ac:dyDescent="0.25">
      <c r="A176" s="2" t="s">
        <v>42</v>
      </c>
      <c r="B176" s="2" t="s">
        <v>236</v>
      </c>
      <c r="C176" s="3">
        <v>6288</v>
      </c>
      <c r="D176" s="4">
        <v>13.072221529250344</v>
      </c>
    </row>
    <row r="177" spans="1:4" x14ac:dyDescent="0.25">
      <c r="A177" s="2" t="s">
        <v>43</v>
      </c>
      <c r="B177" s="2" t="s">
        <v>235</v>
      </c>
      <c r="C177" s="3">
        <v>12960</v>
      </c>
      <c r="D177" s="4">
        <v>12.912482065997132</v>
      </c>
    </row>
    <row r="178" spans="1:4" x14ac:dyDescent="0.25">
      <c r="A178" s="2" t="s">
        <v>42</v>
      </c>
      <c r="B178" s="2" t="s">
        <v>231</v>
      </c>
      <c r="C178" s="3">
        <v>5856</v>
      </c>
      <c r="D178" s="4">
        <v>12.174129973805664</v>
      </c>
    </row>
    <row r="179" spans="1:4" x14ac:dyDescent="0.25">
      <c r="A179" s="2" t="s">
        <v>42</v>
      </c>
      <c r="B179" s="2" t="s">
        <v>234</v>
      </c>
      <c r="C179" s="3">
        <v>4992</v>
      </c>
      <c r="D179" s="4">
        <v>10.377946862916303</v>
      </c>
    </row>
    <row r="180" spans="1:4" x14ac:dyDescent="0.25">
      <c r="A180" s="5" t="s">
        <v>43</v>
      </c>
      <c r="B180" s="1" t="s">
        <v>229</v>
      </c>
      <c r="C180" s="3">
        <v>10224.000000000004</v>
      </c>
      <c r="D180" s="4">
        <v>10.186513629842185</v>
      </c>
    </row>
    <row r="181" spans="1:4" x14ac:dyDescent="0.25">
      <c r="A181" s="2" t="s">
        <v>42</v>
      </c>
      <c r="B181" s="2" t="s">
        <v>241</v>
      </c>
      <c r="C181" s="3">
        <v>4656</v>
      </c>
      <c r="D181" s="4">
        <v>9.6794312086815513</v>
      </c>
    </row>
    <row r="182" spans="1:4" x14ac:dyDescent="0.25">
      <c r="A182" s="2" t="s">
        <v>42</v>
      </c>
      <c r="B182" s="2" t="s">
        <v>235</v>
      </c>
      <c r="C182" s="3">
        <v>3888</v>
      </c>
      <c r="D182" s="4">
        <v>8.0828239990021213</v>
      </c>
    </row>
    <row r="183" spans="1:4" x14ac:dyDescent="0.25">
      <c r="A183" s="2" t="s">
        <v>42</v>
      </c>
      <c r="B183" s="2" t="s">
        <v>242</v>
      </c>
      <c r="C183" s="3">
        <v>3702</v>
      </c>
      <c r="D183" s="4">
        <v>7.6961456904078833</v>
      </c>
    </row>
    <row r="184" spans="1:4" x14ac:dyDescent="0.25">
      <c r="A184" s="2" t="s">
        <v>42</v>
      </c>
      <c r="B184" s="2" t="s">
        <v>227</v>
      </c>
      <c r="C184" s="3">
        <v>3696</v>
      </c>
      <c r="D184" s="4">
        <v>7.6836721965822639</v>
      </c>
    </row>
    <row r="185" spans="1:4" x14ac:dyDescent="0.25">
      <c r="A185" s="2" t="s">
        <v>42</v>
      </c>
      <c r="B185" s="2" t="s">
        <v>228</v>
      </c>
      <c r="C185" s="3">
        <v>3696</v>
      </c>
      <c r="D185" s="4">
        <v>7.6836721965822639</v>
      </c>
    </row>
    <row r="186" spans="1:4" x14ac:dyDescent="0.25">
      <c r="A186" s="2" t="s">
        <v>42</v>
      </c>
      <c r="B186" s="2" t="s">
        <v>246</v>
      </c>
      <c r="C186" s="3">
        <v>3168</v>
      </c>
      <c r="D186" s="4">
        <v>6.5860047399276551</v>
      </c>
    </row>
    <row r="187" spans="1:4" x14ac:dyDescent="0.25">
      <c r="A187" s="2" t="s">
        <v>43</v>
      </c>
      <c r="B187" s="2" t="s">
        <v>237</v>
      </c>
      <c r="C187" s="3">
        <v>3120</v>
      </c>
      <c r="D187" s="4">
        <v>3.1085604973696799</v>
      </c>
    </row>
    <row r="188" spans="1:4" x14ac:dyDescent="0.25">
      <c r="A188" s="2" t="s">
        <v>43</v>
      </c>
      <c r="B188" s="2" t="s">
        <v>251</v>
      </c>
      <c r="C188" s="3">
        <v>2400</v>
      </c>
      <c r="D188" s="4">
        <v>2.3912003825920611</v>
      </c>
    </row>
    <row r="189" spans="1:4" x14ac:dyDescent="0.25">
      <c r="A189" s="5" t="s">
        <v>42</v>
      </c>
      <c r="B189" s="1" t="s">
        <v>229</v>
      </c>
      <c r="C189" s="3">
        <v>960.00000000000091</v>
      </c>
      <c r="D189" s="4">
        <v>1.9957590120992912</v>
      </c>
    </row>
    <row r="190" spans="1:4" x14ac:dyDescent="0.25">
      <c r="A190" s="2" t="s">
        <v>43</v>
      </c>
      <c r="B190" s="2" t="s">
        <v>244</v>
      </c>
      <c r="C190" s="3">
        <v>624</v>
      </c>
      <c r="D190" s="4">
        <v>0.62171209947393591</v>
      </c>
    </row>
    <row r="191" spans="1:4" x14ac:dyDescent="0.25">
      <c r="A191" s="2" t="s">
        <v>44</v>
      </c>
      <c r="B191" s="2" t="s">
        <v>228</v>
      </c>
      <c r="C191" s="3">
        <v>2928</v>
      </c>
      <c r="D191" s="4">
        <v>100</v>
      </c>
    </row>
    <row r="192" spans="1:4" x14ac:dyDescent="0.25">
      <c r="A192" s="2" t="s">
        <v>45</v>
      </c>
      <c r="B192" s="2" t="s">
        <v>245</v>
      </c>
      <c r="C192" s="3">
        <v>26558</v>
      </c>
      <c r="D192" s="4">
        <v>50</v>
      </c>
    </row>
    <row r="193" spans="1:4" x14ac:dyDescent="0.25">
      <c r="A193" s="2" t="s">
        <v>45</v>
      </c>
      <c r="B193" s="2" t="s">
        <v>236</v>
      </c>
      <c r="C193" s="3">
        <v>26558</v>
      </c>
      <c r="D193" s="4">
        <v>50</v>
      </c>
    </row>
    <row r="194" spans="1:4" x14ac:dyDescent="0.25">
      <c r="A194" s="2" t="s">
        <v>46</v>
      </c>
      <c r="B194" s="2" t="s">
        <v>234</v>
      </c>
      <c r="C194" s="3">
        <v>50897</v>
      </c>
      <c r="D194" s="4">
        <v>34.222222222222221</v>
      </c>
    </row>
    <row r="195" spans="1:4" x14ac:dyDescent="0.25">
      <c r="A195" s="2" t="s">
        <v>46</v>
      </c>
      <c r="B195" s="2" t="s">
        <v>250</v>
      </c>
      <c r="C195" s="3">
        <v>50236</v>
      </c>
      <c r="D195" s="4">
        <v>33.777777777777779</v>
      </c>
    </row>
    <row r="196" spans="1:4" x14ac:dyDescent="0.25">
      <c r="A196" s="2" t="s">
        <v>46</v>
      </c>
      <c r="B196" s="2" t="s">
        <v>236</v>
      </c>
      <c r="C196" s="3">
        <v>47592</v>
      </c>
      <c r="D196" s="4">
        <v>32</v>
      </c>
    </row>
    <row r="197" spans="1:4" x14ac:dyDescent="0.25">
      <c r="A197" s="5" t="s">
        <v>47</v>
      </c>
      <c r="B197" s="1" t="s">
        <v>229</v>
      </c>
      <c r="C197" s="3">
        <v>72629.999999999971</v>
      </c>
      <c r="D197" s="4">
        <v>40.904252623042211</v>
      </c>
    </row>
    <row r="198" spans="1:4" x14ac:dyDescent="0.25">
      <c r="A198" s="2" t="s">
        <v>47</v>
      </c>
      <c r="B198" s="2" t="s">
        <v>245</v>
      </c>
      <c r="C198" s="3">
        <v>64560</v>
      </c>
      <c r="D198" s="4">
        <v>36.359335664926427</v>
      </c>
    </row>
    <row r="199" spans="1:4" x14ac:dyDescent="0.25">
      <c r="A199" s="2" t="s">
        <v>47</v>
      </c>
      <c r="B199" s="2" t="s">
        <v>236</v>
      </c>
      <c r="C199" s="3">
        <v>18830</v>
      </c>
      <c r="D199" s="4">
        <v>10.60480623560354</v>
      </c>
    </row>
    <row r="200" spans="1:4" x14ac:dyDescent="0.25">
      <c r="A200" s="2" t="s">
        <v>47</v>
      </c>
      <c r="B200" s="2" t="s">
        <v>242</v>
      </c>
      <c r="C200" s="3">
        <v>10760</v>
      </c>
      <c r="D200" s="4">
        <v>6.0598892774877369</v>
      </c>
    </row>
    <row r="201" spans="1:4" x14ac:dyDescent="0.25">
      <c r="A201" s="2" t="s">
        <v>47</v>
      </c>
      <c r="B201" s="2" t="s">
        <v>234</v>
      </c>
      <c r="C201" s="3">
        <v>10760</v>
      </c>
      <c r="D201" s="4">
        <v>6.0598892774877369</v>
      </c>
    </row>
    <row r="202" spans="1:4" x14ac:dyDescent="0.25">
      <c r="A202" s="2" t="s">
        <v>47</v>
      </c>
      <c r="B202" s="2" t="s">
        <v>247</v>
      </c>
      <c r="C202" s="3">
        <v>17</v>
      </c>
      <c r="D202" s="4">
        <v>9.5741745090419644E-3</v>
      </c>
    </row>
    <row r="203" spans="1:4" x14ac:dyDescent="0.25">
      <c r="A203" s="2" t="s">
        <v>47</v>
      </c>
      <c r="B203" s="2" t="s">
        <v>250</v>
      </c>
      <c r="C203" s="3">
        <v>4</v>
      </c>
      <c r="D203" s="4">
        <v>2.2527469433039917E-3</v>
      </c>
    </row>
    <row r="204" spans="1:4" x14ac:dyDescent="0.25">
      <c r="A204" s="2" t="s">
        <v>48</v>
      </c>
      <c r="B204" s="2" t="s">
        <v>237</v>
      </c>
      <c r="C204" s="3">
        <v>165750</v>
      </c>
      <c r="D204" s="4">
        <v>13.521715508000451</v>
      </c>
    </row>
    <row r="205" spans="1:4" x14ac:dyDescent="0.25">
      <c r="A205" s="2" t="s">
        <v>48</v>
      </c>
      <c r="B205" s="2" t="s">
        <v>234</v>
      </c>
      <c r="C205" s="3">
        <v>165750</v>
      </c>
      <c r="D205" s="4">
        <v>13.521715508000451</v>
      </c>
    </row>
    <row r="206" spans="1:4" x14ac:dyDescent="0.25">
      <c r="A206" s="2" t="s">
        <v>48</v>
      </c>
      <c r="B206" s="2" t="s">
        <v>250</v>
      </c>
      <c r="C206" s="3">
        <v>138571</v>
      </c>
      <c r="D206" s="4">
        <v>11.304480480598071</v>
      </c>
    </row>
    <row r="207" spans="1:4" x14ac:dyDescent="0.25">
      <c r="A207" s="5" t="s">
        <v>48</v>
      </c>
      <c r="B207" s="1" t="s">
        <v>229</v>
      </c>
      <c r="C207" s="3">
        <v>131750</v>
      </c>
      <c r="D207" s="4">
        <v>10.7480302755901</v>
      </c>
    </row>
    <row r="208" spans="1:4" x14ac:dyDescent="0.25">
      <c r="A208" s="2" t="s">
        <v>48</v>
      </c>
      <c r="B208" s="2" t="s">
        <v>245</v>
      </c>
      <c r="C208" s="3">
        <v>128350</v>
      </c>
      <c r="D208" s="4">
        <v>10.470661752349066</v>
      </c>
    </row>
    <row r="209" spans="1:4" x14ac:dyDescent="0.25">
      <c r="A209" s="2" t="s">
        <v>48</v>
      </c>
      <c r="B209" s="2" t="s">
        <v>236</v>
      </c>
      <c r="C209" s="3">
        <v>124100</v>
      </c>
      <c r="D209" s="4">
        <v>10.123951098297772</v>
      </c>
    </row>
    <row r="210" spans="1:4" x14ac:dyDescent="0.25">
      <c r="A210" s="2" t="s">
        <v>48</v>
      </c>
      <c r="B210" s="2" t="s">
        <v>247</v>
      </c>
      <c r="C210" s="3">
        <v>101235</v>
      </c>
      <c r="D210" s="4">
        <v>8.2586477795018123</v>
      </c>
    </row>
    <row r="211" spans="1:4" x14ac:dyDescent="0.25">
      <c r="A211" s="2" t="s">
        <v>48</v>
      </c>
      <c r="B211" s="2" t="s">
        <v>241</v>
      </c>
      <c r="C211" s="3">
        <v>79900</v>
      </c>
      <c r="D211" s="4">
        <v>6.5181602961643197</v>
      </c>
    </row>
    <row r="212" spans="1:4" x14ac:dyDescent="0.25">
      <c r="A212" s="2" t="s">
        <v>48</v>
      </c>
      <c r="B212" s="2" t="s">
        <v>232</v>
      </c>
      <c r="C212" s="3">
        <v>68000</v>
      </c>
      <c r="D212" s="4">
        <v>5.5473704648206974</v>
      </c>
    </row>
    <row r="213" spans="1:4" x14ac:dyDescent="0.25">
      <c r="A213" s="2" t="s">
        <v>48</v>
      </c>
      <c r="B213" s="2" t="s">
        <v>235</v>
      </c>
      <c r="C213" s="3">
        <v>62050</v>
      </c>
      <c r="D213" s="4">
        <v>5.0619755491488858</v>
      </c>
    </row>
    <row r="214" spans="1:4" x14ac:dyDescent="0.25">
      <c r="A214" s="2" t="s">
        <v>48</v>
      </c>
      <c r="B214" s="2" t="s">
        <v>238</v>
      </c>
      <c r="C214" s="3">
        <v>18700</v>
      </c>
      <c r="D214" s="4">
        <v>1.5255268778256919</v>
      </c>
    </row>
    <row r="215" spans="1:4" x14ac:dyDescent="0.25">
      <c r="A215" s="2" t="s">
        <v>48</v>
      </c>
      <c r="B215" s="2" t="s">
        <v>243</v>
      </c>
      <c r="C215" s="3">
        <v>17850</v>
      </c>
      <c r="D215" s="4">
        <v>1.4561847470154332</v>
      </c>
    </row>
    <row r="216" spans="1:4" x14ac:dyDescent="0.25">
      <c r="A216" s="2" t="s">
        <v>48</v>
      </c>
      <c r="B216" s="2" t="s">
        <v>244</v>
      </c>
      <c r="C216" s="3">
        <v>12750</v>
      </c>
      <c r="D216" s="4">
        <v>1.0401319621538807</v>
      </c>
    </row>
    <row r="217" spans="1:4" x14ac:dyDescent="0.25">
      <c r="A217" s="2" t="s">
        <v>48</v>
      </c>
      <c r="B217" s="2" t="s">
        <v>246</v>
      </c>
      <c r="C217" s="3">
        <v>11050</v>
      </c>
      <c r="D217" s="4">
        <v>0.90144770053336343</v>
      </c>
    </row>
    <row r="218" spans="1:4" x14ac:dyDescent="0.25">
      <c r="A218" s="2" t="s">
        <v>49</v>
      </c>
      <c r="B218" s="2" t="s">
        <v>245</v>
      </c>
      <c r="C218" s="3">
        <v>26350</v>
      </c>
      <c r="D218" s="4">
        <v>54.405054405054408</v>
      </c>
    </row>
    <row r="219" spans="1:4" x14ac:dyDescent="0.25">
      <c r="A219" s="2" t="s">
        <v>49</v>
      </c>
      <c r="B219" s="2" t="s">
        <v>246</v>
      </c>
      <c r="C219" s="3">
        <v>16149.999999999998</v>
      </c>
      <c r="D219" s="4">
        <v>33.345033345033343</v>
      </c>
    </row>
    <row r="220" spans="1:4" x14ac:dyDescent="0.25">
      <c r="A220" s="2" t="s">
        <v>49</v>
      </c>
      <c r="B220" s="2" t="s">
        <v>250</v>
      </c>
      <c r="C220" s="3">
        <v>3400</v>
      </c>
      <c r="D220" s="4">
        <v>7.0200070200070197</v>
      </c>
    </row>
    <row r="221" spans="1:4" x14ac:dyDescent="0.25">
      <c r="A221" s="5" t="s">
        <v>49</v>
      </c>
      <c r="B221" s="1" t="s">
        <v>229</v>
      </c>
      <c r="C221" s="3">
        <v>1938.0000000000023</v>
      </c>
      <c r="D221" s="4">
        <v>4.0014040014040058</v>
      </c>
    </row>
    <row r="222" spans="1:4" x14ac:dyDescent="0.25">
      <c r="A222" s="2" t="s">
        <v>49</v>
      </c>
      <c r="B222" s="2" t="s">
        <v>234</v>
      </c>
      <c r="C222" s="3">
        <v>595</v>
      </c>
      <c r="D222" s="4">
        <v>1.2285012285012284</v>
      </c>
    </row>
    <row r="223" spans="1:4" x14ac:dyDescent="0.25">
      <c r="A223" s="2" t="s">
        <v>50</v>
      </c>
      <c r="B223" s="2" t="s">
        <v>246</v>
      </c>
      <c r="C223" s="3">
        <v>186200</v>
      </c>
      <c r="D223" s="4">
        <v>91.610414657666354</v>
      </c>
    </row>
    <row r="224" spans="1:4" x14ac:dyDescent="0.25">
      <c r="A224" s="2" t="s">
        <v>50</v>
      </c>
      <c r="B224" s="2" t="s">
        <v>235</v>
      </c>
      <c r="C224" s="3">
        <v>15680</v>
      </c>
      <c r="D224" s="4">
        <v>7.714561234329798</v>
      </c>
    </row>
    <row r="225" spans="1:4" x14ac:dyDescent="0.25">
      <c r="A225" s="2" t="s">
        <v>50</v>
      </c>
      <c r="B225" s="2" t="s">
        <v>244</v>
      </c>
      <c r="C225" s="3">
        <v>980</v>
      </c>
      <c r="D225" s="4">
        <v>0.48216007714561238</v>
      </c>
    </row>
    <row r="226" spans="1:4" x14ac:dyDescent="0.25">
      <c r="A226" s="2" t="s">
        <v>50</v>
      </c>
      <c r="B226" s="2" t="s">
        <v>243</v>
      </c>
      <c r="C226" s="3">
        <v>392</v>
      </c>
      <c r="D226" s="4">
        <v>0.19286403085824497</v>
      </c>
    </row>
    <row r="227" spans="1:4" x14ac:dyDescent="0.25">
      <c r="A227" s="5" t="s">
        <v>51</v>
      </c>
      <c r="B227" s="1" t="s">
        <v>229</v>
      </c>
      <c r="C227" s="3">
        <v>4640</v>
      </c>
      <c r="D227" s="4">
        <v>100</v>
      </c>
    </row>
    <row r="228" spans="1:4" x14ac:dyDescent="0.25">
      <c r="A228" s="2" t="s">
        <v>52</v>
      </c>
      <c r="B228" s="2" t="s">
        <v>235</v>
      </c>
      <c r="C228" s="3">
        <v>3697</v>
      </c>
      <c r="D228" s="4">
        <v>100</v>
      </c>
    </row>
    <row r="229" spans="1:4" x14ac:dyDescent="0.25">
      <c r="A229" s="2" t="s">
        <v>53</v>
      </c>
      <c r="B229" s="2" t="s">
        <v>236</v>
      </c>
      <c r="C229" s="3">
        <v>4896</v>
      </c>
      <c r="D229" s="4">
        <v>53.837695183637571</v>
      </c>
    </row>
    <row r="230" spans="1:4" x14ac:dyDescent="0.25">
      <c r="A230" s="2" t="s">
        <v>53</v>
      </c>
      <c r="B230" s="2" t="s">
        <v>245</v>
      </c>
      <c r="C230" s="3">
        <v>3042</v>
      </c>
      <c r="D230" s="4">
        <v>33.450626786892457</v>
      </c>
    </row>
    <row r="231" spans="1:4" x14ac:dyDescent="0.25">
      <c r="A231" s="2" t="s">
        <v>53</v>
      </c>
      <c r="B231" s="2" t="s">
        <v>234</v>
      </c>
      <c r="C231" s="3">
        <v>618</v>
      </c>
      <c r="D231" s="4">
        <v>6.7956894655817033</v>
      </c>
    </row>
    <row r="232" spans="1:4" x14ac:dyDescent="0.25">
      <c r="A232" s="2" t="s">
        <v>53</v>
      </c>
      <c r="B232" s="2" t="s">
        <v>246</v>
      </c>
      <c r="C232" s="3">
        <v>510</v>
      </c>
      <c r="D232" s="4">
        <v>5.6080932482955799</v>
      </c>
    </row>
    <row r="233" spans="1:4" x14ac:dyDescent="0.25">
      <c r="A233" s="2" t="s">
        <v>53</v>
      </c>
      <c r="B233" s="2" t="s">
        <v>248</v>
      </c>
      <c r="C233" s="3">
        <v>28</v>
      </c>
      <c r="D233" s="4">
        <v>0.3078953155926985</v>
      </c>
    </row>
    <row r="234" spans="1:4" x14ac:dyDescent="0.25">
      <c r="A234" s="2" t="s">
        <v>54</v>
      </c>
      <c r="B234" s="2" t="s">
        <v>227</v>
      </c>
      <c r="C234" s="3">
        <v>14887</v>
      </c>
      <c r="D234" s="4">
        <v>25.461791065198057</v>
      </c>
    </row>
    <row r="235" spans="1:4" x14ac:dyDescent="0.25">
      <c r="A235" s="2" t="s">
        <v>54</v>
      </c>
      <c r="B235" s="2" t="s">
        <v>230</v>
      </c>
      <c r="C235" s="3">
        <v>6829</v>
      </c>
      <c r="D235" s="4">
        <v>11.67989327495382</v>
      </c>
    </row>
    <row r="236" spans="1:4" x14ac:dyDescent="0.25">
      <c r="A236" s="2" t="s">
        <v>54</v>
      </c>
      <c r="B236" s="2" t="s">
        <v>233</v>
      </c>
      <c r="C236" s="3">
        <v>5600</v>
      </c>
      <c r="D236" s="4">
        <v>9.5778887596634039</v>
      </c>
    </row>
    <row r="237" spans="1:4" x14ac:dyDescent="0.25">
      <c r="A237" s="5" t="s">
        <v>54</v>
      </c>
      <c r="B237" s="1" t="s">
        <v>229</v>
      </c>
      <c r="C237" s="3">
        <v>5378.0000000000073</v>
      </c>
      <c r="D237" s="4">
        <v>9.1981938838339037</v>
      </c>
    </row>
    <row r="238" spans="1:4" x14ac:dyDescent="0.25">
      <c r="A238" s="2" t="s">
        <v>54</v>
      </c>
      <c r="B238" s="2" t="s">
        <v>240</v>
      </c>
      <c r="C238" s="3">
        <v>4829</v>
      </c>
      <c r="D238" s="4">
        <v>8.2592187179311765</v>
      </c>
    </row>
    <row r="239" spans="1:4" x14ac:dyDescent="0.25">
      <c r="A239" s="2" t="s">
        <v>54</v>
      </c>
      <c r="B239" s="2" t="s">
        <v>245</v>
      </c>
      <c r="C239" s="3">
        <v>4400</v>
      </c>
      <c r="D239" s="4">
        <v>7.5254840254498188</v>
      </c>
    </row>
    <row r="240" spans="1:4" x14ac:dyDescent="0.25">
      <c r="A240" s="2" t="s">
        <v>54</v>
      </c>
      <c r="B240" s="2" t="s">
        <v>241</v>
      </c>
      <c r="C240" s="3">
        <v>3800</v>
      </c>
      <c r="D240" s="4">
        <v>6.4992816583430244</v>
      </c>
    </row>
    <row r="241" spans="1:4" x14ac:dyDescent="0.25">
      <c r="A241" s="2" t="s">
        <v>54</v>
      </c>
      <c r="B241" s="2" t="s">
        <v>231</v>
      </c>
      <c r="C241" s="3">
        <v>3029</v>
      </c>
      <c r="D241" s="4">
        <v>5.1806116166107952</v>
      </c>
    </row>
    <row r="242" spans="1:4" x14ac:dyDescent="0.25">
      <c r="A242" s="2" t="s">
        <v>54</v>
      </c>
      <c r="B242" s="2" t="s">
        <v>239</v>
      </c>
      <c r="C242" s="3">
        <v>2829</v>
      </c>
      <c r="D242" s="4">
        <v>4.8385441609085316</v>
      </c>
    </row>
    <row r="243" spans="1:4" x14ac:dyDescent="0.25">
      <c r="A243" s="2" t="s">
        <v>54</v>
      </c>
      <c r="B243" s="2" t="s">
        <v>234</v>
      </c>
      <c r="C243" s="3">
        <v>2400</v>
      </c>
      <c r="D243" s="4">
        <v>4.1048094684271739</v>
      </c>
    </row>
    <row r="244" spans="1:4" x14ac:dyDescent="0.25">
      <c r="A244" s="2" t="s">
        <v>54</v>
      </c>
      <c r="B244" s="2" t="s">
        <v>237</v>
      </c>
      <c r="C244" s="3">
        <v>1600</v>
      </c>
      <c r="D244" s="4">
        <v>2.7365396456181159</v>
      </c>
    </row>
    <row r="245" spans="1:4" x14ac:dyDescent="0.25">
      <c r="A245" s="2" t="s">
        <v>54</v>
      </c>
      <c r="B245" s="2" t="s">
        <v>228</v>
      </c>
      <c r="C245" s="3">
        <v>858</v>
      </c>
      <c r="D245" s="4">
        <v>1.4674693849627145</v>
      </c>
    </row>
    <row r="246" spans="1:4" x14ac:dyDescent="0.25">
      <c r="A246" s="2" t="s">
        <v>54</v>
      </c>
      <c r="B246" s="2" t="s">
        <v>236</v>
      </c>
      <c r="C246" s="3">
        <v>829</v>
      </c>
      <c r="D246" s="4">
        <v>1.4178696038858862</v>
      </c>
    </row>
    <row r="247" spans="1:4" x14ac:dyDescent="0.25">
      <c r="A247" s="2" t="s">
        <v>54</v>
      </c>
      <c r="B247" s="2" t="s">
        <v>246</v>
      </c>
      <c r="C247" s="3">
        <v>600</v>
      </c>
      <c r="D247" s="4">
        <v>1.0262023671067935</v>
      </c>
    </row>
    <row r="248" spans="1:4" x14ac:dyDescent="0.25">
      <c r="A248" s="2" t="s">
        <v>54</v>
      </c>
      <c r="B248" s="2" t="s">
        <v>244</v>
      </c>
      <c r="C248" s="3">
        <v>600</v>
      </c>
      <c r="D248" s="4">
        <v>1.0262023671067935</v>
      </c>
    </row>
    <row r="249" spans="1:4" x14ac:dyDescent="0.25">
      <c r="A249" s="2" t="s">
        <v>55</v>
      </c>
      <c r="B249" s="2" t="s">
        <v>228</v>
      </c>
      <c r="C249" s="3">
        <v>2080</v>
      </c>
      <c r="D249" s="4">
        <v>53.061224489795912</v>
      </c>
    </row>
    <row r="250" spans="1:4" x14ac:dyDescent="0.25">
      <c r="A250" s="2" t="s">
        <v>55</v>
      </c>
      <c r="B250" s="2" t="s">
        <v>249</v>
      </c>
      <c r="C250" s="3">
        <v>1200</v>
      </c>
      <c r="D250" s="4">
        <v>30.612244897959179</v>
      </c>
    </row>
    <row r="251" spans="1:4" x14ac:dyDescent="0.25">
      <c r="A251" s="2" t="s">
        <v>55</v>
      </c>
      <c r="B251" s="2" t="s">
        <v>227</v>
      </c>
      <c r="C251" s="3">
        <v>640</v>
      </c>
      <c r="D251" s="4">
        <v>16.326530612244898</v>
      </c>
    </row>
    <row r="252" spans="1:4" x14ac:dyDescent="0.25">
      <c r="A252" s="2" t="s">
        <v>56</v>
      </c>
      <c r="B252" s="2" t="s">
        <v>233</v>
      </c>
      <c r="C252" s="3">
        <v>1550</v>
      </c>
      <c r="D252" s="4">
        <v>40.554683411826296</v>
      </c>
    </row>
    <row r="253" spans="1:4" x14ac:dyDescent="0.25">
      <c r="A253" s="2" t="s">
        <v>56</v>
      </c>
      <c r="B253" s="2" t="s">
        <v>227</v>
      </c>
      <c r="C253" s="3">
        <v>1386</v>
      </c>
      <c r="D253" s="4">
        <v>36.263736263736284</v>
      </c>
    </row>
    <row r="254" spans="1:4" x14ac:dyDescent="0.25">
      <c r="A254" s="2" t="s">
        <v>56</v>
      </c>
      <c r="B254" s="2" t="s">
        <v>236</v>
      </c>
      <c r="C254" s="3">
        <v>233</v>
      </c>
      <c r="D254" s="4">
        <v>6.0962846677132436</v>
      </c>
    </row>
    <row r="255" spans="1:4" x14ac:dyDescent="0.25">
      <c r="A255" s="5" t="s">
        <v>56</v>
      </c>
      <c r="B255" s="1" t="s">
        <v>229</v>
      </c>
      <c r="C255" s="3">
        <v>164.99999999999827</v>
      </c>
      <c r="D255" s="4">
        <v>4.3171114599685607</v>
      </c>
    </row>
    <row r="256" spans="1:4" x14ac:dyDescent="0.25">
      <c r="A256" s="2" t="s">
        <v>56</v>
      </c>
      <c r="B256" s="2" t="s">
        <v>234</v>
      </c>
      <c r="C256" s="3">
        <v>125</v>
      </c>
      <c r="D256" s="4">
        <v>3.2705389848247015</v>
      </c>
    </row>
    <row r="257" spans="1:4" x14ac:dyDescent="0.25">
      <c r="A257" s="2" t="s">
        <v>56</v>
      </c>
      <c r="B257" s="2" t="s">
        <v>231</v>
      </c>
      <c r="C257" s="3">
        <v>46</v>
      </c>
      <c r="D257" s="4">
        <v>1.2035583464154902</v>
      </c>
    </row>
    <row r="258" spans="1:4" x14ac:dyDescent="0.25">
      <c r="A258" s="2" t="s">
        <v>56</v>
      </c>
      <c r="B258" s="2" t="s">
        <v>242</v>
      </c>
      <c r="C258" s="3">
        <v>45</v>
      </c>
      <c r="D258" s="4">
        <v>1.1773940345368925</v>
      </c>
    </row>
    <row r="259" spans="1:4" x14ac:dyDescent="0.25">
      <c r="A259" s="2" t="s">
        <v>56</v>
      </c>
      <c r="B259" s="2" t="s">
        <v>228</v>
      </c>
      <c r="C259" s="3">
        <v>40</v>
      </c>
      <c r="D259" s="4">
        <v>1.0465724751439043</v>
      </c>
    </row>
    <row r="260" spans="1:4" x14ac:dyDescent="0.25">
      <c r="A260" s="2" t="s">
        <v>56</v>
      </c>
      <c r="B260" s="2" t="s">
        <v>230</v>
      </c>
      <c r="C260" s="3">
        <v>36</v>
      </c>
      <c r="D260" s="4">
        <v>0.94191522762951396</v>
      </c>
    </row>
    <row r="261" spans="1:4" x14ac:dyDescent="0.25">
      <c r="A261" s="2" t="s">
        <v>56</v>
      </c>
      <c r="B261" s="2" t="s">
        <v>235</v>
      </c>
      <c r="C261" s="3">
        <v>30</v>
      </c>
      <c r="D261" s="4">
        <v>0.78492935635792827</v>
      </c>
    </row>
    <row r="262" spans="1:4" x14ac:dyDescent="0.25">
      <c r="A262" s="2" t="s">
        <v>56</v>
      </c>
      <c r="B262" s="2" t="s">
        <v>246</v>
      </c>
      <c r="C262" s="3">
        <v>30</v>
      </c>
      <c r="D262" s="4">
        <v>0.78492935635792827</v>
      </c>
    </row>
    <row r="263" spans="1:4" x14ac:dyDescent="0.25">
      <c r="A263" s="2" t="s">
        <v>56</v>
      </c>
      <c r="B263" s="2" t="s">
        <v>241</v>
      </c>
      <c r="C263" s="3">
        <v>30</v>
      </c>
      <c r="D263" s="4">
        <v>0.78492935635792827</v>
      </c>
    </row>
    <row r="264" spans="1:4" x14ac:dyDescent="0.25">
      <c r="A264" s="2" t="s">
        <v>56</v>
      </c>
      <c r="B264" s="2" t="s">
        <v>238</v>
      </c>
      <c r="C264" s="3">
        <v>30</v>
      </c>
      <c r="D264" s="4">
        <v>0.78492935635792827</v>
      </c>
    </row>
    <row r="265" spans="1:4" x14ac:dyDescent="0.25">
      <c r="A265" s="2" t="s">
        <v>56</v>
      </c>
      <c r="B265" s="2" t="s">
        <v>240</v>
      </c>
      <c r="C265" s="3">
        <v>26</v>
      </c>
      <c r="D265" s="4">
        <v>0.68027210884353784</v>
      </c>
    </row>
    <row r="266" spans="1:4" x14ac:dyDescent="0.25">
      <c r="A266" s="2" t="s">
        <v>56</v>
      </c>
      <c r="B266" s="2" t="s">
        <v>245</v>
      </c>
      <c r="C266" s="3">
        <v>20</v>
      </c>
      <c r="D266" s="4">
        <v>0.52328623757195214</v>
      </c>
    </row>
    <row r="267" spans="1:4" x14ac:dyDescent="0.25">
      <c r="A267" s="2" t="s">
        <v>56</v>
      </c>
      <c r="B267" s="2" t="s">
        <v>239</v>
      </c>
      <c r="C267" s="3">
        <v>20</v>
      </c>
      <c r="D267" s="4">
        <v>0.52328623757195214</v>
      </c>
    </row>
    <row r="268" spans="1:4" x14ac:dyDescent="0.25">
      <c r="A268" s="2" t="s">
        <v>56</v>
      </c>
      <c r="B268" s="2" t="s">
        <v>237</v>
      </c>
      <c r="C268" s="3">
        <v>10</v>
      </c>
      <c r="D268" s="4">
        <v>0.26164311878597607</v>
      </c>
    </row>
    <row r="269" spans="1:4" x14ac:dyDescent="0.25">
      <c r="A269" s="2" t="s">
        <v>57</v>
      </c>
      <c r="B269" s="2" t="s">
        <v>228</v>
      </c>
      <c r="C269" s="3">
        <v>1493</v>
      </c>
      <c r="D269" s="4">
        <v>100</v>
      </c>
    </row>
    <row r="270" spans="1:4" x14ac:dyDescent="0.25">
      <c r="A270" s="2" t="s">
        <v>58</v>
      </c>
      <c r="B270" s="2" t="s">
        <v>248</v>
      </c>
      <c r="C270" s="3">
        <v>837</v>
      </c>
      <c r="D270" s="4">
        <v>100</v>
      </c>
    </row>
    <row r="271" spans="1:4" x14ac:dyDescent="0.25">
      <c r="A271" s="2" t="s">
        <v>59</v>
      </c>
      <c r="B271" s="2" t="s">
        <v>227</v>
      </c>
      <c r="C271" s="3">
        <v>107</v>
      </c>
      <c r="D271" s="4">
        <v>100</v>
      </c>
    </row>
    <row r="272" spans="1:4" x14ac:dyDescent="0.25">
      <c r="A272" s="2" t="s">
        <v>60</v>
      </c>
      <c r="B272" s="2" t="s">
        <v>242</v>
      </c>
      <c r="C272" s="3">
        <v>2828</v>
      </c>
      <c r="D272" s="4">
        <v>49.850167459897762</v>
      </c>
    </row>
    <row r="273" spans="1:4" x14ac:dyDescent="0.25">
      <c r="A273" s="5" t="s">
        <v>60</v>
      </c>
      <c r="B273" s="1" t="s">
        <v>229</v>
      </c>
      <c r="C273" s="3">
        <v>1697.0000000000005</v>
      </c>
      <c r="D273" s="4">
        <v>29.913625947470486</v>
      </c>
    </row>
    <row r="274" spans="1:4" x14ac:dyDescent="0.25">
      <c r="A274" s="2" t="s">
        <v>60</v>
      </c>
      <c r="B274" s="2" t="s">
        <v>246</v>
      </c>
      <c r="C274" s="3">
        <v>566</v>
      </c>
      <c r="D274" s="4">
        <v>9.9770844350431869</v>
      </c>
    </row>
    <row r="275" spans="1:4" x14ac:dyDescent="0.25">
      <c r="A275" s="2" t="s">
        <v>60</v>
      </c>
      <c r="B275" s="2" t="s">
        <v>245</v>
      </c>
      <c r="C275" s="3">
        <v>566</v>
      </c>
      <c r="D275" s="4">
        <v>9.9770844350431869</v>
      </c>
    </row>
    <row r="276" spans="1:4" x14ac:dyDescent="0.25">
      <c r="A276" s="2" t="s">
        <v>60</v>
      </c>
      <c r="B276" s="2" t="s">
        <v>233</v>
      </c>
      <c r="C276" s="3">
        <v>16</v>
      </c>
      <c r="D276" s="4">
        <v>0.28203772254539045</v>
      </c>
    </row>
    <row r="277" spans="1:4" x14ac:dyDescent="0.25">
      <c r="A277" s="2" t="s">
        <v>61</v>
      </c>
      <c r="B277" s="2" t="s">
        <v>236</v>
      </c>
      <c r="C277" s="3">
        <v>1250</v>
      </c>
      <c r="D277" s="4">
        <v>52.89885738468049</v>
      </c>
    </row>
    <row r="278" spans="1:4" x14ac:dyDescent="0.25">
      <c r="A278" s="2" t="s">
        <v>61</v>
      </c>
      <c r="B278" s="2" t="s">
        <v>227</v>
      </c>
      <c r="C278" s="3">
        <v>863</v>
      </c>
      <c r="D278" s="4">
        <v>36.521371138383415</v>
      </c>
    </row>
    <row r="279" spans="1:4" x14ac:dyDescent="0.25">
      <c r="A279" s="2" t="s">
        <v>61</v>
      </c>
      <c r="B279" s="2" t="s">
        <v>239</v>
      </c>
      <c r="C279" s="3">
        <v>250</v>
      </c>
      <c r="D279" s="4">
        <v>10.579771476936099</v>
      </c>
    </row>
    <row r="280" spans="1:4" x14ac:dyDescent="0.25">
      <c r="A280" s="2" t="s">
        <v>62</v>
      </c>
      <c r="B280" s="2" t="s">
        <v>227</v>
      </c>
      <c r="C280" s="3">
        <v>45720</v>
      </c>
      <c r="D280" s="4">
        <v>100</v>
      </c>
    </row>
    <row r="281" spans="1:4" x14ac:dyDescent="0.25">
      <c r="A281" s="2" t="s">
        <v>63</v>
      </c>
      <c r="B281" s="2" t="s">
        <v>228</v>
      </c>
      <c r="C281" s="3">
        <v>32278</v>
      </c>
      <c r="D281" s="4">
        <v>91.232334652345969</v>
      </c>
    </row>
    <row r="282" spans="1:4" x14ac:dyDescent="0.25">
      <c r="A282" s="2" t="s">
        <v>63</v>
      </c>
      <c r="B282" s="2" t="s">
        <v>249</v>
      </c>
      <c r="C282" s="3">
        <v>3102</v>
      </c>
      <c r="D282" s="4">
        <v>8.7676653476540434</v>
      </c>
    </row>
    <row r="283" spans="1:4" x14ac:dyDescent="0.25">
      <c r="A283" s="2" t="s">
        <v>64</v>
      </c>
      <c r="B283" s="2" t="s">
        <v>245</v>
      </c>
      <c r="C283" s="3">
        <v>5220</v>
      </c>
      <c r="D283" s="4">
        <v>78.425480769230774</v>
      </c>
    </row>
    <row r="284" spans="1:4" x14ac:dyDescent="0.25">
      <c r="A284" s="2" t="s">
        <v>64</v>
      </c>
      <c r="B284" s="2" t="s">
        <v>246</v>
      </c>
      <c r="C284" s="3">
        <v>1422</v>
      </c>
      <c r="D284" s="4">
        <v>21.364182692307693</v>
      </c>
    </row>
    <row r="285" spans="1:4" x14ac:dyDescent="0.25">
      <c r="A285" s="2" t="s">
        <v>64</v>
      </c>
      <c r="B285" s="2" t="s">
        <v>236</v>
      </c>
      <c r="C285" s="3">
        <v>14</v>
      </c>
      <c r="D285" s="4">
        <v>0.21033653846153849</v>
      </c>
    </row>
    <row r="286" spans="1:4" x14ac:dyDescent="0.25">
      <c r="A286" s="2" t="s">
        <v>65</v>
      </c>
      <c r="B286" s="2" t="s">
        <v>235</v>
      </c>
      <c r="C286" s="3">
        <v>732</v>
      </c>
      <c r="D286" s="4">
        <v>77.70700636942675</v>
      </c>
    </row>
    <row r="287" spans="1:4" x14ac:dyDescent="0.25">
      <c r="A287" s="2" t="s">
        <v>65</v>
      </c>
      <c r="B287" s="2" t="s">
        <v>245</v>
      </c>
      <c r="C287" s="3">
        <v>175</v>
      </c>
      <c r="D287" s="4">
        <v>18.577494692144374</v>
      </c>
    </row>
    <row r="288" spans="1:4" x14ac:dyDescent="0.25">
      <c r="A288" s="2" t="s">
        <v>65</v>
      </c>
      <c r="B288" s="2" t="s">
        <v>246</v>
      </c>
      <c r="C288" s="3">
        <v>35</v>
      </c>
      <c r="D288" s="4">
        <v>3.7154989384288748</v>
      </c>
    </row>
    <row r="289" spans="1:4" x14ac:dyDescent="0.25">
      <c r="A289" s="2" t="s">
        <v>66</v>
      </c>
      <c r="B289" s="2" t="s">
        <v>245</v>
      </c>
      <c r="C289" s="3">
        <v>3200</v>
      </c>
      <c r="D289" s="4">
        <v>22.857142857142858</v>
      </c>
    </row>
    <row r="290" spans="1:4" x14ac:dyDescent="0.25">
      <c r="A290" s="2" t="s">
        <v>66</v>
      </c>
      <c r="B290" s="2" t="s">
        <v>235</v>
      </c>
      <c r="C290" s="3">
        <v>2800</v>
      </c>
      <c r="D290" s="4">
        <v>20</v>
      </c>
    </row>
    <row r="291" spans="1:4" x14ac:dyDescent="0.25">
      <c r="A291" s="2" t="s">
        <v>66</v>
      </c>
      <c r="B291" s="2" t="s">
        <v>246</v>
      </c>
      <c r="C291" s="3">
        <v>2480</v>
      </c>
      <c r="D291" s="4">
        <v>17.714285714285712</v>
      </c>
    </row>
    <row r="292" spans="1:4" x14ac:dyDescent="0.25">
      <c r="A292" s="2" t="s">
        <v>66</v>
      </c>
      <c r="B292" s="2" t="s">
        <v>228</v>
      </c>
      <c r="C292" s="3">
        <v>1440</v>
      </c>
      <c r="D292" s="4">
        <v>10.285714285714285</v>
      </c>
    </row>
    <row r="293" spans="1:4" x14ac:dyDescent="0.25">
      <c r="A293" s="2" t="s">
        <v>66</v>
      </c>
      <c r="B293" s="2" t="s">
        <v>226</v>
      </c>
      <c r="C293" s="3">
        <v>1200</v>
      </c>
      <c r="D293" s="4">
        <v>8.5714285714285712</v>
      </c>
    </row>
    <row r="294" spans="1:4" x14ac:dyDescent="0.25">
      <c r="A294" s="2" t="s">
        <v>66</v>
      </c>
      <c r="B294" s="2" t="s">
        <v>238</v>
      </c>
      <c r="C294" s="3">
        <v>1040</v>
      </c>
      <c r="D294" s="4">
        <v>7.4285714285714288</v>
      </c>
    </row>
    <row r="295" spans="1:4" x14ac:dyDescent="0.25">
      <c r="A295" s="2" t="s">
        <v>66</v>
      </c>
      <c r="B295" s="2" t="s">
        <v>232</v>
      </c>
      <c r="C295" s="3">
        <v>560</v>
      </c>
      <c r="D295" s="4">
        <v>4</v>
      </c>
    </row>
    <row r="296" spans="1:4" x14ac:dyDescent="0.25">
      <c r="A296" s="2" t="s">
        <v>66</v>
      </c>
      <c r="B296" s="2" t="s">
        <v>237</v>
      </c>
      <c r="C296" s="3">
        <v>480</v>
      </c>
      <c r="D296" s="4">
        <v>3.4285714285714288</v>
      </c>
    </row>
    <row r="297" spans="1:4" x14ac:dyDescent="0.25">
      <c r="A297" s="2" t="s">
        <v>66</v>
      </c>
      <c r="B297" s="2" t="s">
        <v>244</v>
      </c>
      <c r="C297" s="3">
        <v>320</v>
      </c>
      <c r="D297" s="4">
        <v>2.2857142857142856</v>
      </c>
    </row>
    <row r="298" spans="1:4" x14ac:dyDescent="0.25">
      <c r="A298" s="2" t="s">
        <v>66</v>
      </c>
      <c r="B298" s="2" t="s">
        <v>243</v>
      </c>
      <c r="C298" s="3">
        <v>240</v>
      </c>
      <c r="D298" s="4">
        <v>1.7142857142857144</v>
      </c>
    </row>
    <row r="299" spans="1:4" x14ac:dyDescent="0.25">
      <c r="A299" s="2" t="s">
        <v>66</v>
      </c>
      <c r="B299" s="2" t="s">
        <v>249</v>
      </c>
      <c r="C299" s="3">
        <v>240</v>
      </c>
      <c r="D299" s="4">
        <v>1.7142857142857144</v>
      </c>
    </row>
    <row r="300" spans="1:4" x14ac:dyDescent="0.25">
      <c r="A300" s="2" t="s">
        <v>67</v>
      </c>
      <c r="B300" s="2" t="s">
        <v>235</v>
      </c>
      <c r="C300" s="3">
        <v>3647</v>
      </c>
      <c r="D300" s="4">
        <v>100</v>
      </c>
    </row>
    <row r="301" spans="1:4" x14ac:dyDescent="0.25">
      <c r="A301" s="2" t="s">
        <v>68</v>
      </c>
      <c r="B301" s="2" t="s">
        <v>226</v>
      </c>
      <c r="C301" s="3">
        <v>96000</v>
      </c>
      <c r="D301" s="4">
        <v>100</v>
      </c>
    </row>
    <row r="302" spans="1:4" x14ac:dyDescent="0.25">
      <c r="A302" s="2" t="s">
        <v>69</v>
      </c>
      <c r="B302" s="2" t="s">
        <v>234</v>
      </c>
      <c r="C302" s="3">
        <v>150</v>
      </c>
      <c r="D302" s="4">
        <v>55.55555555555555</v>
      </c>
    </row>
    <row r="303" spans="1:4" x14ac:dyDescent="0.25">
      <c r="A303" s="2" t="s">
        <v>69</v>
      </c>
      <c r="B303" s="2" t="s">
        <v>235</v>
      </c>
      <c r="C303" s="3">
        <v>120</v>
      </c>
      <c r="D303" s="4">
        <v>44.444444444444443</v>
      </c>
    </row>
    <row r="304" spans="1:4" x14ac:dyDescent="0.25">
      <c r="A304" s="2" t="s">
        <v>70</v>
      </c>
      <c r="B304" s="2" t="s">
        <v>227</v>
      </c>
      <c r="C304" s="3">
        <v>8970</v>
      </c>
      <c r="D304" s="4">
        <v>72.514147130153589</v>
      </c>
    </row>
    <row r="305" spans="1:4" x14ac:dyDescent="0.25">
      <c r="A305" s="5" t="s">
        <v>70</v>
      </c>
      <c r="B305" s="1" t="s">
        <v>229</v>
      </c>
      <c r="C305" s="3">
        <v>2000</v>
      </c>
      <c r="D305" s="4">
        <v>16.168148746968473</v>
      </c>
    </row>
    <row r="306" spans="1:4" x14ac:dyDescent="0.25">
      <c r="A306" s="2" t="s">
        <v>70</v>
      </c>
      <c r="B306" s="2" t="s">
        <v>234</v>
      </c>
      <c r="C306" s="3">
        <v>1400</v>
      </c>
      <c r="D306" s="4">
        <v>11.317704122877929</v>
      </c>
    </row>
    <row r="307" spans="1:4" x14ac:dyDescent="0.25">
      <c r="A307" s="2" t="s">
        <v>71</v>
      </c>
      <c r="B307" s="2" t="s">
        <v>227</v>
      </c>
      <c r="C307" s="3">
        <v>7588</v>
      </c>
      <c r="D307" s="4">
        <v>40.22476675148431</v>
      </c>
    </row>
    <row r="308" spans="1:4" x14ac:dyDescent="0.25">
      <c r="A308" s="2" t="s">
        <v>71</v>
      </c>
      <c r="B308" s="2" t="s">
        <v>249</v>
      </c>
      <c r="C308" s="3">
        <v>5744</v>
      </c>
      <c r="D308" s="4">
        <v>30.449533502968617</v>
      </c>
    </row>
    <row r="309" spans="1:4" x14ac:dyDescent="0.25">
      <c r="A309" s="2" t="s">
        <v>71</v>
      </c>
      <c r="B309" s="2" t="s">
        <v>228</v>
      </c>
      <c r="C309" s="3">
        <v>4594</v>
      </c>
      <c r="D309" s="4">
        <v>24.353265479219679</v>
      </c>
    </row>
    <row r="310" spans="1:4" x14ac:dyDescent="0.25">
      <c r="A310" s="2" t="s">
        <v>71</v>
      </c>
      <c r="B310" s="2" t="s">
        <v>231</v>
      </c>
      <c r="C310" s="3">
        <v>813</v>
      </c>
      <c r="D310" s="4">
        <v>4.3097964376590321</v>
      </c>
    </row>
    <row r="311" spans="1:4" x14ac:dyDescent="0.25">
      <c r="A311" s="5" t="s">
        <v>71</v>
      </c>
      <c r="B311" s="1" t="s">
        <v>229</v>
      </c>
      <c r="C311" s="3">
        <v>125</v>
      </c>
      <c r="D311" s="4">
        <v>0.66263782866836296</v>
      </c>
    </row>
    <row r="312" spans="1:4" x14ac:dyDescent="0.25">
      <c r="A312" s="2" t="s">
        <v>72</v>
      </c>
      <c r="B312" s="2" t="s">
        <v>227</v>
      </c>
      <c r="C312" s="3">
        <v>97812</v>
      </c>
      <c r="D312" s="4">
        <v>54.818135963683233</v>
      </c>
    </row>
    <row r="313" spans="1:4" x14ac:dyDescent="0.25">
      <c r="A313" s="2" t="s">
        <v>72</v>
      </c>
      <c r="B313" s="2" t="s">
        <v>236</v>
      </c>
      <c r="C313" s="3">
        <v>80618</v>
      </c>
      <c r="D313" s="4">
        <v>45.18186403631676</v>
      </c>
    </row>
    <row r="314" spans="1:4" x14ac:dyDescent="0.25">
      <c r="A314" s="2" t="s">
        <v>73</v>
      </c>
      <c r="B314" s="2" t="s">
        <v>227</v>
      </c>
      <c r="C314" s="3">
        <v>75</v>
      </c>
      <c r="D314" s="4">
        <v>35.714285714285708</v>
      </c>
    </row>
    <row r="315" spans="1:4" x14ac:dyDescent="0.25">
      <c r="A315" s="2" t="s">
        <v>73</v>
      </c>
      <c r="B315" s="2" t="s">
        <v>235</v>
      </c>
      <c r="C315" s="3">
        <v>25</v>
      </c>
      <c r="D315" s="4">
        <v>11.904761904761903</v>
      </c>
    </row>
    <row r="316" spans="1:4" x14ac:dyDescent="0.25">
      <c r="A316" s="2" t="s">
        <v>73</v>
      </c>
      <c r="B316" s="2" t="s">
        <v>233</v>
      </c>
      <c r="C316" s="3">
        <v>25</v>
      </c>
      <c r="D316" s="4">
        <v>11.904761904761903</v>
      </c>
    </row>
    <row r="317" spans="1:4" x14ac:dyDescent="0.25">
      <c r="A317" s="2" t="s">
        <v>73</v>
      </c>
      <c r="B317" s="2" t="s">
        <v>230</v>
      </c>
      <c r="C317" s="3">
        <v>25</v>
      </c>
      <c r="D317" s="4">
        <v>11.904761904761903</v>
      </c>
    </row>
    <row r="318" spans="1:4" x14ac:dyDescent="0.25">
      <c r="A318" s="2" t="s">
        <v>73</v>
      </c>
      <c r="B318" s="2" t="s">
        <v>250</v>
      </c>
      <c r="C318" s="3">
        <v>10</v>
      </c>
      <c r="D318" s="4">
        <v>4.7619047619047619</v>
      </c>
    </row>
    <row r="319" spans="1:4" x14ac:dyDescent="0.25">
      <c r="A319" s="2" t="s">
        <v>73</v>
      </c>
      <c r="B319" s="2" t="s">
        <v>238</v>
      </c>
      <c r="C319" s="3">
        <v>10</v>
      </c>
      <c r="D319" s="4">
        <v>4.7619047619047619</v>
      </c>
    </row>
    <row r="320" spans="1:4" x14ac:dyDescent="0.25">
      <c r="A320" s="2" t="s">
        <v>73</v>
      </c>
      <c r="B320" s="2" t="s">
        <v>236</v>
      </c>
      <c r="C320" s="3">
        <v>10</v>
      </c>
      <c r="D320" s="4">
        <v>4.7619047619047619</v>
      </c>
    </row>
    <row r="321" spans="1:4" x14ac:dyDescent="0.25">
      <c r="A321" s="2" t="s">
        <v>73</v>
      </c>
      <c r="B321" s="2" t="s">
        <v>234</v>
      </c>
      <c r="C321" s="3">
        <v>10</v>
      </c>
      <c r="D321" s="4">
        <v>4.7619047619047619</v>
      </c>
    </row>
    <row r="322" spans="1:4" x14ac:dyDescent="0.25">
      <c r="A322" s="2" t="s">
        <v>73</v>
      </c>
      <c r="B322" s="2" t="s">
        <v>246</v>
      </c>
      <c r="C322" s="3">
        <v>5</v>
      </c>
      <c r="D322" s="4">
        <v>2.3809523809523809</v>
      </c>
    </row>
    <row r="323" spans="1:4" x14ac:dyDescent="0.25">
      <c r="A323" s="2" t="s">
        <v>73</v>
      </c>
      <c r="B323" s="2" t="s">
        <v>245</v>
      </c>
      <c r="C323" s="3">
        <v>5</v>
      </c>
      <c r="D323" s="4">
        <v>2.3809523809523809</v>
      </c>
    </row>
    <row r="324" spans="1:4" x14ac:dyDescent="0.25">
      <c r="A324" s="2" t="s">
        <v>73</v>
      </c>
      <c r="B324" s="2" t="s">
        <v>241</v>
      </c>
      <c r="C324" s="3">
        <v>5</v>
      </c>
      <c r="D324" s="4">
        <v>2.3809523809523809</v>
      </c>
    </row>
    <row r="325" spans="1:4" x14ac:dyDescent="0.25">
      <c r="A325" s="5" t="s">
        <v>73</v>
      </c>
      <c r="B325" s="1" t="s">
        <v>229</v>
      </c>
      <c r="C325" s="3">
        <v>4.9999999999999769</v>
      </c>
      <c r="D325" s="4">
        <v>2.3809523809523698</v>
      </c>
    </row>
    <row r="326" spans="1:4" x14ac:dyDescent="0.25">
      <c r="A326" s="2" t="s">
        <v>74</v>
      </c>
      <c r="B326" s="2" t="s">
        <v>226</v>
      </c>
      <c r="C326" s="3">
        <v>26712</v>
      </c>
      <c r="D326" s="4">
        <v>65.286569717707437</v>
      </c>
    </row>
    <row r="327" spans="1:4" x14ac:dyDescent="0.25">
      <c r="A327" s="2" t="s">
        <v>74</v>
      </c>
      <c r="B327" s="2" t="s">
        <v>248</v>
      </c>
      <c r="C327" s="3">
        <v>10560</v>
      </c>
      <c r="D327" s="4">
        <v>25.809605279237445</v>
      </c>
    </row>
    <row r="328" spans="1:4" x14ac:dyDescent="0.25">
      <c r="A328" s="2" t="s">
        <v>74</v>
      </c>
      <c r="B328" s="2" t="s">
        <v>246</v>
      </c>
      <c r="C328" s="3">
        <v>2732</v>
      </c>
      <c r="D328" s="4">
        <v>6.6772577294390816</v>
      </c>
    </row>
    <row r="329" spans="1:4" x14ac:dyDescent="0.25">
      <c r="A329" s="2" t="s">
        <v>74</v>
      </c>
      <c r="B329" s="2" t="s">
        <v>228</v>
      </c>
      <c r="C329" s="3">
        <v>911</v>
      </c>
      <c r="D329" s="4">
        <v>2.2265672736160336</v>
      </c>
    </row>
    <row r="330" spans="1:4" x14ac:dyDescent="0.25">
      <c r="A330" s="2" t="s">
        <v>75</v>
      </c>
      <c r="B330" s="2" t="s">
        <v>232</v>
      </c>
      <c r="C330" s="3">
        <v>440</v>
      </c>
      <c r="D330" s="4">
        <v>100</v>
      </c>
    </row>
    <row r="331" spans="1:4" x14ac:dyDescent="0.25">
      <c r="A331" s="2" t="s">
        <v>76</v>
      </c>
      <c r="B331" s="2" t="s">
        <v>236</v>
      </c>
      <c r="C331" s="3">
        <v>246348</v>
      </c>
      <c r="D331" s="4">
        <v>97.568974121337419</v>
      </c>
    </row>
    <row r="332" spans="1:4" x14ac:dyDescent="0.25">
      <c r="A332" s="5" t="s">
        <v>76</v>
      </c>
      <c r="B332" s="1" t="s">
        <v>229</v>
      </c>
      <c r="C332" s="3">
        <v>4608.0000000000036</v>
      </c>
      <c r="D332" s="4">
        <v>1.8250516860340786</v>
      </c>
    </row>
    <row r="333" spans="1:4" x14ac:dyDescent="0.25">
      <c r="A333" s="2" t="s">
        <v>76</v>
      </c>
      <c r="B333" s="2" t="s">
        <v>234</v>
      </c>
      <c r="C333" s="3">
        <v>1530</v>
      </c>
      <c r="D333" s="4">
        <v>0.60597419262850216</v>
      </c>
    </row>
    <row r="334" spans="1:4" x14ac:dyDescent="0.25">
      <c r="A334" s="2" t="s">
        <v>77</v>
      </c>
      <c r="B334" s="2" t="s">
        <v>236</v>
      </c>
      <c r="C334" s="3">
        <v>2750</v>
      </c>
      <c r="D334" s="4">
        <v>81.89398451459202</v>
      </c>
    </row>
    <row r="335" spans="1:4" x14ac:dyDescent="0.25">
      <c r="A335" s="2" t="s">
        <v>77</v>
      </c>
      <c r="B335" s="2" t="s">
        <v>245</v>
      </c>
      <c r="C335" s="3">
        <v>315</v>
      </c>
      <c r="D335" s="4">
        <v>9.3805836807623582</v>
      </c>
    </row>
    <row r="336" spans="1:4" x14ac:dyDescent="0.25">
      <c r="A336" s="2" t="s">
        <v>77</v>
      </c>
      <c r="B336" s="2" t="s">
        <v>246</v>
      </c>
      <c r="C336" s="3">
        <v>293</v>
      </c>
      <c r="D336" s="4">
        <v>8.7254318046456216</v>
      </c>
    </row>
    <row r="337" spans="1:4" x14ac:dyDescent="0.25">
      <c r="A337" s="2" t="s">
        <v>78</v>
      </c>
      <c r="B337" s="2" t="s">
        <v>236</v>
      </c>
      <c r="C337" s="3">
        <v>48360</v>
      </c>
      <c r="D337" s="4">
        <v>46.55371582595302</v>
      </c>
    </row>
    <row r="338" spans="1:4" x14ac:dyDescent="0.25">
      <c r="A338" s="2" t="s">
        <v>78</v>
      </c>
      <c r="B338" s="2" t="s">
        <v>234</v>
      </c>
      <c r="C338" s="3">
        <v>21020</v>
      </c>
      <c r="D338" s="4">
        <v>20.234886407393144</v>
      </c>
    </row>
    <row r="339" spans="1:4" x14ac:dyDescent="0.25">
      <c r="A339" s="5" t="s">
        <v>78</v>
      </c>
      <c r="B339" s="1" t="s">
        <v>229</v>
      </c>
      <c r="C339" s="3">
        <v>14379.999999999996</v>
      </c>
      <c r="D339" s="4">
        <v>13.842895648825564</v>
      </c>
    </row>
    <row r="340" spans="1:4" x14ac:dyDescent="0.25">
      <c r="A340" s="2" t="s">
        <v>78</v>
      </c>
      <c r="B340" s="2" t="s">
        <v>239</v>
      </c>
      <c r="C340" s="3">
        <v>6240</v>
      </c>
      <c r="D340" s="4">
        <v>6.0069310743165198</v>
      </c>
    </row>
    <row r="341" spans="1:4" x14ac:dyDescent="0.25">
      <c r="A341" s="2" t="s">
        <v>78</v>
      </c>
      <c r="B341" s="2" t="s">
        <v>232</v>
      </c>
      <c r="C341" s="3">
        <v>4820</v>
      </c>
      <c r="D341" s="4">
        <v>4.6399691952252606</v>
      </c>
    </row>
    <row r="342" spans="1:4" x14ac:dyDescent="0.25">
      <c r="A342" s="2" t="s">
        <v>78</v>
      </c>
      <c r="B342" s="2" t="s">
        <v>245</v>
      </c>
      <c r="C342" s="3">
        <v>3020</v>
      </c>
      <c r="D342" s="4">
        <v>2.9072006160954946</v>
      </c>
    </row>
    <row r="343" spans="1:4" x14ac:dyDescent="0.25">
      <c r="A343" s="2" t="s">
        <v>78</v>
      </c>
      <c r="B343" s="2" t="s">
        <v>251</v>
      </c>
      <c r="C343" s="3">
        <v>2300</v>
      </c>
      <c r="D343" s="4">
        <v>2.2140931844435889</v>
      </c>
    </row>
    <row r="344" spans="1:4" x14ac:dyDescent="0.25">
      <c r="A344" s="2" t="s">
        <v>78</v>
      </c>
      <c r="B344" s="2" t="s">
        <v>237</v>
      </c>
      <c r="C344" s="3">
        <v>920</v>
      </c>
      <c r="D344" s="4">
        <v>0.88563727377743551</v>
      </c>
    </row>
    <row r="345" spans="1:4" x14ac:dyDescent="0.25">
      <c r="A345" s="2" t="s">
        <v>78</v>
      </c>
      <c r="B345" s="2" t="s">
        <v>248</v>
      </c>
      <c r="C345" s="3">
        <v>640</v>
      </c>
      <c r="D345" s="4">
        <v>0.61609549480169434</v>
      </c>
    </row>
    <row r="346" spans="1:4" x14ac:dyDescent="0.25">
      <c r="A346" s="2" t="s">
        <v>78</v>
      </c>
      <c r="B346" s="2" t="s">
        <v>243</v>
      </c>
      <c r="C346" s="3">
        <v>600</v>
      </c>
      <c r="D346" s="4">
        <v>0.57758952637658834</v>
      </c>
    </row>
    <row r="347" spans="1:4" x14ac:dyDescent="0.25">
      <c r="A347" s="2" t="s">
        <v>78</v>
      </c>
      <c r="B347" s="2" t="s">
        <v>244</v>
      </c>
      <c r="C347" s="3">
        <v>560</v>
      </c>
      <c r="D347" s="4">
        <v>0.53908355795148255</v>
      </c>
    </row>
    <row r="348" spans="1:4" x14ac:dyDescent="0.25">
      <c r="A348" s="2" t="s">
        <v>78</v>
      </c>
      <c r="B348" s="2" t="s">
        <v>233</v>
      </c>
      <c r="C348" s="3">
        <v>460</v>
      </c>
      <c r="D348" s="4">
        <v>0.44281863688871775</v>
      </c>
    </row>
    <row r="349" spans="1:4" x14ac:dyDescent="0.25">
      <c r="A349" s="2" t="s">
        <v>78</v>
      </c>
      <c r="B349" s="2" t="s">
        <v>246</v>
      </c>
      <c r="C349" s="3">
        <v>340</v>
      </c>
      <c r="D349" s="4">
        <v>0.32730073161340012</v>
      </c>
    </row>
    <row r="350" spans="1:4" x14ac:dyDescent="0.25">
      <c r="A350" s="2" t="s">
        <v>78</v>
      </c>
      <c r="B350" s="2" t="s">
        <v>250</v>
      </c>
      <c r="C350" s="3">
        <v>220</v>
      </c>
      <c r="D350" s="4">
        <v>0.2117828263380824</v>
      </c>
    </row>
    <row r="351" spans="1:4" x14ac:dyDescent="0.25">
      <c r="A351" s="2" t="s">
        <v>79</v>
      </c>
      <c r="B351" s="2" t="s">
        <v>235</v>
      </c>
      <c r="C351" s="3">
        <v>1872</v>
      </c>
      <c r="D351" s="4">
        <v>100</v>
      </c>
    </row>
    <row r="352" spans="1:4" x14ac:dyDescent="0.25">
      <c r="A352" s="2" t="s">
        <v>80</v>
      </c>
      <c r="B352" s="2" t="s">
        <v>228</v>
      </c>
      <c r="C352" s="3">
        <v>330</v>
      </c>
      <c r="D352" s="4">
        <v>100</v>
      </c>
    </row>
    <row r="353" spans="1:4" x14ac:dyDescent="0.25">
      <c r="A353" s="2" t="s">
        <v>81</v>
      </c>
      <c r="B353" s="2" t="s">
        <v>232</v>
      </c>
      <c r="C353" s="3">
        <v>2513</v>
      </c>
      <c r="D353" s="4">
        <v>72.882830626450115</v>
      </c>
    </row>
    <row r="354" spans="1:4" x14ac:dyDescent="0.25">
      <c r="A354" s="2" t="s">
        <v>81</v>
      </c>
      <c r="B354" s="2" t="s">
        <v>236</v>
      </c>
      <c r="C354" s="3">
        <v>668</v>
      </c>
      <c r="D354" s="4">
        <v>19.373549883990719</v>
      </c>
    </row>
    <row r="355" spans="1:4" x14ac:dyDescent="0.25">
      <c r="A355" s="2" t="s">
        <v>81</v>
      </c>
      <c r="B355" s="2" t="s">
        <v>235</v>
      </c>
      <c r="C355" s="3">
        <v>267</v>
      </c>
      <c r="D355" s="4">
        <v>7.7436194895591655</v>
      </c>
    </row>
    <row r="356" spans="1:4" x14ac:dyDescent="0.25">
      <c r="A356" s="2" t="s">
        <v>82</v>
      </c>
      <c r="B356" s="2" t="s">
        <v>228</v>
      </c>
      <c r="C356" s="3">
        <v>924</v>
      </c>
      <c r="D356" s="4">
        <v>100</v>
      </c>
    </row>
    <row r="357" spans="1:4" x14ac:dyDescent="0.25">
      <c r="A357" s="2" t="s">
        <v>83</v>
      </c>
      <c r="B357" s="2" t="s">
        <v>235</v>
      </c>
      <c r="C357" s="3">
        <v>1250</v>
      </c>
      <c r="D357" s="4">
        <v>100</v>
      </c>
    </row>
    <row r="358" spans="1:4" x14ac:dyDescent="0.25">
      <c r="A358" s="2" t="s">
        <v>84</v>
      </c>
      <c r="B358" s="2" t="s">
        <v>230</v>
      </c>
      <c r="C358" s="3">
        <v>3300</v>
      </c>
      <c r="D358" s="4">
        <v>40</v>
      </c>
    </row>
    <row r="359" spans="1:4" x14ac:dyDescent="0.25">
      <c r="A359" s="2" t="s">
        <v>84</v>
      </c>
      <c r="B359" s="2" t="s">
        <v>241</v>
      </c>
      <c r="C359" s="3">
        <v>1650</v>
      </c>
      <c r="D359" s="4">
        <v>20</v>
      </c>
    </row>
    <row r="360" spans="1:4" x14ac:dyDescent="0.25">
      <c r="A360" s="2" t="s">
        <v>84</v>
      </c>
      <c r="B360" s="2" t="s">
        <v>239</v>
      </c>
      <c r="C360" s="3">
        <v>1650</v>
      </c>
      <c r="D360" s="4">
        <v>20</v>
      </c>
    </row>
    <row r="361" spans="1:4" x14ac:dyDescent="0.25">
      <c r="A361" s="2" t="s">
        <v>84</v>
      </c>
      <c r="B361" s="2" t="s">
        <v>227</v>
      </c>
      <c r="C361" s="3">
        <v>1650</v>
      </c>
      <c r="D361" s="4">
        <v>20</v>
      </c>
    </row>
    <row r="362" spans="1:4" x14ac:dyDescent="0.25">
      <c r="A362" s="5" t="s">
        <v>85</v>
      </c>
      <c r="B362" s="1" t="s">
        <v>229</v>
      </c>
      <c r="C362" s="3">
        <v>1000</v>
      </c>
      <c r="D362" s="4">
        <v>58.82352941176471</v>
      </c>
    </row>
    <row r="363" spans="1:4" x14ac:dyDescent="0.25">
      <c r="A363" s="2" t="s">
        <v>85</v>
      </c>
      <c r="B363" s="2" t="s">
        <v>250</v>
      </c>
      <c r="C363" s="3">
        <v>250</v>
      </c>
      <c r="D363" s="4">
        <v>14.705882352941178</v>
      </c>
    </row>
    <row r="364" spans="1:4" x14ac:dyDescent="0.25">
      <c r="A364" s="2" t="s">
        <v>85</v>
      </c>
      <c r="B364" s="2" t="s">
        <v>237</v>
      </c>
      <c r="C364" s="3">
        <v>250</v>
      </c>
      <c r="D364" s="4">
        <v>14.705882352941178</v>
      </c>
    </row>
    <row r="365" spans="1:4" x14ac:dyDescent="0.25">
      <c r="A365" s="2" t="s">
        <v>85</v>
      </c>
      <c r="B365" s="2" t="s">
        <v>243</v>
      </c>
      <c r="C365" s="3">
        <v>200</v>
      </c>
      <c r="D365" s="4">
        <v>11.764705882352942</v>
      </c>
    </row>
    <row r="366" spans="1:4" x14ac:dyDescent="0.25">
      <c r="A366" s="2" t="s">
        <v>86</v>
      </c>
      <c r="B366" s="2" t="s">
        <v>232</v>
      </c>
      <c r="C366" s="3">
        <v>1223</v>
      </c>
      <c r="D366" s="4">
        <v>72.927847346451998</v>
      </c>
    </row>
    <row r="367" spans="1:4" x14ac:dyDescent="0.25">
      <c r="A367" s="2" t="s">
        <v>86</v>
      </c>
      <c r="B367" s="2" t="s">
        <v>250</v>
      </c>
      <c r="C367" s="3">
        <v>283</v>
      </c>
      <c r="D367" s="4">
        <v>16.875372689326177</v>
      </c>
    </row>
    <row r="368" spans="1:4" x14ac:dyDescent="0.25">
      <c r="A368" s="5" t="s">
        <v>86</v>
      </c>
      <c r="B368" s="1" t="s">
        <v>229</v>
      </c>
      <c r="C368" s="3">
        <v>171.00000000000003</v>
      </c>
      <c r="D368" s="4">
        <v>10.196779964221827</v>
      </c>
    </row>
    <row r="369" spans="1:6" x14ac:dyDescent="0.25">
      <c r="A369" s="5" t="s">
        <v>87</v>
      </c>
      <c r="B369" s="1" t="s">
        <v>229</v>
      </c>
      <c r="C369" s="3">
        <v>1469.9999999999998</v>
      </c>
      <c r="D369" s="4">
        <v>24.797570850202426</v>
      </c>
    </row>
    <row r="370" spans="1:6" x14ac:dyDescent="0.25">
      <c r="A370" s="2" t="s">
        <v>87</v>
      </c>
      <c r="B370" s="2" t="s">
        <v>245</v>
      </c>
      <c r="C370" s="3">
        <v>1065</v>
      </c>
      <c r="D370" s="4">
        <v>17.965587044534413</v>
      </c>
    </row>
    <row r="371" spans="1:6" x14ac:dyDescent="0.25">
      <c r="A371" s="2" t="s">
        <v>87</v>
      </c>
      <c r="B371" s="2" t="s">
        <v>248</v>
      </c>
      <c r="C371" s="3">
        <v>975</v>
      </c>
      <c r="D371" s="4">
        <v>16.447368421052634</v>
      </c>
    </row>
    <row r="372" spans="1:6" x14ac:dyDescent="0.25">
      <c r="A372" s="2" t="s">
        <v>87</v>
      </c>
      <c r="B372" s="2" t="s">
        <v>226</v>
      </c>
      <c r="C372" s="3">
        <v>1023</v>
      </c>
      <c r="D372" s="4">
        <v>17.257085020242915</v>
      </c>
      <c r="E372" s="10"/>
      <c r="F372" s="10"/>
    </row>
    <row r="373" spans="1:6" x14ac:dyDescent="0.25">
      <c r="A373" s="2" t="s">
        <v>87</v>
      </c>
      <c r="B373" s="2" t="s">
        <v>237</v>
      </c>
      <c r="C373" s="3">
        <v>270</v>
      </c>
      <c r="D373" s="4">
        <v>4.5546558704453446</v>
      </c>
    </row>
    <row r="374" spans="1:6" x14ac:dyDescent="0.25">
      <c r="A374" s="2" t="s">
        <v>87</v>
      </c>
      <c r="B374" s="2" t="s">
        <v>232</v>
      </c>
      <c r="C374" s="3">
        <v>225</v>
      </c>
      <c r="D374" s="4">
        <v>3.7955465587044537</v>
      </c>
    </row>
    <row r="375" spans="1:6" x14ac:dyDescent="0.25">
      <c r="A375" s="2" t="s">
        <v>87</v>
      </c>
      <c r="B375" s="2" t="s">
        <v>241</v>
      </c>
      <c r="C375" s="3">
        <v>165</v>
      </c>
      <c r="D375" s="4">
        <v>2.7834008097165994</v>
      </c>
    </row>
    <row r="376" spans="1:6" x14ac:dyDescent="0.25">
      <c r="A376" s="2" t="s">
        <v>87</v>
      </c>
      <c r="B376" s="2" t="s">
        <v>236</v>
      </c>
      <c r="C376" s="3">
        <v>135</v>
      </c>
      <c r="D376" s="4">
        <v>2.2773279352226723</v>
      </c>
    </row>
    <row r="377" spans="1:6" x14ac:dyDescent="0.25">
      <c r="A377" s="2" t="s">
        <v>87</v>
      </c>
      <c r="B377" s="2" t="s">
        <v>231</v>
      </c>
      <c r="C377" s="3">
        <v>135</v>
      </c>
      <c r="D377" s="4">
        <v>2.2773279352226723</v>
      </c>
    </row>
    <row r="378" spans="1:6" x14ac:dyDescent="0.25">
      <c r="A378" s="2" t="s">
        <v>87</v>
      </c>
      <c r="B378" s="2" t="s">
        <v>246</v>
      </c>
      <c r="C378" s="3">
        <v>120</v>
      </c>
      <c r="D378" s="4">
        <v>2.0242914979757085</v>
      </c>
    </row>
    <row r="379" spans="1:6" x14ac:dyDescent="0.25">
      <c r="A379" s="2" t="s">
        <v>87</v>
      </c>
      <c r="B379" s="2" t="s">
        <v>235</v>
      </c>
      <c r="C379" s="3">
        <v>105</v>
      </c>
      <c r="D379" s="4">
        <v>1.7712550607287449</v>
      </c>
    </row>
    <row r="380" spans="1:6" x14ac:dyDescent="0.25">
      <c r="A380" s="2" t="s">
        <v>87</v>
      </c>
      <c r="B380" s="2" t="s">
        <v>251</v>
      </c>
      <c r="C380" s="3">
        <v>45</v>
      </c>
      <c r="D380" s="4">
        <v>0.75910931174089069</v>
      </c>
    </row>
    <row r="381" spans="1:6" x14ac:dyDescent="0.25">
      <c r="A381" s="2" t="s">
        <v>87</v>
      </c>
      <c r="B381" s="2" t="s">
        <v>239</v>
      </c>
      <c r="C381" s="3">
        <v>45</v>
      </c>
      <c r="D381" s="4">
        <v>0.75910931174089069</v>
      </c>
    </row>
    <row r="382" spans="1:6" x14ac:dyDescent="0.25">
      <c r="A382" s="2" t="s">
        <v>87</v>
      </c>
      <c r="B382" s="2" t="s">
        <v>238</v>
      </c>
      <c r="C382" s="3">
        <v>45</v>
      </c>
      <c r="D382" s="4">
        <v>0.75910931174089069</v>
      </c>
    </row>
    <row r="383" spans="1:6" x14ac:dyDescent="0.25">
      <c r="A383" s="2" t="s">
        <v>87</v>
      </c>
      <c r="B383" s="2" t="s">
        <v>244</v>
      </c>
      <c r="C383" s="3">
        <v>45</v>
      </c>
      <c r="D383" s="4">
        <v>0.75910931174089069</v>
      </c>
    </row>
    <row r="384" spans="1:6" x14ac:dyDescent="0.25">
      <c r="A384" s="2" t="s">
        <v>87</v>
      </c>
      <c r="B384" s="2" t="s">
        <v>243</v>
      </c>
      <c r="C384" s="3">
        <v>30</v>
      </c>
      <c r="D384" s="4">
        <v>0.50607287449392713</v>
      </c>
    </row>
    <row r="385" spans="1:4" x14ac:dyDescent="0.25">
      <c r="A385" s="2" t="s">
        <v>87</v>
      </c>
      <c r="B385" s="2" t="s">
        <v>247</v>
      </c>
      <c r="C385" s="3">
        <v>30</v>
      </c>
      <c r="D385" s="4">
        <v>0.50607287449392713</v>
      </c>
    </row>
    <row r="386" spans="1:4" x14ac:dyDescent="0.25">
      <c r="A386" s="2" t="s">
        <v>88</v>
      </c>
      <c r="B386" s="2" t="s">
        <v>227</v>
      </c>
      <c r="C386" s="3">
        <v>875</v>
      </c>
      <c r="D386" s="4">
        <v>100</v>
      </c>
    </row>
    <row r="387" spans="1:4" x14ac:dyDescent="0.25">
      <c r="A387" s="2" t="s">
        <v>89</v>
      </c>
      <c r="B387" s="2" t="s">
        <v>235</v>
      </c>
      <c r="C387" s="3">
        <v>500</v>
      </c>
      <c r="D387" s="4">
        <v>72.463768115942045</v>
      </c>
    </row>
    <row r="388" spans="1:4" x14ac:dyDescent="0.25">
      <c r="A388" s="2" t="s">
        <v>89</v>
      </c>
      <c r="B388" s="2" t="s">
        <v>238</v>
      </c>
      <c r="C388" s="3">
        <v>190</v>
      </c>
      <c r="D388" s="4">
        <v>27.536231884057973</v>
      </c>
    </row>
    <row r="389" spans="1:4" x14ac:dyDescent="0.25">
      <c r="A389" s="2" t="s">
        <v>90</v>
      </c>
      <c r="B389" s="2" t="s">
        <v>239</v>
      </c>
      <c r="C389" s="3">
        <v>370</v>
      </c>
      <c r="D389" s="4">
        <v>37</v>
      </c>
    </row>
    <row r="390" spans="1:4" x14ac:dyDescent="0.25">
      <c r="A390" s="2" t="s">
        <v>90</v>
      </c>
      <c r="B390" s="2" t="s">
        <v>227</v>
      </c>
      <c r="C390" s="3">
        <v>280</v>
      </c>
      <c r="D390" s="4">
        <v>28.000000000000004</v>
      </c>
    </row>
    <row r="391" spans="1:4" x14ac:dyDescent="0.25">
      <c r="A391" s="2" t="s">
        <v>90</v>
      </c>
      <c r="B391" s="2" t="s">
        <v>241</v>
      </c>
      <c r="C391" s="3">
        <v>250</v>
      </c>
      <c r="D391" s="4">
        <v>25</v>
      </c>
    </row>
    <row r="392" spans="1:4" x14ac:dyDescent="0.25">
      <c r="A392" s="2" t="s">
        <v>90</v>
      </c>
      <c r="B392" s="2" t="s">
        <v>231</v>
      </c>
      <c r="C392" s="3">
        <v>100</v>
      </c>
      <c r="D392" s="4">
        <v>10</v>
      </c>
    </row>
    <row r="393" spans="1:4" x14ac:dyDescent="0.25">
      <c r="A393" s="2" t="s">
        <v>91</v>
      </c>
      <c r="B393" s="2" t="s">
        <v>240</v>
      </c>
      <c r="C393" s="3">
        <v>470</v>
      </c>
      <c r="D393" s="4">
        <v>50</v>
      </c>
    </row>
    <row r="394" spans="1:4" x14ac:dyDescent="0.25">
      <c r="A394" s="2" t="s">
        <v>91</v>
      </c>
      <c r="B394" s="2" t="s">
        <v>236</v>
      </c>
      <c r="C394" s="3">
        <v>376</v>
      </c>
      <c r="D394" s="4">
        <v>40</v>
      </c>
    </row>
    <row r="395" spans="1:4" x14ac:dyDescent="0.25">
      <c r="A395" s="5" t="s">
        <v>91</v>
      </c>
      <c r="B395" s="1" t="s">
        <v>229</v>
      </c>
      <c r="C395" s="3">
        <v>93.999999999999972</v>
      </c>
      <c r="D395" s="4">
        <v>9.9999999999999982</v>
      </c>
    </row>
    <row r="396" spans="1:4" x14ac:dyDescent="0.25">
      <c r="A396" s="2" t="s">
        <v>92</v>
      </c>
      <c r="B396" s="2" t="s">
        <v>228</v>
      </c>
      <c r="C396" s="3">
        <v>3000</v>
      </c>
      <c r="D396" s="4">
        <v>50</v>
      </c>
    </row>
    <row r="397" spans="1:4" x14ac:dyDescent="0.25">
      <c r="A397" s="2" t="s">
        <v>92</v>
      </c>
      <c r="B397" s="2" t="s">
        <v>242</v>
      </c>
      <c r="C397" s="3">
        <v>1500</v>
      </c>
      <c r="D397" s="4">
        <v>25</v>
      </c>
    </row>
    <row r="398" spans="1:4" x14ac:dyDescent="0.25">
      <c r="A398" s="2" t="s">
        <v>92</v>
      </c>
      <c r="B398" s="2" t="s">
        <v>231</v>
      </c>
      <c r="C398" s="3">
        <v>1500</v>
      </c>
      <c r="D398" s="4">
        <v>25</v>
      </c>
    </row>
    <row r="399" spans="1:4" x14ac:dyDescent="0.25">
      <c r="A399" s="5" t="s">
        <v>93</v>
      </c>
      <c r="B399" s="1" t="s">
        <v>229</v>
      </c>
      <c r="C399" s="3">
        <v>110</v>
      </c>
      <c r="D399" s="4">
        <v>100</v>
      </c>
    </row>
    <row r="400" spans="1:4" x14ac:dyDescent="0.25">
      <c r="A400" s="2" t="s">
        <v>94</v>
      </c>
      <c r="B400" s="2" t="s">
        <v>245</v>
      </c>
      <c r="C400" s="3">
        <v>4995</v>
      </c>
      <c r="D400" s="4">
        <v>74.109792284866472</v>
      </c>
    </row>
    <row r="401" spans="1:4" x14ac:dyDescent="0.25">
      <c r="A401" s="2" t="s">
        <v>94</v>
      </c>
      <c r="B401" s="2" t="s">
        <v>246</v>
      </c>
      <c r="C401" s="3">
        <v>1745</v>
      </c>
      <c r="D401" s="4">
        <v>25.890207715133535</v>
      </c>
    </row>
    <row r="402" spans="1:4" x14ac:dyDescent="0.25">
      <c r="A402" s="2" t="s">
        <v>95</v>
      </c>
      <c r="B402" s="2" t="s">
        <v>245</v>
      </c>
      <c r="C402" s="3">
        <v>14710</v>
      </c>
      <c r="D402" s="4">
        <v>47.568231794075807</v>
      </c>
    </row>
    <row r="403" spans="1:4" x14ac:dyDescent="0.25">
      <c r="A403" s="2" t="s">
        <v>95</v>
      </c>
      <c r="B403" s="2" t="s">
        <v>247</v>
      </c>
      <c r="C403" s="3">
        <v>8000</v>
      </c>
      <c r="D403" s="4">
        <v>25.869874531108522</v>
      </c>
    </row>
    <row r="404" spans="1:4" x14ac:dyDescent="0.25">
      <c r="A404" s="2" t="s">
        <v>95</v>
      </c>
      <c r="B404" s="2" t="s">
        <v>248</v>
      </c>
      <c r="C404" s="3">
        <v>5040</v>
      </c>
      <c r="D404" s="4">
        <v>16.298020954598371</v>
      </c>
    </row>
    <row r="405" spans="1:4" x14ac:dyDescent="0.25">
      <c r="A405" s="2" t="s">
        <v>95</v>
      </c>
      <c r="B405" s="2" t="s">
        <v>246</v>
      </c>
      <c r="C405" s="3">
        <v>2750</v>
      </c>
      <c r="D405" s="4">
        <v>8.8927693700685548</v>
      </c>
    </row>
    <row r="406" spans="1:4" x14ac:dyDescent="0.25">
      <c r="A406" s="5" t="s">
        <v>95</v>
      </c>
      <c r="B406" s="1" t="s">
        <v>229</v>
      </c>
      <c r="C406" s="3">
        <v>219.99999999999886</v>
      </c>
      <c r="D406" s="4">
        <v>0.71142154960548076</v>
      </c>
    </row>
    <row r="407" spans="1:4" x14ac:dyDescent="0.25">
      <c r="A407" s="2" t="s">
        <v>95</v>
      </c>
      <c r="B407" s="2" t="s">
        <v>232</v>
      </c>
      <c r="C407" s="3">
        <v>204</v>
      </c>
      <c r="D407" s="4">
        <v>0.6596818005432673</v>
      </c>
    </row>
    <row r="408" spans="1:4" x14ac:dyDescent="0.25">
      <c r="A408" s="2" t="s">
        <v>96</v>
      </c>
      <c r="B408" s="2" t="s">
        <v>236</v>
      </c>
      <c r="C408" s="3">
        <v>37800</v>
      </c>
      <c r="D408" s="4">
        <v>72.41379310344827</v>
      </c>
    </row>
    <row r="409" spans="1:4" x14ac:dyDescent="0.25">
      <c r="A409" s="2" t="s">
        <v>96</v>
      </c>
      <c r="B409" s="2" t="s">
        <v>232</v>
      </c>
      <c r="C409" s="3">
        <v>14400</v>
      </c>
      <c r="D409" s="4">
        <v>27.58620689655173</v>
      </c>
    </row>
    <row r="410" spans="1:4" x14ac:dyDescent="0.25">
      <c r="A410" s="2" t="s">
        <v>97</v>
      </c>
      <c r="B410" s="2" t="s">
        <v>235</v>
      </c>
      <c r="C410" s="3">
        <v>216</v>
      </c>
      <c r="D410" s="4">
        <v>49.31506849315069</v>
      </c>
    </row>
    <row r="411" spans="1:4" x14ac:dyDescent="0.25">
      <c r="A411" s="2" t="s">
        <v>97</v>
      </c>
      <c r="B411" s="2" t="s">
        <v>234</v>
      </c>
      <c r="C411" s="3">
        <v>150</v>
      </c>
      <c r="D411" s="4">
        <v>34.246575342465761</v>
      </c>
    </row>
    <row r="412" spans="1:4" x14ac:dyDescent="0.25">
      <c r="A412" s="2" t="s">
        <v>97</v>
      </c>
      <c r="B412" s="2" t="s">
        <v>236</v>
      </c>
      <c r="C412" s="3">
        <v>72</v>
      </c>
      <c r="D412" s="4">
        <v>16.438356164383563</v>
      </c>
    </row>
    <row r="413" spans="1:4" x14ac:dyDescent="0.25">
      <c r="A413" s="2" t="s">
        <v>98</v>
      </c>
      <c r="B413" s="2" t="s">
        <v>232</v>
      </c>
      <c r="C413" s="3">
        <v>577</v>
      </c>
      <c r="D413" s="4">
        <v>33.488102147417301</v>
      </c>
    </row>
    <row r="414" spans="1:4" x14ac:dyDescent="0.25">
      <c r="A414" s="2" t="s">
        <v>98</v>
      </c>
      <c r="B414" s="2" t="s">
        <v>246</v>
      </c>
      <c r="C414" s="3">
        <v>1054</v>
      </c>
      <c r="D414" s="4">
        <v>61.172373766686015</v>
      </c>
    </row>
    <row r="415" spans="1:4" x14ac:dyDescent="0.25">
      <c r="A415" s="2" t="s">
        <v>98</v>
      </c>
      <c r="B415" s="2" t="s">
        <v>238</v>
      </c>
      <c r="C415" s="3">
        <v>78</v>
      </c>
      <c r="D415" s="4">
        <v>4.5269878119558911</v>
      </c>
    </row>
    <row r="416" spans="1:4" x14ac:dyDescent="0.25">
      <c r="A416" s="2" t="s">
        <v>98</v>
      </c>
      <c r="B416" s="2" t="s">
        <v>236</v>
      </c>
      <c r="C416" s="3">
        <v>14</v>
      </c>
      <c r="D416" s="4">
        <v>0.81253627394080097</v>
      </c>
    </row>
    <row r="417" spans="1:4" x14ac:dyDescent="0.25">
      <c r="A417" s="2" t="s">
        <v>99</v>
      </c>
      <c r="B417" s="2" t="s">
        <v>245</v>
      </c>
      <c r="C417" s="3">
        <v>4000</v>
      </c>
      <c r="D417" s="4">
        <v>40.816326530612237</v>
      </c>
    </row>
    <row r="418" spans="1:4" x14ac:dyDescent="0.25">
      <c r="A418" s="2" t="s">
        <v>99</v>
      </c>
      <c r="B418" s="2" t="s">
        <v>246</v>
      </c>
      <c r="C418" s="3">
        <v>1800</v>
      </c>
      <c r="D418" s="4">
        <v>18.367346938775508</v>
      </c>
    </row>
    <row r="419" spans="1:4" x14ac:dyDescent="0.25">
      <c r="A419" s="2" t="s">
        <v>99</v>
      </c>
      <c r="B419" s="2" t="s">
        <v>237</v>
      </c>
      <c r="C419" s="3">
        <v>1200</v>
      </c>
      <c r="D419" s="4">
        <v>12.244897959183671</v>
      </c>
    </row>
    <row r="420" spans="1:4" x14ac:dyDescent="0.25">
      <c r="A420" s="2" t="s">
        <v>99</v>
      </c>
      <c r="B420" s="2" t="s">
        <v>235</v>
      </c>
      <c r="C420" s="3">
        <v>1000</v>
      </c>
      <c r="D420" s="4">
        <v>10.204081632653059</v>
      </c>
    </row>
    <row r="421" spans="1:4" x14ac:dyDescent="0.25">
      <c r="A421" s="2" t="s">
        <v>99</v>
      </c>
      <c r="B421" s="2" t="s">
        <v>243</v>
      </c>
      <c r="C421" s="3">
        <v>800</v>
      </c>
      <c r="D421" s="4">
        <v>8.1632653061224492</v>
      </c>
    </row>
    <row r="422" spans="1:4" x14ac:dyDescent="0.25">
      <c r="A422" s="2" t="s">
        <v>99</v>
      </c>
      <c r="B422" s="2" t="s">
        <v>244</v>
      </c>
      <c r="C422" s="3">
        <v>600</v>
      </c>
      <c r="D422" s="4">
        <v>6.1224489795918355</v>
      </c>
    </row>
    <row r="423" spans="1:4" x14ac:dyDescent="0.25">
      <c r="A423" s="2" t="s">
        <v>99</v>
      </c>
      <c r="B423" s="2" t="s">
        <v>238</v>
      </c>
      <c r="C423" s="3">
        <v>400</v>
      </c>
      <c r="D423" s="4">
        <v>4.0816326530612246</v>
      </c>
    </row>
    <row r="424" spans="1:4" x14ac:dyDescent="0.25">
      <c r="A424" s="2" t="s">
        <v>100</v>
      </c>
      <c r="B424" s="2" t="s">
        <v>227</v>
      </c>
      <c r="C424" s="3">
        <v>2451259</v>
      </c>
      <c r="D424" s="4">
        <v>65.879909127045025</v>
      </c>
    </row>
    <row r="425" spans="1:4" x14ac:dyDescent="0.25">
      <c r="A425" s="2" t="s">
        <v>100</v>
      </c>
      <c r="B425" s="2" t="s">
        <v>245</v>
      </c>
      <c r="C425" s="3">
        <v>298800</v>
      </c>
      <c r="D425" s="4">
        <v>8.0305332268687462</v>
      </c>
    </row>
    <row r="426" spans="1:4" x14ac:dyDescent="0.25">
      <c r="A426" s="2" t="s">
        <v>100</v>
      </c>
      <c r="B426" s="2" t="s">
        <v>231</v>
      </c>
      <c r="C426" s="3">
        <v>289170</v>
      </c>
      <c r="D426" s="4">
        <v>7.7717178487738794</v>
      </c>
    </row>
    <row r="427" spans="1:4" x14ac:dyDescent="0.25">
      <c r="A427" s="2" t="s">
        <v>100</v>
      </c>
      <c r="B427" s="2" t="s">
        <v>226</v>
      </c>
      <c r="C427" s="3">
        <v>268650</v>
      </c>
      <c r="D427" s="4">
        <v>7.2202233982539763</v>
      </c>
    </row>
    <row r="428" spans="1:4" x14ac:dyDescent="0.25">
      <c r="A428" s="2" t="s">
        <v>100</v>
      </c>
      <c r="B428" s="2" t="s">
        <v>235</v>
      </c>
      <c r="C428" s="3">
        <v>81990</v>
      </c>
      <c r="D428" s="4">
        <v>2.2035589667703093</v>
      </c>
    </row>
    <row r="429" spans="1:4" x14ac:dyDescent="0.25">
      <c r="A429" s="2" t="s">
        <v>100</v>
      </c>
      <c r="B429" s="2" t="s">
        <v>232</v>
      </c>
      <c r="C429" s="3">
        <v>75960</v>
      </c>
      <c r="D429" s="4">
        <v>2.0414970010473552</v>
      </c>
    </row>
    <row r="430" spans="1:4" x14ac:dyDescent="0.25">
      <c r="A430" s="2" t="s">
        <v>100</v>
      </c>
      <c r="B430" s="2" t="s">
        <v>237</v>
      </c>
      <c r="C430" s="3">
        <v>49320</v>
      </c>
      <c r="D430" s="4">
        <v>1.3255217494952025</v>
      </c>
    </row>
    <row r="431" spans="1:4" x14ac:dyDescent="0.25">
      <c r="A431" s="2" t="s">
        <v>100</v>
      </c>
      <c r="B431" s="2" t="s">
        <v>238</v>
      </c>
      <c r="C431" s="3">
        <v>43920</v>
      </c>
      <c r="D431" s="4">
        <v>1.1803916309373337</v>
      </c>
    </row>
    <row r="432" spans="1:4" x14ac:dyDescent="0.25">
      <c r="A432" s="5" t="s">
        <v>100</v>
      </c>
      <c r="B432" s="1" t="s">
        <v>229</v>
      </c>
      <c r="C432" s="3">
        <v>41309.99999999904</v>
      </c>
      <c r="D432" s="4">
        <v>1.110245406967671</v>
      </c>
    </row>
    <row r="433" spans="1:4" x14ac:dyDescent="0.25">
      <c r="A433" s="2" t="s">
        <v>100</v>
      </c>
      <c r="B433" s="2" t="s">
        <v>243</v>
      </c>
      <c r="C433" s="3">
        <v>23040</v>
      </c>
      <c r="D433" s="4">
        <v>0.61922183918024054</v>
      </c>
    </row>
    <row r="434" spans="1:4" x14ac:dyDescent="0.25">
      <c r="A434" s="2" t="s">
        <v>100</v>
      </c>
      <c r="B434" s="2" t="s">
        <v>246</v>
      </c>
      <c r="C434" s="3">
        <v>19440</v>
      </c>
      <c r="D434" s="4">
        <v>0.52246842680832806</v>
      </c>
    </row>
    <row r="435" spans="1:4" x14ac:dyDescent="0.25">
      <c r="A435" s="2" t="s">
        <v>100</v>
      </c>
      <c r="B435" s="2" t="s">
        <v>251</v>
      </c>
      <c r="C435" s="3">
        <v>14940</v>
      </c>
      <c r="D435" s="4">
        <v>0.40152666134343729</v>
      </c>
    </row>
    <row r="436" spans="1:4" x14ac:dyDescent="0.25">
      <c r="A436" s="2" t="s">
        <v>100</v>
      </c>
      <c r="B436" s="2" t="s">
        <v>250</v>
      </c>
      <c r="C436" s="3">
        <v>14760</v>
      </c>
      <c r="D436" s="4">
        <v>0.39668899072484165</v>
      </c>
    </row>
    <row r="437" spans="1:4" x14ac:dyDescent="0.25">
      <c r="A437" s="2" t="s">
        <v>100</v>
      </c>
      <c r="B437" s="2" t="s">
        <v>249</v>
      </c>
      <c r="C437" s="3">
        <v>14400</v>
      </c>
      <c r="D437" s="4">
        <v>0.38701364948765038</v>
      </c>
    </row>
    <row r="438" spans="1:4" x14ac:dyDescent="0.25">
      <c r="A438" s="2" t="s">
        <v>100</v>
      </c>
      <c r="B438" s="2" t="s">
        <v>228</v>
      </c>
      <c r="C438" s="3">
        <v>14400</v>
      </c>
      <c r="D438" s="4">
        <v>0.38701364948765038</v>
      </c>
    </row>
    <row r="439" spans="1:4" x14ac:dyDescent="0.25">
      <c r="A439" s="2" t="s">
        <v>100</v>
      </c>
      <c r="B439" s="2" t="s">
        <v>244</v>
      </c>
      <c r="C439" s="3">
        <v>9000</v>
      </c>
      <c r="D439" s="4">
        <v>0.24188353092978146</v>
      </c>
    </row>
    <row r="440" spans="1:4" x14ac:dyDescent="0.25">
      <c r="A440" s="2" t="s">
        <v>100</v>
      </c>
      <c r="B440" s="2" t="s">
        <v>248</v>
      </c>
      <c r="C440" s="3">
        <v>5040</v>
      </c>
      <c r="D440" s="4">
        <v>0.13545477732067765</v>
      </c>
    </row>
    <row r="441" spans="1:4" x14ac:dyDescent="0.25">
      <c r="A441" s="2" t="s">
        <v>100</v>
      </c>
      <c r="B441" s="2" t="s">
        <v>247</v>
      </c>
      <c r="C441" s="3">
        <v>3600</v>
      </c>
      <c r="D441" s="4">
        <v>9.6753412371912595E-2</v>
      </c>
    </row>
    <row r="442" spans="1:4" x14ac:dyDescent="0.25">
      <c r="A442" s="2" t="s">
        <v>100</v>
      </c>
      <c r="B442" s="2" t="s">
        <v>234</v>
      </c>
      <c r="C442" s="3">
        <v>1800</v>
      </c>
      <c r="D442" s="4">
        <v>4.8376706185956297E-2</v>
      </c>
    </row>
    <row r="443" spans="1:4" x14ac:dyDescent="0.25">
      <c r="A443" s="2" t="s">
        <v>101</v>
      </c>
      <c r="B443" s="2" t="s">
        <v>227</v>
      </c>
      <c r="C443" s="3">
        <v>23500</v>
      </c>
      <c r="D443" s="4">
        <v>29.430181590482157</v>
      </c>
    </row>
    <row r="444" spans="1:4" x14ac:dyDescent="0.25">
      <c r="A444" s="2" t="s">
        <v>101</v>
      </c>
      <c r="B444" s="2" t="s">
        <v>245</v>
      </c>
      <c r="C444" s="3">
        <v>17800</v>
      </c>
      <c r="D444" s="4">
        <v>22.291797119599252</v>
      </c>
    </row>
    <row r="445" spans="1:4" x14ac:dyDescent="0.25">
      <c r="A445" s="2" t="s">
        <v>101</v>
      </c>
      <c r="B445" s="2" t="s">
        <v>226</v>
      </c>
      <c r="C445" s="3">
        <v>13500</v>
      </c>
      <c r="D445" s="4">
        <v>16.906700062617407</v>
      </c>
    </row>
    <row r="446" spans="1:4" x14ac:dyDescent="0.25">
      <c r="A446" s="2" t="s">
        <v>101</v>
      </c>
      <c r="B446" s="2" t="s">
        <v>232</v>
      </c>
      <c r="C446" s="3">
        <v>6000</v>
      </c>
      <c r="D446" s="4">
        <v>7.5140889167188485</v>
      </c>
    </row>
    <row r="447" spans="1:4" x14ac:dyDescent="0.25">
      <c r="A447" s="2" t="s">
        <v>101</v>
      </c>
      <c r="B447" s="2" t="s">
        <v>235</v>
      </c>
      <c r="C447" s="3">
        <v>3900</v>
      </c>
      <c r="D447" s="4">
        <v>4.8841577958672513</v>
      </c>
    </row>
    <row r="448" spans="1:4" x14ac:dyDescent="0.25">
      <c r="A448" s="2" t="s">
        <v>101</v>
      </c>
      <c r="B448" s="2" t="s">
        <v>237</v>
      </c>
      <c r="C448" s="3">
        <v>3250</v>
      </c>
      <c r="D448" s="4">
        <v>4.0701314965560424</v>
      </c>
    </row>
    <row r="449" spans="1:4" x14ac:dyDescent="0.25">
      <c r="A449" s="5" t="s">
        <v>101</v>
      </c>
      <c r="B449" s="1" t="s">
        <v>229</v>
      </c>
      <c r="C449" s="3">
        <v>3250</v>
      </c>
      <c r="D449" s="4">
        <v>4.0701314965560424</v>
      </c>
    </row>
    <row r="450" spans="1:4" x14ac:dyDescent="0.25">
      <c r="A450" s="2" t="s">
        <v>101</v>
      </c>
      <c r="B450" s="2" t="s">
        <v>238</v>
      </c>
      <c r="C450" s="3">
        <v>2500</v>
      </c>
      <c r="D450" s="4">
        <v>3.1308703819661865</v>
      </c>
    </row>
    <row r="451" spans="1:4" x14ac:dyDescent="0.25">
      <c r="A451" s="2" t="s">
        <v>101</v>
      </c>
      <c r="B451" s="2" t="s">
        <v>243</v>
      </c>
      <c r="C451" s="3">
        <v>1500</v>
      </c>
      <c r="D451" s="4">
        <v>1.8785222291797121</v>
      </c>
    </row>
    <row r="452" spans="1:4" x14ac:dyDescent="0.25">
      <c r="A452" s="2" t="s">
        <v>101</v>
      </c>
      <c r="B452" s="2" t="s">
        <v>246</v>
      </c>
      <c r="C452" s="3">
        <v>1500</v>
      </c>
      <c r="D452" s="4">
        <v>1.8785222291797121</v>
      </c>
    </row>
    <row r="453" spans="1:4" x14ac:dyDescent="0.25">
      <c r="A453" s="2" t="s">
        <v>101</v>
      </c>
      <c r="B453" s="2" t="s">
        <v>250</v>
      </c>
      <c r="C453" s="3">
        <v>1150</v>
      </c>
      <c r="D453" s="4">
        <v>1.4402003757044459</v>
      </c>
    </row>
    <row r="454" spans="1:4" x14ac:dyDescent="0.25">
      <c r="A454" s="2" t="s">
        <v>101</v>
      </c>
      <c r="B454" s="2" t="s">
        <v>248</v>
      </c>
      <c r="C454" s="3">
        <v>1000</v>
      </c>
      <c r="D454" s="4">
        <v>1.2523481527864748</v>
      </c>
    </row>
    <row r="455" spans="1:4" x14ac:dyDescent="0.25">
      <c r="A455" s="2" t="s">
        <v>101</v>
      </c>
      <c r="B455" s="2" t="s">
        <v>244</v>
      </c>
      <c r="C455" s="3">
        <v>550</v>
      </c>
      <c r="D455" s="4">
        <v>0.68879148403256119</v>
      </c>
    </row>
    <row r="456" spans="1:4" x14ac:dyDescent="0.25">
      <c r="A456" s="2" t="s">
        <v>101</v>
      </c>
      <c r="B456" s="2" t="s">
        <v>247</v>
      </c>
      <c r="C456" s="3">
        <v>250</v>
      </c>
      <c r="D456" s="4">
        <v>0.31308703819661871</v>
      </c>
    </row>
    <row r="457" spans="1:4" x14ac:dyDescent="0.25">
      <c r="A457" s="2" t="s">
        <v>101</v>
      </c>
      <c r="B457" s="2" t="s">
        <v>251</v>
      </c>
      <c r="C457" s="3">
        <v>100</v>
      </c>
      <c r="D457" s="4">
        <v>0.12523481527864749</v>
      </c>
    </row>
    <row r="458" spans="1:4" x14ac:dyDescent="0.25">
      <c r="A458" s="2" t="s">
        <v>101</v>
      </c>
      <c r="B458" s="2" t="s">
        <v>234</v>
      </c>
      <c r="C458" s="3">
        <v>100</v>
      </c>
      <c r="D458" s="4">
        <v>0.12523481527864749</v>
      </c>
    </row>
    <row r="459" spans="1:4" x14ac:dyDescent="0.25">
      <c r="A459" s="2" t="s">
        <v>102</v>
      </c>
      <c r="B459" s="2" t="s">
        <v>232</v>
      </c>
      <c r="C459" s="3">
        <v>2604</v>
      </c>
      <c r="D459" s="4">
        <v>100</v>
      </c>
    </row>
    <row r="460" spans="1:4" x14ac:dyDescent="0.25">
      <c r="A460" s="2" t="s">
        <v>103</v>
      </c>
      <c r="B460" s="2" t="s">
        <v>227</v>
      </c>
      <c r="C460" s="3">
        <v>488</v>
      </c>
      <c r="D460" s="4">
        <v>100</v>
      </c>
    </row>
    <row r="461" spans="1:4" x14ac:dyDescent="0.25">
      <c r="A461" s="2" t="s">
        <v>104</v>
      </c>
      <c r="B461" s="2" t="s">
        <v>245</v>
      </c>
      <c r="C461" s="3">
        <v>2808</v>
      </c>
      <c r="D461" s="4">
        <v>55.913978494623649</v>
      </c>
    </row>
    <row r="462" spans="1:4" x14ac:dyDescent="0.25">
      <c r="A462" s="2" t="s">
        <v>104</v>
      </c>
      <c r="B462" s="2" t="s">
        <v>237</v>
      </c>
      <c r="C462" s="3">
        <v>648</v>
      </c>
      <c r="D462" s="4">
        <v>12.903225806451612</v>
      </c>
    </row>
    <row r="463" spans="1:4" x14ac:dyDescent="0.25">
      <c r="A463" s="2" t="s">
        <v>104</v>
      </c>
      <c r="B463" s="2" t="s">
        <v>238</v>
      </c>
      <c r="C463" s="3">
        <v>540</v>
      </c>
      <c r="D463" s="4">
        <v>10.75268817204301</v>
      </c>
    </row>
    <row r="464" spans="1:4" x14ac:dyDescent="0.25">
      <c r="A464" s="2" t="s">
        <v>104</v>
      </c>
      <c r="B464" s="2" t="s">
        <v>235</v>
      </c>
      <c r="C464" s="3">
        <v>432</v>
      </c>
      <c r="D464" s="4">
        <v>8.6021505376344081</v>
      </c>
    </row>
    <row r="465" spans="1:4" x14ac:dyDescent="0.25">
      <c r="A465" s="2" t="s">
        <v>104</v>
      </c>
      <c r="B465" s="2" t="s">
        <v>246</v>
      </c>
      <c r="C465" s="3">
        <v>324</v>
      </c>
      <c r="D465" s="4">
        <v>6.4516129032258061</v>
      </c>
    </row>
    <row r="466" spans="1:4" x14ac:dyDescent="0.25">
      <c r="A466" s="2" t="s">
        <v>104</v>
      </c>
      <c r="B466" s="2" t="s">
        <v>244</v>
      </c>
      <c r="C466" s="3">
        <v>238</v>
      </c>
      <c r="D466" s="4">
        <v>4.7391477499004377</v>
      </c>
    </row>
    <row r="467" spans="1:4" x14ac:dyDescent="0.25">
      <c r="A467" s="2" t="s">
        <v>104</v>
      </c>
      <c r="B467" s="2" t="s">
        <v>243</v>
      </c>
      <c r="C467" s="3">
        <v>32</v>
      </c>
      <c r="D467" s="4">
        <v>0.6371963361210673</v>
      </c>
    </row>
    <row r="468" spans="1:4" x14ac:dyDescent="0.25">
      <c r="A468" s="2" t="s">
        <v>105</v>
      </c>
      <c r="B468" s="2" t="s">
        <v>228</v>
      </c>
      <c r="C468" s="3">
        <v>145</v>
      </c>
      <c r="D468" s="4">
        <v>45.454545454545439</v>
      </c>
    </row>
    <row r="469" spans="1:4" x14ac:dyDescent="0.25">
      <c r="A469" s="2" t="s">
        <v>105</v>
      </c>
      <c r="B469" s="2" t="s">
        <v>245</v>
      </c>
      <c r="C469" s="3">
        <v>130</v>
      </c>
      <c r="D469" s="4">
        <v>40.752351097178682</v>
      </c>
    </row>
    <row r="470" spans="1:4" x14ac:dyDescent="0.25">
      <c r="A470" s="2" t="s">
        <v>105</v>
      </c>
      <c r="B470" s="2" t="s">
        <v>236</v>
      </c>
      <c r="C470" s="3">
        <v>15</v>
      </c>
      <c r="D470" s="4">
        <v>4.7021943573667704</v>
      </c>
    </row>
    <row r="471" spans="1:4" x14ac:dyDescent="0.25">
      <c r="A471" s="2" t="s">
        <v>105</v>
      </c>
      <c r="B471" s="2" t="s">
        <v>246</v>
      </c>
      <c r="C471" s="3">
        <v>14</v>
      </c>
      <c r="D471" s="4">
        <v>4.3887147335423187</v>
      </c>
    </row>
    <row r="472" spans="1:4" x14ac:dyDescent="0.25">
      <c r="A472" s="2" t="s">
        <v>105</v>
      </c>
      <c r="B472" s="2" t="s">
        <v>250</v>
      </c>
      <c r="C472" s="3">
        <v>9</v>
      </c>
      <c r="D472" s="4">
        <v>2.8213166144200619</v>
      </c>
    </row>
    <row r="473" spans="1:4" x14ac:dyDescent="0.25">
      <c r="A473" s="2" t="s">
        <v>105</v>
      </c>
      <c r="B473" s="2" t="s">
        <v>244</v>
      </c>
      <c r="C473" s="3">
        <v>6</v>
      </c>
      <c r="D473" s="4">
        <v>1.8808777429467083</v>
      </c>
    </row>
    <row r="474" spans="1:4" x14ac:dyDescent="0.25">
      <c r="A474" s="2" t="s">
        <v>106</v>
      </c>
      <c r="B474" s="2" t="s">
        <v>226</v>
      </c>
      <c r="C474" s="3">
        <v>84607</v>
      </c>
      <c r="D474" s="4">
        <v>100</v>
      </c>
    </row>
    <row r="475" spans="1:4" x14ac:dyDescent="0.25">
      <c r="A475" s="2" t="s">
        <v>107</v>
      </c>
      <c r="B475" s="2" t="s">
        <v>232</v>
      </c>
      <c r="C475" s="3">
        <v>1908</v>
      </c>
      <c r="D475" s="4">
        <v>100</v>
      </c>
    </row>
    <row r="476" spans="1:4" x14ac:dyDescent="0.25">
      <c r="A476" s="5" t="s">
        <v>108</v>
      </c>
      <c r="B476" s="1" t="s">
        <v>229</v>
      </c>
      <c r="C476" s="3">
        <v>10400</v>
      </c>
      <c r="D476" s="4">
        <v>94.168779427743559</v>
      </c>
    </row>
    <row r="477" spans="1:4" x14ac:dyDescent="0.25">
      <c r="A477" s="2" t="s">
        <v>108</v>
      </c>
      <c r="B477" s="2" t="s">
        <v>240</v>
      </c>
      <c r="C477" s="3">
        <v>644</v>
      </c>
      <c r="D477" s="4">
        <v>5.8312205722564281</v>
      </c>
    </row>
    <row r="478" spans="1:4" x14ac:dyDescent="0.25">
      <c r="A478" s="2" t="s">
        <v>109</v>
      </c>
      <c r="B478" s="2" t="s">
        <v>240</v>
      </c>
      <c r="C478" s="3">
        <v>293</v>
      </c>
      <c r="D478" s="4">
        <v>100</v>
      </c>
    </row>
    <row r="479" spans="1:4" x14ac:dyDescent="0.25">
      <c r="A479" s="2" t="s">
        <v>110</v>
      </c>
      <c r="B479" s="2" t="s">
        <v>231</v>
      </c>
      <c r="C479" s="3">
        <v>3500</v>
      </c>
      <c r="D479" s="4">
        <v>45.454545454545453</v>
      </c>
    </row>
    <row r="480" spans="1:4" x14ac:dyDescent="0.25">
      <c r="A480" s="2" t="s">
        <v>110</v>
      </c>
      <c r="B480" s="2" t="s">
        <v>241</v>
      </c>
      <c r="C480" s="3">
        <v>2600</v>
      </c>
      <c r="D480" s="4">
        <v>33.766233766233768</v>
      </c>
    </row>
    <row r="481" spans="1:4" x14ac:dyDescent="0.25">
      <c r="A481" s="2" t="s">
        <v>110</v>
      </c>
      <c r="B481" s="2" t="s">
        <v>239</v>
      </c>
      <c r="C481" s="3">
        <v>1100</v>
      </c>
      <c r="D481" s="4">
        <v>14.285714285714288</v>
      </c>
    </row>
    <row r="482" spans="1:4" x14ac:dyDescent="0.25">
      <c r="A482" s="2" t="s">
        <v>110</v>
      </c>
      <c r="B482" s="2" t="s">
        <v>242</v>
      </c>
      <c r="C482" s="3">
        <v>500</v>
      </c>
      <c r="D482" s="4">
        <v>6.4935064935064926</v>
      </c>
    </row>
    <row r="483" spans="1:4" x14ac:dyDescent="0.25">
      <c r="A483" s="2" t="s">
        <v>111</v>
      </c>
      <c r="B483" s="2" t="s">
        <v>232</v>
      </c>
      <c r="C483" s="3">
        <v>171917</v>
      </c>
      <c r="D483" s="4">
        <v>68.175851717314316</v>
      </c>
    </row>
    <row r="484" spans="1:4" x14ac:dyDescent="0.25">
      <c r="A484" s="2" t="s">
        <v>111</v>
      </c>
      <c r="B484" s="2" t="s">
        <v>227</v>
      </c>
      <c r="C484" s="3">
        <v>41168</v>
      </c>
      <c r="D484" s="4">
        <v>16.325688928368898</v>
      </c>
    </row>
    <row r="485" spans="1:4" x14ac:dyDescent="0.25">
      <c r="A485" s="2" t="s">
        <v>111</v>
      </c>
      <c r="B485" s="2" t="s">
        <v>235</v>
      </c>
      <c r="C485" s="3">
        <v>14700</v>
      </c>
      <c r="D485" s="4">
        <v>5.8294701527162553</v>
      </c>
    </row>
    <row r="486" spans="1:4" x14ac:dyDescent="0.25">
      <c r="A486" s="5" t="s">
        <v>111</v>
      </c>
      <c r="B486" s="1" t="s">
        <v>229</v>
      </c>
      <c r="C486" s="3">
        <v>8330.0000000000127</v>
      </c>
      <c r="D486" s="4">
        <v>3.3033664198725496</v>
      </c>
    </row>
    <row r="487" spans="1:4" x14ac:dyDescent="0.25">
      <c r="A487" s="2" t="s">
        <v>111</v>
      </c>
      <c r="B487" s="2" t="s">
        <v>236</v>
      </c>
      <c r="C487" s="3">
        <v>4900</v>
      </c>
      <c r="D487" s="4">
        <v>1.9431567175720852</v>
      </c>
    </row>
    <row r="488" spans="1:4" x14ac:dyDescent="0.25">
      <c r="A488" s="2" t="s">
        <v>111</v>
      </c>
      <c r="B488" s="2" t="s">
        <v>238</v>
      </c>
      <c r="C488" s="3">
        <v>3500</v>
      </c>
      <c r="D488" s="4">
        <v>1.3879690839800607</v>
      </c>
    </row>
    <row r="489" spans="1:4" x14ac:dyDescent="0.25">
      <c r="A489" s="2" t="s">
        <v>111</v>
      </c>
      <c r="B489" s="2" t="s">
        <v>228</v>
      </c>
      <c r="C489" s="3">
        <v>2625</v>
      </c>
      <c r="D489" s="4">
        <v>1.0409768129850456</v>
      </c>
    </row>
    <row r="490" spans="1:4" x14ac:dyDescent="0.25">
      <c r="A490" s="2" t="s">
        <v>111</v>
      </c>
      <c r="B490" s="2" t="s">
        <v>230</v>
      </c>
      <c r="C490" s="3">
        <v>2577</v>
      </c>
      <c r="D490" s="4">
        <v>1.0219418084047476</v>
      </c>
    </row>
    <row r="491" spans="1:4" x14ac:dyDescent="0.25">
      <c r="A491" s="2" t="s">
        <v>111</v>
      </c>
      <c r="B491" s="2" t="s">
        <v>240</v>
      </c>
      <c r="C491" s="3">
        <v>2450</v>
      </c>
      <c r="D491" s="4">
        <v>0.9715783587860426</v>
      </c>
    </row>
    <row r="492" spans="1:4" x14ac:dyDescent="0.25">
      <c r="A492" s="2" t="s">
        <v>112</v>
      </c>
      <c r="B492" s="2" t="s">
        <v>235</v>
      </c>
      <c r="C492" s="3">
        <v>600</v>
      </c>
      <c r="D492" s="4">
        <v>30.76923076923077</v>
      </c>
    </row>
    <row r="493" spans="1:4" x14ac:dyDescent="0.25">
      <c r="A493" s="2" t="s">
        <v>112</v>
      </c>
      <c r="B493" s="2" t="s">
        <v>244</v>
      </c>
      <c r="C493" s="3">
        <v>600</v>
      </c>
      <c r="D493" s="4">
        <v>30.76923076923077</v>
      </c>
    </row>
    <row r="494" spans="1:4" x14ac:dyDescent="0.25">
      <c r="A494" s="5" t="s">
        <v>112</v>
      </c>
      <c r="B494" s="1" t="s">
        <v>229</v>
      </c>
      <c r="C494" s="3">
        <v>570.00000000000011</v>
      </c>
      <c r="D494" s="4">
        <v>29.230769230769234</v>
      </c>
    </row>
    <row r="495" spans="1:4" x14ac:dyDescent="0.25">
      <c r="A495" s="2" t="s">
        <v>112</v>
      </c>
      <c r="B495" s="2" t="s">
        <v>236</v>
      </c>
      <c r="C495" s="3">
        <v>180</v>
      </c>
      <c r="D495" s="4">
        <v>9.2307692307692317</v>
      </c>
    </row>
    <row r="496" spans="1:4" x14ac:dyDescent="0.25">
      <c r="A496" s="2" t="s">
        <v>113</v>
      </c>
      <c r="B496" s="2" t="s">
        <v>228</v>
      </c>
      <c r="C496" s="3">
        <v>595</v>
      </c>
      <c r="D496" s="4">
        <v>94.444444444444443</v>
      </c>
    </row>
    <row r="497" spans="1:4" x14ac:dyDescent="0.25">
      <c r="A497" s="2" t="s">
        <v>113</v>
      </c>
      <c r="B497" s="2" t="s">
        <v>249</v>
      </c>
      <c r="C497" s="3">
        <v>35</v>
      </c>
      <c r="D497" s="4">
        <v>5.5555555555555562</v>
      </c>
    </row>
    <row r="498" spans="1:4" x14ac:dyDescent="0.25">
      <c r="A498" s="2" t="s">
        <v>114</v>
      </c>
      <c r="B498" s="2" t="s">
        <v>226</v>
      </c>
      <c r="C498" s="3">
        <v>1750</v>
      </c>
      <c r="D498" s="4">
        <v>68.627450980392155</v>
      </c>
    </row>
    <row r="499" spans="1:4" x14ac:dyDescent="0.25">
      <c r="A499" s="5" t="s">
        <v>114</v>
      </c>
      <c r="B499" s="1" t="s">
        <v>229</v>
      </c>
      <c r="C499" s="3">
        <v>799.99999999999977</v>
      </c>
      <c r="D499" s="4">
        <v>31.372549019607838</v>
      </c>
    </row>
    <row r="500" spans="1:4" x14ac:dyDescent="0.25">
      <c r="A500" s="2" t="s">
        <v>115</v>
      </c>
      <c r="B500" s="2" t="s">
        <v>238</v>
      </c>
      <c r="C500" s="3">
        <v>4000</v>
      </c>
      <c r="D500" s="4">
        <v>31.658092599920856</v>
      </c>
    </row>
    <row r="501" spans="1:4" x14ac:dyDescent="0.25">
      <c r="A501" s="2" t="s">
        <v>115</v>
      </c>
      <c r="B501" s="2" t="s">
        <v>245</v>
      </c>
      <c r="C501" s="3">
        <v>3146</v>
      </c>
      <c r="D501" s="4">
        <v>24.899089829837752</v>
      </c>
    </row>
    <row r="502" spans="1:4" x14ac:dyDescent="0.25">
      <c r="A502" s="2" t="s">
        <v>115</v>
      </c>
      <c r="B502" s="2" t="s">
        <v>234</v>
      </c>
      <c r="C502" s="3">
        <v>2550</v>
      </c>
      <c r="D502" s="4">
        <v>20.182034032449543</v>
      </c>
    </row>
    <row r="503" spans="1:4" x14ac:dyDescent="0.25">
      <c r="A503" s="2" t="s">
        <v>115</v>
      </c>
      <c r="B503" s="2" t="s">
        <v>246</v>
      </c>
      <c r="C503" s="3">
        <v>1157</v>
      </c>
      <c r="D503" s="4">
        <v>9.157103284527107</v>
      </c>
    </row>
    <row r="504" spans="1:4" x14ac:dyDescent="0.25">
      <c r="A504" s="2" t="s">
        <v>115</v>
      </c>
      <c r="B504" s="2" t="s">
        <v>237</v>
      </c>
      <c r="C504" s="3">
        <v>1020</v>
      </c>
      <c r="D504" s="4">
        <v>8.072813612979818</v>
      </c>
    </row>
    <row r="505" spans="1:4" x14ac:dyDescent="0.25">
      <c r="A505" s="5" t="s">
        <v>115</v>
      </c>
      <c r="B505" s="1" t="s">
        <v>229</v>
      </c>
      <c r="C505" s="3">
        <v>612.00000000000011</v>
      </c>
      <c r="D505" s="4">
        <v>4.8436881677878914</v>
      </c>
    </row>
    <row r="506" spans="1:4" x14ac:dyDescent="0.25">
      <c r="A506" s="2" t="s">
        <v>115</v>
      </c>
      <c r="B506" s="2" t="s">
        <v>244</v>
      </c>
      <c r="C506" s="3">
        <v>150</v>
      </c>
      <c r="D506" s="4">
        <v>1.187178472497032</v>
      </c>
    </row>
    <row r="507" spans="1:4" x14ac:dyDescent="0.25">
      <c r="A507" s="2" t="s">
        <v>116</v>
      </c>
      <c r="B507" s="2" t="s">
        <v>245</v>
      </c>
      <c r="C507" s="3">
        <v>770</v>
      </c>
      <c r="D507" s="4">
        <v>57.291666666666671</v>
      </c>
    </row>
    <row r="508" spans="1:4" x14ac:dyDescent="0.25">
      <c r="A508" s="2" t="s">
        <v>116</v>
      </c>
      <c r="B508" s="2" t="s">
        <v>246</v>
      </c>
      <c r="C508" s="3">
        <v>574</v>
      </c>
      <c r="D508" s="4">
        <v>42.708333333333336</v>
      </c>
    </row>
    <row r="509" spans="1:4" x14ac:dyDescent="0.25">
      <c r="A509" s="2" t="s">
        <v>117</v>
      </c>
      <c r="B509" s="2" t="s">
        <v>227</v>
      </c>
      <c r="C509" s="3">
        <v>903</v>
      </c>
      <c r="D509" s="4">
        <v>100</v>
      </c>
    </row>
    <row r="510" spans="1:4" x14ac:dyDescent="0.25">
      <c r="A510" s="2" t="s">
        <v>118</v>
      </c>
      <c r="B510" s="2" t="s">
        <v>235</v>
      </c>
      <c r="C510" s="3">
        <v>4019</v>
      </c>
      <c r="D510" s="4">
        <v>75.930474211222389</v>
      </c>
    </row>
    <row r="511" spans="1:4" x14ac:dyDescent="0.25">
      <c r="A511" s="2" t="s">
        <v>118</v>
      </c>
      <c r="B511" s="2" t="s">
        <v>245</v>
      </c>
      <c r="C511" s="3">
        <v>710</v>
      </c>
      <c r="D511" s="4">
        <v>13.413942943510298</v>
      </c>
    </row>
    <row r="512" spans="1:4" x14ac:dyDescent="0.25">
      <c r="A512" s="2" t="s">
        <v>118</v>
      </c>
      <c r="B512" s="2" t="s">
        <v>246</v>
      </c>
      <c r="C512" s="3">
        <v>210</v>
      </c>
      <c r="D512" s="4">
        <v>3.9675042508974121</v>
      </c>
    </row>
    <row r="513" spans="1:4" x14ac:dyDescent="0.25">
      <c r="A513" s="2" t="s">
        <v>118</v>
      </c>
      <c r="B513" s="2" t="s">
        <v>238</v>
      </c>
      <c r="C513" s="3">
        <v>185</v>
      </c>
      <c r="D513" s="4">
        <v>3.4951823162667677</v>
      </c>
    </row>
    <row r="514" spans="1:4" x14ac:dyDescent="0.25">
      <c r="A514" s="2" t="s">
        <v>118</v>
      </c>
      <c r="B514" s="2" t="s">
        <v>232</v>
      </c>
      <c r="C514" s="3">
        <v>150</v>
      </c>
      <c r="D514" s="4">
        <v>2.8339316077838661</v>
      </c>
    </row>
    <row r="515" spans="1:4" x14ac:dyDescent="0.25">
      <c r="A515" s="2" t="s">
        <v>118</v>
      </c>
      <c r="B515" s="2" t="s">
        <v>250</v>
      </c>
      <c r="C515" s="3">
        <v>19</v>
      </c>
      <c r="D515" s="4">
        <v>0.35896467031928969</v>
      </c>
    </row>
    <row r="516" spans="1:4" x14ac:dyDescent="0.25">
      <c r="A516" s="2" t="s">
        <v>119</v>
      </c>
      <c r="B516" s="2" t="s">
        <v>227</v>
      </c>
      <c r="C516" s="3">
        <v>6710</v>
      </c>
      <c r="D516" s="4">
        <v>53.098045422173001</v>
      </c>
    </row>
    <row r="517" spans="1:4" x14ac:dyDescent="0.25">
      <c r="A517" s="2" t="s">
        <v>119</v>
      </c>
      <c r="B517" s="2" t="s">
        <v>228</v>
      </c>
      <c r="C517" s="3">
        <v>2040</v>
      </c>
      <c r="D517" s="4">
        <v>16.143071931629351</v>
      </c>
    </row>
    <row r="518" spans="1:4" x14ac:dyDescent="0.25">
      <c r="A518" s="2" t="s">
        <v>119</v>
      </c>
      <c r="B518" s="2" t="s">
        <v>242</v>
      </c>
      <c r="C518" s="3">
        <v>1033</v>
      </c>
      <c r="D518" s="4">
        <v>8.1744084830260366</v>
      </c>
    </row>
    <row r="519" spans="1:4" x14ac:dyDescent="0.25">
      <c r="A519" s="5" t="s">
        <v>119</v>
      </c>
      <c r="B519" s="1" t="s">
        <v>229</v>
      </c>
      <c r="C519" s="3">
        <v>653.99999999999818</v>
      </c>
      <c r="D519" s="4">
        <v>5.1752789427870409</v>
      </c>
    </row>
    <row r="520" spans="1:4" x14ac:dyDescent="0.25">
      <c r="A520" s="2" t="s">
        <v>119</v>
      </c>
      <c r="B520" s="2" t="s">
        <v>236</v>
      </c>
      <c r="C520" s="3">
        <v>385</v>
      </c>
      <c r="D520" s="4">
        <v>3.0466091635673034</v>
      </c>
    </row>
    <row r="521" spans="1:4" x14ac:dyDescent="0.25">
      <c r="A521" s="2" t="s">
        <v>119</v>
      </c>
      <c r="B521" s="2" t="s">
        <v>231</v>
      </c>
      <c r="C521" s="3">
        <v>373</v>
      </c>
      <c r="D521" s="4">
        <v>2.95164991691066</v>
      </c>
    </row>
    <row r="522" spans="1:4" x14ac:dyDescent="0.25">
      <c r="A522" s="2" t="s">
        <v>119</v>
      </c>
      <c r="B522" s="2" t="s">
        <v>230</v>
      </c>
      <c r="C522" s="3">
        <v>353</v>
      </c>
      <c r="D522" s="4">
        <v>2.7933845058162547</v>
      </c>
    </row>
    <row r="523" spans="1:4" x14ac:dyDescent="0.25">
      <c r="A523" s="2" t="s">
        <v>119</v>
      </c>
      <c r="B523" s="2" t="s">
        <v>241</v>
      </c>
      <c r="C523" s="3">
        <v>325</v>
      </c>
      <c r="D523" s="4">
        <v>2.5718129302840875</v>
      </c>
    </row>
    <row r="524" spans="1:4" x14ac:dyDescent="0.25">
      <c r="A524" s="2" t="s">
        <v>119</v>
      </c>
      <c r="B524" s="2" t="s">
        <v>234</v>
      </c>
      <c r="C524" s="3">
        <v>238</v>
      </c>
      <c r="D524" s="4">
        <v>1.883358392023424</v>
      </c>
    </row>
    <row r="525" spans="1:4" x14ac:dyDescent="0.25">
      <c r="A525" s="2" t="s">
        <v>119</v>
      </c>
      <c r="B525" s="2" t="s">
        <v>239</v>
      </c>
      <c r="C525" s="3">
        <v>198</v>
      </c>
      <c r="D525" s="4">
        <v>1.5668275698346132</v>
      </c>
    </row>
    <row r="526" spans="1:4" x14ac:dyDescent="0.25">
      <c r="A526" s="2" t="s">
        <v>119</v>
      </c>
      <c r="B526" s="2" t="s">
        <v>233</v>
      </c>
      <c r="C526" s="3">
        <v>170</v>
      </c>
      <c r="D526" s="4">
        <v>1.3452559943024458</v>
      </c>
    </row>
    <row r="527" spans="1:4" x14ac:dyDescent="0.25">
      <c r="A527" s="2" t="s">
        <v>119</v>
      </c>
      <c r="B527" s="2" t="s">
        <v>240</v>
      </c>
      <c r="C527" s="3">
        <v>158</v>
      </c>
      <c r="D527" s="4">
        <v>1.2502967476458025</v>
      </c>
    </row>
    <row r="528" spans="1:4" x14ac:dyDescent="0.25">
      <c r="A528" s="2" t="s">
        <v>120</v>
      </c>
      <c r="B528" s="2" t="s">
        <v>236</v>
      </c>
      <c r="C528" s="3">
        <v>550</v>
      </c>
      <c r="D528" s="4">
        <v>100</v>
      </c>
    </row>
    <row r="529" spans="1:4" x14ac:dyDescent="0.25">
      <c r="A529" s="2" t="s">
        <v>121</v>
      </c>
      <c r="B529" s="2" t="s">
        <v>236</v>
      </c>
      <c r="C529" s="3">
        <v>321</v>
      </c>
      <c r="D529" s="4">
        <v>48.93292682926829</v>
      </c>
    </row>
    <row r="530" spans="1:4" x14ac:dyDescent="0.25">
      <c r="A530" s="5" t="s">
        <v>121</v>
      </c>
      <c r="B530" s="1" t="s">
        <v>229</v>
      </c>
      <c r="C530" s="3">
        <v>220.00000000000003</v>
      </c>
      <c r="D530" s="4">
        <v>33.536585365853661</v>
      </c>
    </row>
    <row r="531" spans="1:4" x14ac:dyDescent="0.25">
      <c r="A531" s="2" t="s">
        <v>121</v>
      </c>
      <c r="B531" s="2" t="s">
        <v>234</v>
      </c>
      <c r="C531" s="3">
        <v>115</v>
      </c>
      <c r="D531" s="4">
        <v>17.530487804878049</v>
      </c>
    </row>
    <row r="532" spans="1:4" x14ac:dyDescent="0.25">
      <c r="A532" s="2" t="s">
        <v>122</v>
      </c>
      <c r="B532" s="2" t="s">
        <v>232</v>
      </c>
      <c r="C532" s="3">
        <v>2707</v>
      </c>
      <c r="D532" s="4">
        <v>100</v>
      </c>
    </row>
    <row r="533" spans="1:4" x14ac:dyDescent="0.25">
      <c r="A533" s="2" t="s">
        <v>123</v>
      </c>
      <c r="B533" s="2" t="s">
        <v>232</v>
      </c>
      <c r="C533" s="3">
        <v>885598</v>
      </c>
      <c r="D533" s="4">
        <v>31.084302672497916</v>
      </c>
    </row>
    <row r="534" spans="1:4" x14ac:dyDescent="0.25">
      <c r="A534" s="2" t="s">
        <v>123</v>
      </c>
      <c r="B534" s="2" t="s">
        <v>236</v>
      </c>
      <c r="C534" s="3">
        <v>554621</v>
      </c>
      <c r="D534" s="4">
        <v>19.467079908178956</v>
      </c>
    </row>
    <row r="535" spans="1:4" x14ac:dyDescent="0.25">
      <c r="A535" s="2" t="s">
        <v>123</v>
      </c>
      <c r="B535" s="2" t="s">
        <v>245</v>
      </c>
      <c r="C535" s="3">
        <v>373009</v>
      </c>
      <c r="D535" s="4">
        <v>13.092537082926764</v>
      </c>
    </row>
    <row r="536" spans="1:4" x14ac:dyDescent="0.25">
      <c r="A536" s="2" t="s">
        <v>123</v>
      </c>
      <c r="B536" s="2" t="s">
        <v>235</v>
      </c>
      <c r="C536" s="3">
        <v>333709</v>
      </c>
      <c r="D536" s="4">
        <v>11.713115387045372</v>
      </c>
    </row>
    <row r="537" spans="1:4" x14ac:dyDescent="0.25">
      <c r="A537" s="2" t="s">
        <v>123</v>
      </c>
      <c r="B537" s="2" t="s">
        <v>234</v>
      </c>
      <c r="C537" s="3">
        <v>282736</v>
      </c>
      <c r="D537" s="4">
        <v>9.9239738576773782</v>
      </c>
    </row>
    <row r="538" spans="1:4" x14ac:dyDescent="0.25">
      <c r="A538" s="2" t="s">
        <v>123</v>
      </c>
      <c r="B538" s="2" t="s">
        <v>238</v>
      </c>
      <c r="C538" s="3">
        <v>94500</v>
      </c>
      <c r="D538" s="4">
        <v>3.3169300320812076</v>
      </c>
    </row>
    <row r="539" spans="1:4" x14ac:dyDescent="0.25">
      <c r="A539" s="5" t="s">
        <v>123</v>
      </c>
      <c r="B539" s="1" t="s">
        <v>229</v>
      </c>
      <c r="C539" s="3">
        <v>74009.999999999767</v>
      </c>
      <c r="D539" s="4">
        <v>2.5977353616331151</v>
      </c>
    </row>
    <row r="540" spans="1:4" x14ac:dyDescent="0.25">
      <c r="A540" s="2" t="s">
        <v>123</v>
      </c>
      <c r="B540" s="2" t="s">
        <v>237</v>
      </c>
      <c r="C540" s="3">
        <v>63750</v>
      </c>
      <c r="D540" s="4">
        <v>2.2376115295785923</v>
      </c>
    </row>
    <row r="541" spans="1:4" x14ac:dyDescent="0.25">
      <c r="A541" s="2" t="s">
        <v>123</v>
      </c>
      <c r="B541" s="2" t="s">
        <v>246</v>
      </c>
      <c r="C541" s="3">
        <v>58249</v>
      </c>
      <c r="D541" s="4">
        <v>2.044527591943897</v>
      </c>
    </row>
    <row r="542" spans="1:4" x14ac:dyDescent="0.25">
      <c r="A542" s="2" t="s">
        <v>123</v>
      </c>
      <c r="B542" s="2" t="s">
        <v>241</v>
      </c>
      <c r="C542" s="3">
        <v>36000</v>
      </c>
      <c r="D542" s="4">
        <v>1.2635923931737933</v>
      </c>
    </row>
    <row r="543" spans="1:4" x14ac:dyDescent="0.25">
      <c r="A543" s="2" t="s">
        <v>123</v>
      </c>
      <c r="B543" s="2" t="s">
        <v>244</v>
      </c>
      <c r="C543" s="3">
        <v>26239</v>
      </c>
      <c r="D543" s="4">
        <v>0.92098335568019907</v>
      </c>
    </row>
    <row r="544" spans="1:4" x14ac:dyDescent="0.25">
      <c r="A544" s="2" t="s">
        <v>123</v>
      </c>
      <c r="B544" s="2" t="s">
        <v>239</v>
      </c>
      <c r="C544" s="3">
        <v>24750</v>
      </c>
      <c r="D544" s="4">
        <v>0.86871977030698289</v>
      </c>
    </row>
    <row r="545" spans="1:4" x14ac:dyDescent="0.25">
      <c r="A545" s="2" t="s">
        <v>123</v>
      </c>
      <c r="B545" s="2" t="s">
        <v>250</v>
      </c>
      <c r="C545" s="3">
        <v>24750</v>
      </c>
      <c r="D545" s="4">
        <v>0.86871977030698289</v>
      </c>
    </row>
    <row r="546" spans="1:4" x14ac:dyDescent="0.25">
      <c r="A546" s="2" t="s">
        <v>123</v>
      </c>
      <c r="B546" s="2" t="s">
        <v>248</v>
      </c>
      <c r="C546" s="3">
        <v>7349</v>
      </c>
      <c r="D546" s="4">
        <v>0.25794834715095022</v>
      </c>
    </row>
    <row r="547" spans="1:4" x14ac:dyDescent="0.25">
      <c r="A547" s="2" t="s">
        <v>123</v>
      </c>
      <c r="B547" s="2" t="s">
        <v>251</v>
      </c>
      <c r="C547" s="3">
        <v>5250</v>
      </c>
      <c r="D547" s="4">
        <v>0.18427389067117819</v>
      </c>
    </row>
    <row r="548" spans="1:4" x14ac:dyDescent="0.25">
      <c r="A548" s="2" t="s">
        <v>123</v>
      </c>
      <c r="B548" s="2" t="s">
        <v>243</v>
      </c>
      <c r="C548" s="3">
        <v>4500</v>
      </c>
      <c r="D548" s="4">
        <v>0.15794904914672417</v>
      </c>
    </row>
    <row r="549" spans="1:4" x14ac:dyDescent="0.25">
      <c r="A549" s="2" t="s">
        <v>124</v>
      </c>
      <c r="B549" s="2" t="s">
        <v>241</v>
      </c>
      <c r="C549" s="3">
        <v>33673</v>
      </c>
      <c r="D549" s="4">
        <v>62.498607966145734</v>
      </c>
    </row>
    <row r="550" spans="1:4" x14ac:dyDescent="0.25">
      <c r="A550" s="2" t="s">
        <v>124</v>
      </c>
      <c r="B550" s="2" t="s">
        <v>232</v>
      </c>
      <c r="C550" s="3">
        <v>6735</v>
      </c>
      <c r="D550" s="4">
        <v>12.500464011284754</v>
      </c>
    </row>
    <row r="551" spans="1:4" x14ac:dyDescent="0.25">
      <c r="A551" s="2" t="s">
        <v>124</v>
      </c>
      <c r="B551" s="2" t="s">
        <v>246</v>
      </c>
      <c r="C551" s="3">
        <v>6735</v>
      </c>
      <c r="D551" s="4">
        <v>12.500464011284754</v>
      </c>
    </row>
    <row r="552" spans="1:4" x14ac:dyDescent="0.25">
      <c r="A552" s="2" t="s">
        <v>124</v>
      </c>
      <c r="B552" s="2" t="s">
        <v>245</v>
      </c>
      <c r="C552" s="3">
        <v>6735</v>
      </c>
      <c r="D552" s="4">
        <v>12.500464011284754</v>
      </c>
    </row>
    <row r="553" spans="1:4" x14ac:dyDescent="0.25">
      <c r="A553" s="2" t="s">
        <v>125</v>
      </c>
      <c r="B553" s="2" t="s">
        <v>228</v>
      </c>
      <c r="C553" s="3">
        <v>156000</v>
      </c>
      <c r="D553" s="4">
        <v>54.813773717498236</v>
      </c>
    </row>
    <row r="554" spans="1:4" x14ac:dyDescent="0.25">
      <c r="A554" s="2" t="s">
        <v>125</v>
      </c>
      <c r="B554" s="2" t="s">
        <v>249</v>
      </c>
      <c r="C554" s="3">
        <v>62000</v>
      </c>
      <c r="D554" s="4">
        <v>21.784961349262122</v>
      </c>
    </row>
    <row r="555" spans="1:4" x14ac:dyDescent="0.25">
      <c r="A555" s="2" t="s">
        <v>125</v>
      </c>
      <c r="B555" s="2" t="s">
        <v>245</v>
      </c>
      <c r="C555" s="3">
        <v>20800</v>
      </c>
      <c r="D555" s="4">
        <v>7.3085031623330989</v>
      </c>
    </row>
    <row r="556" spans="1:4" x14ac:dyDescent="0.25">
      <c r="A556" s="2" t="s">
        <v>125</v>
      </c>
      <c r="B556" s="2" t="s">
        <v>227</v>
      </c>
      <c r="C556" s="3">
        <v>18000</v>
      </c>
      <c r="D556" s="4">
        <v>6.3246661981728733</v>
      </c>
    </row>
    <row r="557" spans="1:4" x14ac:dyDescent="0.25">
      <c r="A557" s="2" t="s">
        <v>125</v>
      </c>
      <c r="B557" s="2" t="s">
        <v>230</v>
      </c>
      <c r="C557" s="3">
        <v>7800</v>
      </c>
      <c r="D557" s="4">
        <v>2.740688685874912</v>
      </c>
    </row>
    <row r="558" spans="1:4" x14ac:dyDescent="0.25">
      <c r="A558" s="5" t="s">
        <v>125</v>
      </c>
      <c r="B558" s="1" t="s">
        <v>229</v>
      </c>
      <c r="C558" s="3">
        <v>7600.0000000000227</v>
      </c>
      <c r="D558" s="4">
        <v>2.6704146170063328</v>
      </c>
    </row>
    <row r="559" spans="1:4" x14ac:dyDescent="0.25">
      <c r="A559" s="2" t="s">
        <v>125</v>
      </c>
      <c r="B559" s="2" t="s">
        <v>236</v>
      </c>
      <c r="C559" s="3">
        <v>4800</v>
      </c>
      <c r="D559" s="4">
        <v>1.6865776528460996</v>
      </c>
    </row>
    <row r="560" spans="1:4" x14ac:dyDescent="0.25">
      <c r="A560" s="2" t="s">
        <v>125</v>
      </c>
      <c r="B560" s="2" t="s">
        <v>235</v>
      </c>
      <c r="C560" s="3">
        <v>4400</v>
      </c>
      <c r="D560" s="4">
        <v>1.5460295151089247</v>
      </c>
    </row>
    <row r="561" spans="1:4" x14ac:dyDescent="0.25">
      <c r="A561" s="2" t="s">
        <v>125</v>
      </c>
      <c r="B561" s="2" t="s">
        <v>238</v>
      </c>
      <c r="C561" s="3">
        <v>2800</v>
      </c>
      <c r="D561" s="4">
        <v>0.9838369641602247</v>
      </c>
    </row>
    <row r="562" spans="1:4" x14ac:dyDescent="0.25">
      <c r="A562" s="2" t="s">
        <v>125</v>
      </c>
      <c r="B562" s="2" t="s">
        <v>237</v>
      </c>
      <c r="C562" s="3">
        <v>400</v>
      </c>
      <c r="D562" s="4">
        <v>0.14054813773717498</v>
      </c>
    </row>
    <row r="563" spans="1:4" x14ac:dyDescent="0.25">
      <c r="A563" s="2" t="s">
        <v>126</v>
      </c>
      <c r="B563" s="2" t="s">
        <v>228</v>
      </c>
      <c r="C563" s="3">
        <v>1785</v>
      </c>
      <c r="D563" s="4">
        <v>94.444444444444443</v>
      </c>
    </row>
    <row r="564" spans="1:4" x14ac:dyDescent="0.25">
      <c r="A564" s="2" t="s">
        <v>126</v>
      </c>
      <c r="B564" s="2" t="s">
        <v>249</v>
      </c>
      <c r="C564" s="3">
        <v>105</v>
      </c>
      <c r="D564" s="4">
        <v>5.5555555555555562</v>
      </c>
    </row>
    <row r="565" spans="1:4" x14ac:dyDescent="0.25">
      <c r="A565" s="2" t="s">
        <v>127</v>
      </c>
      <c r="B565" s="2" t="s">
        <v>233</v>
      </c>
      <c r="C565" s="3">
        <v>250</v>
      </c>
      <c r="D565" s="4">
        <v>100</v>
      </c>
    </row>
    <row r="566" spans="1:4" x14ac:dyDescent="0.25">
      <c r="A566" s="2" t="s">
        <v>128</v>
      </c>
      <c r="B566" s="2" t="s">
        <v>227</v>
      </c>
      <c r="C566" s="3">
        <v>73696</v>
      </c>
      <c r="D566" s="4">
        <v>79.717889362438612</v>
      </c>
    </row>
    <row r="567" spans="1:4" x14ac:dyDescent="0.25">
      <c r="A567" s="2" t="s">
        <v>128</v>
      </c>
      <c r="B567" s="2" t="s">
        <v>226</v>
      </c>
      <c r="C567" s="3">
        <v>18750</v>
      </c>
      <c r="D567" s="4">
        <v>20.282110637561388</v>
      </c>
    </row>
    <row r="568" spans="1:4" x14ac:dyDescent="0.25">
      <c r="A568" s="2" t="s">
        <v>129</v>
      </c>
      <c r="B568" s="2" t="s">
        <v>236</v>
      </c>
      <c r="C568" s="3">
        <v>2341</v>
      </c>
      <c r="D568" s="4">
        <v>47.668499287314191</v>
      </c>
    </row>
    <row r="569" spans="1:4" x14ac:dyDescent="0.25">
      <c r="A569" s="2" t="s">
        <v>129</v>
      </c>
      <c r="B569" s="2" t="s">
        <v>248</v>
      </c>
      <c r="C569" s="3">
        <v>858</v>
      </c>
      <c r="D569" s="4">
        <v>17.470983506414171</v>
      </c>
    </row>
    <row r="570" spans="1:4" x14ac:dyDescent="0.25">
      <c r="A570" s="2" t="s">
        <v>129</v>
      </c>
      <c r="B570" s="2" t="s">
        <v>234</v>
      </c>
      <c r="C570" s="3">
        <v>696</v>
      </c>
      <c r="D570" s="4">
        <v>14.172266340867438</v>
      </c>
    </row>
    <row r="571" spans="1:4" x14ac:dyDescent="0.25">
      <c r="A571" s="2" t="s">
        <v>129</v>
      </c>
      <c r="B571" s="2" t="s">
        <v>245</v>
      </c>
      <c r="C571" s="3">
        <v>538</v>
      </c>
      <c r="D571" s="4">
        <v>10.954998981877416</v>
      </c>
    </row>
    <row r="572" spans="1:4" x14ac:dyDescent="0.25">
      <c r="A572" s="2" t="s">
        <v>129</v>
      </c>
      <c r="B572" s="2" t="s">
        <v>246</v>
      </c>
      <c r="C572" s="3">
        <v>288</v>
      </c>
      <c r="D572" s="4">
        <v>5.8643860720830778</v>
      </c>
    </row>
    <row r="573" spans="1:4" x14ac:dyDescent="0.25">
      <c r="A573" s="2" t="s">
        <v>129</v>
      </c>
      <c r="B573" s="2" t="s">
        <v>232</v>
      </c>
      <c r="C573" s="3">
        <v>190</v>
      </c>
      <c r="D573" s="4">
        <v>3.8688658114436976</v>
      </c>
    </row>
    <row r="574" spans="1:4" x14ac:dyDescent="0.25">
      <c r="A574" s="2" t="s">
        <v>130</v>
      </c>
      <c r="B574" s="2" t="s">
        <v>232</v>
      </c>
      <c r="C574" s="3">
        <v>3840</v>
      </c>
      <c r="D574" s="4">
        <v>27.126306866346429</v>
      </c>
    </row>
    <row r="575" spans="1:4" x14ac:dyDescent="0.25">
      <c r="A575" s="5" t="s">
        <v>130</v>
      </c>
      <c r="B575" s="1" t="s">
        <v>229</v>
      </c>
      <c r="C575" s="3">
        <v>2772.0000000000005</v>
      </c>
      <c r="D575" s="4">
        <v>19.581802769143831</v>
      </c>
    </row>
    <row r="576" spans="1:4" x14ac:dyDescent="0.25">
      <c r="A576" s="2" t="s">
        <v>130</v>
      </c>
      <c r="B576" s="2" t="s">
        <v>248</v>
      </c>
      <c r="C576" s="3">
        <v>2560</v>
      </c>
      <c r="D576" s="4">
        <v>18.084204577564286</v>
      </c>
    </row>
    <row r="577" spans="1:4" x14ac:dyDescent="0.25">
      <c r="A577" s="2" t="s">
        <v>130</v>
      </c>
      <c r="B577" s="2" t="s">
        <v>240</v>
      </c>
      <c r="C577" s="3">
        <v>2100</v>
      </c>
      <c r="D577" s="4">
        <v>14.834699067533203</v>
      </c>
    </row>
    <row r="578" spans="1:4" x14ac:dyDescent="0.25">
      <c r="A578" s="2" t="s">
        <v>130</v>
      </c>
      <c r="B578" s="2" t="s">
        <v>247</v>
      </c>
      <c r="C578" s="3">
        <v>960</v>
      </c>
      <c r="D578" s="4">
        <v>6.7815767165866072</v>
      </c>
    </row>
    <row r="579" spans="1:4" x14ac:dyDescent="0.25">
      <c r="A579" s="2" t="s">
        <v>130</v>
      </c>
      <c r="B579" s="2" t="s">
        <v>236</v>
      </c>
      <c r="C579" s="3">
        <v>730</v>
      </c>
      <c r="D579" s="4">
        <v>5.1568239615710656</v>
      </c>
    </row>
    <row r="580" spans="1:4" x14ac:dyDescent="0.25">
      <c r="A580" s="2" t="s">
        <v>130</v>
      </c>
      <c r="B580" s="2" t="s">
        <v>231</v>
      </c>
      <c r="C580" s="3">
        <v>431</v>
      </c>
      <c r="D580" s="4">
        <v>3.0446453800508619</v>
      </c>
    </row>
    <row r="581" spans="1:4" x14ac:dyDescent="0.25">
      <c r="A581" s="2" t="s">
        <v>130</v>
      </c>
      <c r="B581" s="2" t="s">
        <v>234</v>
      </c>
      <c r="C581" s="3">
        <v>413</v>
      </c>
      <c r="D581" s="4">
        <v>2.9174908166148628</v>
      </c>
    </row>
    <row r="582" spans="1:4" x14ac:dyDescent="0.25">
      <c r="A582" s="2" t="s">
        <v>130</v>
      </c>
      <c r="B582" s="2" t="s">
        <v>227</v>
      </c>
      <c r="C582" s="3">
        <v>350</v>
      </c>
      <c r="D582" s="4">
        <v>2.472449844588867</v>
      </c>
    </row>
    <row r="583" spans="1:4" x14ac:dyDescent="0.25">
      <c r="A583" s="2" t="s">
        <v>131</v>
      </c>
      <c r="B583" s="2" t="s">
        <v>245</v>
      </c>
      <c r="C583" s="3">
        <v>6520</v>
      </c>
      <c r="D583" s="4">
        <v>74.573944870181862</v>
      </c>
    </row>
    <row r="584" spans="1:4" x14ac:dyDescent="0.25">
      <c r="A584" s="2" t="s">
        <v>131</v>
      </c>
      <c r="B584" s="2" t="s">
        <v>246</v>
      </c>
      <c r="C584" s="3">
        <v>1061</v>
      </c>
      <c r="D584" s="4">
        <v>12.135422623813339</v>
      </c>
    </row>
    <row r="585" spans="1:4" x14ac:dyDescent="0.25">
      <c r="A585" s="2" t="s">
        <v>131</v>
      </c>
      <c r="B585" s="2" t="s">
        <v>251</v>
      </c>
      <c r="C585" s="3">
        <v>595</v>
      </c>
      <c r="D585" s="4">
        <v>6.8054443554843882</v>
      </c>
    </row>
    <row r="586" spans="1:4" x14ac:dyDescent="0.25">
      <c r="A586" s="2" t="s">
        <v>131</v>
      </c>
      <c r="B586" s="2" t="s">
        <v>235</v>
      </c>
      <c r="C586" s="3">
        <v>150</v>
      </c>
      <c r="D586" s="4">
        <v>1.7156582408784173</v>
      </c>
    </row>
    <row r="587" spans="1:4" x14ac:dyDescent="0.25">
      <c r="A587" s="2" t="s">
        <v>131</v>
      </c>
      <c r="B587" s="2" t="s">
        <v>232</v>
      </c>
      <c r="C587" s="3">
        <v>120</v>
      </c>
      <c r="D587" s="4">
        <v>1.3725265927027337</v>
      </c>
    </row>
    <row r="588" spans="1:4" x14ac:dyDescent="0.25">
      <c r="A588" s="2" t="s">
        <v>131</v>
      </c>
      <c r="B588" s="2" t="s">
        <v>237</v>
      </c>
      <c r="C588" s="3">
        <v>90</v>
      </c>
      <c r="D588" s="4">
        <v>1.0293949445270503</v>
      </c>
    </row>
    <row r="589" spans="1:4" x14ac:dyDescent="0.25">
      <c r="A589" s="2" t="s">
        <v>131</v>
      </c>
      <c r="B589" s="2" t="s">
        <v>238</v>
      </c>
      <c r="C589" s="3">
        <v>90</v>
      </c>
      <c r="D589" s="4">
        <v>1.0293949445270503</v>
      </c>
    </row>
    <row r="590" spans="1:4" x14ac:dyDescent="0.25">
      <c r="A590" s="5" t="s">
        <v>131</v>
      </c>
      <c r="B590" s="1" t="s">
        <v>229</v>
      </c>
      <c r="C590" s="3">
        <v>65.999999999998948</v>
      </c>
      <c r="D590" s="4">
        <v>0.75488962598649156</v>
      </c>
    </row>
    <row r="591" spans="1:4" x14ac:dyDescent="0.25">
      <c r="A591" s="2" t="s">
        <v>131</v>
      </c>
      <c r="B591" s="2" t="s">
        <v>244</v>
      </c>
      <c r="C591" s="3">
        <v>51</v>
      </c>
      <c r="D591" s="4">
        <v>0.58332380189866184</v>
      </c>
    </row>
    <row r="592" spans="1:4" x14ac:dyDescent="0.25">
      <c r="A592" s="2" t="s">
        <v>132</v>
      </c>
      <c r="B592" s="2" t="s">
        <v>242</v>
      </c>
      <c r="C592" s="3">
        <v>2695</v>
      </c>
      <c r="D592" s="4">
        <v>50</v>
      </c>
    </row>
    <row r="593" spans="1:4" x14ac:dyDescent="0.25">
      <c r="A593" s="2" t="s">
        <v>132</v>
      </c>
      <c r="B593" s="2" t="s">
        <v>239</v>
      </c>
      <c r="C593" s="3">
        <v>2695</v>
      </c>
      <c r="D593" s="4">
        <v>50</v>
      </c>
    </row>
    <row r="594" spans="1:4" x14ac:dyDescent="0.25">
      <c r="A594" s="2" t="s">
        <v>133</v>
      </c>
      <c r="B594" s="2" t="s">
        <v>236</v>
      </c>
      <c r="C594" s="3">
        <v>23236</v>
      </c>
      <c r="D594" s="4">
        <v>85.533387322388265</v>
      </c>
    </row>
    <row r="595" spans="1:4" x14ac:dyDescent="0.25">
      <c r="A595" s="5" t="s">
        <v>133</v>
      </c>
      <c r="B595" s="1" t="s">
        <v>229</v>
      </c>
      <c r="C595" s="3">
        <v>1965.0000000000034</v>
      </c>
      <c r="D595" s="4">
        <v>7.2333063388058711</v>
      </c>
    </row>
    <row r="596" spans="1:4" x14ac:dyDescent="0.25">
      <c r="A596" s="2" t="s">
        <v>133</v>
      </c>
      <c r="B596" s="2" t="s">
        <v>244</v>
      </c>
      <c r="C596" s="3">
        <v>786</v>
      </c>
      <c r="D596" s="4">
        <v>2.8933225355223438</v>
      </c>
    </row>
    <row r="597" spans="1:4" x14ac:dyDescent="0.25">
      <c r="A597" s="2" t="s">
        <v>133</v>
      </c>
      <c r="B597" s="2" t="s">
        <v>232</v>
      </c>
      <c r="C597" s="3">
        <v>393</v>
      </c>
      <c r="D597" s="4">
        <v>1.4466612677611719</v>
      </c>
    </row>
    <row r="598" spans="1:4" x14ac:dyDescent="0.25">
      <c r="A598" s="2" t="s">
        <v>133</v>
      </c>
      <c r="B598" s="2" t="s">
        <v>250</v>
      </c>
      <c r="C598" s="3">
        <v>393</v>
      </c>
      <c r="D598" s="4">
        <v>1.4466612677611719</v>
      </c>
    </row>
    <row r="599" spans="1:4" x14ac:dyDescent="0.25">
      <c r="A599" s="2" t="s">
        <v>133</v>
      </c>
      <c r="B599" s="2" t="s">
        <v>234</v>
      </c>
      <c r="C599" s="3">
        <v>393</v>
      </c>
      <c r="D599" s="4">
        <v>1.4466612677611719</v>
      </c>
    </row>
    <row r="600" spans="1:4" x14ac:dyDescent="0.25">
      <c r="A600" s="2" t="s">
        <v>134</v>
      </c>
      <c r="B600" s="2" t="s">
        <v>232</v>
      </c>
      <c r="C600" s="3">
        <v>8644</v>
      </c>
      <c r="D600" s="4">
        <v>100</v>
      </c>
    </row>
    <row r="601" spans="1:4" x14ac:dyDescent="0.25">
      <c r="A601" s="2" t="s">
        <v>135</v>
      </c>
      <c r="B601" s="2" t="s">
        <v>245</v>
      </c>
      <c r="C601" s="3">
        <v>1370</v>
      </c>
      <c r="D601" s="4">
        <v>85.30510585305106</v>
      </c>
    </row>
    <row r="602" spans="1:4" x14ac:dyDescent="0.25">
      <c r="A602" s="2" t="s">
        <v>135</v>
      </c>
      <c r="B602" s="2" t="s">
        <v>246</v>
      </c>
      <c r="C602" s="3">
        <v>85</v>
      </c>
      <c r="D602" s="4">
        <v>5.2926525529265263</v>
      </c>
    </row>
    <row r="603" spans="1:4" x14ac:dyDescent="0.25">
      <c r="A603" s="2" t="s">
        <v>135</v>
      </c>
      <c r="B603" s="2" t="s">
        <v>235</v>
      </c>
      <c r="C603" s="3">
        <v>68</v>
      </c>
      <c r="D603" s="4">
        <v>4.2341220423412205</v>
      </c>
    </row>
    <row r="604" spans="1:4" x14ac:dyDescent="0.25">
      <c r="A604" s="5" t="s">
        <v>135</v>
      </c>
      <c r="B604" s="1" t="s">
        <v>229</v>
      </c>
      <c r="C604" s="3">
        <v>32.999999999999915</v>
      </c>
      <c r="D604" s="4">
        <v>2.0547945205479401</v>
      </c>
    </row>
    <row r="605" spans="1:4" x14ac:dyDescent="0.25">
      <c r="A605" s="2" t="s">
        <v>135</v>
      </c>
      <c r="B605" s="2" t="s">
        <v>232</v>
      </c>
      <c r="C605" s="3">
        <v>30</v>
      </c>
      <c r="D605" s="4">
        <v>1.8679950186799501</v>
      </c>
    </row>
    <row r="606" spans="1:4" x14ac:dyDescent="0.25">
      <c r="A606" s="2" t="s">
        <v>135</v>
      </c>
      <c r="B606" s="2" t="s">
        <v>251</v>
      </c>
      <c r="C606" s="3">
        <v>20</v>
      </c>
      <c r="D606" s="4">
        <v>1.2453300124533</v>
      </c>
    </row>
    <row r="607" spans="1:4" x14ac:dyDescent="0.25">
      <c r="A607" s="2" t="s">
        <v>136</v>
      </c>
      <c r="B607" s="2" t="s">
        <v>232</v>
      </c>
      <c r="C607" s="3">
        <v>21974</v>
      </c>
      <c r="D607" s="4">
        <v>72.330480579328508</v>
      </c>
    </row>
    <row r="608" spans="1:4" x14ac:dyDescent="0.25">
      <c r="A608" s="2" t="s">
        <v>136</v>
      </c>
      <c r="B608" s="2" t="s">
        <v>228</v>
      </c>
      <c r="C608" s="3">
        <v>8278</v>
      </c>
      <c r="D608" s="4">
        <v>27.248189598420012</v>
      </c>
    </row>
    <row r="609" spans="1:4" x14ac:dyDescent="0.25">
      <c r="A609" s="2" t="s">
        <v>136</v>
      </c>
      <c r="B609" s="2" t="s">
        <v>236</v>
      </c>
      <c r="C609" s="3">
        <v>64</v>
      </c>
      <c r="D609" s="4">
        <v>0.21066491112574059</v>
      </c>
    </row>
    <row r="610" spans="1:4" x14ac:dyDescent="0.25">
      <c r="A610" s="2" t="s">
        <v>136</v>
      </c>
      <c r="B610" s="2" t="s">
        <v>234</v>
      </c>
      <c r="C610" s="3">
        <v>64</v>
      </c>
      <c r="D610" s="4">
        <v>0.21066491112574059</v>
      </c>
    </row>
    <row r="611" spans="1:4" x14ac:dyDescent="0.25">
      <c r="A611" s="2" t="s">
        <v>137</v>
      </c>
      <c r="B611" s="2" t="s">
        <v>235</v>
      </c>
      <c r="C611" s="3">
        <v>10500</v>
      </c>
      <c r="D611" s="4">
        <v>48.143053645116922</v>
      </c>
    </row>
    <row r="612" spans="1:4" x14ac:dyDescent="0.25">
      <c r="A612" s="2" t="s">
        <v>137</v>
      </c>
      <c r="B612" s="2" t="s">
        <v>238</v>
      </c>
      <c r="C612" s="3">
        <v>5810</v>
      </c>
      <c r="D612" s="4">
        <v>26.639156350298027</v>
      </c>
    </row>
    <row r="613" spans="1:4" x14ac:dyDescent="0.25">
      <c r="A613" s="2" t="s">
        <v>137</v>
      </c>
      <c r="B613" s="2" t="s">
        <v>245</v>
      </c>
      <c r="C613" s="3">
        <v>3850</v>
      </c>
      <c r="D613" s="4">
        <v>17.652453003209541</v>
      </c>
    </row>
    <row r="614" spans="1:4" x14ac:dyDescent="0.25">
      <c r="A614" s="2" t="s">
        <v>137</v>
      </c>
      <c r="B614" s="2" t="s">
        <v>246</v>
      </c>
      <c r="C614" s="3">
        <v>1650</v>
      </c>
      <c r="D614" s="4">
        <v>7.5653370013755161</v>
      </c>
    </row>
    <row r="615" spans="1:4" x14ac:dyDescent="0.25">
      <c r="A615" s="2" t="s">
        <v>138</v>
      </c>
      <c r="B615" s="2" t="s">
        <v>227</v>
      </c>
      <c r="C615" s="3">
        <v>261651</v>
      </c>
      <c r="D615" s="4">
        <v>58.969319843951077</v>
      </c>
    </row>
    <row r="616" spans="1:4" x14ac:dyDescent="0.25">
      <c r="A616" s="2" t="s">
        <v>138</v>
      </c>
      <c r="B616" s="2" t="s">
        <v>231</v>
      </c>
      <c r="C616" s="3">
        <v>73454</v>
      </c>
      <c r="D616" s="4">
        <v>16.554618250331863</v>
      </c>
    </row>
    <row r="617" spans="1:4" x14ac:dyDescent="0.25">
      <c r="A617" s="2" t="s">
        <v>138</v>
      </c>
      <c r="B617" s="2" t="s">
        <v>239</v>
      </c>
      <c r="C617" s="3">
        <v>35863</v>
      </c>
      <c r="D617" s="4">
        <v>8.0825860308717239</v>
      </c>
    </row>
    <row r="618" spans="1:4" x14ac:dyDescent="0.25">
      <c r="A618" s="2" t="s">
        <v>138</v>
      </c>
      <c r="B618" s="2" t="s">
        <v>242</v>
      </c>
      <c r="C618" s="3">
        <v>23328</v>
      </c>
      <c r="D618" s="4">
        <v>5.2575235459436067</v>
      </c>
    </row>
    <row r="619" spans="1:4" x14ac:dyDescent="0.25">
      <c r="A619" s="2" t="s">
        <v>138</v>
      </c>
      <c r="B619" s="2" t="s">
        <v>230</v>
      </c>
      <c r="C619" s="3">
        <v>14112</v>
      </c>
      <c r="D619" s="4">
        <v>3.1804772068053917</v>
      </c>
    </row>
    <row r="620" spans="1:4" x14ac:dyDescent="0.25">
      <c r="A620" s="2" t="s">
        <v>138</v>
      </c>
      <c r="B620" s="2" t="s">
        <v>240</v>
      </c>
      <c r="C620" s="3">
        <v>14112</v>
      </c>
      <c r="D620" s="4">
        <v>3.1804772068053917</v>
      </c>
    </row>
    <row r="621" spans="1:4" x14ac:dyDescent="0.25">
      <c r="A621" s="2" t="s">
        <v>138</v>
      </c>
      <c r="B621" s="2" t="s">
        <v>228</v>
      </c>
      <c r="C621" s="3">
        <v>9792</v>
      </c>
      <c r="D621" s="4">
        <v>2.2068617353343534</v>
      </c>
    </row>
    <row r="622" spans="1:4" x14ac:dyDescent="0.25">
      <c r="A622" s="2" t="s">
        <v>138</v>
      </c>
      <c r="B622" s="2" t="s">
        <v>241</v>
      </c>
      <c r="C622" s="3">
        <v>7875</v>
      </c>
      <c r="D622" s="4">
        <v>1.7748198698690802</v>
      </c>
    </row>
    <row r="623" spans="1:4" x14ac:dyDescent="0.25">
      <c r="A623" s="2" t="s">
        <v>138</v>
      </c>
      <c r="B623" s="2" t="s">
        <v>236</v>
      </c>
      <c r="C623" s="3">
        <v>3520</v>
      </c>
      <c r="D623" s="4">
        <v>0.7933163100875128</v>
      </c>
    </row>
    <row r="624" spans="1:4" x14ac:dyDescent="0.25">
      <c r="A624" s="2" t="s">
        <v>139</v>
      </c>
      <c r="B624" s="2" t="s">
        <v>245</v>
      </c>
      <c r="C624" s="3">
        <v>1500</v>
      </c>
      <c r="D624" s="4">
        <v>78.94736842105263</v>
      </c>
    </row>
    <row r="625" spans="1:4" x14ac:dyDescent="0.25">
      <c r="A625" s="2" t="s">
        <v>139</v>
      </c>
      <c r="B625" s="2" t="s">
        <v>246</v>
      </c>
      <c r="C625" s="3">
        <v>400</v>
      </c>
      <c r="D625" s="4">
        <v>21.05263157894737</v>
      </c>
    </row>
    <row r="626" spans="1:4" x14ac:dyDescent="0.25">
      <c r="A626" s="2" t="s">
        <v>140</v>
      </c>
      <c r="B626" s="2" t="s">
        <v>236</v>
      </c>
      <c r="C626" s="3">
        <v>10560</v>
      </c>
      <c r="D626" s="4">
        <v>9.9547511312217196</v>
      </c>
    </row>
    <row r="627" spans="1:4" x14ac:dyDescent="0.25">
      <c r="A627" s="2" t="s">
        <v>140</v>
      </c>
      <c r="B627" s="2" t="s">
        <v>231</v>
      </c>
      <c r="C627" s="3">
        <v>3840</v>
      </c>
      <c r="D627" s="4">
        <v>3.619909502262443</v>
      </c>
    </row>
    <row r="628" spans="1:4" x14ac:dyDescent="0.25">
      <c r="A628" s="2" t="s">
        <v>140</v>
      </c>
      <c r="B628" s="2" t="s">
        <v>226</v>
      </c>
      <c r="C628" s="3">
        <v>91200</v>
      </c>
      <c r="D628" s="4">
        <v>85.972850678733039</v>
      </c>
    </row>
    <row r="629" spans="1:4" x14ac:dyDescent="0.25">
      <c r="A629" s="2" t="s">
        <v>140</v>
      </c>
      <c r="B629" s="2" t="s">
        <v>234</v>
      </c>
      <c r="C629" s="3">
        <v>480</v>
      </c>
      <c r="D629" s="4">
        <v>0.45248868778280538</v>
      </c>
    </row>
    <row r="630" spans="1:4" x14ac:dyDescent="0.25">
      <c r="A630" s="2" t="s">
        <v>141</v>
      </c>
      <c r="B630" s="2" t="s">
        <v>228</v>
      </c>
      <c r="C630" s="3">
        <v>558</v>
      </c>
      <c r="D630" s="4">
        <v>73.614775725593674</v>
      </c>
    </row>
    <row r="631" spans="1:4" x14ac:dyDescent="0.25">
      <c r="A631" s="2" t="s">
        <v>141</v>
      </c>
      <c r="B631" s="2" t="s">
        <v>249</v>
      </c>
      <c r="C631" s="3">
        <v>200</v>
      </c>
      <c r="D631" s="4">
        <v>26.385224274406333</v>
      </c>
    </row>
    <row r="632" spans="1:4" x14ac:dyDescent="0.25">
      <c r="A632" s="2" t="s">
        <v>142</v>
      </c>
      <c r="B632" s="2" t="s">
        <v>232</v>
      </c>
      <c r="C632" s="3">
        <v>10</v>
      </c>
      <c r="D632" s="4">
        <v>50</v>
      </c>
    </row>
    <row r="633" spans="1:4" x14ac:dyDescent="0.25">
      <c r="A633" s="2" t="s">
        <v>142</v>
      </c>
      <c r="B633" s="2" t="s">
        <v>228</v>
      </c>
      <c r="C633" s="3">
        <v>10</v>
      </c>
      <c r="D633" s="4">
        <v>50</v>
      </c>
    </row>
    <row r="634" spans="1:4" x14ac:dyDescent="0.25">
      <c r="A634" s="2" t="s">
        <v>143</v>
      </c>
      <c r="B634" s="2" t="s">
        <v>235</v>
      </c>
      <c r="C634" s="3">
        <v>815100</v>
      </c>
      <c r="D634" s="4">
        <v>95.472354481086498</v>
      </c>
    </row>
    <row r="635" spans="1:4" x14ac:dyDescent="0.25">
      <c r="A635" s="2" t="s">
        <v>143</v>
      </c>
      <c r="B635" s="2" t="s">
        <v>232</v>
      </c>
      <c r="C635" s="3">
        <v>38655</v>
      </c>
      <c r="D635" s="4">
        <v>4.5276455189135056</v>
      </c>
    </row>
    <row r="636" spans="1:4" x14ac:dyDescent="0.25">
      <c r="A636" s="2" t="s">
        <v>144</v>
      </c>
      <c r="B636" s="2" t="s">
        <v>226</v>
      </c>
      <c r="C636" s="3">
        <v>236468</v>
      </c>
      <c r="D636" s="4">
        <v>96.475023255054907</v>
      </c>
    </row>
    <row r="637" spans="1:4" x14ac:dyDescent="0.25">
      <c r="A637" s="2" t="s">
        <v>144</v>
      </c>
      <c r="B637" s="2" t="s">
        <v>233</v>
      </c>
      <c r="C637" s="3">
        <v>8640</v>
      </c>
      <c r="D637" s="4">
        <v>3.5249767449450853</v>
      </c>
    </row>
    <row r="638" spans="1:4" x14ac:dyDescent="0.25">
      <c r="A638" s="2" t="s">
        <v>145</v>
      </c>
      <c r="B638" s="2" t="s">
        <v>227</v>
      </c>
      <c r="C638" s="3">
        <v>6953</v>
      </c>
      <c r="D638" s="4">
        <v>100</v>
      </c>
    </row>
    <row r="639" spans="1:4" x14ac:dyDescent="0.25">
      <c r="A639" s="2" t="s">
        <v>146</v>
      </c>
      <c r="B639" s="2" t="s">
        <v>228</v>
      </c>
      <c r="C639" s="3">
        <v>6400</v>
      </c>
      <c r="D639" s="4">
        <v>100</v>
      </c>
    </row>
    <row r="640" spans="1:4" x14ac:dyDescent="0.25">
      <c r="A640" s="5" t="s">
        <v>147</v>
      </c>
      <c r="B640" s="1" t="s">
        <v>229</v>
      </c>
      <c r="C640" s="3">
        <v>1999.9999999999998</v>
      </c>
      <c r="D640" s="4">
        <v>77.669902912621353</v>
      </c>
    </row>
    <row r="641" spans="1:4" x14ac:dyDescent="0.25">
      <c r="A641" s="2" t="s">
        <v>147</v>
      </c>
      <c r="B641" s="2" t="s">
        <v>245</v>
      </c>
      <c r="C641" s="3">
        <v>225</v>
      </c>
      <c r="D641" s="4">
        <v>8.7378640776699044</v>
      </c>
    </row>
    <row r="642" spans="1:4" x14ac:dyDescent="0.25">
      <c r="A642" s="2" t="s">
        <v>147</v>
      </c>
      <c r="B642" s="2" t="s">
        <v>232</v>
      </c>
      <c r="C642" s="3">
        <v>175</v>
      </c>
      <c r="D642" s="4">
        <v>6.7961165048543686</v>
      </c>
    </row>
    <row r="643" spans="1:4" x14ac:dyDescent="0.25">
      <c r="A643" s="2" t="s">
        <v>147</v>
      </c>
      <c r="B643" s="2" t="s">
        <v>237</v>
      </c>
      <c r="C643" s="3">
        <v>75</v>
      </c>
      <c r="D643" s="4">
        <v>2.912621359223301</v>
      </c>
    </row>
    <row r="644" spans="1:4" x14ac:dyDescent="0.25">
      <c r="A644" s="2" t="s">
        <v>147</v>
      </c>
      <c r="B644" s="2" t="s">
        <v>235</v>
      </c>
      <c r="C644" s="3">
        <v>50</v>
      </c>
      <c r="D644" s="4">
        <v>1.9417475728155342</v>
      </c>
    </row>
    <row r="645" spans="1:4" x14ac:dyDescent="0.25">
      <c r="A645" s="2" t="s">
        <v>147</v>
      </c>
      <c r="B645" s="2" t="s">
        <v>246</v>
      </c>
      <c r="C645" s="3">
        <v>50</v>
      </c>
      <c r="D645" s="4">
        <v>1.9417475728155342</v>
      </c>
    </row>
    <row r="646" spans="1:4" x14ac:dyDescent="0.25">
      <c r="A646" s="5" t="s">
        <v>148</v>
      </c>
      <c r="B646" s="1" t="s">
        <v>229</v>
      </c>
      <c r="C646" s="3">
        <v>13701.999999999998</v>
      </c>
      <c r="D646" s="4">
        <v>32.433839890167114</v>
      </c>
    </row>
    <row r="647" spans="1:4" x14ac:dyDescent="0.25">
      <c r="A647" s="2" t="s">
        <v>148</v>
      </c>
      <c r="B647" s="2" t="s">
        <v>248</v>
      </c>
      <c r="C647" s="3">
        <v>11470</v>
      </c>
      <c r="D647" s="4">
        <v>27.150499455569765</v>
      </c>
    </row>
    <row r="648" spans="1:4" x14ac:dyDescent="0.25">
      <c r="A648" s="2" t="s">
        <v>148</v>
      </c>
      <c r="B648" s="2" t="s">
        <v>236</v>
      </c>
      <c r="C648" s="3">
        <v>10479</v>
      </c>
      <c r="D648" s="4">
        <v>24.8047152393126</v>
      </c>
    </row>
    <row r="649" spans="1:4" x14ac:dyDescent="0.25">
      <c r="A649" s="2" t="s">
        <v>148</v>
      </c>
      <c r="B649" s="2" t="s">
        <v>234</v>
      </c>
      <c r="C649" s="3">
        <v>5943</v>
      </c>
      <c r="D649" s="4">
        <v>14.067604033517966</v>
      </c>
    </row>
    <row r="650" spans="1:4" x14ac:dyDescent="0.25">
      <c r="A650" s="2" t="s">
        <v>148</v>
      </c>
      <c r="B650" s="2" t="s">
        <v>239</v>
      </c>
      <c r="C650" s="3">
        <v>577</v>
      </c>
      <c r="D650" s="4">
        <v>1.3658097808076504</v>
      </c>
    </row>
    <row r="651" spans="1:4" x14ac:dyDescent="0.25">
      <c r="A651" s="2" t="s">
        <v>148</v>
      </c>
      <c r="B651" s="2" t="s">
        <v>251</v>
      </c>
      <c r="C651" s="3">
        <v>75</v>
      </c>
      <c r="D651" s="4">
        <v>0.17753160062491125</v>
      </c>
    </row>
    <row r="652" spans="1:4" x14ac:dyDescent="0.25">
      <c r="A652" s="2" t="s">
        <v>149</v>
      </c>
      <c r="B652" s="2" t="s">
        <v>232</v>
      </c>
      <c r="C652" s="3">
        <v>53860</v>
      </c>
      <c r="D652" s="4">
        <v>15.605849440930433</v>
      </c>
    </row>
    <row r="653" spans="1:4" x14ac:dyDescent="0.25">
      <c r="A653" s="5" t="s">
        <v>149</v>
      </c>
      <c r="B653" s="1" t="s">
        <v>229</v>
      </c>
      <c r="C653" s="3">
        <v>42501.000000000087</v>
      </c>
      <c r="D653" s="4">
        <v>12.314597235220679</v>
      </c>
    </row>
    <row r="654" spans="1:4" x14ac:dyDescent="0.25">
      <c r="A654" s="2" t="s">
        <v>149</v>
      </c>
      <c r="B654" s="2" t="s">
        <v>226</v>
      </c>
      <c r="C654" s="3">
        <v>41310</v>
      </c>
      <c r="D654" s="4">
        <v>11.969506877178542</v>
      </c>
    </row>
    <row r="655" spans="1:4" x14ac:dyDescent="0.25">
      <c r="A655" s="2" t="s">
        <v>149</v>
      </c>
      <c r="B655" s="2" t="s">
        <v>235</v>
      </c>
      <c r="C655" s="3">
        <v>38710</v>
      </c>
      <c r="D655" s="4">
        <v>11.216161007397272</v>
      </c>
    </row>
    <row r="656" spans="1:4" x14ac:dyDescent="0.25">
      <c r="A656" s="2" t="s">
        <v>149</v>
      </c>
      <c r="B656" s="2" t="s">
        <v>236</v>
      </c>
      <c r="C656" s="3">
        <v>34681</v>
      </c>
      <c r="D656" s="4">
        <v>10.048764657647761</v>
      </c>
    </row>
    <row r="657" spans="1:4" x14ac:dyDescent="0.25">
      <c r="A657" s="2" t="s">
        <v>149</v>
      </c>
      <c r="B657" s="2" t="s">
        <v>227</v>
      </c>
      <c r="C657" s="3">
        <v>33580</v>
      </c>
      <c r="D657" s="4">
        <v>9.7297516566365392</v>
      </c>
    </row>
    <row r="658" spans="1:4" x14ac:dyDescent="0.25">
      <c r="A658" s="2" t="s">
        <v>149</v>
      </c>
      <c r="B658" s="2" t="s">
        <v>245</v>
      </c>
      <c r="C658" s="3">
        <v>27200</v>
      </c>
      <c r="D658" s="4">
        <v>7.8811567915578875</v>
      </c>
    </row>
    <row r="659" spans="1:4" x14ac:dyDescent="0.25">
      <c r="A659" s="2" t="s">
        <v>149</v>
      </c>
      <c r="B659" s="2" t="s">
        <v>234</v>
      </c>
      <c r="C659" s="3">
        <v>12350</v>
      </c>
      <c r="D659" s="4">
        <v>3.578392881461026</v>
      </c>
    </row>
    <row r="660" spans="1:4" x14ac:dyDescent="0.25">
      <c r="A660" s="2" t="s">
        <v>149</v>
      </c>
      <c r="B660" s="2" t="s">
        <v>246</v>
      </c>
      <c r="C660" s="3">
        <v>10600</v>
      </c>
      <c r="D660" s="4">
        <v>3.0713331614159416</v>
      </c>
    </row>
    <row r="661" spans="1:4" x14ac:dyDescent="0.25">
      <c r="A661" s="2" t="s">
        <v>149</v>
      </c>
      <c r="B661" s="2" t="s">
        <v>237</v>
      </c>
      <c r="C661" s="3">
        <v>9120</v>
      </c>
      <c r="D661" s="4">
        <v>2.6425055124635266</v>
      </c>
    </row>
    <row r="662" spans="1:4" x14ac:dyDescent="0.25">
      <c r="A662" s="2" t="s">
        <v>149</v>
      </c>
      <c r="B662" s="2" t="s">
        <v>238</v>
      </c>
      <c r="C662" s="3">
        <v>7960</v>
      </c>
      <c r="D662" s="4">
        <v>2.3063973551764994</v>
      </c>
    </row>
    <row r="663" spans="1:4" x14ac:dyDescent="0.25">
      <c r="A663" s="2" t="s">
        <v>149</v>
      </c>
      <c r="B663" s="2" t="s">
        <v>228</v>
      </c>
      <c r="C663" s="3">
        <v>6160</v>
      </c>
      <c r="D663" s="4">
        <v>1.7848502145586982</v>
      </c>
    </row>
    <row r="664" spans="1:4" x14ac:dyDescent="0.25">
      <c r="A664" s="2" t="s">
        <v>149</v>
      </c>
      <c r="B664" s="2" t="s">
        <v>231</v>
      </c>
      <c r="C664" s="3">
        <v>5520</v>
      </c>
      <c r="D664" s="4">
        <v>1.5994112312279243</v>
      </c>
    </row>
    <row r="665" spans="1:4" x14ac:dyDescent="0.25">
      <c r="A665" s="2" t="s">
        <v>149</v>
      </c>
      <c r="B665" s="2" t="s">
        <v>251</v>
      </c>
      <c r="C665" s="3">
        <v>5000</v>
      </c>
      <c r="D665" s="4">
        <v>1.4487420572716705</v>
      </c>
    </row>
    <row r="666" spans="1:4" x14ac:dyDescent="0.25">
      <c r="A666" s="2" t="s">
        <v>149</v>
      </c>
      <c r="B666" s="2" t="s">
        <v>247</v>
      </c>
      <c r="C666" s="3">
        <v>4000</v>
      </c>
      <c r="D666" s="4">
        <v>1.1589936458173364</v>
      </c>
    </row>
    <row r="667" spans="1:4" x14ac:dyDescent="0.25">
      <c r="A667" s="2" t="s">
        <v>149</v>
      </c>
      <c r="B667" s="2" t="s">
        <v>249</v>
      </c>
      <c r="C667" s="3">
        <v>3760</v>
      </c>
      <c r="D667" s="4">
        <v>1.0894540270682962</v>
      </c>
    </row>
    <row r="668" spans="1:4" x14ac:dyDescent="0.25">
      <c r="A668" s="2" t="s">
        <v>149</v>
      </c>
      <c r="B668" s="2" t="s">
        <v>244</v>
      </c>
      <c r="C668" s="3">
        <v>3680</v>
      </c>
      <c r="D668" s="4">
        <v>1.0662741541519496</v>
      </c>
    </row>
    <row r="669" spans="1:4" x14ac:dyDescent="0.25">
      <c r="A669" s="2" t="s">
        <v>149</v>
      </c>
      <c r="B669" s="2" t="s">
        <v>240</v>
      </c>
      <c r="C669" s="3">
        <v>2375</v>
      </c>
      <c r="D669" s="4">
        <v>0.68815247720404349</v>
      </c>
    </row>
    <row r="670" spans="1:4" x14ac:dyDescent="0.25">
      <c r="A670" s="2" t="s">
        <v>149</v>
      </c>
      <c r="B670" s="2" t="s">
        <v>243</v>
      </c>
      <c r="C670" s="3">
        <v>1760</v>
      </c>
      <c r="D670" s="4">
        <v>0.50995720415962809</v>
      </c>
    </row>
    <row r="671" spans="1:4" x14ac:dyDescent="0.25">
      <c r="A671" s="2" t="s">
        <v>149</v>
      </c>
      <c r="B671" s="2" t="s">
        <v>250</v>
      </c>
      <c r="C671" s="3">
        <v>1000</v>
      </c>
      <c r="D671" s="4">
        <v>0.28974841145433411</v>
      </c>
    </row>
    <row r="672" spans="1:4" x14ac:dyDescent="0.25">
      <c r="A672" s="2" t="s">
        <v>150</v>
      </c>
      <c r="B672" s="2" t="s">
        <v>228</v>
      </c>
      <c r="C672" s="3">
        <v>15200</v>
      </c>
      <c r="D672" s="4">
        <v>95</v>
      </c>
    </row>
    <row r="673" spans="1:8" x14ac:dyDescent="0.25">
      <c r="A673" s="2" t="s">
        <v>150</v>
      </c>
      <c r="B673" s="2" t="s">
        <v>232</v>
      </c>
      <c r="C673" s="3">
        <v>800</v>
      </c>
      <c r="D673" s="4">
        <v>5</v>
      </c>
    </row>
    <row r="674" spans="1:8" x14ac:dyDescent="0.25">
      <c r="A674" s="2" t="s">
        <v>151</v>
      </c>
      <c r="B674" s="2" t="s">
        <v>235</v>
      </c>
      <c r="C674" s="3">
        <v>6982</v>
      </c>
      <c r="D674" s="4">
        <v>100</v>
      </c>
    </row>
    <row r="675" spans="1:8" x14ac:dyDescent="0.25">
      <c r="A675" s="5" t="s">
        <v>152</v>
      </c>
      <c r="B675" s="1" t="s">
        <v>229</v>
      </c>
      <c r="C675" s="3">
        <v>160</v>
      </c>
      <c r="D675" s="4">
        <v>40</v>
      </c>
    </row>
    <row r="676" spans="1:8" x14ac:dyDescent="0.25">
      <c r="A676" s="2" t="s">
        <v>152</v>
      </c>
      <c r="B676" s="2" t="s">
        <v>235</v>
      </c>
      <c r="C676" s="3">
        <v>140</v>
      </c>
      <c r="D676" s="4">
        <v>35</v>
      </c>
    </row>
    <row r="677" spans="1:8" x14ac:dyDescent="0.25">
      <c r="A677" s="2" t="s">
        <v>152</v>
      </c>
      <c r="B677" s="2" t="s">
        <v>238</v>
      </c>
      <c r="C677" s="3">
        <v>100</v>
      </c>
      <c r="D677" s="4">
        <v>25</v>
      </c>
    </row>
    <row r="678" spans="1:8" x14ac:dyDescent="0.25">
      <c r="A678" s="2" t="s">
        <v>153</v>
      </c>
      <c r="B678" s="2" t="s">
        <v>236</v>
      </c>
      <c r="C678" s="3">
        <v>718</v>
      </c>
      <c r="D678" s="4">
        <v>100</v>
      </c>
    </row>
    <row r="679" spans="1:8" x14ac:dyDescent="0.25">
      <c r="A679" s="5" t="s">
        <v>154</v>
      </c>
      <c r="B679" s="1" t="s">
        <v>229</v>
      </c>
      <c r="C679" s="3">
        <v>11148</v>
      </c>
      <c r="D679" s="4">
        <v>76.105953031130525</v>
      </c>
    </row>
    <row r="680" spans="1:8" x14ac:dyDescent="0.25">
      <c r="A680" s="2" t="s">
        <v>154</v>
      </c>
      <c r="B680" s="2" t="s">
        <v>231</v>
      </c>
      <c r="C680" s="3">
        <v>2000</v>
      </c>
      <c r="D680" s="4">
        <v>13.653741125068269</v>
      </c>
    </row>
    <row r="681" spans="1:8" x14ac:dyDescent="0.25">
      <c r="A681" s="2" t="s">
        <v>154</v>
      </c>
      <c r="B681" s="2" t="s">
        <v>241</v>
      </c>
      <c r="C681" s="3">
        <v>1000</v>
      </c>
      <c r="D681" s="4">
        <v>6.8268705625341344</v>
      </c>
    </row>
    <row r="682" spans="1:8" x14ac:dyDescent="0.25">
      <c r="A682" s="2" t="s">
        <v>154</v>
      </c>
      <c r="B682" s="2" t="s">
        <v>233</v>
      </c>
      <c r="C682" s="3">
        <v>500</v>
      </c>
      <c r="D682" s="4">
        <v>3.4134352812670672</v>
      </c>
    </row>
    <row r="683" spans="1:8" x14ac:dyDescent="0.25">
      <c r="A683" s="2" t="s">
        <v>155</v>
      </c>
      <c r="B683" s="2" t="s">
        <v>232</v>
      </c>
      <c r="C683" s="3">
        <v>3515925</v>
      </c>
      <c r="D683" s="4">
        <v>98.027666919640694</v>
      </c>
      <c r="G683" s="10"/>
      <c r="H683" s="10"/>
    </row>
    <row r="684" spans="1:8" x14ac:dyDescent="0.25">
      <c r="A684" s="2" t="s">
        <v>155</v>
      </c>
      <c r="B684" s="2" t="s">
        <v>235</v>
      </c>
      <c r="C684" s="3">
        <v>35779</v>
      </c>
      <c r="D684" s="4">
        <v>0.99755594750110554</v>
      </c>
    </row>
    <row r="685" spans="1:8" x14ac:dyDescent="0.25">
      <c r="A685" s="2" t="s">
        <v>155</v>
      </c>
      <c r="B685" s="2" t="s">
        <v>243</v>
      </c>
      <c r="C685" s="3">
        <v>25050</v>
      </c>
      <c r="D685" s="4">
        <v>0.6984202041673242</v>
      </c>
    </row>
    <row r="686" spans="1:8" x14ac:dyDescent="0.25">
      <c r="A686" s="2" t="s">
        <v>155</v>
      </c>
      <c r="B686" s="2" t="s">
        <v>251</v>
      </c>
      <c r="C686" s="3">
        <v>9912</v>
      </c>
      <c r="D686" s="4">
        <v>0.27635692869087891</v>
      </c>
    </row>
    <row r="687" spans="1:8" x14ac:dyDescent="0.25">
      <c r="A687" s="2" t="s">
        <v>156</v>
      </c>
      <c r="B687" s="2" t="s">
        <v>237</v>
      </c>
      <c r="C687" s="3">
        <v>5500</v>
      </c>
      <c r="D687" s="4">
        <v>100</v>
      </c>
    </row>
    <row r="688" spans="1:8" x14ac:dyDescent="0.25">
      <c r="A688" s="2" t="s">
        <v>157</v>
      </c>
      <c r="B688" s="2" t="s">
        <v>236</v>
      </c>
      <c r="C688" s="3">
        <v>127033</v>
      </c>
      <c r="D688" s="4">
        <v>53.792440526097373</v>
      </c>
    </row>
    <row r="689" spans="1:4" x14ac:dyDescent="0.25">
      <c r="A689" s="2" t="s">
        <v>157</v>
      </c>
      <c r="B689" s="2" t="s">
        <v>248</v>
      </c>
      <c r="C689" s="3">
        <v>54561</v>
      </c>
      <c r="D689" s="4">
        <v>23.103991463197744</v>
      </c>
    </row>
    <row r="690" spans="1:4" x14ac:dyDescent="0.25">
      <c r="A690" s="2" t="s">
        <v>157</v>
      </c>
      <c r="B690" s="2" t="s">
        <v>232</v>
      </c>
      <c r="C690" s="3">
        <v>32735.999999999996</v>
      </c>
      <c r="D690" s="4">
        <v>13.862140806422923</v>
      </c>
    </row>
    <row r="691" spans="1:4" x14ac:dyDescent="0.25">
      <c r="A691" s="2" t="s">
        <v>157</v>
      </c>
      <c r="B691" s="2" t="s">
        <v>246</v>
      </c>
      <c r="C691" s="3">
        <v>10912</v>
      </c>
      <c r="D691" s="4">
        <v>4.6207136021409756</v>
      </c>
    </row>
    <row r="692" spans="1:4" x14ac:dyDescent="0.25">
      <c r="A692" s="2" t="s">
        <v>157</v>
      </c>
      <c r="B692" s="2" t="s">
        <v>245</v>
      </c>
      <c r="C692" s="3">
        <v>10912</v>
      </c>
      <c r="D692" s="4">
        <v>4.6207136021409756</v>
      </c>
    </row>
    <row r="693" spans="1:4" x14ac:dyDescent="0.25">
      <c r="A693" s="2" t="s">
        <v>158</v>
      </c>
      <c r="B693" s="2" t="s">
        <v>232</v>
      </c>
      <c r="C693" s="3">
        <v>64</v>
      </c>
      <c r="D693" s="4">
        <v>40</v>
      </c>
    </row>
    <row r="694" spans="1:4" x14ac:dyDescent="0.25">
      <c r="A694" s="2" t="s">
        <v>158</v>
      </c>
      <c r="B694" s="2" t="s">
        <v>251</v>
      </c>
      <c r="C694" s="3">
        <v>48</v>
      </c>
      <c r="D694" s="4">
        <v>30</v>
      </c>
    </row>
    <row r="695" spans="1:4" x14ac:dyDescent="0.25">
      <c r="A695" s="2" t="s">
        <v>158</v>
      </c>
      <c r="B695" s="2" t="s">
        <v>236</v>
      </c>
      <c r="C695" s="3">
        <v>48</v>
      </c>
      <c r="D695" s="4">
        <v>30</v>
      </c>
    </row>
    <row r="696" spans="1:4" x14ac:dyDescent="0.25">
      <c r="A696" s="2" t="s">
        <v>159</v>
      </c>
      <c r="B696" s="2" t="s">
        <v>241</v>
      </c>
      <c r="C696" s="3">
        <v>61</v>
      </c>
      <c r="D696" s="4">
        <v>20.19867549668874</v>
      </c>
    </row>
    <row r="697" spans="1:4" x14ac:dyDescent="0.25">
      <c r="A697" s="2" t="s">
        <v>159</v>
      </c>
      <c r="B697" s="2" t="s">
        <v>236</v>
      </c>
      <c r="C697" s="3">
        <v>61</v>
      </c>
      <c r="D697" s="4">
        <v>20.19867549668874</v>
      </c>
    </row>
    <row r="698" spans="1:4" x14ac:dyDescent="0.25">
      <c r="A698" s="5" t="s">
        <v>159</v>
      </c>
      <c r="B698" s="1" t="s">
        <v>229</v>
      </c>
      <c r="C698" s="3">
        <v>30.000000000000028</v>
      </c>
      <c r="D698" s="4">
        <v>9.9337748344370933</v>
      </c>
    </row>
    <row r="699" spans="1:4" x14ac:dyDescent="0.25">
      <c r="A699" s="2" t="s">
        <v>159</v>
      </c>
      <c r="B699" s="2" t="s">
        <v>246</v>
      </c>
      <c r="C699" s="3">
        <v>30</v>
      </c>
      <c r="D699" s="4">
        <v>9.9337748344370844</v>
      </c>
    </row>
    <row r="700" spans="1:4" x14ac:dyDescent="0.25">
      <c r="A700" s="2" t="s">
        <v>159</v>
      </c>
      <c r="B700" s="2" t="s">
        <v>245</v>
      </c>
      <c r="C700" s="3">
        <v>30</v>
      </c>
      <c r="D700" s="4">
        <v>9.9337748344370844</v>
      </c>
    </row>
    <row r="701" spans="1:4" x14ac:dyDescent="0.25">
      <c r="A701" s="2" t="s">
        <v>159</v>
      </c>
      <c r="B701" s="2" t="s">
        <v>237</v>
      </c>
      <c r="C701" s="3">
        <v>30</v>
      </c>
      <c r="D701" s="4">
        <v>9.9337748344370844</v>
      </c>
    </row>
    <row r="702" spans="1:4" x14ac:dyDescent="0.25">
      <c r="A702" s="2" t="s">
        <v>159</v>
      </c>
      <c r="B702" s="2" t="s">
        <v>238</v>
      </c>
      <c r="C702" s="3">
        <v>30</v>
      </c>
      <c r="D702" s="4">
        <v>9.9337748344370844</v>
      </c>
    </row>
    <row r="703" spans="1:4" x14ac:dyDescent="0.25">
      <c r="A703" s="2" t="s">
        <v>159</v>
      </c>
      <c r="B703" s="2" t="s">
        <v>234</v>
      </c>
      <c r="C703" s="3">
        <v>30</v>
      </c>
      <c r="D703" s="4">
        <v>9.9337748344370844</v>
      </c>
    </row>
    <row r="704" spans="1:4" x14ac:dyDescent="0.25">
      <c r="A704" s="2" t="s">
        <v>160</v>
      </c>
      <c r="B704" s="2" t="s">
        <v>232</v>
      </c>
      <c r="C704" s="3">
        <v>12500</v>
      </c>
      <c r="D704" s="4">
        <v>38.940809968847354</v>
      </c>
    </row>
    <row r="705" spans="1:4" x14ac:dyDescent="0.25">
      <c r="A705" s="2" t="s">
        <v>160</v>
      </c>
      <c r="B705" s="2" t="s">
        <v>236</v>
      </c>
      <c r="C705" s="3">
        <v>9200</v>
      </c>
      <c r="D705" s="4">
        <v>28.660436137071656</v>
      </c>
    </row>
    <row r="706" spans="1:4" x14ac:dyDescent="0.25">
      <c r="A706" s="2" t="s">
        <v>160</v>
      </c>
      <c r="B706" s="2" t="s">
        <v>234</v>
      </c>
      <c r="C706" s="3">
        <v>3150</v>
      </c>
      <c r="D706" s="4">
        <v>9.813084112149534</v>
      </c>
    </row>
    <row r="707" spans="1:4" x14ac:dyDescent="0.25">
      <c r="A707" s="2" t="s">
        <v>160</v>
      </c>
      <c r="B707" s="2" t="s">
        <v>245</v>
      </c>
      <c r="C707" s="3">
        <v>3000</v>
      </c>
      <c r="D707" s="4">
        <v>9.3457943925233664</v>
      </c>
    </row>
    <row r="708" spans="1:4" x14ac:dyDescent="0.25">
      <c r="A708" s="2" t="s">
        <v>160</v>
      </c>
      <c r="B708" s="2" t="s">
        <v>246</v>
      </c>
      <c r="C708" s="3">
        <v>2000</v>
      </c>
      <c r="D708" s="4">
        <v>6.2305295950155779</v>
      </c>
    </row>
    <row r="709" spans="1:4" x14ac:dyDescent="0.25">
      <c r="A709" s="5" t="s">
        <v>160</v>
      </c>
      <c r="B709" s="1" t="s">
        <v>229</v>
      </c>
      <c r="C709" s="3">
        <v>1749.9999999999964</v>
      </c>
      <c r="D709" s="4">
        <v>5.4517133956386195</v>
      </c>
    </row>
    <row r="710" spans="1:4" x14ac:dyDescent="0.25">
      <c r="A710" s="2" t="s">
        <v>160</v>
      </c>
      <c r="B710" s="2" t="s">
        <v>233</v>
      </c>
      <c r="C710" s="3">
        <v>500</v>
      </c>
      <c r="D710" s="4">
        <v>1.5576323987538945</v>
      </c>
    </row>
    <row r="711" spans="1:4" x14ac:dyDescent="0.25">
      <c r="A711" s="2" t="s">
        <v>161</v>
      </c>
      <c r="B711" s="2" t="s">
        <v>235</v>
      </c>
      <c r="C711" s="3">
        <v>380</v>
      </c>
      <c r="D711" s="4">
        <v>100</v>
      </c>
    </row>
    <row r="712" spans="1:4" x14ac:dyDescent="0.25">
      <c r="A712" s="5" t="s">
        <v>162</v>
      </c>
      <c r="B712" s="1" t="s">
        <v>229</v>
      </c>
      <c r="C712" s="3">
        <v>3447.0000000000005</v>
      </c>
      <c r="D712" s="4">
        <v>79.921168560166933</v>
      </c>
    </row>
    <row r="713" spans="1:4" x14ac:dyDescent="0.25">
      <c r="A713" s="2" t="s">
        <v>162</v>
      </c>
      <c r="B713" s="2" t="s">
        <v>234</v>
      </c>
      <c r="C713" s="3">
        <v>866</v>
      </c>
      <c r="D713" s="4">
        <v>20.07883143983306</v>
      </c>
    </row>
    <row r="714" spans="1:4" x14ac:dyDescent="0.25">
      <c r="A714" s="5" t="s">
        <v>163</v>
      </c>
      <c r="B714" s="1" t="s">
        <v>229</v>
      </c>
      <c r="C714" s="3">
        <v>1599.9999999999998</v>
      </c>
      <c r="D714" s="4">
        <v>57.388809182209464</v>
      </c>
    </row>
    <row r="715" spans="1:4" x14ac:dyDescent="0.25">
      <c r="A715" s="2" t="s">
        <v>163</v>
      </c>
      <c r="B715" s="2" t="s">
        <v>242</v>
      </c>
      <c r="C715" s="3">
        <v>356</v>
      </c>
      <c r="D715" s="4">
        <v>12.769010043041607</v>
      </c>
    </row>
    <row r="716" spans="1:4" x14ac:dyDescent="0.25">
      <c r="A716" s="2" t="s">
        <v>163</v>
      </c>
      <c r="B716" s="2" t="s">
        <v>236</v>
      </c>
      <c r="C716" s="3">
        <v>238</v>
      </c>
      <c r="D716" s="4">
        <v>8.536585365853659</v>
      </c>
    </row>
    <row r="717" spans="1:4" x14ac:dyDescent="0.25">
      <c r="A717" s="2" t="s">
        <v>163</v>
      </c>
      <c r="B717" s="2" t="s">
        <v>234</v>
      </c>
      <c r="C717" s="3">
        <v>238</v>
      </c>
      <c r="D717" s="4">
        <v>8.536585365853659</v>
      </c>
    </row>
    <row r="718" spans="1:4" x14ac:dyDescent="0.25">
      <c r="A718" s="2" t="s">
        <v>163</v>
      </c>
      <c r="B718" s="2" t="s">
        <v>239</v>
      </c>
      <c r="C718" s="3">
        <v>178</v>
      </c>
      <c r="D718" s="4">
        <v>6.3845050215208037</v>
      </c>
    </row>
    <row r="719" spans="1:4" x14ac:dyDescent="0.25">
      <c r="A719" s="2" t="s">
        <v>163</v>
      </c>
      <c r="B719" s="2" t="s">
        <v>231</v>
      </c>
      <c r="C719" s="3">
        <v>178</v>
      </c>
      <c r="D719" s="4">
        <v>6.3845050215208037</v>
      </c>
    </row>
    <row r="720" spans="1:4" x14ac:dyDescent="0.25">
      <c r="A720" s="2" t="s">
        <v>164</v>
      </c>
      <c r="B720" s="2" t="s">
        <v>227</v>
      </c>
      <c r="C720" s="3">
        <v>83</v>
      </c>
      <c r="D720" s="4">
        <v>50</v>
      </c>
    </row>
    <row r="721" spans="1:4" x14ac:dyDescent="0.25">
      <c r="A721" s="2" t="s">
        <v>164</v>
      </c>
      <c r="B721" s="2" t="s">
        <v>233</v>
      </c>
      <c r="C721" s="3">
        <v>50</v>
      </c>
      <c r="D721" s="4">
        <v>30.120481927710845</v>
      </c>
    </row>
    <row r="722" spans="1:4" x14ac:dyDescent="0.25">
      <c r="A722" s="2" t="s">
        <v>164</v>
      </c>
      <c r="B722" s="2" t="s">
        <v>234</v>
      </c>
      <c r="C722" s="3">
        <v>33</v>
      </c>
      <c r="D722" s="4">
        <v>19.879518072289155</v>
      </c>
    </row>
    <row r="723" spans="1:4" x14ac:dyDescent="0.25">
      <c r="A723" s="2" t="s">
        <v>165</v>
      </c>
      <c r="B723" s="2" t="s">
        <v>228</v>
      </c>
      <c r="C723" s="3">
        <v>22502</v>
      </c>
      <c r="D723" s="4">
        <v>61.750823271130628</v>
      </c>
    </row>
    <row r="724" spans="1:4" x14ac:dyDescent="0.25">
      <c r="A724" s="2" t="s">
        <v>165</v>
      </c>
      <c r="B724" s="2" t="s">
        <v>249</v>
      </c>
      <c r="C724" s="3">
        <v>10238</v>
      </c>
      <c r="D724" s="4">
        <v>28.095499451152577</v>
      </c>
    </row>
    <row r="725" spans="1:4" x14ac:dyDescent="0.25">
      <c r="A725" s="2" t="s">
        <v>165</v>
      </c>
      <c r="B725" s="2" t="s">
        <v>227</v>
      </c>
      <c r="C725" s="3">
        <v>2000</v>
      </c>
      <c r="D725" s="4">
        <v>5.4884742041712409</v>
      </c>
    </row>
    <row r="726" spans="1:4" x14ac:dyDescent="0.25">
      <c r="A726" s="2" t="s">
        <v>165</v>
      </c>
      <c r="B726" s="2" t="s">
        <v>244</v>
      </c>
      <c r="C726" s="3">
        <v>875</v>
      </c>
      <c r="D726" s="4">
        <v>2.4012074643249179</v>
      </c>
    </row>
    <row r="727" spans="1:4" x14ac:dyDescent="0.25">
      <c r="A727" s="2" t="s">
        <v>165</v>
      </c>
      <c r="B727" s="2" t="s">
        <v>250</v>
      </c>
      <c r="C727" s="3">
        <v>500</v>
      </c>
      <c r="D727" s="4">
        <v>1.3721185510428102</v>
      </c>
    </row>
    <row r="728" spans="1:4" x14ac:dyDescent="0.25">
      <c r="A728" s="5" t="s">
        <v>165</v>
      </c>
      <c r="B728" s="1" t="s">
        <v>229</v>
      </c>
      <c r="C728" s="3">
        <v>250</v>
      </c>
      <c r="D728" s="4">
        <v>0.68605927552140511</v>
      </c>
    </row>
    <row r="729" spans="1:4" x14ac:dyDescent="0.25">
      <c r="A729" s="2" t="s">
        <v>165</v>
      </c>
      <c r="B729" s="2" t="s">
        <v>239</v>
      </c>
      <c r="C729" s="3">
        <v>75</v>
      </c>
      <c r="D729" s="4">
        <v>0.20581778265642151</v>
      </c>
    </row>
    <row r="730" spans="1:4" x14ac:dyDescent="0.25">
      <c r="A730" s="2" t="s">
        <v>166</v>
      </c>
      <c r="B730" s="2" t="s">
        <v>245</v>
      </c>
      <c r="C730" s="3">
        <v>36220</v>
      </c>
      <c r="D730" s="4">
        <v>44.37420366558856</v>
      </c>
    </row>
    <row r="731" spans="1:4" x14ac:dyDescent="0.25">
      <c r="A731" s="2" t="s">
        <v>166</v>
      </c>
      <c r="B731" s="2" t="s">
        <v>236</v>
      </c>
      <c r="C731" s="3">
        <v>28420</v>
      </c>
      <c r="D731" s="4">
        <v>34.818190728217203</v>
      </c>
    </row>
    <row r="732" spans="1:4" x14ac:dyDescent="0.25">
      <c r="A732" s="2" t="s">
        <v>166</v>
      </c>
      <c r="B732" s="2" t="s">
        <v>234</v>
      </c>
      <c r="C732" s="3">
        <v>10360</v>
      </c>
      <c r="D732" s="4">
        <v>12.692345388611196</v>
      </c>
    </row>
    <row r="733" spans="1:4" x14ac:dyDescent="0.25">
      <c r="A733" s="2" t="s">
        <v>166</v>
      </c>
      <c r="B733" s="2" t="s">
        <v>246</v>
      </c>
      <c r="C733" s="3">
        <v>6624</v>
      </c>
      <c r="D733" s="4">
        <v>8.1152602175830637</v>
      </c>
    </row>
    <row r="734" spans="1:4" x14ac:dyDescent="0.25">
      <c r="A734" s="2" t="s">
        <v>167</v>
      </c>
      <c r="B734" s="2" t="s">
        <v>245</v>
      </c>
      <c r="C734" s="3">
        <v>225</v>
      </c>
      <c r="D734" s="4">
        <v>75</v>
      </c>
    </row>
    <row r="735" spans="1:4" x14ac:dyDescent="0.25">
      <c r="A735" s="2" t="s">
        <v>167</v>
      </c>
      <c r="B735" s="2" t="s">
        <v>246</v>
      </c>
      <c r="C735" s="3">
        <v>75</v>
      </c>
      <c r="D735" s="4">
        <v>25</v>
      </c>
    </row>
    <row r="736" spans="1:4" x14ac:dyDescent="0.25">
      <c r="A736" s="5" t="s">
        <v>168</v>
      </c>
      <c r="B736" s="1" t="s">
        <v>229</v>
      </c>
      <c r="C736" s="3">
        <v>600.00000000000011</v>
      </c>
      <c r="D736" s="4">
        <v>100</v>
      </c>
    </row>
    <row r="737" spans="1:4" x14ac:dyDescent="0.25">
      <c r="A737" s="2" t="s">
        <v>169</v>
      </c>
      <c r="B737" s="2" t="s">
        <v>228</v>
      </c>
      <c r="C737" s="3">
        <v>1500</v>
      </c>
      <c r="D737" s="4">
        <v>65.217391304347828</v>
      </c>
    </row>
    <row r="738" spans="1:4" x14ac:dyDescent="0.25">
      <c r="A738" s="2" t="s">
        <v>169</v>
      </c>
      <c r="B738" s="2" t="s">
        <v>249</v>
      </c>
      <c r="C738" s="3">
        <v>800</v>
      </c>
      <c r="D738" s="4">
        <v>34.782608695652179</v>
      </c>
    </row>
    <row r="739" spans="1:4" x14ac:dyDescent="0.25">
      <c r="A739" s="2" t="s">
        <v>170</v>
      </c>
      <c r="B739" s="2" t="s">
        <v>233</v>
      </c>
      <c r="C739" s="3">
        <v>750</v>
      </c>
      <c r="D739" s="4">
        <v>75</v>
      </c>
    </row>
    <row r="740" spans="1:4" x14ac:dyDescent="0.25">
      <c r="A740" s="5" t="s">
        <v>170</v>
      </c>
      <c r="B740" s="1" t="s">
        <v>229</v>
      </c>
      <c r="C740" s="3">
        <v>250</v>
      </c>
      <c r="D740" s="4">
        <v>25</v>
      </c>
    </row>
    <row r="741" spans="1:4" x14ac:dyDescent="0.25">
      <c r="A741" s="2" t="s">
        <v>171</v>
      </c>
      <c r="B741" s="2" t="s">
        <v>235</v>
      </c>
      <c r="C741" s="3">
        <v>1216</v>
      </c>
      <c r="D741" s="4">
        <v>6.393942580713011</v>
      </c>
    </row>
    <row r="742" spans="1:4" x14ac:dyDescent="0.25">
      <c r="A742" s="2" t="s">
        <v>171</v>
      </c>
      <c r="B742" s="2" t="s">
        <v>249</v>
      </c>
      <c r="C742" s="3">
        <v>813</v>
      </c>
      <c r="D742" s="4">
        <v>4.2748974655589453</v>
      </c>
    </row>
    <row r="743" spans="1:4" x14ac:dyDescent="0.25">
      <c r="A743" s="2" t="s">
        <v>171</v>
      </c>
      <c r="B743" s="2" t="s">
        <v>232</v>
      </c>
      <c r="C743" s="3">
        <v>7000</v>
      </c>
      <c r="D743" s="4">
        <v>36.807235250815026</v>
      </c>
    </row>
    <row r="744" spans="1:4" x14ac:dyDescent="0.25">
      <c r="A744" s="2" t="s">
        <v>171</v>
      </c>
      <c r="B744" s="2" t="s">
        <v>246</v>
      </c>
      <c r="C744" s="3">
        <v>150</v>
      </c>
      <c r="D744" s="4">
        <v>0.78872646966032212</v>
      </c>
    </row>
    <row r="745" spans="1:4" x14ac:dyDescent="0.25">
      <c r="A745" s="2" t="s">
        <v>171</v>
      </c>
      <c r="B745" s="2" t="s">
        <v>245</v>
      </c>
      <c r="C745" s="3">
        <v>350</v>
      </c>
      <c r="D745" s="4">
        <v>1.8403617625407516</v>
      </c>
    </row>
    <row r="746" spans="1:4" x14ac:dyDescent="0.25">
      <c r="A746" s="2" t="s">
        <v>171</v>
      </c>
      <c r="B746" s="2" t="s">
        <v>227</v>
      </c>
      <c r="C746" s="3">
        <v>6500</v>
      </c>
      <c r="D746" s="4">
        <v>34.178147018613956</v>
      </c>
    </row>
    <row r="747" spans="1:4" x14ac:dyDescent="0.25">
      <c r="A747" s="2" t="s">
        <v>171</v>
      </c>
      <c r="B747" s="2" t="s">
        <v>236</v>
      </c>
      <c r="C747" s="3">
        <v>1741</v>
      </c>
      <c r="D747" s="4">
        <v>9.154485224524139</v>
      </c>
    </row>
    <row r="748" spans="1:4" x14ac:dyDescent="0.25">
      <c r="A748" s="2" t="s">
        <v>171</v>
      </c>
      <c r="B748" s="2" t="s">
        <v>231</v>
      </c>
      <c r="C748" s="3">
        <v>813</v>
      </c>
      <c r="D748" s="4">
        <v>4.2748974655589453</v>
      </c>
    </row>
    <row r="749" spans="1:4" x14ac:dyDescent="0.25">
      <c r="A749" s="2" t="s">
        <v>171</v>
      </c>
      <c r="B749" s="2" t="s">
        <v>234</v>
      </c>
      <c r="C749" s="3">
        <v>435</v>
      </c>
      <c r="D749" s="4">
        <v>2.2873067620149339</v>
      </c>
    </row>
    <row r="750" spans="1:4" x14ac:dyDescent="0.25">
      <c r="A750" s="2" t="s">
        <v>172</v>
      </c>
      <c r="B750" s="2" t="s">
        <v>245</v>
      </c>
      <c r="C750" s="3">
        <v>4603</v>
      </c>
      <c r="D750" s="4">
        <v>88.417210910487896</v>
      </c>
    </row>
    <row r="751" spans="1:4" x14ac:dyDescent="0.25">
      <c r="A751" s="2" t="s">
        <v>172</v>
      </c>
      <c r="B751" s="2" t="s">
        <v>246</v>
      </c>
      <c r="C751" s="3">
        <v>603</v>
      </c>
      <c r="D751" s="4">
        <v>11.582789089512103</v>
      </c>
    </row>
    <row r="752" spans="1:4" x14ac:dyDescent="0.25">
      <c r="A752" s="2" t="s">
        <v>173</v>
      </c>
      <c r="B752" s="2" t="s">
        <v>232</v>
      </c>
      <c r="C752" s="3">
        <v>3600</v>
      </c>
      <c r="D752" s="4">
        <v>100</v>
      </c>
    </row>
    <row r="753" spans="1:4" x14ac:dyDescent="0.25">
      <c r="A753" s="2" t="s">
        <v>174</v>
      </c>
      <c r="B753" s="2" t="s">
        <v>235</v>
      </c>
      <c r="C753" s="3">
        <v>410</v>
      </c>
      <c r="D753" s="4">
        <v>25.015253203172666</v>
      </c>
    </row>
    <row r="754" spans="1:4" x14ac:dyDescent="0.25">
      <c r="A754" s="2" t="s">
        <v>174</v>
      </c>
      <c r="B754" s="2" t="s">
        <v>232</v>
      </c>
      <c r="C754" s="3">
        <v>819</v>
      </c>
      <c r="D754" s="4">
        <v>49.969493593654676</v>
      </c>
    </row>
    <row r="755" spans="1:4" x14ac:dyDescent="0.25">
      <c r="A755" s="2" t="s">
        <v>174</v>
      </c>
      <c r="B755" s="2" t="s">
        <v>238</v>
      </c>
      <c r="C755" s="3">
        <v>410</v>
      </c>
      <c r="D755" s="4">
        <v>25.015253203172666</v>
      </c>
    </row>
    <row r="756" spans="1:4" x14ac:dyDescent="0.25">
      <c r="A756" s="2" t="s">
        <v>175</v>
      </c>
      <c r="B756" s="2" t="s">
        <v>227</v>
      </c>
      <c r="C756" s="3">
        <v>329</v>
      </c>
      <c r="D756" s="4">
        <v>100</v>
      </c>
    </row>
    <row r="757" spans="1:4" x14ac:dyDescent="0.25">
      <c r="A757" s="2" t="s">
        <v>176</v>
      </c>
      <c r="B757" s="2" t="s">
        <v>246</v>
      </c>
      <c r="C757" s="3">
        <v>625</v>
      </c>
      <c r="D757" s="4">
        <v>50</v>
      </c>
    </row>
    <row r="758" spans="1:4" x14ac:dyDescent="0.25">
      <c r="A758" s="2" t="s">
        <v>176</v>
      </c>
      <c r="B758" s="2" t="s">
        <v>245</v>
      </c>
      <c r="C758" s="3">
        <v>625</v>
      </c>
      <c r="D758" s="4">
        <v>50</v>
      </c>
    </row>
    <row r="759" spans="1:4" x14ac:dyDescent="0.25">
      <c r="A759" s="2" t="s">
        <v>177</v>
      </c>
      <c r="B759" s="2" t="s">
        <v>236</v>
      </c>
      <c r="C759" s="3">
        <v>100</v>
      </c>
      <c r="D759" s="4">
        <v>66.666666666666657</v>
      </c>
    </row>
    <row r="760" spans="1:4" x14ac:dyDescent="0.25">
      <c r="A760" s="2" t="s">
        <v>177</v>
      </c>
      <c r="B760" s="2" t="s">
        <v>234</v>
      </c>
      <c r="C760" s="3">
        <v>50</v>
      </c>
      <c r="D760" s="4">
        <v>33.333333333333329</v>
      </c>
    </row>
    <row r="761" spans="1:4" x14ac:dyDescent="0.25">
      <c r="A761" s="2" t="s">
        <v>178</v>
      </c>
      <c r="B761" s="2" t="s">
        <v>227</v>
      </c>
      <c r="C761" s="3">
        <v>56753</v>
      </c>
      <c r="D761" s="4">
        <v>68.169315219871962</v>
      </c>
    </row>
    <row r="762" spans="1:4" x14ac:dyDescent="0.25">
      <c r="A762" s="2" t="s">
        <v>178</v>
      </c>
      <c r="B762" s="2" t="s">
        <v>245</v>
      </c>
      <c r="C762" s="3">
        <v>11500</v>
      </c>
      <c r="D762" s="4">
        <v>13.813316036659341</v>
      </c>
    </row>
    <row r="763" spans="1:4" x14ac:dyDescent="0.25">
      <c r="A763" s="2" t="s">
        <v>178</v>
      </c>
      <c r="B763" s="2" t="s">
        <v>246</v>
      </c>
      <c r="C763" s="3">
        <v>10500</v>
      </c>
      <c r="D763" s="4">
        <v>12.612158120428093</v>
      </c>
    </row>
    <row r="764" spans="1:4" x14ac:dyDescent="0.25">
      <c r="A764" s="2" t="s">
        <v>178</v>
      </c>
      <c r="B764" s="2" t="s">
        <v>232</v>
      </c>
      <c r="C764" s="3">
        <v>3500</v>
      </c>
      <c r="D764" s="4">
        <v>4.2040527068093647</v>
      </c>
    </row>
    <row r="765" spans="1:4" x14ac:dyDescent="0.25">
      <c r="A765" s="2" t="s">
        <v>178</v>
      </c>
      <c r="B765" s="2" t="s">
        <v>235</v>
      </c>
      <c r="C765" s="3">
        <v>500</v>
      </c>
      <c r="D765" s="4">
        <v>0.60057895811562345</v>
      </c>
    </row>
    <row r="766" spans="1:4" x14ac:dyDescent="0.25">
      <c r="A766" s="2" t="s">
        <v>178</v>
      </c>
      <c r="B766" s="2" t="s">
        <v>238</v>
      </c>
      <c r="C766" s="3">
        <v>500</v>
      </c>
      <c r="D766" s="4">
        <v>0.60057895811562345</v>
      </c>
    </row>
    <row r="767" spans="1:4" x14ac:dyDescent="0.25">
      <c r="A767" s="2" t="s">
        <v>179</v>
      </c>
      <c r="B767" s="2" t="s">
        <v>226</v>
      </c>
      <c r="C767" s="3">
        <v>56250</v>
      </c>
      <c r="D767" s="4">
        <v>49.639506870107745</v>
      </c>
    </row>
    <row r="768" spans="1:4" x14ac:dyDescent="0.25">
      <c r="A768" s="2" t="s">
        <v>179</v>
      </c>
      <c r="B768" s="2" t="s">
        <v>227</v>
      </c>
      <c r="C768" s="3">
        <v>53469</v>
      </c>
      <c r="D768" s="4">
        <v>47.185329650449617</v>
      </c>
    </row>
    <row r="769" spans="1:6" x14ac:dyDescent="0.25">
      <c r="A769" s="2" t="s">
        <v>179</v>
      </c>
      <c r="B769" s="2" t="s">
        <v>230</v>
      </c>
      <c r="C769" s="3">
        <v>3598</v>
      </c>
      <c r="D769" s="4">
        <v>3.1751634794426256</v>
      </c>
    </row>
    <row r="770" spans="1:6" x14ac:dyDescent="0.25">
      <c r="A770" s="2" t="s">
        <v>180</v>
      </c>
      <c r="B770" s="2" t="s">
        <v>234</v>
      </c>
      <c r="C770" s="3">
        <v>240</v>
      </c>
      <c r="D770" s="4">
        <v>100</v>
      </c>
    </row>
    <row r="771" spans="1:6" x14ac:dyDescent="0.25">
      <c r="A771" s="2" t="s">
        <v>181</v>
      </c>
      <c r="B771" s="2" t="s">
        <v>232</v>
      </c>
      <c r="C771" s="3">
        <v>480</v>
      </c>
      <c r="D771" s="4">
        <v>100</v>
      </c>
    </row>
    <row r="772" spans="1:6" x14ac:dyDescent="0.25">
      <c r="A772" s="2" t="s">
        <v>182</v>
      </c>
      <c r="B772" s="2" t="s">
        <v>246</v>
      </c>
      <c r="C772" s="3">
        <v>3000</v>
      </c>
      <c r="D772" s="4">
        <v>19.35483870967742</v>
      </c>
    </row>
    <row r="773" spans="1:6" x14ac:dyDescent="0.25">
      <c r="A773" s="2" t="s">
        <v>182</v>
      </c>
      <c r="B773" s="2" t="s">
        <v>245</v>
      </c>
      <c r="C773" s="3">
        <v>12500</v>
      </c>
      <c r="D773" s="4">
        <v>80.645161290322577</v>
      </c>
    </row>
    <row r="774" spans="1:6" x14ac:dyDescent="0.25">
      <c r="A774" s="2" t="s">
        <v>183</v>
      </c>
      <c r="B774" s="2" t="s">
        <v>227</v>
      </c>
      <c r="C774" s="3">
        <v>20021</v>
      </c>
      <c r="D774" s="4">
        <v>94.998813760379605</v>
      </c>
    </row>
    <row r="775" spans="1:6" x14ac:dyDescent="0.25">
      <c r="A775" s="2" t="s">
        <v>183</v>
      </c>
      <c r="B775" s="2" t="s">
        <v>226</v>
      </c>
      <c r="C775" s="3">
        <v>1054</v>
      </c>
      <c r="D775" s="4">
        <v>5.0011862396204041</v>
      </c>
    </row>
    <row r="776" spans="1:6" x14ac:dyDescent="0.25">
      <c r="A776" s="2" t="s">
        <v>184</v>
      </c>
      <c r="B776" s="2" t="s">
        <v>228</v>
      </c>
      <c r="C776" s="3">
        <v>975</v>
      </c>
      <c r="D776" s="4">
        <v>100</v>
      </c>
    </row>
    <row r="777" spans="1:6" x14ac:dyDescent="0.25">
      <c r="A777" s="2" t="s">
        <v>185</v>
      </c>
      <c r="B777" s="2" t="s">
        <v>245</v>
      </c>
      <c r="C777" s="3">
        <v>1940420</v>
      </c>
      <c r="D777" s="4">
        <v>82.60713307776561</v>
      </c>
      <c r="F777" s="10"/>
    </row>
    <row r="778" spans="1:6" x14ac:dyDescent="0.25">
      <c r="A778" s="2" t="s">
        <v>185</v>
      </c>
      <c r="B778" s="2" t="s">
        <v>246</v>
      </c>
      <c r="C778" s="3">
        <v>271000</v>
      </c>
      <c r="D778" s="4">
        <v>11.181373220153338</v>
      </c>
      <c r="F778" s="10"/>
    </row>
    <row r="779" spans="1:6" x14ac:dyDescent="0.25">
      <c r="A779" s="5" t="s">
        <v>185</v>
      </c>
      <c r="B779" s="1" t="s">
        <v>229</v>
      </c>
      <c r="C779" s="3">
        <v>54900.000000000087</v>
      </c>
      <c r="D779" s="4">
        <v>2.3488841730558634</v>
      </c>
    </row>
    <row r="780" spans="1:6" x14ac:dyDescent="0.25">
      <c r="A780" s="2" t="s">
        <v>185</v>
      </c>
      <c r="B780" s="2" t="s">
        <v>250</v>
      </c>
      <c r="C780" s="3">
        <v>53460</v>
      </c>
      <c r="D780" s="4">
        <v>2.2872740963855422</v>
      </c>
    </row>
    <row r="781" spans="1:6" x14ac:dyDescent="0.25">
      <c r="A781" s="2" t="s">
        <v>185</v>
      </c>
      <c r="B781" s="2" t="s">
        <v>237</v>
      </c>
      <c r="C781" s="3">
        <v>11200</v>
      </c>
      <c r="D781" s="4">
        <v>0.47918948521358157</v>
      </c>
    </row>
    <row r="782" spans="1:6" x14ac:dyDescent="0.25">
      <c r="A782" s="2" t="s">
        <v>185</v>
      </c>
      <c r="B782" s="2" t="s">
        <v>234</v>
      </c>
      <c r="C782" s="3">
        <v>6300</v>
      </c>
      <c r="D782" s="4">
        <v>0.26954408543263958</v>
      </c>
    </row>
    <row r="783" spans="1:6" x14ac:dyDescent="0.25">
      <c r="A783" s="2" t="s">
        <v>186</v>
      </c>
      <c r="B783" s="2" t="s">
        <v>232</v>
      </c>
      <c r="C783" s="3">
        <v>15280</v>
      </c>
      <c r="D783" s="4">
        <v>100</v>
      </c>
    </row>
    <row r="784" spans="1:6" x14ac:dyDescent="0.25">
      <c r="A784" s="2" t="s">
        <v>187</v>
      </c>
      <c r="B784" s="2" t="s">
        <v>235</v>
      </c>
      <c r="C784" s="3">
        <v>2880</v>
      </c>
      <c r="D784" s="4">
        <v>86.956521739130437</v>
      </c>
    </row>
    <row r="785" spans="1:7" x14ac:dyDescent="0.25">
      <c r="A785" s="2" t="s">
        <v>187</v>
      </c>
      <c r="B785" s="2" t="s">
        <v>238</v>
      </c>
      <c r="C785" s="3">
        <v>432</v>
      </c>
      <c r="D785" s="4">
        <v>13.043478260869565</v>
      </c>
    </row>
    <row r="786" spans="1:7" x14ac:dyDescent="0.25">
      <c r="A786" s="2" t="s">
        <v>188</v>
      </c>
      <c r="B786" s="2" t="s">
        <v>249</v>
      </c>
      <c r="C786" s="3">
        <v>9182</v>
      </c>
      <c r="D786" s="4">
        <v>28.049488315258898</v>
      </c>
      <c r="F786" s="10"/>
      <c r="G786" s="10"/>
    </row>
    <row r="787" spans="1:7" x14ac:dyDescent="0.25">
      <c r="A787" s="2" t="s">
        <v>188</v>
      </c>
      <c r="B787" s="2" t="s">
        <v>246</v>
      </c>
      <c r="C787" s="3">
        <v>25</v>
      </c>
      <c r="D787" s="4">
        <v>7.6370856881014207E-2</v>
      </c>
    </row>
    <row r="788" spans="1:7" x14ac:dyDescent="0.25">
      <c r="A788" s="2" t="s">
        <v>188</v>
      </c>
      <c r="B788" s="2" t="s">
        <v>245</v>
      </c>
      <c r="C788" s="3">
        <v>350</v>
      </c>
      <c r="D788" s="4">
        <v>1.0691919963341989</v>
      </c>
    </row>
    <row r="789" spans="1:7" x14ac:dyDescent="0.25">
      <c r="A789" s="2" t="s">
        <v>188</v>
      </c>
      <c r="B789" s="2" t="s">
        <v>241</v>
      </c>
      <c r="C789" s="3">
        <v>1000</v>
      </c>
      <c r="D789" s="4">
        <v>3.0548342752405682</v>
      </c>
    </row>
    <row r="790" spans="1:7" x14ac:dyDescent="0.25">
      <c r="A790" s="2" t="s">
        <v>188</v>
      </c>
      <c r="B790" s="2" t="s">
        <v>239</v>
      </c>
      <c r="C790" s="3">
        <v>625</v>
      </c>
      <c r="D790" s="4">
        <v>1.9092714220253553</v>
      </c>
    </row>
    <row r="791" spans="1:7" x14ac:dyDescent="0.25">
      <c r="A791" s="2" t="s">
        <v>188</v>
      </c>
      <c r="B791" s="2" t="s">
        <v>227</v>
      </c>
      <c r="C791" s="3">
        <v>1796</v>
      </c>
      <c r="D791" s="4">
        <v>5.4864823583320605</v>
      </c>
    </row>
    <row r="792" spans="1:7" x14ac:dyDescent="0.25">
      <c r="A792" s="2" t="s">
        <v>188</v>
      </c>
      <c r="B792" s="2" t="s">
        <v>236</v>
      </c>
      <c r="C792" s="3">
        <v>3249</v>
      </c>
      <c r="D792" s="4">
        <v>9.9251565602566068</v>
      </c>
    </row>
    <row r="793" spans="1:7" x14ac:dyDescent="0.25">
      <c r="A793" s="2" t="s">
        <v>188</v>
      </c>
      <c r="B793" s="2" t="s">
        <v>234</v>
      </c>
      <c r="C793" s="3">
        <v>850</v>
      </c>
      <c r="D793" s="4">
        <v>2.596609133954483</v>
      </c>
    </row>
    <row r="794" spans="1:7" x14ac:dyDescent="0.25">
      <c r="A794" s="2" t="s">
        <v>188</v>
      </c>
      <c r="B794" s="2" t="s">
        <v>228</v>
      </c>
      <c r="C794" s="3">
        <v>15033</v>
      </c>
      <c r="D794" s="4">
        <v>45.923323659691462</v>
      </c>
      <c r="G794" s="10"/>
    </row>
    <row r="795" spans="1:7" x14ac:dyDescent="0.25">
      <c r="A795" s="5" t="s">
        <v>188</v>
      </c>
      <c r="B795" s="1" t="s">
        <v>229</v>
      </c>
      <c r="C795" s="3">
        <v>625</v>
      </c>
      <c r="D795" s="4">
        <v>1.9092714220253553</v>
      </c>
    </row>
    <row r="796" spans="1:7" x14ac:dyDescent="0.25">
      <c r="A796" s="2" t="s">
        <v>189</v>
      </c>
      <c r="B796" s="2" t="s">
        <v>227</v>
      </c>
      <c r="C796" s="3">
        <v>1806</v>
      </c>
      <c r="D796" s="4">
        <v>100</v>
      </c>
    </row>
    <row r="797" spans="1:7" x14ac:dyDescent="0.25">
      <c r="A797" s="5" t="s">
        <v>190</v>
      </c>
      <c r="B797" s="1" t="s">
        <v>229</v>
      </c>
      <c r="C797" s="3">
        <v>2200</v>
      </c>
      <c r="D797" s="4">
        <v>100</v>
      </c>
    </row>
    <row r="798" spans="1:7" x14ac:dyDescent="0.25">
      <c r="A798" s="2" t="s">
        <v>191</v>
      </c>
      <c r="B798" s="2" t="s">
        <v>227</v>
      </c>
      <c r="C798" s="3">
        <v>96000</v>
      </c>
      <c r="D798" s="4">
        <v>83.660130718954264</v>
      </c>
    </row>
    <row r="799" spans="1:7" x14ac:dyDescent="0.25">
      <c r="A799" s="2" t="s">
        <v>191</v>
      </c>
      <c r="B799" s="2" t="s">
        <v>232</v>
      </c>
      <c r="C799" s="3">
        <v>14250</v>
      </c>
      <c r="D799" s="4">
        <v>12.418300653594773</v>
      </c>
    </row>
    <row r="800" spans="1:7" x14ac:dyDescent="0.25">
      <c r="A800" s="2" t="s">
        <v>191</v>
      </c>
      <c r="B800" s="2" t="s">
        <v>236</v>
      </c>
      <c r="C800" s="3">
        <v>3600</v>
      </c>
      <c r="D800" s="4">
        <v>3.1372549019607852</v>
      </c>
    </row>
    <row r="801" spans="1:4" x14ac:dyDescent="0.25">
      <c r="A801" s="2" t="s">
        <v>191</v>
      </c>
      <c r="B801" s="2" t="s">
        <v>239</v>
      </c>
      <c r="C801" s="3">
        <v>600</v>
      </c>
      <c r="D801" s="4">
        <v>0.52287581699346408</v>
      </c>
    </row>
    <row r="802" spans="1:4" x14ac:dyDescent="0.25">
      <c r="A802" s="2" t="s">
        <v>191</v>
      </c>
      <c r="B802" s="2" t="s">
        <v>241</v>
      </c>
      <c r="C802" s="3">
        <v>300</v>
      </c>
      <c r="D802" s="4">
        <v>0.26143790849673204</v>
      </c>
    </row>
    <row r="803" spans="1:4" x14ac:dyDescent="0.25">
      <c r="A803" s="2" t="s">
        <v>192</v>
      </c>
      <c r="B803" s="2" t="s">
        <v>227</v>
      </c>
      <c r="C803" s="3">
        <v>621787</v>
      </c>
      <c r="D803" s="4">
        <v>92.196769635223518</v>
      </c>
    </row>
    <row r="804" spans="1:4" x14ac:dyDescent="0.25">
      <c r="A804" s="2" t="s">
        <v>192</v>
      </c>
      <c r="B804" s="2" t="s">
        <v>245</v>
      </c>
      <c r="C804" s="3">
        <v>19500</v>
      </c>
      <c r="D804" s="4">
        <v>2.8914033389036096</v>
      </c>
    </row>
    <row r="805" spans="1:4" x14ac:dyDescent="0.25">
      <c r="A805" s="2" t="s">
        <v>192</v>
      </c>
      <c r="B805" s="2" t="s">
        <v>230</v>
      </c>
      <c r="C805" s="3">
        <v>18001</v>
      </c>
      <c r="D805" s="4">
        <v>2.6691359745437886</v>
      </c>
    </row>
    <row r="806" spans="1:4" x14ac:dyDescent="0.25">
      <c r="A806" s="2" t="s">
        <v>192</v>
      </c>
      <c r="B806" s="2" t="s">
        <v>246</v>
      </c>
      <c r="C806" s="3">
        <v>9500</v>
      </c>
      <c r="D806" s="4">
        <v>1.4086323958761173</v>
      </c>
    </row>
    <row r="807" spans="1:4" x14ac:dyDescent="0.25">
      <c r="A807" s="2" t="s">
        <v>192</v>
      </c>
      <c r="B807" s="2" t="s">
        <v>226</v>
      </c>
      <c r="C807" s="3">
        <v>5625</v>
      </c>
      <c r="D807" s="4">
        <v>0.83405865545296431</v>
      </c>
    </row>
    <row r="808" spans="1:4" x14ac:dyDescent="0.25">
      <c r="A808" s="2" t="s">
        <v>193</v>
      </c>
      <c r="B808" s="2" t="s">
        <v>235</v>
      </c>
      <c r="C808" s="3">
        <v>1360</v>
      </c>
      <c r="D808" s="4">
        <v>20.142180094786731</v>
      </c>
    </row>
    <row r="809" spans="1:4" x14ac:dyDescent="0.25">
      <c r="A809" s="2" t="s">
        <v>193</v>
      </c>
      <c r="B809" s="2" t="s">
        <v>232</v>
      </c>
      <c r="C809" s="3">
        <v>960</v>
      </c>
      <c r="D809" s="4">
        <v>14.218009478672982</v>
      </c>
    </row>
    <row r="810" spans="1:4" x14ac:dyDescent="0.25">
      <c r="A810" s="2" t="s">
        <v>193</v>
      </c>
      <c r="B810" s="2" t="s">
        <v>233</v>
      </c>
      <c r="C810" s="3">
        <v>3840</v>
      </c>
      <c r="D810" s="4">
        <v>56.87203791469193</v>
      </c>
    </row>
    <row r="811" spans="1:4" x14ac:dyDescent="0.25">
      <c r="A811" s="2" t="s">
        <v>193</v>
      </c>
      <c r="B811" s="2" t="s">
        <v>237</v>
      </c>
      <c r="C811" s="3">
        <v>448</v>
      </c>
      <c r="D811" s="4">
        <v>6.6350710900473926</v>
      </c>
    </row>
    <row r="812" spans="1:4" x14ac:dyDescent="0.25">
      <c r="A812" s="2" t="s">
        <v>193</v>
      </c>
      <c r="B812" s="2" t="s">
        <v>238</v>
      </c>
      <c r="C812" s="3">
        <v>144</v>
      </c>
      <c r="D812" s="4">
        <v>2.1327014218009475</v>
      </c>
    </row>
    <row r="813" spans="1:4" x14ac:dyDescent="0.25">
      <c r="A813" s="2" t="s">
        <v>194</v>
      </c>
      <c r="B813" s="2" t="s">
        <v>232</v>
      </c>
      <c r="C813" s="3">
        <v>3750</v>
      </c>
      <c r="D813" s="4">
        <v>100</v>
      </c>
    </row>
    <row r="814" spans="1:4" x14ac:dyDescent="0.25">
      <c r="A814" s="2" t="s">
        <v>195</v>
      </c>
      <c r="B814" s="2" t="s">
        <v>235</v>
      </c>
      <c r="C814" s="3">
        <v>2016</v>
      </c>
      <c r="D814" s="4">
        <v>100</v>
      </c>
    </row>
    <row r="815" spans="1:4" x14ac:dyDescent="0.25">
      <c r="A815" s="2" t="s">
        <v>196</v>
      </c>
      <c r="B815" s="2" t="s">
        <v>227</v>
      </c>
      <c r="C815" s="3">
        <v>19250</v>
      </c>
      <c r="D815" s="4">
        <v>84.429824561403507</v>
      </c>
    </row>
    <row r="816" spans="1:4" x14ac:dyDescent="0.25">
      <c r="A816" s="2" t="s">
        <v>196</v>
      </c>
      <c r="B816" s="2" t="s">
        <v>228</v>
      </c>
      <c r="C816" s="3">
        <v>1750</v>
      </c>
      <c r="D816" s="4">
        <v>7.6754385964912286</v>
      </c>
    </row>
    <row r="817" spans="1:4" x14ac:dyDescent="0.25">
      <c r="A817" s="2" t="s">
        <v>196</v>
      </c>
      <c r="B817" s="2" t="s">
        <v>235</v>
      </c>
      <c r="C817" s="3">
        <v>750</v>
      </c>
      <c r="D817" s="4">
        <v>3.2894736842105261</v>
      </c>
    </row>
    <row r="818" spans="1:4" x14ac:dyDescent="0.25">
      <c r="A818" s="2" t="s">
        <v>196</v>
      </c>
      <c r="B818" s="2" t="s">
        <v>240</v>
      </c>
      <c r="C818" s="3">
        <v>700</v>
      </c>
      <c r="D818" s="4">
        <v>3.070175438596491</v>
      </c>
    </row>
    <row r="819" spans="1:4" x14ac:dyDescent="0.25">
      <c r="A819" s="2" t="s">
        <v>196</v>
      </c>
      <c r="B819" s="2" t="s">
        <v>233</v>
      </c>
      <c r="C819" s="3">
        <v>350</v>
      </c>
      <c r="D819" s="4">
        <v>1.5350877192982455</v>
      </c>
    </row>
    <row r="820" spans="1:4" x14ac:dyDescent="0.25">
      <c r="A820" s="2" t="s">
        <v>197</v>
      </c>
      <c r="B820" s="2" t="s">
        <v>228</v>
      </c>
      <c r="C820" s="3">
        <v>42</v>
      </c>
      <c r="D820" s="4">
        <v>100</v>
      </c>
    </row>
    <row r="821" spans="1:4" x14ac:dyDescent="0.25">
      <c r="A821" s="2" t="s">
        <v>198</v>
      </c>
      <c r="B821" s="2" t="s">
        <v>233</v>
      </c>
      <c r="C821" s="3">
        <v>375</v>
      </c>
      <c r="D821" s="4">
        <v>9.1463414634146361</v>
      </c>
    </row>
    <row r="822" spans="1:4" x14ac:dyDescent="0.25">
      <c r="A822" s="2" t="s">
        <v>198</v>
      </c>
      <c r="B822" s="2" t="s">
        <v>227</v>
      </c>
      <c r="C822" s="3">
        <v>3475</v>
      </c>
      <c r="D822" s="4">
        <v>84.756097560975618</v>
      </c>
    </row>
    <row r="823" spans="1:4" x14ac:dyDescent="0.25">
      <c r="A823" s="2" t="s">
        <v>198</v>
      </c>
      <c r="B823" s="2" t="s">
        <v>230</v>
      </c>
      <c r="C823" s="3">
        <v>250</v>
      </c>
      <c r="D823" s="4">
        <v>6.0975609756097571</v>
      </c>
    </row>
    <row r="824" spans="1:4" x14ac:dyDescent="0.25">
      <c r="A824" s="2" t="s">
        <v>199</v>
      </c>
      <c r="B824" s="2" t="s">
        <v>232</v>
      </c>
      <c r="C824" s="3">
        <v>1824</v>
      </c>
      <c r="D824" s="4">
        <v>100</v>
      </c>
    </row>
    <row r="825" spans="1:4" x14ac:dyDescent="0.25">
      <c r="A825" s="2" t="s">
        <v>200</v>
      </c>
      <c r="B825" s="2" t="s">
        <v>237</v>
      </c>
      <c r="C825" s="3">
        <v>30750</v>
      </c>
      <c r="D825" s="4">
        <v>66.035304728772061</v>
      </c>
    </row>
    <row r="826" spans="1:4" x14ac:dyDescent="0.25">
      <c r="A826" s="2" t="s">
        <v>200</v>
      </c>
      <c r="B826" s="2" t="s">
        <v>244</v>
      </c>
      <c r="C826" s="3">
        <v>7500</v>
      </c>
      <c r="D826" s="4">
        <v>16.106171885066356</v>
      </c>
    </row>
    <row r="827" spans="1:4" x14ac:dyDescent="0.25">
      <c r="A827" s="2" t="s">
        <v>200</v>
      </c>
      <c r="B827" s="2" t="s">
        <v>243</v>
      </c>
      <c r="C827" s="3">
        <v>6750</v>
      </c>
      <c r="D827" s="4">
        <v>14.49555469655972</v>
      </c>
    </row>
    <row r="828" spans="1:4" x14ac:dyDescent="0.25">
      <c r="A828" s="5" t="s">
        <v>200</v>
      </c>
      <c r="B828" s="1" t="s">
        <v>229</v>
      </c>
      <c r="C828" s="3">
        <v>1500</v>
      </c>
      <c r="D828" s="4">
        <v>3.2212343770132712</v>
      </c>
    </row>
    <row r="829" spans="1:4" x14ac:dyDescent="0.25">
      <c r="A829" s="2" t="s">
        <v>200</v>
      </c>
      <c r="B829" s="2" t="s">
        <v>235</v>
      </c>
      <c r="C829" s="3">
        <v>66</v>
      </c>
      <c r="D829" s="4">
        <v>0.14173431258858393</v>
      </c>
    </row>
    <row r="830" spans="1:4" x14ac:dyDescent="0.25">
      <c r="A830" s="2" t="s">
        <v>201</v>
      </c>
      <c r="B830" s="2" t="s">
        <v>227</v>
      </c>
      <c r="C830" s="3">
        <v>108</v>
      </c>
      <c r="D830" s="4">
        <v>100</v>
      </c>
    </row>
    <row r="831" spans="1:4" x14ac:dyDescent="0.25">
      <c r="A831" s="2" t="s">
        <v>202</v>
      </c>
      <c r="B831" s="2" t="s">
        <v>235</v>
      </c>
      <c r="C831" s="3">
        <v>25</v>
      </c>
      <c r="D831" s="4">
        <v>1.4845605700712592</v>
      </c>
    </row>
    <row r="832" spans="1:4" x14ac:dyDescent="0.25">
      <c r="A832" s="2" t="s">
        <v>202</v>
      </c>
      <c r="B832" s="2" t="s">
        <v>251</v>
      </c>
      <c r="C832" s="3">
        <v>15</v>
      </c>
      <c r="D832" s="4">
        <v>0.89073634204275554</v>
      </c>
    </row>
    <row r="833" spans="1:4" x14ac:dyDescent="0.25">
      <c r="A833" s="2" t="s">
        <v>202</v>
      </c>
      <c r="B833" s="2" t="s">
        <v>249</v>
      </c>
      <c r="C833" s="3">
        <v>153</v>
      </c>
      <c r="D833" s="4">
        <v>9.0855106888361057</v>
      </c>
    </row>
    <row r="834" spans="1:4" x14ac:dyDescent="0.25">
      <c r="A834" s="2" t="s">
        <v>202</v>
      </c>
      <c r="B834" s="2" t="s">
        <v>232</v>
      </c>
      <c r="C834" s="3">
        <v>601</v>
      </c>
      <c r="D834" s="4">
        <v>35.688836104513065</v>
      </c>
    </row>
    <row r="835" spans="1:4" x14ac:dyDescent="0.25">
      <c r="A835" s="2" t="s">
        <v>202</v>
      </c>
      <c r="B835" s="2" t="s">
        <v>246</v>
      </c>
      <c r="C835" s="3">
        <v>75</v>
      </c>
      <c r="D835" s="4">
        <v>4.4536817102137771</v>
      </c>
    </row>
    <row r="836" spans="1:4" x14ac:dyDescent="0.25">
      <c r="A836" s="2" t="s">
        <v>202</v>
      </c>
      <c r="B836" s="2" t="s">
        <v>245</v>
      </c>
      <c r="C836" s="3">
        <v>95</v>
      </c>
      <c r="D836" s="4">
        <v>5.6413301662707847</v>
      </c>
    </row>
    <row r="837" spans="1:4" x14ac:dyDescent="0.25">
      <c r="A837" s="2" t="s">
        <v>202</v>
      </c>
      <c r="B837" s="2" t="s">
        <v>250</v>
      </c>
      <c r="C837" s="3">
        <v>5</v>
      </c>
      <c r="D837" s="4">
        <v>0.29691211401425183</v>
      </c>
    </row>
    <row r="838" spans="1:4" x14ac:dyDescent="0.25">
      <c r="A838" s="2" t="s">
        <v>202</v>
      </c>
      <c r="B838" s="2" t="s">
        <v>228</v>
      </c>
      <c r="C838" s="3">
        <v>681</v>
      </c>
      <c r="D838" s="4">
        <v>40.439429928741099</v>
      </c>
    </row>
    <row r="839" spans="1:4" x14ac:dyDescent="0.25">
      <c r="A839" s="5" t="s">
        <v>202</v>
      </c>
      <c r="B839" s="1" t="s">
        <v>229</v>
      </c>
      <c r="C839" s="3">
        <v>33.999999999999808</v>
      </c>
      <c r="D839" s="4">
        <v>2.0190023752969011</v>
      </c>
    </row>
    <row r="840" spans="1:4" x14ac:dyDescent="0.25">
      <c r="A840" s="2" t="s">
        <v>203</v>
      </c>
      <c r="B840" s="2" t="s">
        <v>249</v>
      </c>
      <c r="C840" s="3">
        <v>300</v>
      </c>
      <c r="D840" s="4">
        <v>24.732069249793902</v>
      </c>
    </row>
    <row r="841" spans="1:4" x14ac:dyDescent="0.25">
      <c r="A841" s="2" t="s">
        <v>203</v>
      </c>
      <c r="B841" s="2" t="s">
        <v>246</v>
      </c>
      <c r="C841" s="3">
        <v>38</v>
      </c>
      <c r="D841" s="4">
        <v>3.132728771640561</v>
      </c>
    </row>
    <row r="842" spans="1:4" x14ac:dyDescent="0.25">
      <c r="A842" s="2" t="s">
        <v>203</v>
      </c>
      <c r="B842" s="2" t="s">
        <v>245</v>
      </c>
      <c r="C842" s="3">
        <v>200</v>
      </c>
      <c r="D842" s="4">
        <v>16.488046166529269</v>
      </c>
    </row>
    <row r="843" spans="1:4" x14ac:dyDescent="0.25">
      <c r="A843" s="2" t="s">
        <v>203</v>
      </c>
      <c r="B843" s="2" t="s">
        <v>250</v>
      </c>
      <c r="C843" s="3">
        <v>25</v>
      </c>
      <c r="D843" s="4">
        <v>2.0610057708161587</v>
      </c>
    </row>
    <row r="844" spans="1:4" x14ac:dyDescent="0.25">
      <c r="A844" s="2" t="s">
        <v>203</v>
      </c>
      <c r="B844" s="2" t="s">
        <v>228</v>
      </c>
      <c r="C844" s="3">
        <v>450</v>
      </c>
      <c r="D844" s="4">
        <v>37.09810387469085</v>
      </c>
    </row>
    <row r="845" spans="1:4" x14ac:dyDescent="0.25">
      <c r="A845" s="5" t="s">
        <v>203</v>
      </c>
      <c r="B845" s="1" t="s">
        <v>229</v>
      </c>
      <c r="C845" s="3">
        <v>199.99999999999974</v>
      </c>
      <c r="D845" s="4">
        <v>16.488046166529248</v>
      </c>
    </row>
    <row r="846" spans="1:4" x14ac:dyDescent="0.25">
      <c r="A846" s="2" t="s">
        <v>204</v>
      </c>
      <c r="B846" s="2" t="s">
        <v>228</v>
      </c>
      <c r="C846" s="3">
        <v>600</v>
      </c>
      <c r="D846" s="4">
        <v>100</v>
      </c>
    </row>
    <row r="847" spans="1:4" x14ac:dyDescent="0.25">
      <c r="A847" s="2" t="s">
        <v>205</v>
      </c>
      <c r="B847" s="2" t="s">
        <v>249</v>
      </c>
      <c r="C847" s="3">
        <v>750</v>
      </c>
      <c r="D847" s="4">
        <v>57.121096725057122</v>
      </c>
    </row>
    <row r="848" spans="1:4" x14ac:dyDescent="0.25">
      <c r="A848" s="2" t="s">
        <v>205</v>
      </c>
      <c r="B848" s="2" t="s">
        <v>228</v>
      </c>
      <c r="C848" s="3">
        <v>563</v>
      </c>
      <c r="D848" s="4">
        <v>42.878903274942878</v>
      </c>
    </row>
    <row r="849" spans="1:4" x14ac:dyDescent="0.25">
      <c r="A849" s="2" t="s">
        <v>206</v>
      </c>
      <c r="B849" s="2" t="s">
        <v>232</v>
      </c>
      <c r="C849" s="3">
        <v>4370</v>
      </c>
      <c r="D849" s="4">
        <v>100</v>
      </c>
    </row>
    <row r="850" spans="1:4" x14ac:dyDescent="0.25">
      <c r="A850" s="2" t="s">
        <v>207</v>
      </c>
      <c r="B850" s="2" t="s">
        <v>227</v>
      </c>
      <c r="C850" s="3">
        <v>1000</v>
      </c>
      <c r="D850" s="4">
        <v>26.315789473684209</v>
      </c>
    </row>
    <row r="851" spans="1:4" x14ac:dyDescent="0.25">
      <c r="A851" s="2" t="s">
        <v>207</v>
      </c>
      <c r="B851" s="2" t="s">
        <v>236</v>
      </c>
      <c r="C851" s="3">
        <v>2800</v>
      </c>
      <c r="D851" s="4">
        <v>73.68421052631578</v>
      </c>
    </row>
    <row r="852" spans="1:4" x14ac:dyDescent="0.25">
      <c r="A852" s="2" t="s">
        <v>208</v>
      </c>
      <c r="B852" s="2" t="s">
        <v>232</v>
      </c>
      <c r="C852" s="3">
        <v>960</v>
      </c>
      <c r="D852" s="4">
        <v>95.238095238095227</v>
      </c>
    </row>
    <row r="853" spans="1:4" x14ac:dyDescent="0.25">
      <c r="A853" s="2" t="s">
        <v>208</v>
      </c>
      <c r="B853" s="2" t="s">
        <v>250</v>
      </c>
      <c r="C853" s="3">
        <v>48</v>
      </c>
      <c r="D853" s="4">
        <v>4.7619047619047619</v>
      </c>
    </row>
    <row r="854" spans="1:4" x14ac:dyDescent="0.25">
      <c r="A854" s="2" t="s">
        <v>209</v>
      </c>
      <c r="B854" s="2" t="s">
        <v>240</v>
      </c>
      <c r="C854" s="3">
        <v>57600</v>
      </c>
      <c r="D854" s="4">
        <v>35.906642728904856</v>
      </c>
    </row>
    <row r="855" spans="1:4" x14ac:dyDescent="0.25">
      <c r="A855" s="2" t="s">
        <v>209</v>
      </c>
      <c r="B855" s="2" t="s">
        <v>228</v>
      </c>
      <c r="C855" s="3">
        <v>36000</v>
      </c>
      <c r="D855" s="4">
        <v>22.441651705565533</v>
      </c>
    </row>
    <row r="856" spans="1:4" x14ac:dyDescent="0.25">
      <c r="A856" s="2" t="s">
        <v>209</v>
      </c>
      <c r="B856" s="2" t="s">
        <v>233</v>
      </c>
      <c r="C856" s="3">
        <v>19920</v>
      </c>
      <c r="D856" s="4">
        <v>12.417713943746262</v>
      </c>
    </row>
    <row r="857" spans="1:4" x14ac:dyDescent="0.25">
      <c r="A857" s="2" t="s">
        <v>209</v>
      </c>
      <c r="B857" s="2" t="s">
        <v>249</v>
      </c>
      <c r="C857" s="3">
        <v>16800</v>
      </c>
      <c r="D857" s="4">
        <v>10.472770795930582</v>
      </c>
    </row>
    <row r="858" spans="1:4" x14ac:dyDescent="0.25">
      <c r="A858" s="2" t="s">
        <v>209</v>
      </c>
      <c r="B858" s="2" t="s">
        <v>239</v>
      </c>
      <c r="C858" s="3">
        <v>15360</v>
      </c>
      <c r="D858" s="4">
        <v>9.5751047277079611</v>
      </c>
    </row>
    <row r="859" spans="1:4" x14ac:dyDescent="0.25">
      <c r="A859" s="2" t="s">
        <v>209</v>
      </c>
      <c r="B859" s="2" t="s">
        <v>241</v>
      </c>
      <c r="C859" s="3">
        <v>6720</v>
      </c>
      <c r="D859" s="4">
        <v>4.1891083183722335</v>
      </c>
    </row>
    <row r="860" spans="1:4" x14ac:dyDescent="0.25">
      <c r="A860" s="2" t="s">
        <v>209</v>
      </c>
      <c r="B860" s="2" t="s">
        <v>226</v>
      </c>
      <c r="C860" s="3">
        <v>4512</v>
      </c>
      <c r="D860" s="4">
        <v>2.8126870137642133</v>
      </c>
    </row>
    <row r="861" spans="1:4" x14ac:dyDescent="0.25">
      <c r="A861" s="2" t="s">
        <v>209</v>
      </c>
      <c r="B861" s="2" t="s">
        <v>231</v>
      </c>
      <c r="C861" s="3">
        <v>960</v>
      </c>
      <c r="D861" s="4">
        <v>0.59844404548174757</v>
      </c>
    </row>
    <row r="862" spans="1:4" x14ac:dyDescent="0.25">
      <c r="A862" s="2" t="s">
        <v>209</v>
      </c>
      <c r="B862" s="2" t="s">
        <v>246</v>
      </c>
      <c r="C862" s="3">
        <v>672</v>
      </c>
      <c r="D862" s="4">
        <v>0.41891083183722333</v>
      </c>
    </row>
    <row r="863" spans="1:4" x14ac:dyDescent="0.25">
      <c r="A863" s="2" t="s">
        <v>209</v>
      </c>
      <c r="B863" s="2" t="s">
        <v>245</v>
      </c>
      <c r="C863" s="3">
        <v>672</v>
      </c>
      <c r="D863" s="4">
        <v>0.41891083183722333</v>
      </c>
    </row>
    <row r="864" spans="1:4" x14ac:dyDescent="0.25">
      <c r="A864" s="5" t="s">
        <v>209</v>
      </c>
      <c r="B864" s="1" t="s">
        <v>229</v>
      </c>
      <c r="C864" s="3">
        <v>623.99999999999523</v>
      </c>
      <c r="D864" s="4">
        <v>0.3889886295631329</v>
      </c>
    </row>
    <row r="865" spans="1:4" x14ac:dyDescent="0.25">
      <c r="A865" s="5" t="s">
        <v>209</v>
      </c>
      <c r="B865" s="1" t="s">
        <v>229</v>
      </c>
      <c r="C865" s="3">
        <v>623.99999999999523</v>
      </c>
      <c r="D865" s="4">
        <v>0.3889886295631329</v>
      </c>
    </row>
    <row r="866" spans="1:4" x14ac:dyDescent="0.25">
      <c r="A866" s="2" t="s">
        <v>209</v>
      </c>
      <c r="B866" s="2" t="s">
        <v>234</v>
      </c>
      <c r="C866" s="3">
        <v>576</v>
      </c>
      <c r="D866" s="4">
        <v>0.35906642728904853</v>
      </c>
    </row>
    <row r="867" spans="1:4" x14ac:dyDescent="0.25">
      <c r="A867" s="2" t="s">
        <v>210</v>
      </c>
      <c r="B867" s="2" t="s">
        <v>249</v>
      </c>
      <c r="C867" s="3">
        <v>650</v>
      </c>
      <c r="D867" s="4">
        <v>50</v>
      </c>
    </row>
    <row r="868" spans="1:4" x14ac:dyDescent="0.25">
      <c r="A868" s="2" t="s">
        <v>210</v>
      </c>
      <c r="B868" s="2" t="s">
        <v>228</v>
      </c>
      <c r="C868" s="3">
        <v>650</v>
      </c>
      <c r="D868" s="4">
        <v>50</v>
      </c>
    </row>
    <row r="869" spans="1:4" x14ac:dyDescent="0.25">
      <c r="A869" s="2" t="s">
        <v>211</v>
      </c>
      <c r="B869" s="2" t="s">
        <v>247</v>
      </c>
      <c r="C869" s="3">
        <v>135</v>
      </c>
      <c r="D869" s="4">
        <v>100</v>
      </c>
    </row>
    <row r="870" spans="1:4" x14ac:dyDescent="0.25">
      <c r="A870" s="2" t="s">
        <v>212</v>
      </c>
      <c r="B870" s="2" t="s">
        <v>232</v>
      </c>
      <c r="C870" s="3">
        <v>42</v>
      </c>
      <c r="D870" s="4">
        <v>0.86705202312138741</v>
      </c>
    </row>
    <row r="871" spans="1:4" x14ac:dyDescent="0.25">
      <c r="A871" s="2" t="s">
        <v>212</v>
      </c>
      <c r="B871" s="2" t="s">
        <v>236</v>
      </c>
      <c r="C871" s="3">
        <v>42</v>
      </c>
      <c r="D871" s="4">
        <v>0.86705202312138741</v>
      </c>
    </row>
    <row r="872" spans="1:4" x14ac:dyDescent="0.25">
      <c r="A872" s="2" t="s">
        <v>212</v>
      </c>
      <c r="B872" s="2" t="s">
        <v>234</v>
      </c>
      <c r="C872" s="3">
        <v>1050</v>
      </c>
      <c r="D872" s="4">
        <v>21.676300578034684</v>
      </c>
    </row>
    <row r="873" spans="1:4" x14ac:dyDescent="0.25">
      <c r="A873" s="5" t="s">
        <v>212</v>
      </c>
      <c r="B873" s="1" t="s">
        <v>229</v>
      </c>
      <c r="C873" s="3">
        <v>3709.9999999999991</v>
      </c>
      <c r="D873" s="4">
        <v>76.589595375722524</v>
      </c>
    </row>
    <row r="874" spans="1:4" x14ac:dyDescent="0.25">
      <c r="A874" s="5" t="s">
        <v>212</v>
      </c>
      <c r="B874" s="1" t="s">
        <v>229</v>
      </c>
      <c r="C874" s="3">
        <v>3709.9999999999991</v>
      </c>
      <c r="D874" s="4">
        <v>76.589595375722524</v>
      </c>
    </row>
    <row r="876" spans="1:4" x14ac:dyDescent="0.25">
      <c r="C876" s="10">
        <f>SUM(C2:C873)</f>
        <v>23530334</v>
      </c>
    </row>
    <row r="877" spans="1:4" x14ac:dyDescent="0.25">
      <c r="A877" t="s">
        <v>252</v>
      </c>
      <c r="B877" t="e">
        <f>SMALL(IF($A$2:$A$873=$A$877,ROW($A$2:$A$89)),ROW(2:2))</f>
        <v>#VALUE!</v>
      </c>
    </row>
    <row r="878" spans="1:4" x14ac:dyDescent="0.25">
      <c r="B878" t="e">
        <f>SMALL(IF($A$2:$A$874=$G$2,ROW($A$2:$A$874)),ROW(873:873))</f>
        <v>#VALUE!</v>
      </c>
    </row>
    <row r="879" spans="1:4" x14ac:dyDescent="0.25">
      <c r="B879" t="e">
        <f>SMALL(IF($A$2:$A$874=$G$2,ROW($A$2:$A$874)),ROW(874:874))</f>
        <v>#VALUE!</v>
      </c>
    </row>
    <row r="880" spans="1:4" x14ac:dyDescent="0.25">
      <c r="B880" t="e">
        <f>SMALL(IF($A$2:$A$874=$G$2,ROW($A$2:$A$874)),ROW(875:875))</f>
        <v>#VALUE!</v>
      </c>
    </row>
  </sheetData>
  <autoFilter ref="A1:D1" xr:uid="{00000000-0009-0000-0000-000006000000}"/>
  <mergeCells count="1">
    <mergeCell ref="I6:J6"/>
  </mergeCells>
  <dataValidations count="2">
    <dataValidation type="list" allowBlank="1" showInputMessage="1" showErrorMessage="1" sqref="G15" xr:uid="{00000000-0002-0000-0600-000000000000}">
      <formula1>Crop</formula1>
    </dataValidation>
    <dataValidation type="list" allowBlank="1" showInputMessage="1" showErrorMessage="1" sqref="G2:G3" xr:uid="{00000000-0002-0000-0600-000001000000}">
      <formula1>Pesticides</formula1>
    </dataValidation>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dimension ref="A1:D218"/>
  <sheetViews>
    <sheetView workbookViewId="0">
      <selection activeCell="H6" sqref="H6"/>
    </sheetView>
  </sheetViews>
  <sheetFormatPr defaultRowHeight="15" x14ac:dyDescent="0.25"/>
  <cols>
    <col min="1" max="1" width="30" style="34" bestFit="1" customWidth="1"/>
    <col min="2" max="2" width="18.85546875" style="35" customWidth="1"/>
    <col min="3" max="3" width="20.5703125" style="35" bestFit="1" customWidth="1"/>
    <col min="4" max="4" width="15.85546875" style="35" customWidth="1"/>
  </cols>
  <sheetData>
    <row r="1" spans="1:4" ht="47.25" x14ac:dyDescent="0.25">
      <c r="A1" s="37" t="s">
        <v>224</v>
      </c>
      <c r="B1" s="36" t="s">
        <v>270</v>
      </c>
      <c r="C1" s="36" t="s">
        <v>271</v>
      </c>
      <c r="D1" s="36" t="s">
        <v>272</v>
      </c>
    </row>
    <row r="2" spans="1:4" x14ac:dyDescent="0.25">
      <c r="A2" s="41" t="s">
        <v>0</v>
      </c>
      <c r="B2" s="42">
        <v>11.67</v>
      </c>
      <c r="C2" s="43">
        <v>0.89974293059125965</v>
      </c>
      <c r="D2" s="42">
        <v>10.5</v>
      </c>
    </row>
    <row r="3" spans="1:4" x14ac:dyDescent="0.25">
      <c r="A3" s="41" t="s">
        <v>1</v>
      </c>
      <c r="B3" s="42">
        <v>741.02</v>
      </c>
      <c r="C3" s="43">
        <v>0.47920703894631722</v>
      </c>
      <c r="D3" s="42">
        <v>355.10199999999998</v>
      </c>
    </row>
    <row r="4" spans="1:4" x14ac:dyDescent="0.25">
      <c r="A4" s="41" t="s">
        <v>2</v>
      </c>
      <c r="B4" s="42">
        <v>0.43</v>
      </c>
      <c r="C4" s="43">
        <v>0.80465116279069759</v>
      </c>
      <c r="D4" s="42">
        <v>0.34599999999999997</v>
      </c>
    </row>
    <row r="5" spans="1:4" x14ac:dyDescent="0.25">
      <c r="A5" s="41" t="s">
        <v>3</v>
      </c>
      <c r="B5" s="42">
        <v>47.29</v>
      </c>
      <c r="C5" s="43">
        <v>0.51543666737153737</v>
      </c>
      <c r="D5" s="42">
        <v>24.375</v>
      </c>
    </row>
    <row r="6" spans="1:4" x14ac:dyDescent="0.25">
      <c r="A6" s="41" t="s">
        <v>4</v>
      </c>
      <c r="B6" s="42">
        <v>31.38</v>
      </c>
      <c r="C6" s="43">
        <v>3.79222434671765E-2</v>
      </c>
      <c r="D6" s="42">
        <v>1.19</v>
      </c>
    </row>
    <row r="7" spans="1:4" x14ac:dyDescent="0.25">
      <c r="A7" s="41" t="s">
        <v>5</v>
      </c>
      <c r="B7" s="42">
        <v>1368.35</v>
      </c>
      <c r="C7" s="43">
        <v>2.4723206781890601E-3</v>
      </c>
      <c r="D7" s="42">
        <v>3.383</v>
      </c>
    </row>
    <row r="8" spans="1:4" x14ac:dyDescent="0.25">
      <c r="A8" s="41" t="s">
        <v>6</v>
      </c>
      <c r="B8" s="42">
        <v>16.02</v>
      </c>
      <c r="C8" s="43">
        <v>0.53995006242197252</v>
      </c>
      <c r="D8" s="42">
        <v>8.65</v>
      </c>
    </row>
    <row r="9" spans="1:4" x14ac:dyDescent="0.25">
      <c r="A9" s="41" t="s">
        <v>7</v>
      </c>
      <c r="B9" s="42">
        <v>16.43</v>
      </c>
      <c r="C9" s="43">
        <v>0.22501521606816799</v>
      </c>
      <c r="D9" s="42">
        <v>3.6970000000000001</v>
      </c>
    </row>
    <row r="10" spans="1:4" x14ac:dyDescent="0.25">
      <c r="A10" s="41" t="s">
        <v>8</v>
      </c>
      <c r="B10" s="42">
        <v>524.66999999999996</v>
      </c>
      <c r="C10" s="43">
        <v>1.2513484666552313</v>
      </c>
      <c r="D10" s="42">
        <v>656.54500000000007</v>
      </c>
    </row>
    <row r="11" spans="1:4" x14ac:dyDescent="0.25">
      <c r="A11" s="41" t="s">
        <v>9</v>
      </c>
      <c r="B11" s="42">
        <v>1.5</v>
      </c>
      <c r="C11" s="43">
        <v>0.06</v>
      </c>
      <c r="D11" s="42">
        <v>0.09</v>
      </c>
    </row>
    <row r="12" spans="1:4" x14ac:dyDescent="0.25">
      <c r="A12" s="41" t="s">
        <v>10</v>
      </c>
      <c r="B12" s="42">
        <v>188.4</v>
      </c>
      <c r="C12" s="43">
        <v>1.5235881104033968</v>
      </c>
      <c r="D12" s="42">
        <v>287.04399999999998</v>
      </c>
    </row>
    <row r="13" spans="1:4" x14ac:dyDescent="0.25">
      <c r="A13" s="41" t="s">
        <v>11</v>
      </c>
      <c r="B13" s="42">
        <v>51.33</v>
      </c>
      <c r="C13" s="43">
        <v>2.0455873758036236</v>
      </c>
      <c r="D13" s="42">
        <v>105</v>
      </c>
    </row>
    <row r="14" spans="1:4" x14ac:dyDescent="0.25">
      <c r="A14" s="41" t="s">
        <v>12</v>
      </c>
      <c r="B14" s="42">
        <v>711.58999999999992</v>
      </c>
      <c r="C14" s="43">
        <v>9.7275116288874225E-3</v>
      </c>
      <c r="D14" s="42">
        <v>6.9219999999999997</v>
      </c>
    </row>
    <row r="15" spans="1:4" x14ac:dyDescent="0.25">
      <c r="A15" s="41" t="s">
        <v>13</v>
      </c>
      <c r="B15" s="42">
        <v>0.21</v>
      </c>
      <c r="C15" s="43">
        <v>5.5666666666666673</v>
      </c>
      <c r="D15" s="42">
        <v>1.169</v>
      </c>
    </row>
    <row r="16" spans="1:4" x14ac:dyDescent="0.25">
      <c r="A16" s="41" t="s">
        <v>14</v>
      </c>
      <c r="B16" s="42">
        <v>65.06</v>
      </c>
      <c r="C16" s="43">
        <v>1.2267138026437134</v>
      </c>
      <c r="D16" s="42">
        <v>79.81</v>
      </c>
    </row>
    <row r="17" spans="1:4" x14ac:dyDescent="0.25">
      <c r="A17" s="41" t="s">
        <v>15</v>
      </c>
      <c r="B17" s="42">
        <v>1026.9299999999998</v>
      </c>
      <c r="C17" s="43">
        <v>0.98781805965353053</v>
      </c>
      <c r="D17" s="42">
        <v>1014.42</v>
      </c>
    </row>
    <row r="18" spans="1:4" x14ac:dyDescent="0.25">
      <c r="A18" s="41" t="s">
        <v>16</v>
      </c>
      <c r="B18" s="42">
        <v>126.99</v>
      </c>
      <c r="C18" s="43">
        <v>0.43597921096149306</v>
      </c>
      <c r="D18" s="42">
        <v>55.365000000000002</v>
      </c>
    </row>
    <row r="19" spans="1:4" x14ac:dyDescent="0.25">
      <c r="A19" s="41" t="s">
        <v>17</v>
      </c>
      <c r="B19" s="42">
        <v>160.88999999999999</v>
      </c>
      <c r="C19" s="43">
        <v>8.344210330039159E-2</v>
      </c>
      <c r="D19" s="42">
        <v>13.425000000000001</v>
      </c>
    </row>
    <row r="20" spans="1:4" x14ac:dyDescent="0.25">
      <c r="A20" s="41" t="s">
        <v>18</v>
      </c>
      <c r="B20" s="42">
        <v>8.24</v>
      </c>
      <c r="C20" s="43">
        <v>0.19951456310679613</v>
      </c>
      <c r="D20" s="42">
        <v>1.6440000000000001</v>
      </c>
    </row>
    <row r="21" spans="1:4" x14ac:dyDescent="0.25">
      <c r="A21" s="41" t="s">
        <v>19</v>
      </c>
      <c r="B21" s="42">
        <v>72.42</v>
      </c>
      <c r="C21" s="43">
        <v>0.42180336923501788</v>
      </c>
      <c r="D21" s="42">
        <v>30.546999999999997</v>
      </c>
    </row>
    <row r="22" spans="1:4" x14ac:dyDescent="0.25">
      <c r="A22" s="41" t="s">
        <v>20</v>
      </c>
      <c r="B22" s="42">
        <v>38.150000000000006</v>
      </c>
      <c r="C22" s="43">
        <v>1.201572739187418</v>
      </c>
      <c r="D22" s="42">
        <v>45.84</v>
      </c>
    </row>
    <row r="23" spans="1:4" x14ac:dyDescent="0.25">
      <c r="A23" s="41" t="s">
        <v>21</v>
      </c>
      <c r="B23" s="42">
        <v>73.819999999999993</v>
      </c>
      <c r="C23" s="43">
        <v>1.4603088593876998E-2</v>
      </c>
      <c r="D23" s="42">
        <v>1.0779999999999998</v>
      </c>
    </row>
    <row r="24" spans="1:4" x14ac:dyDescent="0.25">
      <c r="A24" s="41" t="s">
        <v>22</v>
      </c>
      <c r="B24" s="42">
        <v>74</v>
      </c>
      <c r="C24" s="43">
        <v>0.01</v>
      </c>
      <c r="D24" s="42">
        <v>0.74</v>
      </c>
    </row>
    <row r="25" spans="1:4" x14ac:dyDescent="0.25">
      <c r="A25" s="41" t="s">
        <v>23</v>
      </c>
      <c r="B25" s="42">
        <v>7.58</v>
      </c>
      <c r="C25" s="43">
        <v>1.9788918205804747E-2</v>
      </c>
      <c r="D25" s="42">
        <v>0.15</v>
      </c>
    </row>
    <row r="26" spans="1:4" x14ac:dyDescent="0.25">
      <c r="A26" s="41" t="s">
        <v>24</v>
      </c>
      <c r="B26" s="42">
        <v>2.41</v>
      </c>
      <c r="C26" s="43">
        <v>0.16182572614107885</v>
      </c>
      <c r="D26" s="42">
        <v>0.39</v>
      </c>
    </row>
    <row r="27" spans="1:4" x14ac:dyDescent="0.25">
      <c r="A27" s="41" t="s">
        <v>25</v>
      </c>
      <c r="B27" s="42">
        <v>91.41</v>
      </c>
      <c r="C27" s="43">
        <v>8.734274149436605E-2</v>
      </c>
      <c r="D27" s="42">
        <v>7.984</v>
      </c>
    </row>
    <row r="28" spans="1:4" x14ac:dyDescent="0.25">
      <c r="A28" s="41" t="s">
        <v>26</v>
      </c>
      <c r="B28" s="42">
        <v>3.73</v>
      </c>
      <c r="C28" s="43">
        <v>2.5737265415549597</v>
      </c>
      <c r="D28" s="42">
        <v>9.6</v>
      </c>
    </row>
    <row r="29" spans="1:4" x14ac:dyDescent="0.25">
      <c r="A29" s="41" t="s">
        <v>27</v>
      </c>
      <c r="B29" s="42">
        <v>214.26000000000002</v>
      </c>
      <c r="C29" s="43">
        <v>0.31027723326799217</v>
      </c>
      <c r="D29" s="42">
        <v>66.48</v>
      </c>
    </row>
    <row r="30" spans="1:4" x14ac:dyDescent="0.25">
      <c r="A30" s="41" t="s">
        <v>28</v>
      </c>
      <c r="B30" s="42">
        <v>6.84</v>
      </c>
      <c r="C30" s="43">
        <v>0.27865497076023393</v>
      </c>
      <c r="D30" s="42">
        <v>1.9059999999999999</v>
      </c>
    </row>
    <row r="31" spans="1:4" x14ac:dyDescent="0.25">
      <c r="A31" s="41" t="s">
        <v>29</v>
      </c>
      <c r="B31" s="42">
        <v>3.63</v>
      </c>
      <c r="C31" s="43">
        <v>0.73002754820936644</v>
      </c>
      <c r="D31" s="42">
        <v>2.65</v>
      </c>
    </row>
    <row r="32" spans="1:4" x14ac:dyDescent="0.25">
      <c r="A32" s="41" t="s">
        <v>30</v>
      </c>
      <c r="B32" s="42">
        <v>16.48</v>
      </c>
      <c r="C32" s="43">
        <v>1.4956310679611653</v>
      </c>
      <c r="D32" s="42">
        <v>24.648000000000003</v>
      </c>
    </row>
    <row r="33" spans="1:4" x14ac:dyDescent="0.25">
      <c r="A33" s="41" t="s">
        <v>31</v>
      </c>
      <c r="B33" s="42">
        <v>25.989999999999995</v>
      </c>
      <c r="C33" s="43">
        <v>0.56783378222393233</v>
      </c>
      <c r="D33" s="42">
        <v>14.757999999999999</v>
      </c>
    </row>
    <row r="34" spans="1:4" x14ac:dyDescent="0.25">
      <c r="A34" s="41" t="s">
        <v>32</v>
      </c>
      <c r="B34" s="42">
        <v>143.52999999999997</v>
      </c>
      <c r="C34" s="43">
        <v>0.10530202745070719</v>
      </c>
      <c r="D34" s="42">
        <v>15.113999999999999</v>
      </c>
    </row>
    <row r="35" spans="1:4" x14ac:dyDescent="0.25">
      <c r="A35" s="41" t="s">
        <v>33</v>
      </c>
      <c r="B35" s="42">
        <v>19.53</v>
      </c>
      <c r="C35" s="43">
        <v>1.7124423963133641</v>
      </c>
      <c r="D35" s="42">
        <v>33.444000000000003</v>
      </c>
    </row>
    <row r="36" spans="1:4" x14ac:dyDescent="0.25">
      <c r="A36" s="41" t="s">
        <v>34</v>
      </c>
      <c r="B36" s="42">
        <v>0.08</v>
      </c>
      <c r="C36" s="43">
        <v>7.5249999999999995</v>
      </c>
      <c r="D36" s="42">
        <v>0.60199999999999998</v>
      </c>
    </row>
    <row r="37" spans="1:4" x14ac:dyDescent="0.25">
      <c r="A37" s="41" t="s">
        <v>35</v>
      </c>
      <c r="B37" s="42">
        <v>37.04</v>
      </c>
      <c r="C37" s="43">
        <v>0.4989200863930886</v>
      </c>
      <c r="D37" s="42">
        <v>18.48</v>
      </c>
    </row>
    <row r="38" spans="1:4" x14ac:dyDescent="0.25">
      <c r="A38" s="41" t="s">
        <v>36</v>
      </c>
      <c r="B38" s="42">
        <v>9.07</v>
      </c>
      <c r="C38" s="43">
        <v>1.6868798235942669E-2</v>
      </c>
      <c r="D38" s="42">
        <v>0.153</v>
      </c>
    </row>
    <row r="39" spans="1:4" x14ac:dyDescent="0.25">
      <c r="A39" s="41" t="s">
        <v>37</v>
      </c>
      <c r="B39" s="42">
        <v>6.67</v>
      </c>
      <c r="C39" s="43">
        <v>0.75562218890554722</v>
      </c>
      <c r="D39" s="42">
        <v>5.04</v>
      </c>
    </row>
    <row r="40" spans="1:4" x14ac:dyDescent="0.25">
      <c r="A40" s="41" t="s">
        <v>38</v>
      </c>
      <c r="B40" s="42">
        <v>1.56</v>
      </c>
      <c r="C40" s="43">
        <v>1.625</v>
      </c>
      <c r="D40" s="42">
        <v>2.5350000000000001</v>
      </c>
    </row>
    <row r="41" spans="1:4" x14ac:dyDescent="0.25">
      <c r="A41" s="41" t="s">
        <v>39</v>
      </c>
      <c r="B41" s="42">
        <v>87.399999999999991</v>
      </c>
      <c r="C41" s="43">
        <v>1.0354691075514875E-2</v>
      </c>
      <c r="D41" s="42">
        <v>0.90500000000000003</v>
      </c>
    </row>
    <row r="42" spans="1:4" x14ac:dyDescent="0.25">
      <c r="A42" s="41" t="s">
        <v>40</v>
      </c>
      <c r="B42" s="42">
        <v>7</v>
      </c>
      <c r="C42" s="43">
        <v>1.575</v>
      </c>
      <c r="D42" s="42">
        <v>11.025</v>
      </c>
    </row>
    <row r="43" spans="1:4" x14ac:dyDescent="0.25">
      <c r="A43" s="41" t="s">
        <v>41</v>
      </c>
      <c r="B43" s="42">
        <v>152.05999999999997</v>
      </c>
      <c r="C43" s="43">
        <v>0.92073523609101671</v>
      </c>
      <c r="D43" s="42">
        <v>140.00699999999998</v>
      </c>
    </row>
    <row r="44" spans="1:4" x14ac:dyDescent="0.25">
      <c r="A44" s="41" t="s">
        <v>42</v>
      </c>
      <c r="B44" s="42">
        <v>165.38</v>
      </c>
      <c r="C44" s="43">
        <v>0.29085741927681702</v>
      </c>
      <c r="D44" s="42">
        <v>48.101999999999997</v>
      </c>
    </row>
    <row r="45" spans="1:4" x14ac:dyDescent="0.25">
      <c r="A45" s="41" t="s">
        <v>43</v>
      </c>
      <c r="B45" s="42">
        <v>206.27999999999997</v>
      </c>
      <c r="C45" s="43">
        <v>0.48656195462478191</v>
      </c>
      <c r="D45" s="42">
        <v>100.36799999999999</v>
      </c>
    </row>
    <row r="46" spans="1:4" x14ac:dyDescent="0.25">
      <c r="A46" s="41" t="s">
        <v>44</v>
      </c>
      <c r="B46" s="42">
        <v>61</v>
      </c>
      <c r="C46" s="43">
        <v>4.8000000000000001E-2</v>
      </c>
      <c r="D46" s="42">
        <v>2.9279999999999999</v>
      </c>
    </row>
    <row r="47" spans="1:4" x14ac:dyDescent="0.25">
      <c r="A47" s="41" t="s">
        <v>45</v>
      </c>
      <c r="B47" s="42">
        <v>67.44</v>
      </c>
      <c r="C47" s="43">
        <v>0.78760379596678531</v>
      </c>
      <c r="D47" s="42">
        <v>53.116</v>
      </c>
    </row>
    <row r="48" spans="1:4" x14ac:dyDescent="0.25">
      <c r="A48" s="41" t="s">
        <v>46</v>
      </c>
      <c r="B48" s="42">
        <v>39.93</v>
      </c>
      <c r="C48" s="43">
        <v>3.7246431254695715</v>
      </c>
      <c r="D48" s="42">
        <v>148.72499999999999</v>
      </c>
    </row>
    <row r="49" spans="1:4" x14ac:dyDescent="0.25">
      <c r="A49" s="41" t="s">
        <v>47</v>
      </c>
      <c r="B49" s="42">
        <v>194.18</v>
      </c>
      <c r="C49" s="43">
        <v>0.91441446080955802</v>
      </c>
      <c r="D49" s="42">
        <v>177.56099999999998</v>
      </c>
    </row>
    <row r="50" spans="1:4" x14ac:dyDescent="0.25">
      <c r="A50" s="41" t="s">
        <v>48</v>
      </c>
      <c r="B50" s="42">
        <v>261.57</v>
      </c>
      <c r="C50" s="43">
        <v>4.6863401766257597</v>
      </c>
      <c r="D50" s="42">
        <v>1225.806</v>
      </c>
    </row>
    <row r="51" spans="1:4" x14ac:dyDescent="0.25">
      <c r="A51" s="41" t="s">
        <v>49</v>
      </c>
      <c r="B51" s="42">
        <v>29.27</v>
      </c>
      <c r="C51" s="43">
        <v>1.6546976426375128</v>
      </c>
      <c r="D51" s="42">
        <v>48.433</v>
      </c>
    </row>
    <row r="52" spans="1:4" x14ac:dyDescent="0.25">
      <c r="A52" s="41" t="s">
        <v>50</v>
      </c>
      <c r="B52" s="42">
        <v>41.98</v>
      </c>
      <c r="C52" s="43">
        <v>4.8416388756550734</v>
      </c>
      <c r="D52" s="42">
        <v>203.25199999999998</v>
      </c>
    </row>
    <row r="53" spans="1:4" x14ac:dyDescent="0.25">
      <c r="A53" s="41" t="s">
        <v>51</v>
      </c>
      <c r="B53" s="42">
        <v>46.4</v>
      </c>
      <c r="C53" s="43">
        <v>9.9999999999999992E-2</v>
      </c>
      <c r="D53" s="42">
        <v>4.6399999999999997</v>
      </c>
    </row>
    <row r="54" spans="1:4" x14ac:dyDescent="0.25">
      <c r="A54" s="41" t="s">
        <v>52</v>
      </c>
      <c r="B54" s="42">
        <v>1.4</v>
      </c>
      <c r="C54" s="43">
        <v>2.640714285714286</v>
      </c>
      <c r="D54" s="42">
        <v>3.6970000000000001</v>
      </c>
    </row>
    <row r="55" spans="1:4" x14ac:dyDescent="0.25">
      <c r="A55" s="41" t="s">
        <v>53</v>
      </c>
      <c r="B55" s="42">
        <v>76.61</v>
      </c>
      <c r="C55" s="43">
        <v>0.11870512987860592</v>
      </c>
      <c r="D55" s="42">
        <v>9.0939999999999994</v>
      </c>
    </row>
    <row r="56" spans="1:4" x14ac:dyDescent="0.25">
      <c r="A56" s="41" t="s">
        <v>54</v>
      </c>
      <c r="B56" s="42">
        <v>2365.89</v>
      </c>
      <c r="C56" s="43">
        <v>2.4712898740009048E-2</v>
      </c>
      <c r="D56" s="42">
        <v>58.468000000000004</v>
      </c>
    </row>
    <row r="57" spans="1:4" x14ac:dyDescent="0.25">
      <c r="A57" s="41" t="s">
        <v>55</v>
      </c>
      <c r="B57" s="42">
        <v>107.11</v>
      </c>
      <c r="C57" s="43">
        <v>3.6597890019606019E-2</v>
      </c>
      <c r="D57" s="42">
        <v>3.9200000000000004</v>
      </c>
    </row>
    <row r="58" spans="1:4" x14ac:dyDescent="0.25">
      <c r="A58" s="41" t="s">
        <v>56</v>
      </c>
      <c r="B58" s="42">
        <v>257.81000000000006</v>
      </c>
      <c r="C58" s="43">
        <v>1.4824871029052389E-2</v>
      </c>
      <c r="D58" s="42">
        <v>3.8219999999999974</v>
      </c>
    </row>
    <row r="59" spans="1:4" x14ac:dyDescent="0.25">
      <c r="A59" s="41" t="s">
        <v>57</v>
      </c>
      <c r="B59" s="42">
        <v>7.78</v>
      </c>
      <c r="C59" s="43">
        <v>0.19190231362467866</v>
      </c>
      <c r="D59" s="42">
        <v>1.4930000000000001</v>
      </c>
    </row>
    <row r="60" spans="1:4" x14ac:dyDescent="0.25">
      <c r="A60" s="41" t="s">
        <v>58</v>
      </c>
      <c r="B60" s="42">
        <v>1.01</v>
      </c>
      <c r="C60" s="43">
        <v>0.82871287128712867</v>
      </c>
      <c r="D60" s="42">
        <v>0.83699999999999997</v>
      </c>
    </row>
    <row r="61" spans="1:4" x14ac:dyDescent="0.25">
      <c r="A61" s="41" t="s">
        <v>59</v>
      </c>
      <c r="B61" s="42">
        <v>0.67</v>
      </c>
      <c r="C61" s="43">
        <v>0.15970149253731342</v>
      </c>
      <c r="D61" s="42">
        <v>0.107</v>
      </c>
    </row>
    <row r="62" spans="1:4" x14ac:dyDescent="0.25">
      <c r="A62" s="41" t="s">
        <v>60</v>
      </c>
      <c r="B62" s="42">
        <v>10.63</v>
      </c>
      <c r="C62" s="43">
        <v>0.53367826904985882</v>
      </c>
      <c r="D62" s="42">
        <v>5.673</v>
      </c>
    </row>
    <row r="63" spans="1:4" x14ac:dyDescent="0.25">
      <c r="A63" s="41" t="s">
        <v>61</v>
      </c>
      <c r="B63" s="42">
        <v>38.800000000000004</v>
      </c>
      <c r="C63" s="43">
        <v>6.0902061855670098E-2</v>
      </c>
      <c r="D63" s="42">
        <v>2.363</v>
      </c>
    </row>
    <row r="64" spans="1:4" x14ac:dyDescent="0.25">
      <c r="A64" s="41" t="s">
        <v>62</v>
      </c>
      <c r="B64" s="42">
        <v>84.67</v>
      </c>
      <c r="C64" s="43">
        <v>0.53997874099444898</v>
      </c>
      <c r="D64" s="42">
        <v>45.72</v>
      </c>
    </row>
    <row r="65" spans="1:4" x14ac:dyDescent="0.25">
      <c r="A65" s="41" t="s">
        <v>63</v>
      </c>
      <c r="B65" s="42">
        <v>117.93</v>
      </c>
      <c r="C65" s="43">
        <v>0.3000084796065462</v>
      </c>
      <c r="D65" s="42">
        <v>35.379999999999995</v>
      </c>
    </row>
    <row r="66" spans="1:4" x14ac:dyDescent="0.25">
      <c r="A66" s="41" t="s">
        <v>64</v>
      </c>
      <c r="B66" s="42">
        <v>36.979999999999997</v>
      </c>
      <c r="C66" s="43">
        <v>0.17998918334234723</v>
      </c>
      <c r="D66" s="42">
        <v>6.6559999999999997</v>
      </c>
    </row>
    <row r="67" spans="1:4" x14ac:dyDescent="0.25">
      <c r="A67" s="41" t="s">
        <v>65</v>
      </c>
      <c r="B67" s="42">
        <v>3.27</v>
      </c>
      <c r="C67" s="43">
        <v>0.28807339449541286</v>
      </c>
      <c r="D67" s="42">
        <v>0.94200000000000006</v>
      </c>
    </row>
    <row r="68" spans="1:4" x14ac:dyDescent="0.25">
      <c r="A68" s="41" t="s">
        <v>66</v>
      </c>
      <c r="B68" s="42">
        <v>67.819999999999993</v>
      </c>
      <c r="C68" s="43">
        <v>0.20642878207018581</v>
      </c>
      <c r="D68" s="42">
        <v>14</v>
      </c>
    </row>
    <row r="69" spans="1:4" x14ac:dyDescent="0.25">
      <c r="A69" s="41" t="s">
        <v>67</v>
      </c>
      <c r="B69" s="42">
        <v>24.31</v>
      </c>
      <c r="C69" s="43">
        <v>0.1500205676676265</v>
      </c>
      <c r="D69" s="42">
        <v>3.6469999999999998</v>
      </c>
    </row>
    <row r="70" spans="1:4" x14ac:dyDescent="0.25">
      <c r="A70" s="41" t="s">
        <v>68</v>
      </c>
      <c r="B70" s="42">
        <v>43.37</v>
      </c>
      <c r="C70" s="43">
        <v>2.2135116439935443</v>
      </c>
      <c r="D70" s="42">
        <v>96</v>
      </c>
    </row>
    <row r="71" spans="1:4" x14ac:dyDescent="0.25">
      <c r="A71" s="41" t="s">
        <v>69</v>
      </c>
      <c r="B71" s="42">
        <v>42.59</v>
      </c>
      <c r="C71" s="43">
        <v>6.3395163183845972E-3</v>
      </c>
      <c r="D71" s="42">
        <v>0.27</v>
      </c>
    </row>
    <row r="72" spans="1:4" x14ac:dyDescent="0.25">
      <c r="A72" s="41" t="s">
        <v>70</v>
      </c>
      <c r="B72" s="42">
        <v>32.879999999999995</v>
      </c>
      <c r="C72" s="43">
        <v>0.37621654501216556</v>
      </c>
      <c r="D72" s="42">
        <v>12.370000000000001</v>
      </c>
    </row>
    <row r="73" spans="1:4" x14ac:dyDescent="0.25">
      <c r="A73" s="41" t="s">
        <v>71</v>
      </c>
      <c r="B73" s="42">
        <v>230.51</v>
      </c>
      <c r="C73" s="43">
        <v>8.1835929026940271E-2</v>
      </c>
      <c r="D73" s="42">
        <v>18.864000000000001</v>
      </c>
    </row>
    <row r="74" spans="1:4" x14ac:dyDescent="0.25">
      <c r="A74" s="41" t="s">
        <v>72</v>
      </c>
      <c r="B74" s="42">
        <v>73.27</v>
      </c>
      <c r="C74" s="43">
        <v>2.4352395250443566</v>
      </c>
      <c r="D74" s="42">
        <v>178.43</v>
      </c>
    </row>
    <row r="75" spans="1:4" x14ac:dyDescent="0.25">
      <c r="A75" s="41" t="s">
        <v>73</v>
      </c>
      <c r="B75" s="42">
        <v>14.010000000000002</v>
      </c>
      <c r="C75" s="43">
        <v>1.4989293361884369E-2</v>
      </c>
      <c r="D75" s="42">
        <v>0.21000000000000002</v>
      </c>
    </row>
    <row r="76" spans="1:4" x14ac:dyDescent="0.25">
      <c r="A76" s="41" t="s">
        <v>74</v>
      </c>
      <c r="B76" s="42">
        <v>60.56</v>
      </c>
      <c r="C76" s="43">
        <v>0.67561096433289292</v>
      </c>
      <c r="D76" s="42">
        <v>40.914999999999999</v>
      </c>
    </row>
    <row r="77" spans="1:4" x14ac:dyDescent="0.25">
      <c r="A77" s="41" t="s">
        <v>75</v>
      </c>
      <c r="B77" s="42">
        <v>0.09</v>
      </c>
      <c r="C77" s="43">
        <v>4.8888888888888893</v>
      </c>
      <c r="D77" s="42">
        <v>0.44</v>
      </c>
    </row>
    <row r="78" spans="1:4" x14ac:dyDescent="0.25">
      <c r="A78" s="41" t="s">
        <v>76</v>
      </c>
      <c r="B78" s="42">
        <v>6.97</v>
      </c>
      <c r="C78" s="43">
        <v>36.224677187948352</v>
      </c>
      <c r="D78" s="42">
        <v>252.48600000000002</v>
      </c>
    </row>
    <row r="79" spans="1:4" x14ac:dyDescent="0.25">
      <c r="A79" s="41" t="s">
        <v>77</v>
      </c>
      <c r="B79" s="42">
        <v>28.75</v>
      </c>
      <c r="C79" s="43">
        <v>0.1168</v>
      </c>
      <c r="D79" s="42">
        <v>3.3580000000000001</v>
      </c>
    </row>
    <row r="80" spans="1:4" x14ac:dyDescent="0.25">
      <c r="A80" s="41" t="s">
        <v>78</v>
      </c>
      <c r="B80" s="42">
        <v>58.820000000000014</v>
      </c>
      <c r="C80" s="43">
        <v>1.7660659639578369</v>
      </c>
      <c r="D80" s="42">
        <v>103.88</v>
      </c>
    </row>
    <row r="81" spans="1:4" x14ac:dyDescent="0.25">
      <c r="A81" s="41" t="s">
        <v>79</v>
      </c>
      <c r="B81" s="42">
        <v>39</v>
      </c>
      <c r="C81" s="43">
        <v>4.8000000000000001E-2</v>
      </c>
      <c r="D81" s="42">
        <v>1.8720000000000001</v>
      </c>
    </row>
    <row r="82" spans="1:4" x14ac:dyDescent="0.25">
      <c r="A82" s="41" t="s">
        <v>80</v>
      </c>
      <c r="B82" s="42">
        <v>3.3</v>
      </c>
      <c r="C82" s="43">
        <v>0.1</v>
      </c>
      <c r="D82" s="42">
        <v>0.33</v>
      </c>
    </row>
    <row r="83" spans="1:4" x14ac:dyDescent="0.25">
      <c r="A83" s="41" t="s">
        <v>81</v>
      </c>
      <c r="B83" s="42">
        <v>29.5</v>
      </c>
      <c r="C83" s="43">
        <v>0.11688135593220339</v>
      </c>
      <c r="D83" s="42">
        <v>3.448</v>
      </c>
    </row>
    <row r="84" spans="1:4" x14ac:dyDescent="0.25">
      <c r="A84" s="41" t="s">
        <v>82</v>
      </c>
      <c r="B84" s="42">
        <v>9.6300000000000008</v>
      </c>
      <c r="C84" s="43">
        <v>9.5950155763239869E-2</v>
      </c>
      <c r="D84" s="42">
        <v>0.92400000000000004</v>
      </c>
    </row>
    <row r="85" spans="1:4" x14ac:dyDescent="0.25">
      <c r="A85" s="41" t="s">
        <v>83</v>
      </c>
      <c r="B85" s="42">
        <v>33.33</v>
      </c>
      <c r="C85" s="43">
        <v>3.7503750375037503E-2</v>
      </c>
      <c r="D85" s="42">
        <v>1.25</v>
      </c>
    </row>
    <row r="86" spans="1:4" x14ac:dyDescent="0.25">
      <c r="A86" s="41" t="s">
        <v>84</v>
      </c>
      <c r="B86" s="42">
        <v>44.32</v>
      </c>
      <c r="C86" s="43">
        <v>0.1861462093862816</v>
      </c>
      <c r="D86" s="42">
        <v>8.25</v>
      </c>
    </row>
    <row r="87" spans="1:4" x14ac:dyDescent="0.25">
      <c r="A87" s="41" t="s">
        <v>85</v>
      </c>
      <c r="B87" s="42">
        <v>2.19</v>
      </c>
      <c r="C87" s="43">
        <v>0.77625570776255703</v>
      </c>
      <c r="D87" s="42">
        <v>1.7</v>
      </c>
    </row>
    <row r="88" spans="1:4" x14ac:dyDescent="0.25">
      <c r="A88" s="41" t="s">
        <v>86</v>
      </c>
      <c r="B88" s="42">
        <v>59.269999999999996</v>
      </c>
      <c r="C88" s="43">
        <v>2.8294246667791467E-2</v>
      </c>
      <c r="D88" s="42">
        <v>1.677</v>
      </c>
    </row>
    <row r="89" spans="1:4" x14ac:dyDescent="0.25">
      <c r="A89" s="41" t="s">
        <v>87</v>
      </c>
      <c r="B89" s="42">
        <v>17.849999999999998</v>
      </c>
      <c r="C89" s="43">
        <v>0.33210084033613452</v>
      </c>
      <c r="D89" s="42">
        <v>5.9279999999999999</v>
      </c>
    </row>
    <row r="90" spans="1:4" x14ac:dyDescent="0.25">
      <c r="A90" s="41" t="s">
        <v>88</v>
      </c>
      <c r="B90" s="42">
        <v>1400</v>
      </c>
      <c r="C90" s="43">
        <v>6.2500000000000001E-4</v>
      </c>
      <c r="D90" s="42">
        <v>0.875</v>
      </c>
    </row>
    <row r="91" spans="1:4" x14ac:dyDescent="0.25">
      <c r="A91" s="41" t="s">
        <v>89</v>
      </c>
      <c r="B91" s="42">
        <v>2.2999999999999998</v>
      </c>
      <c r="C91" s="43">
        <v>0.3</v>
      </c>
      <c r="D91" s="42">
        <v>0.69</v>
      </c>
    </row>
    <row r="92" spans="1:4" x14ac:dyDescent="0.25">
      <c r="A92" s="41" t="s">
        <v>90</v>
      </c>
      <c r="B92" s="42">
        <v>41.68</v>
      </c>
      <c r="C92" s="43">
        <v>2.3992322456813819E-2</v>
      </c>
      <c r="D92" s="42">
        <v>1</v>
      </c>
    </row>
    <row r="93" spans="1:4" x14ac:dyDescent="0.25">
      <c r="A93" s="41" t="s">
        <v>91</v>
      </c>
      <c r="B93" s="42">
        <v>1.1800000000000002</v>
      </c>
      <c r="C93" s="43">
        <v>0.7966101694915253</v>
      </c>
      <c r="D93" s="42">
        <v>0.94</v>
      </c>
    </row>
    <row r="94" spans="1:4" x14ac:dyDescent="0.25">
      <c r="A94" s="41" t="s">
        <v>92</v>
      </c>
      <c r="B94" s="42">
        <v>58.33</v>
      </c>
      <c r="C94" s="43">
        <v>0.10286302074404252</v>
      </c>
      <c r="D94" s="42">
        <v>6</v>
      </c>
    </row>
    <row r="95" spans="1:4" x14ac:dyDescent="0.25">
      <c r="A95" s="41" t="s">
        <v>93</v>
      </c>
      <c r="B95" s="42">
        <v>0.5</v>
      </c>
      <c r="C95" s="43">
        <v>0.22</v>
      </c>
      <c r="D95" s="42">
        <v>0.11</v>
      </c>
    </row>
    <row r="96" spans="1:4" x14ac:dyDescent="0.25">
      <c r="A96" s="41" t="s">
        <v>94</v>
      </c>
      <c r="B96" s="42">
        <v>59.96</v>
      </c>
      <c r="C96" s="43">
        <v>0.1124082721814543</v>
      </c>
      <c r="D96" s="42">
        <v>6.74</v>
      </c>
    </row>
    <row r="97" spans="1:4" x14ac:dyDescent="0.25">
      <c r="A97" s="41" t="s">
        <v>95</v>
      </c>
      <c r="B97" s="42">
        <v>15.2</v>
      </c>
      <c r="C97" s="43">
        <v>2.0344736842105262</v>
      </c>
      <c r="D97" s="42">
        <v>30.923999999999999</v>
      </c>
    </row>
    <row r="98" spans="1:4" x14ac:dyDescent="0.25">
      <c r="A98" s="41" t="s">
        <v>96</v>
      </c>
      <c r="B98" s="42">
        <v>15.93</v>
      </c>
      <c r="C98" s="43">
        <v>3.2768361581920904</v>
      </c>
      <c r="D98" s="42">
        <v>52.199999999999996</v>
      </c>
    </row>
    <row r="99" spans="1:4" x14ac:dyDescent="0.25">
      <c r="A99" s="41" t="s">
        <v>97</v>
      </c>
      <c r="B99" s="42">
        <v>186.06</v>
      </c>
      <c r="C99" s="43">
        <v>2.354079329248629E-3</v>
      </c>
      <c r="D99" s="42">
        <v>0.43799999999999994</v>
      </c>
    </row>
    <row r="100" spans="1:4" x14ac:dyDescent="0.25">
      <c r="A100" s="41" t="s">
        <v>98</v>
      </c>
      <c r="B100" s="42">
        <v>48.47</v>
      </c>
      <c r="C100" s="43">
        <v>3.5547761501959971E-2</v>
      </c>
      <c r="D100" s="42">
        <v>1.7229999999999999</v>
      </c>
    </row>
    <row r="101" spans="1:4" x14ac:dyDescent="0.25">
      <c r="A101" s="41" t="s">
        <v>99</v>
      </c>
      <c r="B101" s="42">
        <v>6.54</v>
      </c>
      <c r="C101" s="43">
        <v>1.4984709480122325</v>
      </c>
      <c r="D101" s="42">
        <v>9.8000000000000007</v>
      </c>
    </row>
    <row r="102" spans="1:4" x14ac:dyDescent="0.25">
      <c r="A102" s="41" t="s">
        <v>100</v>
      </c>
      <c r="B102" s="42">
        <v>3796.5699999999997</v>
      </c>
      <c r="C102" s="43">
        <v>0.98004224866129175</v>
      </c>
      <c r="D102" s="42">
        <v>3720.799</v>
      </c>
    </row>
    <row r="103" spans="1:4" x14ac:dyDescent="0.25">
      <c r="A103" s="41" t="s">
        <v>101</v>
      </c>
      <c r="B103" s="42">
        <v>47.97</v>
      </c>
      <c r="C103" s="43">
        <v>1.6645820304356889</v>
      </c>
      <c r="D103" s="42">
        <v>79.849999999999994</v>
      </c>
    </row>
    <row r="104" spans="1:4" x14ac:dyDescent="0.25">
      <c r="A104" s="41" t="s">
        <v>102</v>
      </c>
      <c r="B104" s="42">
        <v>3.26</v>
      </c>
      <c r="C104" s="43">
        <v>0.79877300613496938</v>
      </c>
      <c r="D104" s="42">
        <v>2.6040000000000001</v>
      </c>
    </row>
    <row r="105" spans="1:4" x14ac:dyDescent="0.25">
      <c r="A105" s="41" t="s">
        <v>103</v>
      </c>
      <c r="B105" s="42">
        <v>6.5</v>
      </c>
      <c r="C105" s="43">
        <v>7.5076923076923069E-2</v>
      </c>
      <c r="D105" s="42">
        <v>0.48799999999999999</v>
      </c>
    </row>
    <row r="106" spans="1:4" x14ac:dyDescent="0.25">
      <c r="A106" s="41" t="s">
        <v>104</v>
      </c>
      <c r="B106" s="42">
        <v>31</v>
      </c>
      <c r="C106" s="43">
        <v>0.16200000000000001</v>
      </c>
      <c r="D106" s="42">
        <v>5.0220000000000002</v>
      </c>
    </row>
    <row r="107" spans="1:4" x14ac:dyDescent="0.25">
      <c r="A107" s="41" t="s">
        <v>105</v>
      </c>
      <c r="B107" s="42">
        <v>20.63</v>
      </c>
      <c r="C107" s="43">
        <v>1.5462918080465345E-2</v>
      </c>
      <c r="D107" s="42">
        <v>0.31900000000000006</v>
      </c>
    </row>
    <row r="108" spans="1:4" x14ac:dyDescent="0.25">
      <c r="A108" s="41" t="s">
        <v>106</v>
      </c>
      <c r="B108" s="42">
        <v>32.31</v>
      </c>
      <c r="C108" s="43">
        <v>2.6186010523057877</v>
      </c>
      <c r="D108" s="42">
        <v>84.606999999999999</v>
      </c>
    </row>
    <row r="109" spans="1:4" x14ac:dyDescent="0.25">
      <c r="A109" s="41" t="s">
        <v>107</v>
      </c>
      <c r="B109" s="42">
        <v>2.44</v>
      </c>
      <c r="C109" s="43">
        <v>0.78196721311475403</v>
      </c>
      <c r="D109" s="42">
        <v>1.9079999999999999</v>
      </c>
    </row>
    <row r="110" spans="1:4" x14ac:dyDescent="0.25">
      <c r="A110" s="41" t="s">
        <v>108</v>
      </c>
      <c r="B110" s="42">
        <v>41.17</v>
      </c>
      <c r="C110" s="43">
        <v>0.26825358270585375</v>
      </c>
      <c r="D110" s="42">
        <v>11.044</v>
      </c>
    </row>
    <row r="111" spans="1:4" x14ac:dyDescent="0.25">
      <c r="A111" s="41" t="s">
        <v>109</v>
      </c>
      <c r="B111" s="42">
        <v>19.5</v>
      </c>
      <c r="C111" s="43">
        <v>1.5025641025641025E-2</v>
      </c>
      <c r="D111" s="42">
        <v>0.29299999999999998</v>
      </c>
    </row>
    <row r="112" spans="1:4" x14ac:dyDescent="0.25">
      <c r="A112" s="41" t="s">
        <v>110</v>
      </c>
      <c r="B112" s="42">
        <v>167.17000000000002</v>
      </c>
      <c r="C112" s="43">
        <v>4.6060896093796731E-2</v>
      </c>
      <c r="D112" s="42">
        <v>7.7</v>
      </c>
    </row>
    <row r="113" spans="1:4" x14ac:dyDescent="0.25">
      <c r="A113" s="41" t="s">
        <v>111</v>
      </c>
      <c r="B113" s="42">
        <v>849.95</v>
      </c>
      <c r="C113" s="43">
        <v>0.29668451085357961</v>
      </c>
      <c r="D113" s="42">
        <v>252.167</v>
      </c>
    </row>
    <row r="114" spans="1:4" x14ac:dyDescent="0.25">
      <c r="A114" s="41" t="s">
        <v>112</v>
      </c>
      <c r="B114" s="42">
        <v>34.630000000000003</v>
      </c>
      <c r="C114" s="43">
        <v>5.6309558186543457E-2</v>
      </c>
      <c r="D114" s="42">
        <v>1.95</v>
      </c>
    </row>
    <row r="115" spans="1:4" x14ac:dyDescent="0.25">
      <c r="A115" s="41" t="s">
        <v>113</v>
      </c>
      <c r="B115" s="42">
        <v>63</v>
      </c>
      <c r="C115" s="43">
        <v>0.01</v>
      </c>
      <c r="D115" s="42">
        <v>0.63</v>
      </c>
    </row>
    <row r="116" spans="1:4" x14ac:dyDescent="0.25">
      <c r="A116" s="41" t="s">
        <v>114</v>
      </c>
      <c r="B116" s="42">
        <v>12.95</v>
      </c>
      <c r="C116" s="43">
        <v>0.19691119691119691</v>
      </c>
      <c r="D116" s="42">
        <v>2.5499999999999998</v>
      </c>
    </row>
    <row r="117" spans="1:4" x14ac:dyDescent="0.25">
      <c r="A117" s="41" t="s">
        <v>115</v>
      </c>
      <c r="B117" s="42">
        <v>17.919999999999998</v>
      </c>
      <c r="C117" s="43">
        <v>0.70507812500000011</v>
      </c>
      <c r="D117" s="42">
        <v>12.635</v>
      </c>
    </row>
    <row r="118" spans="1:4" x14ac:dyDescent="0.25">
      <c r="A118" s="41" t="s">
        <v>116</v>
      </c>
      <c r="B118" s="42">
        <v>76.8</v>
      </c>
      <c r="C118" s="43">
        <v>1.7499999999999998E-2</v>
      </c>
      <c r="D118" s="42">
        <v>1.3439999999999999</v>
      </c>
    </row>
    <row r="119" spans="1:4" x14ac:dyDescent="0.25">
      <c r="A119" s="41" t="s">
        <v>117</v>
      </c>
      <c r="B119" s="42">
        <v>35.83</v>
      </c>
      <c r="C119" s="43">
        <v>2.5202344404130619E-2</v>
      </c>
      <c r="D119" s="42">
        <v>0.90300000000000002</v>
      </c>
    </row>
    <row r="120" spans="1:4" x14ac:dyDescent="0.25">
      <c r="A120" s="41" t="s">
        <v>118</v>
      </c>
      <c r="B120" s="42">
        <v>52.39</v>
      </c>
      <c r="C120" s="43">
        <v>0.10103073105554494</v>
      </c>
      <c r="D120" s="42">
        <v>5.2929999999999993</v>
      </c>
    </row>
    <row r="121" spans="1:4" x14ac:dyDescent="0.25">
      <c r="A121" s="41" t="s">
        <v>119</v>
      </c>
      <c r="B121" s="42">
        <v>2807.04</v>
      </c>
      <c r="C121" s="43">
        <v>4.50189523483812E-3</v>
      </c>
      <c r="D121" s="42">
        <v>12.636999999999995</v>
      </c>
    </row>
    <row r="122" spans="1:4" x14ac:dyDescent="0.25">
      <c r="A122" s="41" t="s">
        <v>120</v>
      </c>
      <c r="B122" s="42">
        <v>0.44</v>
      </c>
      <c r="C122" s="43">
        <v>1.25</v>
      </c>
      <c r="D122" s="42">
        <v>0.55000000000000004</v>
      </c>
    </row>
    <row r="123" spans="1:4" x14ac:dyDescent="0.25">
      <c r="A123" s="41" t="s">
        <v>121</v>
      </c>
      <c r="B123" s="42">
        <v>22.46</v>
      </c>
      <c r="C123" s="43">
        <v>2.9207479964381122E-2</v>
      </c>
      <c r="D123" s="42">
        <v>0.65600000000000003</v>
      </c>
    </row>
    <row r="124" spans="1:4" x14ac:dyDescent="0.25">
      <c r="A124" s="41" t="s">
        <v>122</v>
      </c>
      <c r="B124" s="42">
        <v>1.7</v>
      </c>
      <c r="C124" s="43">
        <v>1.5923529411764705</v>
      </c>
      <c r="D124" s="42">
        <v>2.7069999999999999</v>
      </c>
    </row>
    <row r="125" spans="1:4" x14ac:dyDescent="0.25">
      <c r="A125" s="41" t="s">
        <v>123</v>
      </c>
      <c r="B125" s="42">
        <v>1249.3100000000002</v>
      </c>
      <c r="C125" s="43">
        <v>2.2804748221017994</v>
      </c>
      <c r="D125" s="42">
        <v>2849.0199999999995</v>
      </c>
    </row>
    <row r="126" spans="1:4" x14ac:dyDescent="0.25">
      <c r="A126" s="41" t="s">
        <v>124</v>
      </c>
      <c r="B126" s="42">
        <v>83.09</v>
      </c>
      <c r="C126" s="43">
        <v>0.64842941388855457</v>
      </c>
      <c r="D126" s="42">
        <v>53.878</v>
      </c>
    </row>
    <row r="127" spans="1:4" x14ac:dyDescent="0.25">
      <c r="A127" s="41" t="s">
        <v>125</v>
      </c>
      <c r="B127" s="42">
        <v>350.24999999999989</v>
      </c>
      <c r="C127" s="43">
        <v>0.81256245538900818</v>
      </c>
      <c r="D127" s="42">
        <v>284.60000000000002</v>
      </c>
    </row>
    <row r="128" spans="1:4" x14ac:dyDescent="0.25">
      <c r="A128" s="41" t="s">
        <v>126</v>
      </c>
      <c r="B128" s="42">
        <v>63</v>
      </c>
      <c r="C128" s="43">
        <v>0.03</v>
      </c>
      <c r="D128" s="42">
        <v>1.89</v>
      </c>
    </row>
    <row r="129" spans="1:4" x14ac:dyDescent="0.25">
      <c r="A129" s="41" t="s">
        <v>127</v>
      </c>
      <c r="B129" s="42">
        <v>20</v>
      </c>
      <c r="C129" s="43">
        <v>1.2500000000000001E-2</v>
      </c>
      <c r="D129" s="42">
        <v>0.25</v>
      </c>
    </row>
    <row r="130" spans="1:4" x14ac:dyDescent="0.25">
      <c r="A130" s="41" t="s">
        <v>128</v>
      </c>
      <c r="B130" s="42">
        <v>1117.1199999999999</v>
      </c>
      <c r="C130" s="43">
        <v>8.2753867086794622E-2</v>
      </c>
      <c r="D130" s="42">
        <v>92.445999999999998</v>
      </c>
    </row>
    <row r="131" spans="1:4" x14ac:dyDescent="0.25">
      <c r="A131" s="41" t="s">
        <v>129</v>
      </c>
      <c r="B131" s="42">
        <v>30.009999999999998</v>
      </c>
      <c r="C131" s="43">
        <v>0.16364545151616131</v>
      </c>
      <c r="D131" s="42">
        <v>4.9110000000000005</v>
      </c>
    </row>
    <row r="132" spans="1:4" x14ac:dyDescent="0.25">
      <c r="A132" s="41" t="s">
        <v>130</v>
      </c>
      <c r="B132" s="42">
        <v>1683.7099999999998</v>
      </c>
      <c r="C132" s="43">
        <v>8.4076236406507056E-3</v>
      </c>
      <c r="D132" s="42">
        <v>14.155999999999999</v>
      </c>
    </row>
    <row r="133" spans="1:4" x14ac:dyDescent="0.25">
      <c r="A133" s="41" t="s">
        <v>131</v>
      </c>
      <c r="B133" s="42">
        <v>13.1</v>
      </c>
      <c r="C133" s="43">
        <v>0.66740458015267168</v>
      </c>
      <c r="D133" s="42">
        <v>8.7429999999999986</v>
      </c>
    </row>
    <row r="134" spans="1:4" x14ac:dyDescent="0.25">
      <c r="A134" s="41" t="s">
        <v>132</v>
      </c>
      <c r="B134" s="42">
        <v>8.64</v>
      </c>
      <c r="C134" s="43">
        <v>0.62384259259259256</v>
      </c>
      <c r="D134" s="42">
        <v>5.39</v>
      </c>
    </row>
    <row r="135" spans="1:4" x14ac:dyDescent="0.25">
      <c r="A135" s="41" t="s">
        <v>133</v>
      </c>
      <c r="B135" s="42">
        <v>84.860000000000014</v>
      </c>
      <c r="C135" s="43">
        <v>0.32012726844214001</v>
      </c>
      <c r="D135" s="42">
        <v>27.166000000000004</v>
      </c>
    </row>
    <row r="136" spans="1:4" x14ac:dyDescent="0.25">
      <c r="A136" s="41" t="s">
        <v>134</v>
      </c>
      <c r="B136" s="42">
        <v>7.48</v>
      </c>
      <c r="C136" s="43">
        <v>1.155614973262032</v>
      </c>
      <c r="D136" s="42">
        <v>8.6440000000000001</v>
      </c>
    </row>
    <row r="137" spans="1:4" x14ac:dyDescent="0.25">
      <c r="A137" s="41" t="s">
        <v>135</v>
      </c>
      <c r="B137" s="42">
        <v>7.6599999999999993</v>
      </c>
      <c r="C137" s="43">
        <v>0.20966057441253266</v>
      </c>
      <c r="D137" s="42">
        <v>1.6060000000000001</v>
      </c>
    </row>
    <row r="138" spans="1:4" x14ac:dyDescent="0.25">
      <c r="A138" s="41" t="s">
        <v>136</v>
      </c>
      <c r="B138" s="42">
        <v>69.239999999999981</v>
      </c>
      <c r="C138" s="43">
        <v>0.43876372039283668</v>
      </c>
      <c r="D138" s="42">
        <v>30.380000000000003</v>
      </c>
    </row>
    <row r="139" spans="1:4" x14ac:dyDescent="0.25">
      <c r="A139" s="41" t="s">
        <v>137</v>
      </c>
      <c r="B139" s="42">
        <v>15.83</v>
      </c>
      <c r="C139" s="43">
        <v>1.3777637397346809</v>
      </c>
      <c r="D139" s="42">
        <v>21.81</v>
      </c>
    </row>
    <row r="140" spans="1:4" x14ac:dyDescent="0.25">
      <c r="A140" s="41" t="s">
        <v>138</v>
      </c>
      <c r="B140" s="42">
        <v>418.7</v>
      </c>
      <c r="C140" s="43">
        <v>1.0597253403391449</v>
      </c>
      <c r="D140" s="42">
        <v>443.70699999999999</v>
      </c>
    </row>
    <row r="141" spans="1:4" x14ac:dyDescent="0.25">
      <c r="A141" s="41" t="s">
        <v>139</v>
      </c>
      <c r="B141" s="42">
        <v>15.2</v>
      </c>
      <c r="C141" s="43">
        <v>0.125</v>
      </c>
      <c r="D141" s="42">
        <v>1.9</v>
      </c>
    </row>
    <row r="142" spans="1:4" x14ac:dyDescent="0.25">
      <c r="A142" s="41" t="s">
        <v>140</v>
      </c>
      <c r="B142" s="42">
        <v>80.67</v>
      </c>
      <c r="C142" s="43">
        <v>1.3149869840089252</v>
      </c>
      <c r="D142" s="42">
        <v>106.08</v>
      </c>
    </row>
    <row r="143" spans="1:4" x14ac:dyDescent="0.25">
      <c r="A143" s="41" t="s">
        <v>141</v>
      </c>
      <c r="B143" s="42">
        <v>136.67000000000002</v>
      </c>
      <c r="C143" s="43">
        <v>5.5462061900929237E-3</v>
      </c>
      <c r="D143" s="42">
        <v>0.75800000000000001</v>
      </c>
    </row>
    <row r="144" spans="1:4" x14ac:dyDescent="0.25">
      <c r="A144" s="41" t="s">
        <v>142</v>
      </c>
      <c r="B144" s="42">
        <v>0.34</v>
      </c>
      <c r="C144" s="43">
        <v>5.8823529411764705E-2</v>
      </c>
      <c r="D144" s="42">
        <v>0.02</v>
      </c>
    </row>
    <row r="145" spans="1:4" x14ac:dyDescent="0.25">
      <c r="A145" s="41" t="s">
        <v>143</v>
      </c>
      <c r="B145" s="42">
        <v>17.87</v>
      </c>
      <c r="C145" s="43">
        <v>47.7758813654169</v>
      </c>
      <c r="D145" s="42">
        <v>853.755</v>
      </c>
    </row>
    <row r="146" spans="1:4" x14ac:dyDescent="0.25">
      <c r="A146" s="41" t="s">
        <v>144</v>
      </c>
      <c r="B146" s="42">
        <v>111.24</v>
      </c>
      <c r="C146" s="43">
        <v>2.2034160373966198</v>
      </c>
      <c r="D146" s="42">
        <v>245.108</v>
      </c>
    </row>
    <row r="147" spans="1:4" x14ac:dyDescent="0.25">
      <c r="A147" s="41" t="s">
        <v>145</v>
      </c>
      <c r="B147" s="42">
        <v>154.5</v>
      </c>
      <c r="C147" s="43">
        <v>4.5003236245954696E-2</v>
      </c>
      <c r="D147" s="42">
        <v>6.9530000000000003</v>
      </c>
    </row>
    <row r="148" spans="1:4" x14ac:dyDescent="0.25">
      <c r="A148" s="41" t="s">
        <v>146</v>
      </c>
      <c r="B148" s="42">
        <v>100</v>
      </c>
      <c r="C148" s="43">
        <v>6.4000000000000001E-2</v>
      </c>
      <c r="D148" s="42">
        <v>6.4</v>
      </c>
    </row>
    <row r="149" spans="1:4" x14ac:dyDescent="0.25">
      <c r="A149" s="41" t="s">
        <v>147</v>
      </c>
      <c r="B149" s="42">
        <v>1.9800000000000002</v>
      </c>
      <c r="C149" s="43">
        <v>1.3005050505050502</v>
      </c>
      <c r="D149" s="42">
        <v>2.5749999999999997</v>
      </c>
    </row>
    <row r="150" spans="1:4" x14ac:dyDescent="0.25">
      <c r="A150" s="41" t="s">
        <v>148</v>
      </c>
      <c r="B150" s="42">
        <v>49.25</v>
      </c>
      <c r="C150" s="43">
        <v>0.85778680203045676</v>
      </c>
      <c r="D150" s="42">
        <v>42.245999999999995</v>
      </c>
    </row>
    <row r="151" spans="1:4" x14ac:dyDescent="0.25">
      <c r="A151" s="41" t="s">
        <v>149</v>
      </c>
      <c r="B151" s="42">
        <v>653.98</v>
      </c>
      <c r="C151" s="43">
        <v>0.52773326401419018</v>
      </c>
      <c r="D151" s="42">
        <v>345.12700000000012</v>
      </c>
    </row>
    <row r="152" spans="1:4" x14ac:dyDescent="0.25">
      <c r="A152" s="41" t="s">
        <v>150</v>
      </c>
      <c r="B152" s="42">
        <v>49.330000000000005</v>
      </c>
      <c r="C152" s="43">
        <v>0.32434623961078446</v>
      </c>
      <c r="D152" s="42">
        <v>16</v>
      </c>
    </row>
    <row r="153" spans="1:4" x14ac:dyDescent="0.25">
      <c r="A153" s="41" t="s">
        <v>151</v>
      </c>
      <c r="B153" s="42">
        <v>12.41</v>
      </c>
      <c r="C153" s="43">
        <v>0.562610797743755</v>
      </c>
      <c r="D153" s="42">
        <v>6.9820000000000002</v>
      </c>
    </row>
    <row r="154" spans="1:4" x14ac:dyDescent="0.25">
      <c r="A154" s="41" t="s">
        <v>152</v>
      </c>
      <c r="B154" s="42">
        <v>21.91</v>
      </c>
      <c r="C154" s="43">
        <v>1.8256503879507075E-2</v>
      </c>
      <c r="D154" s="42">
        <v>0.4</v>
      </c>
    </row>
    <row r="155" spans="1:4" x14ac:dyDescent="0.25">
      <c r="A155" s="41" t="s">
        <v>153</v>
      </c>
      <c r="B155" s="42">
        <v>0.28999999999999998</v>
      </c>
      <c r="C155" s="43">
        <v>2.4758620689655175</v>
      </c>
      <c r="D155" s="42">
        <v>0.71799999999999997</v>
      </c>
    </row>
    <row r="156" spans="1:4" x14ac:dyDescent="0.25">
      <c r="A156" s="41" t="s">
        <v>154</v>
      </c>
      <c r="B156" s="42">
        <v>14</v>
      </c>
      <c r="C156" s="43">
        <v>1.0462857142857143</v>
      </c>
      <c r="D156" s="42">
        <v>14.648</v>
      </c>
    </row>
    <row r="157" spans="1:4" x14ac:dyDescent="0.25">
      <c r="A157" s="41" t="s">
        <v>155</v>
      </c>
      <c r="B157" s="42">
        <v>178.51000000000002</v>
      </c>
      <c r="C157" s="43">
        <v>20.09224133101787</v>
      </c>
      <c r="D157" s="42">
        <v>3586.6660000000002</v>
      </c>
    </row>
    <row r="158" spans="1:4" x14ac:dyDescent="0.25">
      <c r="A158" s="41" t="s">
        <v>156</v>
      </c>
      <c r="B158" s="42">
        <v>11</v>
      </c>
      <c r="C158" s="43">
        <v>0.5</v>
      </c>
      <c r="D158" s="42">
        <v>5.5</v>
      </c>
    </row>
    <row r="159" spans="1:4" x14ac:dyDescent="0.25">
      <c r="A159" s="41" t="s">
        <v>157</v>
      </c>
      <c r="B159" s="42">
        <v>87.759999999999991</v>
      </c>
      <c r="C159" s="43">
        <v>2.6909070191431184</v>
      </c>
      <c r="D159" s="42">
        <v>236.15400000000002</v>
      </c>
    </row>
    <row r="160" spans="1:4" x14ac:dyDescent="0.25">
      <c r="A160" s="41" t="s">
        <v>158</v>
      </c>
      <c r="B160" s="42">
        <v>0.32</v>
      </c>
      <c r="C160" s="43">
        <v>0.5</v>
      </c>
      <c r="D160" s="42">
        <v>0.16</v>
      </c>
    </row>
    <row r="161" spans="1:4" x14ac:dyDescent="0.25">
      <c r="A161" s="41" t="s">
        <v>159</v>
      </c>
      <c r="B161" s="42">
        <v>1.2300000000000002</v>
      </c>
      <c r="C161" s="43">
        <v>0.24552845528455283</v>
      </c>
      <c r="D161" s="42">
        <v>0.30200000000000005</v>
      </c>
    </row>
    <row r="162" spans="1:4" x14ac:dyDescent="0.25">
      <c r="A162" s="41" t="s">
        <v>160</v>
      </c>
      <c r="B162" s="42">
        <v>75.819999999999993</v>
      </c>
      <c r="C162" s="43">
        <v>0.42337114217884458</v>
      </c>
      <c r="D162" s="42">
        <v>32.099999999999994</v>
      </c>
    </row>
    <row r="163" spans="1:4" x14ac:dyDescent="0.25">
      <c r="A163" s="41" t="s">
        <v>161</v>
      </c>
      <c r="B163" s="42">
        <v>1.9</v>
      </c>
      <c r="C163" s="43">
        <v>0.2</v>
      </c>
      <c r="D163" s="42">
        <v>0.38</v>
      </c>
    </row>
    <row r="164" spans="1:4" x14ac:dyDescent="0.25">
      <c r="A164" s="41" t="s">
        <v>162</v>
      </c>
      <c r="B164" s="42">
        <v>0.49</v>
      </c>
      <c r="C164" s="43">
        <v>8.8020408163265316</v>
      </c>
      <c r="D164" s="42">
        <v>4.3130000000000006</v>
      </c>
    </row>
    <row r="165" spans="1:4" x14ac:dyDescent="0.25">
      <c r="A165" s="41" t="s">
        <v>163</v>
      </c>
      <c r="B165" s="42">
        <v>37.18</v>
      </c>
      <c r="C165" s="43">
        <v>7.4986551909628829E-2</v>
      </c>
      <c r="D165" s="42">
        <v>2.7879999999999998</v>
      </c>
    </row>
    <row r="166" spans="1:4" x14ac:dyDescent="0.25">
      <c r="A166" s="41" t="s">
        <v>164</v>
      </c>
      <c r="B166" s="42">
        <v>0.28000000000000003</v>
      </c>
      <c r="C166" s="43">
        <v>0.59285714285714286</v>
      </c>
      <c r="D166" s="42">
        <v>0.16600000000000001</v>
      </c>
    </row>
    <row r="167" spans="1:4" x14ac:dyDescent="0.25">
      <c r="A167" s="41" t="s">
        <v>165</v>
      </c>
      <c r="B167" s="42">
        <v>346.64000000000004</v>
      </c>
      <c r="C167" s="43">
        <v>0.10512347103623354</v>
      </c>
      <c r="D167" s="42">
        <v>36.44</v>
      </c>
    </row>
    <row r="168" spans="1:4" x14ac:dyDescent="0.25">
      <c r="A168" s="41" t="s">
        <v>166</v>
      </c>
      <c r="B168" s="42">
        <v>128.05000000000001</v>
      </c>
      <c r="C168" s="43">
        <v>0.6374385005857085</v>
      </c>
      <c r="D168" s="42">
        <v>81.623999999999981</v>
      </c>
    </row>
    <row r="169" spans="1:4" x14ac:dyDescent="0.25">
      <c r="A169" s="41" t="s">
        <v>167</v>
      </c>
      <c r="B169" s="42">
        <v>0.75</v>
      </c>
      <c r="C169" s="43">
        <v>0.39999999999999997</v>
      </c>
      <c r="D169" s="42">
        <v>0.3</v>
      </c>
    </row>
    <row r="170" spans="1:4" x14ac:dyDescent="0.25">
      <c r="A170" s="41" t="s">
        <v>168</v>
      </c>
      <c r="B170" s="42">
        <v>1.07</v>
      </c>
      <c r="C170" s="43">
        <v>0.56074766355140193</v>
      </c>
      <c r="D170" s="42">
        <v>0.60000000000000009</v>
      </c>
    </row>
    <row r="171" spans="1:4" x14ac:dyDescent="0.25">
      <c r="A171" s="41" t="s">
        <v>169</v>
      </c>
      <c r="B171" s="42">
        <v>197.73000000000002</v>
      </c>
      <c r="C171" s="43">
        <v>1.163202346634299E-2</v>
      </c>
      <c r="D171" s="42">
        <v>2.2999999999999998</v>
      </c>
    </row>
    <row r="172" spans="1:4" x14ac:dyDescent="0.25">
      <c r="A172" s="41" t="s">
        <v>170</v>
      </c>
      <c r="B172" s="42">
        <v>9.25</v>
      </c>
      <c r="C172" s="43">
        <v>0.10810810810810811</v>
      </c>
      <c r="D172" s="42">
        <v>1</v>
      </c>
    </row>
    <row r="173" spans="1:4" x14ac:dyDescent="0.25">
      <c r="A173" s="41" t="s">
        <v>171</v>
      </c>
      <c r="B173" s="42">
        <v>276.96999999999997</v>
      </c>
      <c r="C173" s="43">
        <v>6.8664476297071869E-2</v>
      </c>
      <c r="D173" s="42">
        <v>19.017999999999994</v>
      </c>
    </row>
    <row r="174" spans="1:4" x14ac:dyDescent="0.25">
      <c r="A174" s="41" t="s">
        <v>172</v>
      </c>
      <c r="B174" s="42">
        <v>18.07</v>
      </c>
      <c r="C174" s="43">
        <v>0.28810182623132258</v>
      </c>
      <c r="D174" s="42">
        <v>5.2059999999999995</v>
      </c>
    </row>
    <row r="175" spans="1:4" x14ac:dyDescent="0.25">
      <c r="A175" s="41" t="s">
        <v>173</v>
      </c>
      <c r="B175" s="42">
        <v>24</v>
      </c>
      <c r="C175" s="43">
        <v>0.15</v>
      </c>
      <c r="D175" s="42">
        <v>3.6</v>
      </c>
    </row>
    <row r="176" spans="1:4" x14ac:dyDescent="0.25">
      <c r="A176" s="41" t="s">
        <v>174</v>
      </c>
      <c r="B176" s="42">
        <v>13</v>
      </c>
      <c r="C176" s="43">
        <v>0.12607692307692306</v>
      </c>
      <c r="D176" s="42">
        <v>1.6389999999999998</v>
      </c>
    </row>
    <row r="177" spans="1:4" x14ac:dyDescent="0.25">
      <c r="A177" s="41" t="s">
        <v>175</v>
      </c>
      <c r="B177" s="42">
        <v>8.7799999999999994</v>
      </c>
      <c r="C177" s="43">
        <v>3.7471526195899774E-2</v>
      </c>
      <c r="D177" s="42">
        <v>0.32900000000000001</v>
      </c>
    </row>
    <row r="178" spans="1:4" x14ac:dyDescent="0.25">
      <c r="A178" s="41" t="s">
        <v>176</v>
      </c>
      <c r="B178" s="42">
        <v>20</v>
      </c>
      <c r="C178" s="43">
        <v>6.25E-2</v>
      </c>
      <c r="D178" s="42">
        <v>1.25</v>
      </c>
    </row>
    <row r="179" spans="1:4" x14ac:dyDescent="0.25">
      <c r="A179" s="41" t="s">
        <v>177</v>
      </c>
      <c r="B179" s="42">
        <v>6</v>
      </c>
      <c r="C179" s="43">
        <v>2.5000000000000005E-2</v>
      </c>
      <c r="D179" s="42">
        <v>0.15000000000000002</v>
      </c>
    </row>
    <row r="180" spans="1:4" x14ac:dyDescent="0.25">
      <c r="A180" s="41" t="s">
        <v>178</v>
      </c>
      <c r="B180" s="42">
        <v>98.88</v>
      </c>
      <c r="C180" s="43">
        <v>0.84195995145631075</v>
      </c>
      <c r="D180" s="42">
        <v>83.253</v>
      </c>
    </row>
    <row r="181" spans="1:4" x14ac:dyDescent="0.25">
      <c r="A181" s="41" t="s">
        <v>179</v>
      </c>
      <c r="B181" s="42">
        <v>134.51999999999998</v>
      </c>
      <c r="C181" s="43">
        <v>0.84238031519476675</v>
      </c>
      <c r="D181" s="42">
        <v>113.31700000000001</v>
      </c>
    </row>
    <row r="182" spans="1:4" x14ac:dyDescent="0.25">
      <c r="A182" s="41" t="s">
        <v>180</v>
      </c>
      <c r="B182" s="42">
        <v>3.33</v>
      </c>
      <c r="C182" s="43">
        <v>7.2072072072072071E-2</v>
      </c>
      <c r="D182" s="42">
        <v>0.24</v>
      </c>
    </row>
    <row r="183" spans="1:4" x14ac:dyDescent="0.25">
      <c r="A183" s="41" t="s">
        <v>181</v>
      </c>
      <c r="B183" s="42">
        <v>40</v>
      </c>
      <c r="C183" s="43">
        <v>1.2E-2</v>
      </c>
      <c r="D183" s="42">
        <v>0.48</v>
      </c>
    </row>
    <row r="184" spans="1:4" x14ac:dyDescent="0.25">
      <c r="A184" s="41" t="s">
        <v>182</v>
      </c>
      <c r="B184" s="42">
        <v>68.89</v>
      </c>
      <c r="C184" s="43">
        <v>0.22499637102627376</v>
      </c>
      <c r="D184" s="42">
        <v>15.5</v>
      </c>
    </row>
    <row r="185" spans="1:4" x14ac:dyDescent="0.25">
      <c r="A185" s="41" t="s">
        <v>183</v>
      </c>
      <c r="B185" s="42">
        <v>67.44</v>
      </c>
      <c r="C185" s="43">
        <v>0.3125</v>
      </c>
      <c r="D185" s="42">
        <v>21.074999999999999</v>
      </c>
    </row>
    <row r="186" spans="1:4" x14ac:dyDescent="0.25">
      <c r="A186" s="41" t="s">
        <v>184</v>
      </c>
      <c r="B186" s="42">
        <v>65</v>
      </c>
      <c r="C186" s="43">
        <v>1.4999999999999999E-2</v>
      </c>
      <c r="D186" s="42">
        <v>0.97499999999999998</v>
      </c>
    </row>
    <row r="187" spans="1:4" x14ac:dyDescent="0.25">
      <c r="A187" s="41" t="s">
        <v>185</v>
      </c>
      <c r="B187" s="42">
        <v>555.45999999999992</v>
      </c>
      <c r="C187" s="43">
        <v>4.2078277463723772</v>
      </c>
      <c r="D187" s="42">
        <v>2337.2800000000002</v>
      </c>
    </row>
    <row r="188" spans="1:4" x14ac:dyDescent="0.25">
      <c r="A188" s="41" t="s">
        <v>186</v>
      </c>
      <c r="B188" s="42">
        <v>3.2</v>
      </c>
      <c r="C188" s="43">
        <v>4.7749999999999995</v>
      </c>
      <c r="D188" s="42">
        <v>15.28</v>
      </c>
    </row>
    <row r="189" spans="1:4" x14ac:dyDescent="0.25">
      <c r="A189" s="41" t="s">
        <v>187</v>
      </c>
      <c r="B189" s="42">
        <v>15.33</v>
      </c>
      <c r="C189" s="43">
        <v>0.21604696673189822</v>
      </c>
      <c r="D189" s="42">
        <v>3.3119999999999998</v>
      </c>
    </row>
    <row r="190" spans="1:4" x14ac:dyDescent="0.25">
      <c r="A190" s="41" t="s">
        <v>188</v>
      </c>
      <c r="B190" s="42">
        <v>461.44</v>
      </c>
      <c r="C190" s="43">
        <v>7.0940967406380021E-2</v>
      </c>
      <c r="D190" s="42">
        <v>32.734999999999999</v>
      </c>
    </row>
    <row r="191" spans="1:4" x14ac:dyDescent="0.25">
      <c r="A191" s="41" t="s">
        <v>189</v>
      </c>
      <c r="B191" s="42">
        <v>35.83</v>
      </c>
      <c r="C191" s="43">
        <v>5.0404688808261239E-2</v>
      </c>
      <c r="D191" s="42">
        <v>1.806</v>
      </c>
    </row>
    <row r="192" spans="1:4" x14ac:dyDescent="0.25">
      <c r="A192" s="41" t="s">
        <v>190</v>
      </c>
      <c r="B192" s="42">
        <v>44</v>
      </c>
      <c r="C192" s="43">
        <v>0.05</v>
      </c>
      <c r="D192" s="42">
        <v>2.2000000000000002</v>
      </c>
    </row>
    <row r="193" spans="1:4" x14ac:dyDescent="0.25">
      <c r="A193" s="41" t="s">
        <v>191</v>
      </c>
      <c r="B193" s="42">
        <v>81.559999999999988</v>
      </c>
      <c r="C193" s="43">
        <v>1.4069396763119177</v>
      </c>
      <c r="D193" s="42">
        <v>114.74999999999999</v>
      </c>
    </row>
    <row r="194" spans="1:4" x14ac:dyDescent="0.25">
      <c r="A194" s="41" t="s">
        <v>192</v>
      </c>
      <c r="B194" s="42">
        <v>775.41</v>
      </c>
      <c r="C194" s="43">
        <v>0.86975019667014875</v>
      </c>
      <c r="D194" s="42">
        <v>674.41300000000001</v>
      </c>
    </row>
    <row r="195" spans="1:4" x14ac:dyDescent="0.25">
      <c r="A195" s="41" t="s">
        <v>193</v>
      </c>
      <c r="B195" s="42">
        <v>29.88</v>
      </c>
      <c r="C195" s="43">
        <v>0.22597054886211515</v>
      </c>
      <c r="D195" s="42">
        <v>6.7520000000000007</v>
      </c>
    </row>
    <row r="196" spans="1:4" x14ac:dyDescent="0.25">
      <c r="A196" s="41" t="s">
        <v>194</v>
      </c>
      <c r="B196" s="42">
        <v>93.75</v>
      </c>
      <c r="C196" s="43">
        <v>0.04</v>
      </c>
      <c r="D196" s="42">
        <v>3.75</v>
      </c>
    </row>
    <row r="197" spans="1:4" x14ac:dyDescent="0.25">
      <c r="A197" s="41" t="s">
        <v>195</v>
      </c>
      <c r="B197" s="42">
        <v>28</v>
      </c>
      <c r="C197" s="43">
        <v>7.1999999999999995E-2</v>
      </c>
      <c r="D197" s="42">
        <v>2.016</v>
      </c>
    </row>
    <row r="198" spans="1:4" x14ac:dyDescent="0.25">
      <c r="A198" s="41" t="s">
        <v>196</v>
      </c>
      <c r="B198" s="42">
        <v>496.54</v>
      </c>
      <c r="C198" s="43">
        <v>4.5917750835783623E-2</v>
      </c>
      <c r="D198" s="42">
        <v>22.8</v>
      </c>
    </row>
    <row r="199" spans="1:4" x14ac:dyDescent="0.25">
      <c r="A199" s="41" t="s">
        <v>197</v>
      </c>
      <c r="B199" s="42">
        <v>20</v>
      </c>
      <c r="C199" s="43">
        <v>2.1000000000000003E-3</v>
      </c>
      <c r="D199" s="42">
        <v>4.2000000000000003E-2</v>
      </c>
    </row>
    <row r="200" spans="1:4" x14ac:dyDescent="0.25">
      <c r="A200" s="41" t="s">
        <v>198</v>
      </c>
      <c r="B200" s="42">
        <v>26.25</v>
      </c>
      <c r="C200" s="43">
        <v>0.15619047619047619</v>
      </c>
      <c r="D200" s="42">
        <v>4.0999999999999996</v>
      </c>
    </row>
    <row r="201" spans="1:4" x14ac:dyDescent="0.25">
      <c r="A201" s="41" t="s">
        <v>199</v>
      </c>
      <c r="B201" s="42">
        <v>0.36</v>
      </c>
      <c r="C201" s="43">
        <v>5.0666666666666673</v>
      </c>
      <c r="D201" s="42">
        <v>1.8240000000000001</v>
      </c>
    </row>
    <row r="202" spans="1:4" x14ac:dyDescent="0.25">
      <c r="A202" s="41" t="s">
        <v>200</v>
      </c>
      <c r="B202" s="42">
        <v>25.399999999999995</v>
      </c>
      <c r="C202" s="43">
        <v>1.8333070866141736</v>
      </c>
      <c r="D202" s="42">
        <v>46.566000000000003</v>
      </c>
    </row>
    <row r="203" spans="1:4" x14ac:dyDescent="0.25">
      <c r="A203" s="41" t="s">
        <v>201</v>
      </c>
      <c r="B203" s="42">
        <v>10</v>
      </c>
      <c r="C203" s="43">
        <v>1.0800000000000001E-2</v>
      </c>
      <c r="D203" s="42">
        <v>0.108</v>
      </c>
    </row>
    <row r="204" spans="1:4" x14ac:dyDescent="0.25">
      <c r="A204" s="41" t="s">
        <v>202</v>
      </c>
      <c r="B204" s="42">
        <v>12.730000000000002</v>
      </c>
      <c r="C204" s="43">
        <v>0.13228593872741551</v>
      </c>
      <c r="D204" s="42">
        <v>1.6839999999999997</v>
      </c>
    </row>
    <row r="205" spans="1:4" x14ac:dyDescent="0.25">
      <c r="A205" s="41" t="s">
        <v>203</v>
      </c>
      <c r="B205" s="42">
        <v>51.95000000000001</v>
      </c>
      <c r="C205" s="43">
        <v>2.3349374398460049E-2</v>
      </c>
      <c r="D205" s="42">
        <v>1.2129999999999999</v>
      </c>
    </row>
    <row r="206" spans="1:4" x14ac:dyDescent="0.25">
      <c r="A206" s="41" t="s">
        <v>204</v>
      </c>
      <c r="B206" s="42">
        <v>53.33</v>
      </c>
      <c r="C206" s="43">
        <v>1.1250703168948059E-2</v>
      </c>
      <c r="D206" s="42">
        <v>0.6</v>
      </c>
    </row>
    <row r="207" spans="1:4" x14ac:dyDescent="0.25">
      <c r="A207" s="41" t="s">
        <v>205</v>
      </c>
      <c r="B207" s="42">
        <v>116.67</v>
      </c>
      <c r="C207" s="43">
        <v>1.1253964172452216E-2</v>
      </c>
      <c r="D207" s="42">
        <v>1.3129999999999999</v>
      </c>
    </row>
    <row r="208" spans="1:4" x14ac:dyDescent="0.25">
      <c r="A208" s="41" t="s">
        <v>206</v>
      </c>
      <c r="B208" s="42">
        <v>46</v>
      </c>
      <c r="C208" s="43">
        <v>9.5000000000000001E-2</v>
      </c>
      <c r="D208" s="42">
        <v>4.37</v>
      </c>
    </row>
    <row r="209" spans="1:4" x14ac:dyDescent="0.25">
      <c r="A209" s="41" t="s">
        <v>207</v>
      </c>
      <c r="B209" s="42">
        <v>50.66</v>
      </c>
      <c r="C209" s="43">
        <v>7.5009869719699959E-2</v>
      </c>
      <c r="D209" s="42">
        <v>3.8</v>
      </c>
    </row>
    <row r="210" spans="1:4" x14ac:dyDescent="0.25">
      <c r="A210" s="41" t="s">
        <v>208</v>
      </c>
      <c r="B210" s="42">
        <v>2.63</v>
      </c>
      <c r="C210" s="43">
        <v>0.38326996197718632</v>
      </c>
      <c r="D210" s="42">
        <v>1.008</v>
      </c>
    </row>
    <row r="211" spans="1:4" x14ac:dyDescent="0.25">
      <c r="A211" s="41" t="s">
        <v>209</v>
      </c>
      <c r="B211" s="42">
        <v>253.89000000000007</v>
      </c>
      <c r="C211" s="43">
        <v>0.63183268344558641</v>
      </c>
      <c r="D211" s="42">
        <v>160.41599999999997</v>
      </c>
    </row>
    <row r="212" spans="1:4" x14ac:dyDescent="0.25">
      <c r="A212" s="41" t="s">
        <v>210</v>
      </c>
      <c r="B212" s="42">
        <v>22.65</v>
      </c>
      <c r="C212" s="43">
        <v>5.7395143487858728E-2</v>
      </c>
      <c r="D212" s="42">
        <v>1.3</v>
      </c>
    </row>
    <row r="213" spans="1:4" x14ac:dyDescent="0.25">
      <c r="A213" s="41" t="s">
        <v>211</v>
      </c>
      <c r="B213" s="42">
        <v>0.09</v>
      </c>
      <c r="C213" s="43">
        <v>1.5000000000000002</v>
      </c>
      <c r="D213" s="42">
        <v>0.13500000000000001</v>
      </c>
    </row>
    <row r="214" spans="1:4" x14ac:dyDescent="0.25">
      <c r="A214" s="41" t="s">
        <v>212</v>
      </c>
      <c r="B214" s="42">
        <v>2.81</v>
      </c>
      <c r="C214" s="43">
        <v>1.7238434163701066</v>
      </c>
      <c r="D214" s="42">
        <v>4.8439999999999994</v>
      </c>
    </row>
    <row r="215" spans="1:4" x14ac:dyDescent="0.25">
      <c r="A215" s="41" t="s">
        <v>209</v>
      </c>
      <c r="B215" s="42">
        <v>253.89000000000007</v>
      </c>
      <c r="C215" s="43">
        <v>0.63183268344558641</v>
      </c>
      <c r="D215" s="42">
        <v>160.41599999999997</v>
      </c>
    </row>
    <row r="216" spans="1:4" x14ac:dyDescent="0.25">
      <c r="A216" s="41" t="s">
        <v>210</v>
      </c>
      <c r="B216" s="42">
        <v>22.65</v>
      </c>
      <c r="C216" s="43">
        <v>5.7395143487858728E-2</v>
      </c>
      <c r="D216" s="42">
        <v>1.3</v>
      </c>
    </row>
    <row r="217" spans="1:4" x14ac:dyDescent="0.25">
      <c r="A217" s="41" t="s">
        <v>211</v>
      </c>
      <c r="B217" s="42">
        <v>0.09</v>
      </c>
      <c r="C217" s="43">
        <v>1.5000000000000002</v>
      </c>
      <c r="D217" s="42">
        <v>0.13500000000000001</v>
      </c>
    </row>
    <row r="218" spans="1:4" x14ac:dyDescent="0.25">
      <c r="A218" s="41" t="s">
        <v>212</v>
      </c>
      <c r="B218" s="42">
        <v>2.81</v>
      </c>
      <c r="C218" s="43">
        <v>1.7238434163701066</v>
      </c>
      <c r="D218" s="42">
        <v>4.8439999999999994</v>
      </c>
    </row>
  </sheetData>
  <sheetProtection selectLockedCells="1" sort="0" autoFilter="0"/>
  <protectedRanges>
    <protectedRange sqref="A1:D218" name="Range1"/>
  </protectedRanges>
  <autoFilter ref="A1:D1"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Pesticide Use Data</vt:lpstr>
      <vt:lpstr>Input Data</vt:lpstr>
      <vt:lpstr>Further Information</vt:lpstr>
      <vt:lpstr>Application Calculator</vt:lpstr>
      <vt:lpstr>Pesticide Data</vt:lpstr>
      <vt:lpstr>Risk to Algae</vt:lpstr>
      <vt:lpstr>Risk to Inverts</vt:lpstr>
      <vt:lpstr>Risk to Fish</vt:lpstr>
      <vt:lpstr>Lookup_SprayDrift</vt:lpstr>
      <vt:lpstr>Lookup_Runoff</vt:lpstr>
      <vt:lpstr>Lookup_PlantInterception</vt:lpstr>
      <vt:lpstr>Lookup_PestTox</vt:lpstr>
      <vt:lpstr>Lookup_PestUse</vt:lpstr>
      <vt:lpstr>Lookup_Crops</vt:lpstr>
      <vt:lpstr>Crop Comparison</vt:lpstr>
      <vt:lpstr>National Use</vt:lpstr>
      <vt:lpstr>'Crop Comparison'!Criteria</vt:lpstr>
      <vt:lpstr>Crop</vt:lpstr>
    </vt:vector>
  </TitlesOfParts>
  <Company>CSIR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JDabrowski</dc:creator>
  <cp:lastModifiedBy>James</cp:lastModifiedBy>
  <dcterms:created xsi:type="dcterms:W3CDTF">2014-10-20T07:23:29Z</dcterms:created>
  <dcterms:modified xsi:type="dcterms:W3CDTF">2021-12-13T06:25:07Z</dcterms:modified>
</cp:coreProperties>
</file>