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3" activeTab="11"/>
  </bookViews>
  <sheets>
    <sheet name="1010" sheetId="1" r:id="rId1"/>
    <sheet name="2011" sheetId="2" r:id="rId2"/>
    <sheet name="1060" sheetId="3" r:id="rId3"/>
    <sheet name="Sheet1" sheetId="4" r:id="rId4"/>
    <sheet name="1080" sheetId="5" r:id="rId5"/>
    <sheet name="P010" sheetId="6" r:id="rId6"/>
    <sheet name="P050" sheetId="7" r:id="rId7"/>
    <sheet name="p060(10052014)" sheetId="8" r:id="rId8"/>
    <sheet name="p010(10052014)" sheetId="9" r:id="rId9"/>
    <sheet name="p060" sheetId="11" r:id="rId10"/>
    <sheet name="p060(14052014)" sheetId="12" r:id="rId11"/>
    <sheet name="Sheet2" sheetId="13" r:id="rId12"/>
  </sheets>
  <calcPr calcId="124519"/>
</workbook>
</file>

<file path=xl/calcChain.xml><?xml version="1.0" encoding="utf-8"?>
<calcChain xmlns="http://schemas.openxmlformats.org/spreadsheetml/2006/main">
  <c r="G20" i="13"/>
  <c r="G21"/>
  <c r="G22"/>
  <c r="G19"/>
  <c r="C15"/>
  <c r="F23"/>
  <c r="N22"/>
  <c r="I22"/>
  <c r="L22" s="1"/>
  <c r="M22" s="1"/>
  <c r="N21"/>
  <c r="J21"/>
  <c r="I21"/>
  <c r="L21" s="1"/>
  <c r="M21" s="1"/>
  <c r="N20"/>
  <c r="I20"/>
  <c r="L20" s="1"/>
  <c r="M20" s="1"/>
  <c r="N19"/>
  <c r="I19"/>
  <c r="I23" s="1"/>
  <c r="F12"/>
  <c r="I11"/>
  <c r="J11" s="1"/>
  <c r="I10"/>
  <c r="J10" s="1"/>
  <c r="I9"/>
  <c r="J9" s="1"/>
  <c r="I8"/>
  <c r="F76" i="12"/>
  <c r="N75"/>
  <c r="G75"/>
  <c r="N74"/>
  <c r="G74"/>
  <c r="N73"/>
  <c r="G73"/>
  <c r="N72"/>
  <c r="G72"/>
  <c r="N71"/>
  <c r="G71"/>
  <c r="N70"/>
  <c r="G70"/>
  <c r="N69"/>
  <c r="G69"/>
  <c r="N68"/>
  <c r="G68"/>
  <c r="C64"/>
  <c r="F61"/>
  <c r="N60"/>
  <c r="G60"/>
  <c r="N59"/>
  <c r="G59"/>
  <c r="N58"/>
  <c r="G58"/>
  <c r="N57"/>
  <c r="G57"/>
  <c r="N56"/>
  <c r="G56"/>
  <c r="N55"/>
  <c r="G55"/>
  <c r="N54"/>
  <c r="G54"/>
  <c r="N53"/>
  <c r="G53"/>
  <c r="C49"/>
  <c r="F46"/>
  <c r="N45"/>
  <c r="G45"/>
  <c r="N44"/>
  <c r="G44"/>
  <c r="N43"/>
  <c r="G43"/>
  <c r="N42"/>
  <c r="G42"/>
  <c r="N41"/>
  <c r="G41"/>
  <c r="N40"/>
  <c r="G40"/>
  <c r="N39"/>
  <c r="G39"/>
  <c r="N38"/>
  <c r="G38"/>
  <c r="C34"/>
  <c r="M30"/>
  <c r="G24"/>
  <c r="G25"/>
  <c r="G26"/>
  <c r="G27"/>
  <c r="G28"/>
  <c r="G29"/>
  <c r="G30"/>
  <c r="G23"/>
  <c r="C19"/>
  <c r="F31"/>
  <c r="N30"/>
  <c r="L30"/>
  <c r="I30"/>
  <c r="J30" s="1"/>
  <c r="N29"/>
  <c r="I29"/>
  <c r="J29" s="1"/>
  <c r="N28"/>
  <c r="L28"/>
  <c r="M28" s="1"/>
  <c r="I28"/>
  <c r="J28" s="1"/>
  <c r="N27"/>
  <c r="I27"/>
  <c r="J27" s="1"/>
  <c r="N26"/>
  <c r="L26"/>
  <c r="M26" s="1"/>
  <c r="I26"/>
  <c r="J26" s="1"/>
  <c r="N25"/>
  <c r="I25"/>
  <c r="J25" s="1"/>
  <c r="N24"/>
  <c r="L24"/>
  <c r="M24" s="1"/>
  <c r="I24"/>
  <c r="J24" s="1"/>
  <c r="N23"/>
  <c r="L23"/>
  <c r="M23" s="1"/>
  <c r="I23"/>
  <c r="I31" s="1"/>
  <c r="N9"/>
  <c r="N10"/>
  <c r="N11"/>
  <c r="N12"/>
  <c r="N13"/>
  <c r="N14"/>
  <c r="N15"/>
  <c r="M9"/>
  <c r="M10"/>
  <c r="M11"/>
  <c r="M12"/>
  <c r="M13"/>
  <c r="M14"/>
  <c r="M15"/>
  <c r="L9"/>
  <c r="L10"/>
  <c r="L11"/>
  <c r="L12"/>
  <c r="L13"/>
  <c r="L14"/>
  <c r="K9"/>
  <c r="K10"/>
  <c r="K11"/>
  <c r="K12"/>
  <c r="K13"/>
  <c r="K14"/>
  <c r="K15"/>
  <c r="J9"/>
  <c r="J10"/>
  <c r="J11"/>
  <c r="J12"/>
  <c r="J13"/>
  <c r="J14"/>
  <c r="J15"/>
  <c r="I9"/>
  <c r="I10"/>
  <c r="I11"/>
  <c r="I12"/>
  <c r="I13"/>
  <c r="I14"/>
  <c r="I15"/>
  <c r="L8" i="11"/>
  <c r="F16" i="12"/>
  <c r="I8"/>
  <c r="L100" i="4"/>
  <c r="L101"/>
  <c r="L102"/>
  <c r="L103"/>
  <c r="L104"/>
  <c r="L99"/>
  <c r="L21" i="3"/>
  <c r="F105" i="4"/>
  <c r="N104"/>
  <c r="G104"/>
  <c r="N103"/>
  <c r="G103"/>
  <c r="N102"/>
  <c r="G102"/>
  <c r="N101"/>
  <c r="G101"/>
  <c r="N100"/>
  <c r="G100"/>
  <c r="N99"/>
  <c r="G99"/>
  <c r="C95"/>
  <c r="F92"/>
  <c r="N91"/>
  <c r="G91"/>
  <c r="N90"/>
  <c r="G90"/>
  <c r="N89"/>
  <c r="G89"/>
  <c r="N88"/>
  <c r="G88"/>
  <c r="N87"/>
  <c r="G87"/>
  <c r="N86"/>
  <c r="G86"/>
  <c r="C82"/>
  <c r="F79"/>
  <c r="N78"/>
  <c r="G78"/>
  <c r="N77"/>
  <c r="G77"/>
  <c r="N76"/>
  <c r="G76"/>
  <c r="N75"/>
  <c r="G75"/>
  <c r="N74"/>
  <c r="G74"/>
  <c r="N73"/>
  <c r="G73"/>
  <c r="C69"/>
  <c r="F66"/>
  <c r="N65"/>
  <c r="G65"/>
  <c r="N64"/>
  <c r="G64"/>
  <c r="N63"/>
  <c r="G63"/>
  <c r="N62"/>
  <c r="G62"/>
  <c r="N61"/>
  <c r="G61"/>
  <c r="N60"/>
  <c r="G60"/>
  <c r="C56"/>
  <c r="F53"/>
  <c r="N52"/>
  <c r="G52"/>
  <c r="N51"/>
  <c r="G51"/>
  <c r="N50"/>
  <c r="G50"/>
  <c r="N49"/>
  <c r="G49"/>
  <c r="N48"/>
  <c r="G48"/>
  <c r="N47"/>
  <c r="G47"/>
  <c r="C43"/>
  <c r="F40"/>
  <c r="N39"/>
  <c r="G39"/>
  <c r="N38"/>
  <c r="G38"/>
  <c r="N37"/>
  <c r="G37"/>
  <c r="N36"/>
  <c r="G36"/>
  <c r="N35"/>
  <c r="G35"/>
  <c r="N34"/>
  <c r="G34"/>
  <c r="C30"/>
  <c r="C17"/>
  <c r="M27"/>
  <c r="M22"/>
  <c r="M23"/>
  <c r="M24"/>
  <c r="M25"/>
  <c r="M26"/>
  <c r="M21"/>
  <c r="G22"/>
  <c r="G23"/>
  <c r="I23" s="1"/>
  <c r="J23" s="1"/>
  <c r="G24"/>
  <c r="G25"/>
  <c r="I25" s="1"/>
  <c r="J25" s="1"/>
  <c r="G26"/>
  <c r="G21"/>
  <c r="F27"/>
  <c r="N26"/>
  <c r="I26"/>
  <c r="J26" s="1"/>
  <c r="N25"/>
  <c r="N24"/>
  <c r="I24"/>
  <c r="J24" s="1"/>
  <c r="N23"/>
  <c r="N22"/>
  <c r="I22"/>
  <c r="J22" s="1"/>
  <c r="N21"/>
  <c r="I21"/>
  <c r="L9"/>
  <c r="L10"/>
  <c r="L11"/>
  <c r="L12"/>
  <c r="L13"/>
  <c r="L8"/>
  <c r="F11" i="11"/>
  <c r="N10" s="1"/>
  <c r="I10"/>
  <c r="J10" s="1"/>
  <c r="I9"/>
  <c r="J9" s="1"/>
  <c r="I8"/>
  <c r="F71" i="9"/>
  <c r="N70"/>
  <c r="N68"/>
  <c r="F61"/>
  <c r="N60"/>
  <c r="N59"/>
  <c r="N58"/>
  <c r="F51"/>
  <c r="N49"/>
  <c r="F41"/>
  <c r="F31"/>
  <c r="N30"/>
  <c r="N29"/>
  <c r="N28"/>
  <c r="F21"/>
  <c r="N20"/>
  <c r="F11"/>
  <c r="N10" s="1"/>
  <c r="I10"/>
  <c r="J10" s="1"/>
  <c r="I9"/>
  <c r="J9" s="1"/>
  <c r="I8"/>
  <c r="F10" i="8"/>
  <c r="O9" s="1"/>
  <c r="I9"/>
  <c r="J9" s="1"/>
  <c r="O8"/>
  <c r="I8"/>
  <c r="I10" s="1"/>
  <c r="L8" i="7"/>
  <c r="L9"/>
  <c r="G19" s="1"/>
  <c r="I19" s="1"/>
  <c r="J19" s="1"/>
  <c r="L10"/>
  <c r="G18"/>
  <c r="I18" s="1"/>
  <c r="J18" s="1"/>
  <c r="N18"/>
  <c r="N19"/>
  <c r="G20"/>
  <c r="I20"/>
  <c r="J20" s="1"/>
  <c r="N20"/>
  <c r="F21"/>
  <c r="L8" i="5"/>
  <c r="G20" s="1"/>
  <c r="I20" s="1"/>
  <c r="L9"/>
  <c r="L10"/>
  <c r="G22" s="1"/>
  <c r="I22" s="1"/>
  <c r="J22" s="1"/>
  <c r="L11"/>
  <c r="L12"/>
  <c r="N20"/>
  <c r="G21"/>
  <c r="I21" s="1"/>
  <c r="J21" s="1"/>
  <c r="N21"/>
  <c r="N22"/>
  <c r="G23"/>
  <c r="I23"/>
  <c r="J23" s="1"/>
  <c r="N23"/>
  <c r="G24"/>
  <c r="I24" s="1"/>
  <c r="J24" s="1"/>
  <c r="N24"/>
  <c r="F25"/>
  <c r="N32"/>
  <c r="N33"/>
  <c r="N34"/>
  <c r="N35"/>
  <c r="N36"/>
  <c r="F37"/>
  <c r="N44"/>
  <c r="N45"/>
  <c r="N46"/>
  <c r="N47"/>
  <c r="N48"/>
  <c r="F49"/>
  <c r="L38" i="6"/>
  <c r="F11" i="7"/>
  <c r="N10" s="1"/>
  <c r="J10"/>
  <c r="I10"/>
  <c r="N9"/>
  <c r="I9"/>
  <c r="J9" s="1"/>
  <c r="N8"/>
  <c r="I8"/>
  <c r="J8" s="1"/>
  <c r="F61" i="6"/>
  <c r="N60"/>
  <c r="K60"/>
  <c r="I60"/>
  <c r="L60" s="1"/>
  <c r="M60" s="1"/>
  <c r="G60"/>
  <c r="N59"/>
  <c r="K59"/>
  <c r="G59"/>
  <c r="I59" s="1"/>
  <c r="N58"/>
  <c r="K58"/>
  <c r="I58"/>
  <c r="G58"/>
  <c r="C54"/>
  <c r="L49"/>
  <c r="L50"/>
  <c r="L48"/>
  <c r="K49"/>
  <c r="K50"/>
  <c r="K48"/>
  <c r="F51"/>
  <c r="N50"/>
  <c r="I50"/>
  <c r="J50" s="1"/>
  <c r="G50"/>
  <c r="N49"/>
  <c r="G49"/>
  <c r="N48"/>
  <c r="M48"/>
  <c r="I48"/>
  <c r="G48"/>
  <c r="C44"/>
  <c r="K39"/>
  <c r="K40"/>
  <c r="K38"/>
  <c r="F41"/>
  <c r="N40"/>
  <c r="L40"/>
  <c r="M40" s="1"/>
  <c r="I40"/>
  <c r="J40" s="1"/>
  <c r="G40"/>
  <c r="N39"/>
  <c r="G39"/>
  <c r="N38"/>
  <c r="M38"/>
  <c r="I38"/>
  <c r="G38"/>
  <c r="C34"/>
  <c r="K29"/>
  <c r="K30"/>
  <c r="K28"/>
  <c r="F31"/>
  <c r="N30"/>
  <c r="L30"/>
  <c r="M30" s="1"/>
  <c r="I30"/>
  <c r="J30" s="1"/>
  <c r="G30"/>
  <c r="N29"/>
  <c r="G29"/>
  <c r="I29" s="1"/>
  <c r="N28"/>
  <c r="L28"/>
  <c r="M28" s="1"/>
  <c r="I28"/>
  <c r="G28"/>
  <c r="C24"/>
  <c r="C14"/>
  <c r="M21"/>
  <c r="M19"/>
  <c r="M20"/>
  <c r="M18"/>
  <c r="K19"/>
  <c r="K20"/>
  <c r="K18"/>
  <c r="G19"/>
  <c r="G20"/>
  <c r="I20" s="1"/>
  <c r="J20" s="1"/>
  <c r="G18"/>
  <c r="F21"/>
  <c r="N20"/>
  <c r="N19"/>
  <c r="I19"/>
  <c r="J19" s="1"/>
  <c r="N18"/>
  <c r="L18"/>
  <c r="I18"/>
  <c r="F11"/>
  <c r="N10"/>
  <c r="I10"/>
  <c r="J10" s="1"/>
  <c r="J9"/>
  <c r="I9"/>
  <c r="N8"/>
  <c r="I8"/>
  <c r="I11" s="1"/>
  <c r="F13" i="5"/>
  <c r="I12"/>
  <c r="J12" s="1"/>
  <c r="I11"/>
  <c r="J11" s="1"/>
  <c r="I10"/>
  <c r="J10" s="1"/>
  <c r="I9"/>
  <c r="J9" s="1"/>
  <c r="I8"/>
  <c r="L22" i="3"/>
  <c r="N8" i="4"/>
  <c r="F14"/>
  <c r="N13" s="1"/>
  <c r="I13"/>
  <c r="J13" s="1"/>
  <c r="I12"/>
  <c r="J12" s="1"/>
  <c r="I11"/>
  <c r="J11" s="1"/>
  <c r="I10"/>
  <c r="J10" s="1"/>
  <c r="I9"/>
  <c r="J9" s="1"/>
  <c r="I8"/>
  <c r="P35" i="1"/>
  <c r="P36"/>
  <c r="P37"/>
  <c r="P38"/>
  <c r="P39"/>
  <c r="P34"/>
  <c r="P23" i="3"/>
  <c r="P24"/>
  <c r="P25"/>
  <c r="P26"/>
  <c r="P9" i="2"/>
  <c r="P8"/>
  <c r="L35" i="1"/>
  <c r="L36"/>
  <c r="L37"/>
  <c r="L38"/>
  <c r="L39"/>
  <c r="L34"/>
  <c r="L23" i="3"/>
  <c r="L24"/>
  <c r="L25"/>
  <c r="L26"/>
  <c r="M21"/>
  <c r="C17"/>
  <c r="F27"/>
  <c r="N26"/>
  <c r="K26"/>
  <c r="J26"/>
  <c r="I26"/>
  <c r="M26" s="1"/>
  <c r="N25"/>
  <c r="M25"/>
  <c r="K25"/>
  <c r="I25"/>
  <c r="J25" s="1"/>
  <c r="N24"/>
  <c r="K24"/>
  <c r="J24"/>
  <c r="I24"/>
  <c r="N23"/>
  <c r="K23"/>
  <c r="J23"/>
  <c r="I23"/>
  <c r="N22"/>
  <c r="K22"/>
  <c r="J22"/>
  <c r="I22"/>
  <c r="N21"/>
  <c r="K21"/>
  <c r="I21"/>
  <c r="J21" s="1"/>
  <c r="F14"/>
  <c r="N13" s="1"/>
  <c r="I13"/>
  <c r="J13" s="1"/>
  <c r="I12"/>
  <c r="J12" s="1"/>
  <c r="I11"/>
  <c r="J11" s="1"/>
  <c r="I10"/>
  <c r="J10" s="1"/>
  <c r="I9"/>
  <c r="J9" s="1"/>
  <c r="I8"/>
  <c r="J8" s="1"/>
  <c r="L9" i="2"/>
  <c r="L8"/>
  <c r="F10"/>
  <c r="N8" s="1"/>
  <c r="I9"/>
  <c r="J9" s="1"/>
  <c r="I8"/>
  <c r="J8" s="1"/>
  <c r="J20" i="13" l="1"/>
  <c r="J22"/>
  <c r="J19"/>
  <c r="L19"/>
  <c r="M19" s="1"/>
  <c r="M23" s="1"/>
  <c r="I12"/>
  <c r="J8"/>
  <c r="J12" s="1"/>
  <c r="N8"/>
  <c r="N9"/>
  <c r="N10"/>
  <c r="N11"/>
  <c r="I68" i="12"/>
  <c r="I69"/>
  <c r="J69" s="1"/>
  <c r="I70"/>
  <c r="J70" s="1"/>
  <c r="I71"/>
  <c r="J71" s="1"/>
  <c r="I72"/>
  <c r="J72" s="1"/>
  <c r="I73"/>
  <c r="J73" s="1"/>
  <c r="I74"/>
  <c r="J74" s="1"/>
  <c r="I75"/>
  <c r="J75" s="1"/>
  <c r="I53"/>
  <c r="I54"/>
  <c r="J54" s="1"/>
  <c r="I55"/>
  <c r="J55" s="1"/>
  <c r="I56"/>
  <c r="J56" s="1"/>
  <c r="I57"/>
  <c r="J57" s="1"/>
  <c r="I58"/>
  <c r="J58" s="1"/>
  <c r="I59"/>
  <c r="J59" s="1"/>
  <c r="I60"/>
  <c r="J60" s="1"/>
  <c r="I38"/>
  <c r="I39"/>
  <c r="J39" s="1"/>
  <c r="I40"/>
  <c r="J40" s="1"/>
  <c r="I41"/>
  <c r="J41" s="1"/>
  <c r="I42"/>
  <c r="J42" s="1"/>
  <c r="I43"/>
  <c r="J43" s="1"/>
  <c r="I44"/>
  <c r="J44" s="1"/>
  <c r="I45"/>
  <c r="J45" s="1"/>
  <c r="L25"/>
  <c r="M25" s="1"/>
  <c r="M31" s="1"/>
  <c r="L27"/>
  <c r="M27" s="1"/>
  <c r="L29"/>
  <c r="M29" s="1"/>
  <c r="J23"/>
  <c r="J31" s="1"/>
  <c r="I16"/>
  <c r="J8"/>
  <c r="J16" s="1"/>
  <c r="N8"/>
  <c r="I99" i="4"/>
  <c r="I100"/>
  <c r="J100" s="1"/>
  <c r="I101"/>
  <c r="J101" s="1"/>
  <c r="I102"/>
  <c r="J102" s="1"/>
  <c r="I103"/>
  <c r="J103" s="1"/>
  <c r="I104"/>
  <c r="J104" s="1"/>
  <c r="I86"/>
  <c r="I87"/>
  <c r="J87" s="1"/>
  <c r="I88"/>
  <c r="J88" s="1"/>
  <c r="I89"/>
  <c r="J89" s="1"/>
  <c r="I90"/>
  <c r="J90" s="1"/>
  <c r="I91"/>
  <c r="J91" s="1"/>
  <c r="I73"/>
  <c r="I74"/>
  <c r="J74" s="1"/>
  <c r="I75"/>
  <c r="J75" s="1"/>
  <c r="I76"/>
  <c r="J76" s="1"/>
  <c r="I77"/>
  <c r="J77" s="1"/>
  <c r="I78"/>
  <c r="J78" s="1"/>
  <c r="I60"/>
  <c r="I61"/>
  <c r="J61" s="1"/>
  <c r="I62"/>
  <c r="J62" s="1"/>
  <c r="I63"/>
  <c r="J63" s="1"/>
  <c r="I64"/>
  <c r="J64" s="1"/>
  <c r="I65"/>
  <c r="J65" s="1"/>
  <c r="I47"/>
  <c r="I48"/>
  <c r="J48" s="1"/>
  <c r="I49"/>
  <c r="J49" s="1"/>
  <c r="I50"/>
  <c r="J50" s="1"/>
  <c r="I51"/>
  <c r="J51" s="1"/>
  <c r="I52"/>
  <c r="J52" s="1"/>
  <c r="I34"/>
  <c r="I35"/>
  <c r="J35" s="1"/>
  <c r="I36"/>
  <c r="J36" s="1"/>
  <c r="I37"/>
  <c r="J37" s="1"/>
  <c r="I38"/>
  <c r="J38" s="1"/>
  <c r="I39"/>
  <c r="J39" s="1"/>
  <c r="I27"/>
  <c r="L22"/>
  <c r="L24"/>
  <c r="L26"/>
  <c r="L23"/>
  <c r="L25"/>
  <c r="L21"/>
  <c r="J21"/>
  <c r="J27" s="1"/>
  <c r="I11" i="11"/>
  <c r="J8"/>
  <c r="J11" s="1"/>
  <c r="N8"/>
  <c r="N9"/>
  <c r="N18" i="9"/>
  <c r="N19"/>
  <c r="N38"/>
  <c r="N39"/>
  <c r="N40"/>
  <c r="N48"/>
  <c r="N50"/>
  <c r="N69"/>
  <c r="I11"/>
  <c r="J8"/>
  <c r="J11" s="1"/>
  <c r="N8"/>
  <c r="N9"/>
  <c r="L8" i="8"/>
  <c r="L9"/>
  <c r="J8"/>
  <c r="J10" s="1"/>
  <c r="K9" s="1"/>
  <c r="J21" i="7"/>
  <c r="I21"/>
  <c r="J20" i="5"/>
  <c r="J25" s="1"/>
  <c r="I25"/>
  <c r="J11" i="7"/>
  <c r="K9" s="1"/>
  <c r="M9" s="1"/>
  <c r="I11"/>
  <c r="K10"/>
  <c r="M10" s="1"/>
  <c r="K8"/>
  <c r="M8" s="1"/>
  <c r="I61" i="6"/>
  <c r="L59"/>
  <c r="M59" s="1"/>
  <c r="J59"/>
  <c r="J58"/>
  <c r="L58"/>
  <c r="M58" s="1"/>
  <c r="J60"/>
  <c r="M50"/>
  <c r="M49"/>
  <c r="M51" s="1"/>
  <c r="J48"/>
  <c r="J51" s="1"/>
  <c r="I49"/>
  <c r="J49" s="1"/>
  <c r="L39"/>
  <c r="M39" s="1"/>
  <c r="M41" s="1"/>
  <c r="J38"/>
  <c r="J41" s="1"/>
  <c r="I39"/>
  <c r="J39" s="1"/>
  <c r="L29"/>
  <c r="M29" s="1"/>
  <c r="J29"/>
  <c r="M31"/>
  <c r="I31"/>
  <c r="J28"/>
  <c r="I21"/>
  <c r="L19"/>
  <c r="L20"/>
  <c r="J18"/>
  <c r="J21" s="1"/>
  <c r="J8"/>
  <c r="J11" s="1"/>
  <c r="N9"/>
  <c r="K10"/>
  <c r="L10" s="1"/>
  <c r="M10" s="1"/>
  <c r="K9"/>
  <c r="L9" s="1"/>
  <c r="M9" s="1"/>
  <c r="K8"/>
  <c r="L8" s="1"/>
  <c r="M8" s="1"/>
  <c r="I13" i="5"/>
  <c r="J8"/>
  <c r="J13" s="1"/>
  <c r="N8"/>
  <c r="N9"/>
  <c r="N10"/>
  <c r="N11"/>
  <c r="N12"/>
  <c r="P21" i="3"/>
  <c r="I14" i="4"/>
  <c r="J8"/>
  <c r="J14" s="1"/>
  <c r="N9"/>
  <c r="N10"/>
  <c r="N11"/>
  <c r="N12"/>
  <c r="M23" i="3"/>
  <c r="M24"/>
  <c r="J27"/>
  <c r="I27"/>
  <c r="M22"/>
  <c r="P22" s="1"/>
  <c r="I14"/>
  <c r="N8"/>
  <c r="N10"/>
  <c r="N12"/>
  <c r="J14"/>
  <c r="N9"/>
  <c r="N11"/>
  <c r="J10" i="2"/>
  <c r="K8" s="1"/>
  <c r="M8" s="1"/>
  <c r="I10"/>
  <c r="N9"/>
  <c r="J23" i="13" l="1"/>
  <c r="K11"/>
  <c r="L11" s="1"/>
  <c r="M11" s="1"/>
  <c r="K10"/>
  <c r="L10" s="1"/>
  <c r="M10" s="1"/>
  <c r="K9"/>
  <c r="L9" s="1"/>
  <c r="M9" s="1"/>
  <c r="K8"/>
  <c r="L8" s="1"/>
  <c r="M8" s="1"/>
  <c r="J68" i="12"/>
  <c r="J76" s="1"/>
  <c r="I76"/>
  <c r="L75"/>
  <c r="M75" s="1"/>
  <c r="L73"/>
  <c r="M73" s="1"/>
  <c r="L71"/>
  <c r="M71" s="1"/>
  <c r="L69"/>
  <c r="M69" s="1"/>
  <c r="L74"/>
  <c r="M74" s="1"/>
  <c r="L72"/>
  <c r="M72" s="1"/>
  <c r="L70"/>
  <c r="M70" s="1"/>
  <c r="L68"/>
  <c r="M68" s="1"/>
  <c r="J53"/>
  <c r="J61" s="1"/>
  <c r="I61"/>
  <c r="L59"/>
  <c r="M59" s="1"/>
  <c r="L57"/>
  <c r="M57" s="1"/>
  <c r="L55"/>
  <c r="M55" s="1"/>
  <c r="L53"/>
  <c r="M53" s="1"/>
  <c r="L60"/>
  <c r="M60" s="1"/>
  <c r="L58"/>
  <c r="M58" s="1"/>
  <c r="L56"/>
  <c r="M56" s="1"/>
  <c r="L54"/>
  <c r="M54" s="1"/>
  <c r="J38"/>
  <c r="J46" s="1"/>
  <c r="I46"/>
  <c r="L45"/>
  <c r="M45" s="1"/>
  <c r="L43"/>
  <c r="M43" s="1"/>
  <c r="L41"/>
  <c r="M41" s="1"/>
  <c r="L39"/>
  <c r="M39" s="1"/>
  <c r="L44"/>
  <c r="M44" s="1"/>
  <c r="L42"/>
  <c r="M42" s="1"/>
  <c r="L40"/>
  <c r="M40" s="1"/>
  <c r="L38"/>
  <c r="M38" s="1"/>
  <c r="L15"/>
  <c r="K8"/>
  <c r="L8" s="1"/>
  <c r="M8" s="1"/>
  <c r="J99" i="4"/>
  <c r="J105" s="1"/>
  <c r="I105"/>
  <c r="M104"/>
  <c r="M103"/>
  <c r="M101"/>
  <c r="M99"/>
  <c r="M102"/>
  <c r="M100"/>
  <c r="J86"/>
  <c r="J92" s="1"/>
  <c r="I92"/>
  <c r="L90"/>
  <c r="M90" s="1"/>
  <c r="L88"/>
  <c r="M88" s="1"/>
  <c r="L86"/>
  <c r="M86" s="1"/>
  <c r="L91"/>
  <c r="M91" s="1"/>
  <c r="L89"/>
  <c r="M89" s="1"/>
  <c r="L87"/>
  <c r="M87" s="1"/>
  <c r="J73"/>
  <c r="J79" s="1"/>
  <c r="I79"/>
  <c r="L78"/>
  <c r="M78" s="1"/>
  <c r="L76"/>
  <c r="M76" s="1"/>
  <c r="L74"/>
  <c r="M74" s="1"/>
  <c r="L77"/>
  <c r="M77" s="1"/>
  <c r="L75"/>
  <c r="M75" s="1"/>
  <c r="L73"/>
  <c r="M73" s="1"/>
  <c r="M79" s="1"/>
  <c r="J60"/>
  <c r="J66" s="1"/>
  <c r="I66"/>
  <c r="L65"/>
  <c r="M65" s="1"/>
  <c r="L63"/>
  <c r="M63" s="1"/>
  <c r="L61"/>
  <c r="M61" s="1"/>
  <c r="L64"/>
  <c r="M64" s="1"/>
  <c r="L62"/>
  <c r="M62" s="1"/>
  <c r="L60"/>
  <c r="M60" s="1"/>
  <c r="M66" s="1"/>
  <c r="J47"/>
  <c r="J53" s="1"/>
  <c r="I53"/>
  <c r="L52"/>
  <c r="M52" s="1"/>
  <c r="L50"/>
  <c r="M50" s="1"/>
  <c r="L48"/>
  <c r="M48" s="1"/>
  <c r="L51"/>
  <c r="M51" s="1"/>
  <c r="L49"/>
  <c r="M49" s="1"/>
  <c r="L47"/>
  <c r="M47" s="1"/>
  <c r="J34"/>
  <c r="J40" s="1"/>
  <c r="I40"/>
  <c r="L39"/>
  <c r="M39" s="1"/>
  <c r="L38"/>
  <c r="M38" s="1"/>
  <c r="L36"/>
  <c r="M36" s="1"/>
  <c r="L34"/>
  <c r="M34" s="1"/>
  <c r="L37"/>
  <c r="M37" s="1"/>
  <c r="L35"/>
  <c r="M35" s="1"/>
  <c r="K10" i="11"/>
  <c r="L10" s="1"/>
  <c r="M10" s="1"/>
  <c r="K9"/>
  <c r="L9" s="1"/>
  <c r="M9" s="1"/>
  <c r="K8"/>
  <c r="M8" s="1"/>
  <c r="K9" i="9"/>
  <c r="K10"/>
  <c r="K8"/>
  <c r="M9" i="8"/>
  <c r="K8"/>
  <c r="M8" s="1"/>
  <c r="M10" s="1"/>
  <c r="K18" i="7"/>
  <c r="L18" s="1"/>
  <c r="M18" s="1"/>
  <c r="K20"/>
  <c r="L20" s="1"/>
  <c r="M20" s="1"/>
  <c r="K19"/>
  <c r="L19" s="1"/>
  <c r="M19" s="1"/>
  <c r="K21" i="5"/>
  <c r="L21" s="1"/>
  <c r="K23"/>
  <c r="L23" s="1"/>
  <c r="K20"/>
  <c r="L20" s="1"/>
  <c r="K22"/>
  <c r="L22" s="1"/>
  <c r="K24"/>
  <c r="L24" s="1"/>
  <c r="G32"/>
  <c r="M11" i="7"/>
  <c r="J61" i="6"/>
  <c r="M61"/>
  <c r="I51"/>
  <c r="I41"/>
  <c r="J31"/>
  <c r="M11"/>
  <c r="K10" i="5"/>
  <c r="M10" s="1"/>
  <c r="K12"/>
  <c r="M12" s="1"/>
  <c r="K11"/>
  <c r="M11" s="1"/>
  <c r="K9"/>
  <c r="M9" s="1"/>
  <c r="K8"/>
  <c r="M8" s="1"/>
  <c r="M27" i="3"/>
  <c r="K13" i="4"/>
  <c r="M13" s="1"/>
  <c r="K12"/>
  <c r="M12" s="1"/>
  <c r="K11"/>
  <c r="M11" s="1"/>
  <c r="K10"/>
  <c r="M10" s="1"/>
  <c r="K9"/>
  <c r="M9" s="1"/>
  <c r="K8"/>
  <c r="M8" s="1"/>
  <c r="K12" i="3"/>
  <c r="L12" s="1"/>
  <c r="M12" s="1"/>
  <c r="K10"/>
  <c r="L10" s="1"/>
  <c r="M10" s="1"/>
  <c r="K8"/>
  <c r="L8" s="1"/>
  <c r="M8" s="1"/>
  <c r="K11"/>
  <c r="L11" s="1"/>
  <c r="M11" s="1"/>
  <c r="K9"/>
  <c r="L9" s="1"/>
  <c r="M9" s="1"/>
  <c r="K13"/>
  <c r="L13" s="1"/>
  <c r="M13" s="1"/>
  <c r="K9" i="2"/>
  <c r="M9" s="1"/>
  <c r="M12" i="13" l="1"/>
  <c r="M76" i="12"/>
  <c r="M61"/>
  <c r="M46"/>
  <c r="M16"/>
  <c r="M105" i="4"/>
  <c r="M92"/>
  <c r="M53"/>
  <c r="M40"/>
  <c r="M11" i="11"/>
  <c r="L8" i="9"/>
  <c r="G18" s="1"/>
  <c r="L9"/>
  <c r="G19" s="1"/>
  <c r="L10"/>
  <c r="G20" s="1"/>
  <c r="M21" i="7"/>
  <c r="M20" i="5"/>
  <c r="M22"/>
  <c r="G34"/>
  <c r="M23"/>
  <c r="G35"/>
  <c r="M24"/>
  <c r="G36"/>
  <c r="M21"/>
  <c r="G33"/>
  <c r="M25"/>
  <c r="C28" s="1"/>
  <c r="I32"/>
  <c r="J32" s="1"/>
  <c r="M13"/>
  <c r="C16" s="1"/>
  <c r="M14" i="4"/>
  <c r="M14" i="3"/>
  <c r="M10" i="2"/>
  <c r="I20" i="9" l="1"/>
  <c r="J20" s="1"/>
  <c r="L20"/>
  <c r="I18"/>
  <c r="L18"/>
  <c r="M18" s="1"/>
  <c r="M10"/>
  <c r="M9"/>
  <c r="M8"/>
  <c r="I19"/>
  <c r="J19" s="1"/>
  <c r="I33" i="5"/>
  <c r="J33" s="1"/>
  <c r="L33"/>
  <c r="M33" s="1"/>
  <c r="I36"/>
  <c r="J36" s="1"/>
  <c r="I35"/>
  <c r="J35" s="1"/>
  <c r="I34"/>
  <c r="J34" s="1"/>
  <c r="I37"/>
  <c r="L32"/>
  <c r="M32"/>
  <c r="G44"/>
  <c r="I44" s="1"/>
  <c r="F40" i="1"/>
  <c r="N39"/>
  <c r="K39"/>
  <c r="M39" s="1"/>
  <c r="I39"/>
  <c r="J39" s="1"/>
  <c r="N38"/>
  <c r="K38"/>
  <c r="I38"/>
  <c r="J38" s="1"/>
  <c r="N37"/>
  <c r="K37"/>
  <c r="I37"/>
  <c r="J37" s="1"/>
  <c r="N36"/>
  <c r="K36"/>
  <c r="I36"/>
  <c r="J36" s="1"/>
  <c r="N35"/>
  <c r="K35"/>
  <c r="M35" s="1"/>
  <c r="J35"/>
  <c r="I35"/>
  <c r="N34"/>
  <c r="K34"/>
  <c r="I34"/>
  <c r="C30"/>
  <c r="M27"/>
  <c r="M22"/>
  <c r="M23"/>
  <c r="M24"/>
  <c r="M25"/>
  <c r="M26"/>
  <c r="M21"/>
  <c r="C17"/>
  <c r="F27"/>
  <c r="N26"/>
  <c r="K26"/>
  <c r="I26"/>
  <c r="J26" s="1"/>
  <c r="N25"/>
  <c r="K25"/>
  <c r="J25"/>
  <c r="I25"/>
  <c r="N24"/>
  <c r="K24"/>
  <c r="I24"/>
  <c r="L24" s="1"/>
  <c r="N23"/>
  <c r="K23"/>
  <c r="L23" s="1"/>
  <c r="I23"/>
  <c r="J23" s="1"/>
  <c r="N22"/>
  <c r="K22"/>
  <c r="I22"/>
  <c r="J22" s="1"/>
  <c r="N21"/>
  <c r="K21"/>
  <c r="L21" s="1"/>
  <c r="J21"/>
  <c r="I21"/>
  <c r="M14"/>
  <c r="M9"/>
  <c r="M10"/>
  <c r="M11"/>
  <c r="M12"/>
  <c r="M13"/>
  <c r="M8"/>
  <c r="I14"/>
  <c r="F14"/>
  <c r="N12" s="1"/>
  <c r="I9"/>
  <c r="J9" s="1"/>
  <c r="I10"/>
  <c r="J10" s="1"/>
  <c r="I11"/>
  <c r="J11" s="1"/>
  <c r="I12"/>
  <c r="J12" s="1"/>
  <c r="I13"/>
  <c r="J13" s="1"/>
  <c r="I8"/>
  <c r="J8" s="1"/>
  <c r="L19" i="9" l="1"/>
  <c r="M19" s="1"/>
  <c r="J18"/>
  <c r="J21" s="1"/>
  <c r="I21"/>
  <c r="M11"/>
  <c r="C14" s="1"/>
  <c r="M20"/>
  <c r="M21" s="1"/>
  <c r="C24" s="1"/>
  <c r="G29"/>
  <c r="G28"/>
  <c r="G30"/>
  <c r="L34" i="5"/>
  <c r="M34" s="1"/>
  <c r="L36"/>
  <c r="G48" s="1"/>
  <c r="I48" s="1"/>
  <c r="J48" s="1"/>
  <c r="G46"/>
  <c r="I46" s="1"/>
  <c r="J46" s="1"/>
  <c r="L35"/>
  <c r="J37"/>
  <c r="G45"/>
  <c r="I45" s="1"/>
  <c r="J45" s="1"/>
  <c r="J44"/>
  <c r="M37" i="1"/>
  <c r="I40"/>
  <c r="M34"/>
  <c r="M36"/>
  <c r="M38"/>
  <c r="J34"/>
  <c r="J40" s="1"/>
  <c r="L25"/>
  <c r="L22"/>
  <c r="L26"/>
  <c r="I27"/>
  <c r="J24"/>
  <c r="J27" s="1"/>
  <c r="J14"/>
  <c r="K8" s="1"/>
  <c r="L8" s="1"/>
  <c r="N8"/>
  <c r="N10"/>
  <c r="N13"/>
  <c r="N9"/>
  <c r="N11"/>
  <c r="I28" i="9" l="1"/>
  <c r="I30"/>
  <c r="J30" s="1"/>
  <c r="I29"/>
  <c r="J29" s="1"/>
  <c r="M36" i="5"/>
  <c r="M35"/>
  <c r="M37" s="1"/>
  <c r="C40" s="1"/>
  <c r="G47"/>
  <c r="I47" s="1"/>
  <c r="M40" i="1"/>
  <c r="K12"/>
  <c r="L12" s="1"/>
  <c r="K13"/>
  <c r="L13" s="1"/>
  <c r="K9"/>
  <c r="L9" s="1"/>
  <c r="K11"/>
  <c r="L11" s="1"/>
  <c r="K10"/>
  <c r="L10" s="1"/>
  <c r="L29" i="9" l="1"/>
  <c r="M29" s="1"/>
  <c r="L30"/>
  <c r="M30" s="1"/>
  <c r="I31"/>
  <c r="J28"/>
  <c r="J31" s="1"/>
  <c r="G39"/>
  <c r="L28"/>
  <c r="J47" i="5"/>
  <c r="J49" s="1"/>
  <c r="I49"/>
  <c r="L48"/>
  <c r="M48" s="1"/>
  <c r="L45"/>
  <c r="M45" s="1"/>
  <c r="L47"/>
  <c r="M47" s="1"/>
  <c r="L44"/>
  <c r="M44" s="1"/>
  <c r="M49" s="1"/>
  <c r="L46"/>
  <c r="M46" s="1"/>
  <c r="G40" i="9" l="1"/>
  <c r="I39"/>
  <c r="J39" s="1"/>
  <c r="M28"/>
  <c r="M31" s="1"/>
  <c r="C34" s="1"/>
  <c r="G38"/>
  <c r="I40"/>
  <c r="J40" s="1"/>
  <c r="L40"/>
  <c r="M40" s="1"/>
  <c r="L39" l="1"/>
  <c r="M39" s="1"/>
  <c r="I38"/>
  <c r="L38" s="1"/>
  <c r="G50"/>
  <c r="G49" l="1"/>
  <c r="M38"/>
  <c r="M41" s="1"/>
  <c r="C44" s="1"/>
  <c r="G48"/>
  <c r="I49"/>
  <c r="J49" s="1"/>
  <c r="I50"/>
  <c r="J50" s="1"/>
  <c r="L50"/>
  <c r="M50" s="1"/>
  <c r="I41"/>
  <c r="J38"/>
  <c r="J41" s="1"/>
  <c r="G60" l="1"/>
  <c r="L49"/>
  <c r="I48"/>
  <c r="L48"/>
  <c r="M48" s="1"/>
  <c r="I60" l="1"/>
  <c r="J60" s="1"/>
  <c r="J48"/>
  <c r="J51" s="1"/>
  <c r="I51"/>
  <c r="M49"/>
  <c r="M51" s="1"/>
  <c r="C54" s="1"/>
  <c r="G59"/>
  <c r="G58"/>
  <c r="L60" l="1"/>
  <c r="I58"/>
  <c r="I59"/>
  <c r="J59" s="1"/>
  <c r="I61" l="1"/>
  <c r="J58"/>
  <c r="J61" s="1"/>
  <c r="M60"/>
  <c r="G70"/>
  <c r="I70" s="1"/>
  <c r="L59"/>
  <c r="L58"/>
  <c r="J70" l="1"/>
  <c r="L70"/>
  <c r="M70" s="1"/>
  <c r="M59"/>
  <c r="G69"/>
  <c r="I69" s="1"/>
  <c r="M58"/>
  <c r="M61" s="1"/>
  <c r="C64" s="1"/>
  <c r="G68"/>
  <c r="I68" s="1"/>
  <c r="J68" l="1"/>
  <c r="I71"/>
  <c r="L68"/>
  <c r="M68" s="1"/>
  <c r="J69"/>
  <c r="L69"/>
  <c r="M69" s="1"/>
  <c r="M71" l="1"/>
  <c r="J71"/>
</calcChain>
</file>

<file path=xl/sharedStrings.xml><?xml version="1.0" encoding="utf-8"?>
<sst xmlns="http://schemas.openxmlformats.org/spreadsheetml/2006/main" count="1079" uniqueCount="97">
  <si>
    <t>Stock at Source</t>
  </si>
  <si>
    <t>Round1</t>
  </si>
  <si>
    <t>SKU Code</t>
  </si>
  <si>
    <t>SKU Description</t>
  </si>
  <si>
    <t>Location Code</t>
  </si>
  <si>
    <t>Location Name</t>
  </si>
  <si>
    <t>Buffer Size</t>
  </si>
  <si>
    <t>Stock at Hand</t>
  </si>
  <si>
    <t>Inventory in transit</t>
  </si>
  <si>
    <t>Inventory Needed</t>
  </si>
  <si>
    <t>%BP</t>
  </si>
  <si>
    <t>Avg %BP</t>
  </si>
  <si>
    <t>Replenishment Quantity</t>
  </si>
  <si>
    <t>Total RQ</t>
  </si>
  <si>
    <t>Buffer percentage</t>
  </si>
  <si>
    <t>CHENNAI ASO</t>
  </si>
  <si>
    <t>HYDERABAD ASO</t>
  </si>
  <si>
    <t>TIRUPATHI ASO</t>
  </si>
  <si>
    <t>KOLKOTA ASO</t>
  </si>
  <si>
    <t>PATNA ASO</t>
  </si>
  <si>
    <t>RANCHI ASO</t>
  </si>
  <si>
    <t>MALDA CFA</t>
  </si>
  <si>
    <t>GUWAHATI ASO</t>
  </si>
  <si>
    <t>TARATALA ASO</t>
  </si>
  <si>
    <t>ORTHO 78X72X4</t>
  </si>
  <si>
    <t>Round2</t>
  </si>
  <si>
    <t>Round3</t>
  </si>
  <si>
    <t>Supply Location = 1010</t>
  </si>
  <si>
    <t>PETALZ 24X16</t>
  </si>
  <si>
    <t>PL0004</t>
  </si>
  <si>
    <t>COCHIN ASO</t>
  </si>
  <si>
    <t>BHIWANDI HUB</t>
  </si>
  <si>
    <t>CALICUT ASO</t>
  </si>
  <si>
    <t>VIJAYAWADA ASO</t>
  </si>
  <si>
    <t>KLASSIC 75X72X5</t>
  </si>
  <si>
    <t>Symphony</t>
  </si>
  <si>
    <t>Diff</t>
  </si>
  <si>
    <t>DIFF</t>
  </si>
  <si>
    <t>Kurlo Bond 78x60x4</t>
  </si>
  <si>
    <t>Kurlo Bond 78x60x5</t>
  </si>
  <si>
    <t>Kurlo Bond 78x60x6</t>
  </si>
  <si>
    <t>Kurlo Bond 78x60x7</t>
  </si>
  <si>
    <t>Kurlo Bond 78x60x8</t>
  </si>
  <si>
    <t>Kurlo Bond 78x60x9</t>
  </si>
  <si>
    <t>H013</t>
  </si>
  <si>
    <t>HUBLI ASO</t>
  </si>
  <si>
    <t>MANGALORE ASO</t>
  </si>
  <si>
    <t>MYSORE ASO</t>
  </si>
  <si>
    <t>GULBARGA ASO</t>
  </si>
  <si>
    <t>BOWENAPALLI ASO</t>
  </si>
  <si>
    <t>FIRMWICH 72X36X4</t>
  </si>
  <si>
    <t>FIRMWICH 72X36X5</t>
  </si>
  <si>
    <t>FIRMWICH 72X36X6</t>
  </si>
  <si>
    <t>FIRMWICH 72X36X7</t>
  </si>
  <si>
    <t>FIRMWICH 72X36X8</t>
  </si>
  <si>
    <t>H018</t>
  </si>
  <si>
    <t>NEW DELHI HUB</t>
  </si>
  <si>
    <t>VARANASI ASO</t>
  </si>
  <si>
    <t>KANPUR ASO</t>
  </si>
  <si>
    <t>GORAKHPUR ASO</t>
  </si>
  <si>
    <t>JABALPUR ASO</t>
  </si>
  <si>
    <t>SUGAM 78X72X3</t>
  </si>
  <si>
    <t>SUGAM 78X72X4</t>
  </si>
  <si>
    <t>SUGAM 78X72X5</t>
  </si>
  <si>
    <t>BURDWAN ASO</t>
  </si>
  <si>
    <t>DREAMSLEEP 75X48X6</t>
  </si>
  <si>
    <t>DREAMSLEEP 75X48X7</t>
  </si>
  <si>
    <t>DREAMSLEEP 75X48X8</t>
  </si>
  <si>
    <t>DSL750048000600</t>
  </si>
  <si>
    <t>MADURAI ASO</t>
  </si>
  <si>
    <t>TRICHY ASO</t>
  </si>
  <si>
    <t>KUSHI 78X60X4</t>
  </si>
  <si>
    <t>Symphony recommendation</t>
  </si>
  <si>
    <t>KUSHI 78X60X5</t>
  </si>
  <si>
    <t>KUSHI 78X60X6</t>
  </si>
  <si>
    <t>SILIGURI ASO</t>
  </si>
  <si>
    <t>Symphony reco</t>
  </si>
  <si>
    <t>BOWENPALLY ASO</t>
  </si>
  <si>
    <t>KURLO BOND 72X60X4</t>
  </si>
  <si>
    <t>KURLO BOND 72X60X5</t>
  </si>
  <si>
    <t>KURLO BOND 72X60X6</t>
  </si>
  <si>
    <t>KURLO BOND 78X60X4</t>
  </si>
  <si>
    <t>KURLO BOND 78X60X5</t>
  </si>
  <si>
    <t>KURLO BOND 78X60X6</t>
  </si>
  <si>
    <t>KURLO BOND 78X60X7</t>
  </si>
  <si>
    <t>KURLO BOND 78X60X8</t>
  </si>
  <si>
    <t>KURLO BOND 78X60X9</t>
  </si>
  <si>
    <t>KURLO BOND 78X60X10</t>
  </si>
  <si>
    <t>KURLO BOND 78X60X11</t>
  </si>
  <si>
    <t>THRISSUR</t>
  </si>
  <si>
    <t>symp</t>
  </si>
  <si>
    <t>165720036000400</t>
  </si>
  <si>
    <t>KUSHI 72X36X4</t>
  </si>
  <si>
    <t>3211</t>
  </si>
  <si>
    <t>3218</t>
  </si>
  <si>
    <t>3404</t>
  </si>
  <si>
    <t>BHOPAL ASO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</si>
</sst>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8.25"/>
      <color rgb="FF000000"/>
      <name val="Tahoma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64" fontId="0" fillId="2" borderId="0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6" borderId="1" xfId="0" applyFill="1" applyBorder="1"/>
    <xf numFmtId="49" fontId="2" fillId="7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490"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3"/>
  <sheetViews>
    <sheetView topLeftCell="C25" workbookViewId="0">
      <selection activeCell="M38" sqref="M38"/>
    </sheetView>
  </sheetViews>
  <sheetFormatPr defaultRowHeight="15"/>
  <cols>
    <col min="1" max="1" width="9.140625" style="1"/>
    <col min="2" max="2" width="21.140625" style="1" customWidth="1"/>
    <col min="3" max="3" width="25" style="1" customWidth="1"/>
    <col min="4" max="4" width="15.28515625" style="1" customWidth="1"/>
    <col min="5" max="5" width="16.7109375" style="1" customWidth="1"/>
    <col min="6" max="6" width="11.42578125" style="1" customWidth="1"/>
    <col min="7" max="13" width="9.140625" style="1"/>
    <col min="14" max="14" width="11.85546875" style="1" customWidth="1"/>
    <col min="15" max="16384" width="9.140625" style="1"/>
  </cols>
  <sheetData>
    <row r="2" spans="2:14">
      <c r="B2" s="2" t="s">
        <v>27</v>
      </c>
    </row>
    <row r="4" spans="2:14">
      <c r="B4" s="4" t="s">
        <v>0</v>
      </c>
      <c r="C4" s="13">
        <v>198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42.75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14</v>
      </c>
    </row>
    <row r="8" spans="2:14">
      <c r="B8" s="12">
        <v>107780072000400</v>
      </c>
      <c r="C8" s="13" t="s">
        <v>24</v>
      </c>
      <c r="D8" s="13">
        <v>3305</v>
      </c>
      <c r="E8" s="13" t="s">
        <v>18</v>
      </c>
      <c r="F8" s="13">
        <v>18</v>
      </c>
      <c r="G8" s="13">
        <v>6</v>
      </c>
      <c r="H8" s="13">
        <v>6</v>
      </c>
      <c r="I8" s="3">
        <f>F8-(G8+H8)</f>
        <v>6</v>
      </c>
      <c r="J8" s="3">
        <f>(I8/F8)*100</f>
        <v>33.333333333333329</v>
      </c>
      <c r="K8" s="3">
        <f>$J$14</f>
        <v>37.801897176897171</v>
      </c>
      <c r="L8" s="3">
        <f>IF(MIN(ROUND(F8-(F8*K8%),0)-G8,I8)&lt;=0,1,MIN(ROUND(F8-(F8*K8%),0)-G8,I8))</f>
        <v>5</v>
      </c>
      <c r="M8" s="3">
        <f>L8</f>
        <v>5</v>
      </c>
      <c r="N8" s="3">
        <f>(F8/$F$14)*100</f>
        <v>14.0625</v>
      </c>
    </row>
    <row r="9" spans="2:14">
      <c r="B9" s="12">
        <v>107780072000400</v>
      </c>
      <c r="C9" s="13" t="s">
        <v>24</v>
      </c>
      <c r="D9" s="13">
        <v>3306</v>
      </c>
      <c r="E9" s="13" t="s">
        <v>19</v>
      </c>
      <c r="F9" s="13">
        <v>52</v>
      </c>
      <c r="G9" s="13">
        <v>29</v>
      </c>
      <c r="H9" s="13">
        <v>9</v>
      </c>
      <c r="I9" s="3">
        <f t="shared" ref="I9:I13" si="0">F9-(G9+H9)</f>
        <v>14</v>
      </c>
      <c r="J9" s="3">
        <f t="shared" ref="J9:J13" si="1">(I9/F9)*100</f>
        <v>26.923076923076923</v>
      </c>
      <c r="K9" s="3">
        <f t="shared" ref="K9:K13" si="2">$J$14</f>
        <v>37.801897176897171</v>
      </c>
      <c r="L9" s="3">
        <f t="shared" ref="L9:L13" si="3">IF(MIN(ROUND(F9-(F9*K9%),0)-G9,I9)&lt;=0,1,MIN(ROUND(F9-(F9*K9%),0)-G9,I9))</f>
        <v>3</v>
      </c>
      <c r="M9" s="3">
        <f t="shared" ref="M9:M13" si="4">L9</f>
        <v>3</v>
      </c>
      <c r="N9" s="3">
        <f t="shared" ref="N9:N13" si="5">(F9/$F$14)*100</f>
        <v>40.625</v>
      </c>
    </row>
    <row r="10" spans="2:14">
      <c r="B10" s="12">
        <v>107780072000400</v>
      </c>
      <c r="C10" s="13" t="s">
        <v>24</v>
      </c>
      <c r="D10" s="13">
        <v>3309</v>
      </c>
      <c r="E10" s="13" t="s">
        <v>20</v>
      </c>
      <c r="F10" s="13">
        <v>18</v>
      </c>
      <c r="G10" s="13">
        <v>8</v>
      </c>
      <c r="H10" s="13">
        <v>3</v>
      </c>
      <c r="I10" s="3">
        <f t="shared" si="0"/>
        <v>7</v>
      </c>
      <c r="J10" s="3">
        <f t="shared" si="1"/>
        <v>38.888888888888893</v>
      </c>
      <c r="K10" s="3">
        <f t="shared" si="2"/>
        <v>37.801897176897171</v>
      </c>
      <c r="L10" s="3">
        <f t="shared" si="3"/>
        <v>3</v>
      </c>
      <c r="M10" s="3">
        <f t="shared" si="4"/>
        <v>3</v>
      </c>
      <c r="N10" s="3">
        <f t="shared" si="5"/>
        <v>14.0625</v>
      </c>
    </row>
    <row r="11" spans="2:14">
      <c r="B11" s="12">
        <v>107780072000400</v>
      </c>
      <c r="C11" s="13" t="s">
        <v>24</v>
      </c>
      <c r="D11" s="13">
        <v>3314</v>
      </c>
      <c r="E11" s="13" t="s">
        <v>21</v>
      </c>
      <c r="F11" s="13">
        <v>11</v>
      </c>
      <c r="G11" s="13">
        <v>6</v>
      </c>
      <c r="H11" s="13">
        <v>0</v>
      </c>
      <c r="I11" s="3">
        <f t="shared" si="0"/>
        <v>5</v>
      </c>
      <c r="J11" s="3">
        <f t="shared" si="1"/>
        <v>45.454545454545453</v>
      </c>
      <c r="K11" s="3">
        <f t="shared" si="2"/>
        <v>37.801897176897171</v>
      </c>
      <c r="L11" s="3">
        <f t="shared" si="3"/>
        <v>1</v>
      </c>
      <c r="M11" s="3">
        <f t="shared" si="4"/>
        <v>1</v>
      </c>
      <c r="N11" s="3">
        <f t="shared" si="5"/>
        <v>8.59375</v>
      </c>
    </row>
    <row r="12" spans="2:14">
      <c r="B12" s="12">
        <v>107780072000400</v>
      </c>
      <c r="C12" s="13" t="s">
        <v>24</v>
      </c>
      <c r="D12" s="13">
        <v>3315</v>
      </c>
      <c r="E12" s="13" t="s">
        <v>22</v>
      </c>
      <c r="F12" s="13">
        <v>13</v>
      </c>
      <c r="G12" s="13">
        <v>8</v>
      </c>
      <c r="H12" s="13">
        <v>0</v>
      </c>
      <c r="I12" s="3">
        <f t="shared" si="0"/>
        <v>5</v>
      </c>
      <c r="J12" s="3">
        <f t="shared" si="1"/>
        <v>38.461538461538467</v>
      </c>
      <c r="K12" s="3">
        <f t="shared" si="2"/>
        <v>37.801897176897171</v>
      </c>
      <c r="L12" s="3">
        <f t="shared" si="3"/>
        <v>1</v>
      </c>
      <c r="M12" s="3">
        <f t="shared" si="4"/>
        <v>1</v>
      </c>
      <c r="N12" s="3">
        <f t="shared" si="5"/>
        <v>10.15625</v>
      </c>
    </row>
    <row r="13" spans="2:14">
      <c r="B13" s="12">
        <v>107780072000400</v>
      </c>
      <c r="C13" s="13" t="s">
        <v>24</v>
      </c>
      <c r="D13" s="13">
        <v>3316</v>
      </c>
      <c r="E13" s="13" t="s">
        <v>23</v>
      </c>
      <c r="F13" s="13">
        <v>16</v>
      </c>
      <c r="G13" s="13">
        <v>9</v>
      </c>
      <c r="H13" s="13">
        <v>0</v>
      </c>
      <c r="I13" s="3">
        <f t="shared" si="0"/>
        <v>7</v>
      </c>
      <c r="J13" s="3">
        <f t="shared" si="1"/>
        <v>43.75</v>
      </c>
      <c r="K13" s="3">
        <f t="shared" si="2"/>
        <v>37.801897176897171</v>
      </c>
      <c r="L13" s="3">
        <f t="shared" si="3"/>
        <v>1</v>
      </c>
      <c r="M13" s="3">
        <f t="shared" si="4"/>
        <v>1</v>
      </c>
      <c r="N13" s="3">
        <f t="shared" si="5"/>
        <v>12.5</v>
      </c>
    </row>
    <row r="14" spans="2:14">
      <c r="B14" s="5"/>
      <c r="C14" s="5"/>
      <c r="D14" s="5"/>
      <c r="E14" s="5"/>
      <c r="F14" s="9">
        <f>SUM(F8:F13)</f>
        <v>128</v>
      </c>
      <c r="G14" s="5"/>
      <c r="H14" s="5"/>
      <c r="I14" s="3">
        <f>SUM(I8:I13)</f>
        <v>44</v>
      </c>
      <c r="J14" s="3">
        <f>AVERAGE(J8:J13)</f>
        <v>37.801897176897171</v>
      </c>
      <c r="K14" s="5"/>
      <c r="L14" s="5"/>
      <c r="M14" s="3">
        <f>SUM(M8:M13)</f>
        <v>14</v>
      </c>
      <c r="N14" s="5"/>
    </row>
    <row r="17" spans="2:14">
      <c r="B17" s="4" t="s">
        <v>0</v>
      </c>
      <c r="C17" s="13">
        <f>$C$4-M14</f>
        <v>184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>
      <c r="B18" s="6" t="s">
        <v>25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ht="42.75"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  <c r="G20" s="8" t="s">
        <v>7</v>
      </c>
      <c r="H20" s="8" t="s">
        <v>8</v>
      </c>
      <c r="I20" s="8" t="s">
        <v>9</v>
      </c>
      <c r="J20" s="7" t="s">
        <v>10</v>
      </c>
      <c r="K20" s="7" t="s">
        <v>11</v>
      </c>
      <c r="L20" s="8" t="s">
        <v>12</v>
      </c>
      <c r="M20" s="7" t="s">
        <v>13</v>
      </c>
      <c r="N20" s="8" t="s">
        <v>14</v>
      </c>
    </row>
    <row r="21" spans="2:14">
      <c r="B21" s="12">
        <v>107780072000400</v>
      </c>
      <c r="C21" s="13" t="s">
        <v>24</v>
      </c>
      <c r="D21" s="13">
        <v>3305</v>
      </c>
      <c r="E21" s="13" t="s">
        <v>18</v>
      </c>
      <c r="F21" s="13">
        <v>18</v>
      </c>
      <c r="G21" s="13">
        <v>11</v>
      </c>
      <c r="H21" s="13">
        <v>6</v>
      </c>
      <c r="I21" s="3">
        <f>F21-(G21+H21)</f>
        <v>1</v>
      </c>
      <c r="J21" s="3">
        <f>(I21/F21)*100</f>
        <v>5.5555555555555554</v>
      </c>
      <c r="K21" s="3">
        <f>$J$14</f>
        <v>37.801897176897171</v>
      </c>
      <c r="L21" s="3">
        <f>IF(MIN(ROUND(F21-(F21*K21%),0)-G21,I21)&lt;=0,1,MIN(ROUND(F21-(F21*K21%),0)-G21,I21))</f>
        <v>1</v>
      </c>
      <c r="M21" s="3">
        <f>L21+M8</f>
        <v>6</v>
      </c>
      <c r="N21" s="3">
        <f>(F21/$F$14)*100</f>
        <v>14.0625</v>
      </c>
    </row>
    <row r="22" spans="2:14">
      <c r="B22" s="12">
        <v>107780072000400</v>
      </c>
      <c r="C22" s="13" t="s">
        <v>24</v>
      </c>
      <c r="D22" s="13">
        <v>3306</v>
      </c>
      <c r="E22" s="13" t="s">
        <v>19</v>
      </c>
      <c r="F22" s="13">
        <v>52</v>
      </c>
      <c r="G22" s="13">
        <v>32</v>
      </c>
      <c r="H22" s="13">
        <v>9</v>
      </c>
      <c r="I22" s="3">
        <f t="shared" ref="I22:I26" si="6">F22-(G22+H22)</f>
        <v>11</v>
      </c>
      <c r="J22" s="3">
        <f t="shared" ref="J22:J26" si="7">(I22/F22)*100</f>
        <v>21.153846153846153</v>
      </c>
      <c r="K22" s="3">
        <f t="shared" ref="K22:K26" si="8">$J$14</f>
        <v>37.801897176897171</v>
      </c>
      <c r="L22" s="3">
        <f t="shared" ref="L22:L26" si="9">IF(MIN(ROUND(F22-(F22*K22%),0)-G22,I22)&lt;=0,1,MIN(ROUND(F22-(F22*K22%),0)-G22,I22))</f>
        <v>1</v>
      </c>
      <c r="M22" s="3">
        <f t="shared" ref="M22:M26" si="10">L22+M9</f>
        <v>4</v>
      </c>
      <c r="N22" s="3">
        <f t="shared" ref="N22:N26" si="11">(F22/$F$14)*100</f>
        <v>40.625</v>
      </c>
    </row>
    <row r="23" spans="2:14">
      <c r="B23" s="12">
        <v>107780072000400</v>
      </c>
      <c r="C23" s="13" t="s">
        <v>24</v>
      </c>
      <c r="D23" s="13">
        <v>3309</v>
      </c>
      <c r="E23" s="13" t="s">
        <v>20</v>
      </c>
      <c r="F23" s="13">
        <v>18</v>
      </c>
      <c r="G23" s="13">
        <v>11</v>
      </c>
      <c r="H23" s="13">
        <v>3</v>
      </c>
      <c r="I23" s="3">
        <f t="shared" si="6"/>
        <v>4</v>
      </c>
      <c r="J23" s="3">
        <f t="shared" si="7"/>
        <v>22.222222222222221</v>
      </c>
      <c r="K23" s="3">
        <f t="shared" si="8"/>
        <v>37.801897176897171</v>
      </c>
      <c r="L23" s="3">
        <f t="shared" si="9"/>
        <v>1</v>
      </c>
      <c r="M23" s="3">
        <f t="shared" si="10"/>
        <v>4</v>
      </c>
      <c r="N23" s="3">
        <f t="shared" si="11"/>
        <v>14.0625</v>
      </c>
    </row>
    <row r="24" spans="2:14">
      <c r="B24" s="12">
        <v>107780072000400</v>
      </c>
      <c r="C24" s="13" t="s">
        <v>24</v>
      </c>
      <c r="D24" s="13">
        <v>3314</v>
      </c>
      <c r="E24" s="13" t="s">
        <v>21</v>
      </c>
      <c r="F24" s="13">
        <v>11</v>
      </c>
      <c r="G24" s="13">
        <v>7</v>
      </c>
      <c r="H24" s="13">
        <v>0</v>
      </c>
      <c r="I24" s="3">
        <f t="shared" si="6"/>
        <v>4</v>
      </c>
      <c r="J24" s="3">
        <f t="shared" si="7"/>
        <v>36.363636363636367</v>
      </c>
      <c r="K24" s="3">
        <f t="shared" si="8"/>
        <v>37.801897176897171</v>
      </c>
      <c r="L24" s="3">
        <f t="shared" si="9"/>
        <v>1</v>
      </c>
      <c r="M24" s="3">
        <f t="shared" si="10"/>
        <v>2</v>
      </c>
      <c r="N24" s="3">
        <f t="shared" si="11"/>
        <v>8.59375</v>
      </c>
    </row>
    <row r="25" spans="2:14">
      <c r="B25" s="12">
        <v>107780072000400</v>
      </c>
      <c r="C25" s="13" t="s">
        <v>24</v>
      </c>
      <c r="D25" s="13">
        <v>3315</v>
      </c>
      <c r="E25" s="13" t="s">
        <v>22</v>
      </c>
      <c r="F25" s="13">
        <v>13</v>
      </c>
      <c r="G25" s="13">
        <v>9</v>
      </c>
      <c r="H25" s="13">
        <v>0</v>
      </c>
      <c r="I25" s="3">
        <f t="shared" si="6"/>
        <v>4</v>
      </c>
      <c r="J25" s="3">
        <f t="shared" si="7"/>
        <v>30.76923076923077</v>
      </c>
      <c r="K25" s="3">
        <f t="shared" si="8"/>
        <v>37.801897176897171</v>
      </c>
      <c r="L25" s="3">
        <f t="shared" si="9"/>
        <v>1</v>
      </c>
      <c r="M25" s="3">
        <f t="shared" si="10"/>
        <v>2</v>
      </c>
      <c r="N25" s="3">
        <f t="shared" si="11"/>
        <v>10.15625</v>
      </c>
    </row>
    <row r="26" spans="2:14">
      <c r="B26" s="12">
        <v>107780072000400</v>
      </c>
      <c r="C26" s="13" t="s">
        <v>24</v>
      </c>
      <c r="D26" s="13">
        <v>3316</v>
      </c>
      <c r="E26" s="13" t="s">
        <v>23</v>
      </c>
      <c r="F26" s="13">
        <v>16</v>
      </c>
      <c r="G26" s="13">
        <v>10</v>
      </c>
      <c r="H26" s="13">
        <v>0</v>
      </c>
      <c r="I26" s="3">
        <f t="shared" si="6"/>
        <v>6</v>
      </c>
      <c r="J26" s="3">
        <f t="shared" si="7"/>
        <v>37.5</v>
      </c>
      <c r="K26" s="3">
        <f t="shared" si="8"/>
        <v>37.801897176897171</v>
      </c>
      <c r="L26" s="3">
        <f t="shared" si="9"/>
        <v>1</v>
      </c>
      <c r="M26" s="3">
        <f t="shared" si="10"/>
        <v>2</v>
      </c>
      <c r="N26" s="3">
        <f t="shared" si="11"/>
        <v>12.5</v>
      </c>
    </row>
    <row r="27" spans="2:14">
      <c r="B27" s="5"/>
      <c r="C27" s="5"/>
      <c r="D27" s="5"/>
      <c r="E27" s="5"/>
      <c r="F27" s="9">
        <f>SUM(F21:F26)</f>
        <v>128</v>
      </c>
      <c r="G27" s="5"/>
      <c r="H27" s="5"/>
      <c r="I27" s="3">
        <f>SUM(I21:I26)</f>
        <v>30</v>
      </c>
      <c r="J27" s="3">
        <f>AVERAGE(J21:J26)</f>
        <v>25.594081844081845</v>
      </c>
      <c r="K27" s="5"/>
      <c r="L27" s="5"/>
      <c r="M27" s="3">
        <f>SUM(M21:M26)</f>
        <v>20</v>
      </c>
      <c r="N27" s="5"/>
    </row>
    <row r="30" spans="2:14">
      <c r="B30" s="4" t="s">
        <v>0</v>
      </c>
      <c r="C30" s="13">
        <f>$C$4-M27</f>
        <v>178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>
      <c r="B31" s="6" t="s">
        <v>26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6" ht="42.75">
      <c r="B33" s="7" t="s">
        <v>2</v>
      </c>
      <c r="C33" s="7" t="s">
        <v>3</v>
      </c>
      <c r="D33" s="7" t="s">
        <v>4</v>
      </c>
      <c r="E33" s="7" t="s">
        <v>5</v>
      </c>
      <c r="F33" s="7" t="s">
        <v>6</v>
      </c>
      <c r="G33" s="8" t="s">
        <v>7</v>
      </c>
      <c r="H33" s="8" t="s">
        <v>8</v>
      </c>
      <c r="I33" s="8" t="s">
        <v>9</v>
      </c>
      <c r="J33" s="7" t="s">
        <v>10</v>
      </c>
      <c r="K33" s="7" t="s">
        <v>11</v>
      </c>
      <c r="L33" s="8" t="s">
        <v>12</v>
      </c>
      <c r="M33" s="7" t="s">
        <v>13</v>
      </c>
      <c r="N33" s="8" t="s">
        <v>14</v>
      </c>
      <c r="O33" s="20" t="s">
        <v>35</v>
      </c>
      <c r="P33" s="14" t="s">
        <v>36</v>
      </c>
    </row>
    <row r="34" spans="2:16">
      <c r="B34" s="12">
        <v>107780072000400</v>
      </c>
      <c r="C34" s="13" t="s">
        <v>24</v>
      </c>
      <c r="D34" s="13">
        <v>3305</v>
      </c>
      <c r="E34" s="13" t="s">
        <v>18</v>
      </c>
      <c r="F34" s="13">
        <v>18</v>
      </c>
      <c r="G34" s="13">
        <v>12</v>
      </c>
      <c r="H34" s="13">
        <v>6</v>
      </c>
      <c r="I34" s="3">
        <f>F34-(G34+H34)</f>
        <v>0</v>
      </c>
      <c r="J34" s="3">
        <f>(I34/F34)*100</f>
        <v>0</v>
      </c>
      <c r="K34" s="3">
        <f>$J$14</f>
        <v>37.801897176897171</v>
      </c>
      <c r="L34" s="3">
        <f>MIN(ROUND($C$30*N34%,0),I34)</f>
        <v>0</v>
      </c>
      <c r="M34" s="3">
        <f>L34+M21</f>
        <v>6</v>
      </c>
      <c r="N34" s="3">
        <f>(F34/$F$14)*100</f>
        <v>14.0625</v>
      </c>
      <c r="O34" s="19">
        <v>6</v>
      </c>
      <c r="P34" s="14">
        <f>M34-O34</f>
        <v>0</v>
      </c>
    </row>
    <row r="35" spans="2:16">
      <c r="B35" s="12">
        <v>107780072000400</v>
      </c>
      <c r="C35" s="13" t="s">
        <v>24</v>
      </c>
      <c r="D35" s="13">
        <v>3306</v>
      </c>
      <c r="E35" s="13" t="s">
        <v>19</v>
      </c>
      <c r="F35" s="13">
        <v>52</v>
      </c>
      <c r="G35" s="13">
        <v>33</v>
      </c>
      <c r="H35" s="13">
        <v>9</v>
      </c>
      <c r="I35" s="3">
        <f t="shared" ref="I35:I39" si="12">F35-(G35+H35)</f>
        <v>10</v>
      </c>
      <c r="J35" s="3">
        <f t="shared" ref="J35:J39" si="13">(I35/F35)*100</f>
        <v>19.230769230769234</v>
      </c>
      <c r="K35" s="3">
        <f t="shared" ref="K35:K39" si="14">$J$14</f>
        <v>37.801897176897171</v>
      </c>
      <c r="L35" s="3">
        <f t="shared" ref="L35:L39" si="15">MIN(ROUND($C$30*N35%,0),I35)</f>
        <v>10</v>
      </c>
      <c r="M35" s="3">
        <f t="shared" ref="M35:M39" si="16">L35+M22</f>
        <v>14</v>
      </c>
      <c r="N35" s="3">
        <f t="shared" ref="N35:N39" si="17">(F35/$F$14)*100</f>
        <v>40.625</v>
      </c>
      <c r="O35" s="19">
        <v>14</v>
      </c>
      <c r="P35" s="14">
        <f t="shared" ref="P35:P39" si="18">M35-O35</f>
        <v>0</v>
      </c>
    </row>
    <row r="36" spans="2:16">
      <c r="B36" s="12">
        <v>107780072000400</v>
      </c>
      <c r="C36" s="13" t="s">
        <v>24</v>
      </c>
      <c r="D36" s="13">
        <v>3309</v>
      </c>
      <c r="E36" s="13" t="s">
        <v>20</v>
      </c>
      <c r="F36" s="13">
        <v>18</v>
      </c>
      <c r="G36" s="13">
        <v>12</v>
      </c>
      <c r="H36" s="13">
        <v>3</v>
      </c>
      <c r="I36" s="3">
        <f t="shared" si="12"/>
        <v>3</v>
      </c>
      <c r="J36" s="3">
        <f t="shared" si="13"/>
        <v>16.666666666666664</v>
      </c>
      <c r="K36" s="3">
        <f t="shared" si="14"/>
        <v>37.801897176897171</v>
      </c>
      <c r="L36" s="3">
        <f t="shared" si="15"/>
        <v>3</v>
      </c>
      <c r="M36" s="3">
        <f t="shared" si="16"/>
        <v>7</v>
      </c>
      <c r="N36" s="3">
        <f t="shared" si="17"/>
        <v>14.0625</v>
      </c>
      <c r="O36" s="19">
        <v>6</v>
      </c>
      <c r="P36" s="14">
        <f t="shared" si="18"/>
        <v>1</v>
      </c>
    </row>
    <row r="37" spans="2:16">
      <c r="B37" s="12">
        <v>107780072000400</v>
      </c>
      <c r="C37" s="13" t="s">
        <v>24</v>
      </c>
      <c r="D37" s="13">
        <v>3314</v>
      </c>
      <c r="E37" s="13" t="s">
        <v>21</v>
      </c>
      <c r="F37" s="13">
        <v>11</v>
      </c>
      <c r="G37" s="13">
        <v>8</v>
      </c>
      <c r="H37" s="13">
        <v>0</v>
      </c>
      <c r="I37" s="3">
        <f t="shared" si="12"/>
        <v>3</v>
      </c>
      <c r="J37" s="3">
        <f t="shared" si="13"/>
        <v>27.27272727272727</v>
      </c>
      <c r="K37" s="3">
        <f t="shared" si="14"/>
        <v>37.801897176897171</v>
      </c>
      <c r="L37" s="3">
        <f t="shared" si="15"/>
        <v>3</v>
      </c>
      <c r="M37" s="3">
        <f t="shared" si="16"/>
        <v>5</v>
      </c>
      <c r="N37" s="3">
        <f t="shared" si="17"/>
        <v>8.59375</v>
      </c>
      <c r="O37" s="19">
        <v>4</v>
      </c>
      <c r="P37" s="14">
        <f t="shared" si="18"/>
        <v>1</v>
      </c>
    </row>
    <row r="38" spans="2:16">
      <c r="B38" s="12">
        <v>107780072000400</v>
      </c>
      <c r="C38" s="13" t="s">
        <v>24</v>
      </c>
      <c r="D38" s="13">
        <v>3315</v>
      </c>
      <c r="E38" s="13" t="s">
        <v>22</v>
      </c>
      <c r="F38" s="13">
        <v>13</v>
      </c>
      <c r="G38" s="13">
        <v>10</v>
      </c>
      <c r="H38" s="13">
        <v>0</v>
      </c>
      <c r="I38" s="3">
        <f t="shared" si="12"/>
        <v>3</v>
      </c>
      <c r="J38" s="3">
        <f t="shared" si="13"/>
        <v>23.076923076923077</v>
      </c>
      <c r="K38" s="3">
        <f t="shared" si="14"/>
        <v>37.801897176897171</v>
      </c>
      <c r="L38" s="3">
        <f t="shared" si="15"/>
        <v>3</v>
      </c>
      <c r="M38" s="3">
        <f t="shared" si="16"/>
        <v>5</v>
      </c>
      <c r="N38" s="3">
        <f t="shared" si="17"/>
        <v>10.15625</v>
      </c>
      <c r="O38" s="19">
        <v>4</v>
      </c>
      <c r="P38" s="14">
        <f t="shared" si="18"/>
        <v>1</v>
      </c>
    </row>
    <row r="39" spans="2:16">
      <c r="B39" s="12">
        <v>107780072000400</v>
      </c>
      <c r="C39" s="13" t="s">
        <v>24</v>
      </c>
      <c r="D39" s="13">
        <v>3316</v>
      </c>
      <c r="E39" s="13" t="s">
        <v>23</v>
      </c>
      <c r="F39" s="13">
        <v>16</v>
      </c>
      <c r="G39" s="13">
        <v>11</v>
      </c>
      <c r="H39" s="13">
        <v>0</v>
      </c>
      <c r="I39" s="3">
        <f t="shared" si="12"/>
        <v>5</v>
      </c>
      <c r="J39" s="3">
        <f t="shared" si="13"/>
        <v>31.25</v>
      </c>
      <c r="K39" s="3">
        <f t="shared" si="14"/>
        <v>37.801897176897171</v>
      </c>
      <c r="L39" s="3">
        <f t="shared" si="15"/>
        <v>5</v>
      </c>
      <c r="M39" s="3">
        <f t="shared" si="16"/>
        <v>7</v>
      </c>
      <c r="N39" s="3">
        <f t="shared" si="17"/>
        <v>12.5</v>
      </c>
      <c r="O39" s="19">
        <v>6</v>
      </c>
      <c r="P39" s="14">
        <f t="shared" si="18"/>
        <v>1</v>
      </c>
    </row>
    <row r="40" spans="2:16">
      <c r="B40" s="5"/>
      <c r="C40" s="5"/>
      <c r="D40" s="5"/>
      <c r="E40" s="5"/>
      <c r="F40" s="9">
        <f>SUM(F34:F39)</f>
        <v>128</v>
      </c>
      <c r="G40" s="5"/>
      <c r="H40" s="5"/>
      <c r="I40" s="3">
        <f>SUM(I34:I39)</f>
        <v>24</v>
      </c>
      <c r="J40" s="3">
        <f>AVERAGE(J34:J39)</f>
        <v>19.582847707847709</v>
      </c>
      <c r="K40" s="5"/>
      <c r="L40" s="5"/>
      <c r="M40" s="3">
        <f>SUM(M34:M39)</f>
        <v>44</v>
      </c>
      <c r="N40" s="5"/>
    </row>
    <row r="43" spans="2:16">
      <c r="B43" s="11"/>
      <c r="C43" s="15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2:16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2:16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2:16">
      <c r="B46" s="11"/>
      <c r="C46" s="11"/>
      <c r="D46" s="11"/>
      <c r="E46" s="11"/>
      <c r="F46" s="11"/>
      <c r="G46" s="16"/>
      <c r="H46" s="16"/>
      <c r="I46" s="16"/>
      <c r="J46" s="11"/>
      <c r="K46" s="11"/>
      <c r="L46" s="16"/>
      <c r="M46" s="11"/>
      <c r="N46" s="16"/>
    </row>
    <row r="47" spans="2:16">
      <c r="B47" s="17"/>
      <c r="C47" s="15"/>
      <c r="D47" s="15"/>
      <c r="E47" s="15"/>
      <c r="F47" s="15"/>
      <c r="G47" s="15"/>
      <c r="H47" s="15"/>
      <c r="I47" s="11"/>
      <c r="J47" s="11"/>
      <c r="K47" s="11"/>
      <c r="L47" s="11"/>
      <c r="M47" s="11"/>
      <c r="N47" s="11"/>
    </row>
    <row r="48" spans="2:16">
      <c r="B48" s="17"/>
      <c r="C48" s="15"/>
      <c r="D48" s="15"/>
      <c r="E48" s="15"/>
      <c r="F48" s="15"/>
      <c r="G48" s="15"/>
      <c r="H48" s="15"/>
      <c r="I48" s="11"/>
      <c r="J48" s="11"/>
      <c r="K48" s="11"/>
      <c r="L48" s="11"/>
      <c r="M48" s="11"/>
      <c r="N48" s="11"/>
    </row>
    <row r="49" spans="2:14">
      <c r="B49" s="17"/>
      <c r="C49" s="15"/>
      <c r="D49" s="15"/>
      <c r="E49" s="15"/>
      <c r="F49" s="15"/>
      <c r="G49" s="15"/>
      <c r="H49" s="15"/>
      <c r="I49" s="11"/>
      <c r="J49" s="11"/>
      <c r="K49" s="11"/>
      <c r="L49" s="11"/>
      <c r="M49" s="11"/>
      <c r="N49" s="11"/>
    </row>
    <row r="50" spans="2:14">
      <c r="B50" s="17"/>
      <c r="C50" s="15"/>
      <c r="D50" s="15"/>
      <c r="E50" s="15"/>
      <c r="F50" s="15"/>
      <c r="G50" s="15"/>
      <c r="H50" s="15"/>
      <c r="I50" s="11"/>
      <c r="J50" s="11"/>
      <c r="K50" s="11"/>
      <c r="L50" s="11"/>
      <c r="M50" s="11"/>
      <c r="N50" s="11"/>
    </row>
    <row r="51" spans="2:14">
      <c r="B51" s="17"/>
      <c r="C51" s="15"/>
      <c r="D51" s="15"/>
      <c r="E51" s="15"/>
      <c r="F51" s="15"/>
      <c r="G51" s="15"/>
      <c r="H51" s="15"/>
      <c r="I51" s="11"/>
      <c r="J51" s="11"/>
      <c r="K51" s="11"/>
      <c r="L51" s="11"/>
      <c r="M51" s="11"/>
      <c r="N51" s="11"/>
    </row>
    <row r="52" spans="2:14">
      <c r="B52" s="17"/>
      <c r="C52" s="15"/>
      <c r="D52" s="15"/>
      <c r="E52" s="15"/>
      <c r="F52" s="15"/>
      <c r="G52" s="15"/>
      <c r="H52" s="15"/>
      <c r="I52" s="11"/>
      <c r="J52" s="11"/>
      <c r="K52" s="11"/>
      <c r="L52" s="11"/>
      <c r="M52" s="11"/>
      <c r="N52" s="11"/>
    </row>
    <row r="53" spans="2:14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</sheetData>
  <conditionalFormatting sqref="J8:J13">
    <cfRule type="cellIs" dxfId="489" priority="35" operator="between">
      <formula>99</formula>
      <formula>100</formula>
    </cfRule>
    <cfRule type="cellIs" dxfId="488" priority="34" operator="between">
      <formula>66</formula>
      <formula>99</formula>
    </cfRule>
    <cfRule type="cellIs" dxfId="487" priority="33" operator="between">
      <formula>33</formula>
      <formula>66</formula>
    </cfRule>
    <cfRule type="cellIs" dxfId="486" priority="32" operator="between">
      <formula>0</formula>
      <formula>22</formula>
    </cfRule>
    <cfRule type="cellIs" dxfId="485" priority="31" operator="between">
      <formula>0</formula>
      <formula>33</formula>
    </cfRule>
  </conditionalFormatting>
  <conditionalFormatting sqref="J21:J26">
    <cfRule type="cellIs" dxfId="484" priority="26" operator="between">
      <formula>0</formula>
      <formula>33</formula>
    </cfRule>
    <cfRule type="cellIs" dxfId="483" priority="27" operator="between">
      <formula>0</formula>
      <formula>22</formula>
    </cfRule>
    <cfRule type="cellIs" dxfId="482" priority="28" operator="between">
      <formula>33</formula>
      <formula>66</formula>
    </cfRule>
    <cfRule type="cellIs" dxfId="481" priority="29" operator="between">
      <formula>66</formula>
      <formula>99</formula>
    </cfRule>
    <cfRule type="cellIs" dxfId="480" priority="30" operator="between">
      <formula>99</formula>
      <formula>100</formula>
    </cfRule>
  </conditionalFormatting>
  <conditionalFormatting sqref="J21:J26">
    <cfRule type="cellIs" dxfId="479" priority="21" operator="between">
      <formula>0</formula>
      <formula>33</formula>
    </cfRule>
    <cfRule type="cellIs" dxfId="478" priority="22" operator="between">
      <formula>0</formula>
      <formula>22</formula>
    </cfRule>
    <cfRule type="cellIs" dxfId="477" priority="23" operator="between">
      <formula>33</formula>
      <formula>66</formula>
    </cfRule>
    <cfRule type="cellIs" dxfId="476" priority="24" operator="between">
      <formula>66</formula>
      <formula>99</formula>
    </cfRule>
    <cfRule type="cellIs" dxfId="475" priority="25" operator="between">
      <formula>99</formula>
      <formula>100</formula>
    </cfRule>
  </conditionalFormatting>
  <conditionalFormatting sqref="J34:J39">
    <cfRule type="cellIs" dxfId="474" priority="16" operator="between">
      <formula>0</formula>
      <formula>33</formula>
    </cfRule>
    <cfRule type="cellIs" dxfId="473" priority="17" operator="between">
      <formula>0</formula>
      <formula>22</formula>
    </cfRule>
    <cfRule type="cellIs" dxfId="472" priority="18" operator="between">
      <formula>33</formula>
      <formula>66</formula>
    </cfRule>
    <cfRule type="cellIs" dxfId="471" priority="19" operator="between">
      <formula>66</formula>
      <formula>99</formula>
    </cfRule>
    <cfRule type="cellIs" dxfId="470" priority="20" operator="between">
      <formula>99</formula>
      <formula>100</formula>
    </cfRule>
  </conditionalFormatting>
  <conditionalFormatting sqref="J34:J39">
    <cfRule type="cellIs" dxfId="469" priority="11" operator="between">
      <formula>0</formula>
      <formula>33</formula>
    </cfRule>
    <cfRule type="cellIs" dxfId="468" priority="12" operator="between">
      <formula>0</formula>
      <formula>22</formula>
    </cfRule>
    <cfRule type="cellIs" dxfId="467" priority="13" operator="between">
      <formula>33</formula>
      <formula>66</formula>
    </cfRule>
    <cfRule type="cellIs" dxfId="466" priority="14" operator="between">
      <formula>66</formula>
      <formula>99</formula>
    </cfRule>
    <cfRule type="cellIs" dxfId="465" priority="15" operator="between">
      <formula>99</formula>
      <formula>100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P28"/>
  <sheetViews>
    <sheetView topLeftCell="C1" workbookViewId="0">
      <selection activeCell="C4" sqref="C4"/>
    </sheetView>
  </sheetViews>
  <sheetFormatPr defaultRowHeight="15"/>
  <cols>
    <col min="1" max="1" width="9.140625" style="2"/>
    <col min="2" max="2" width="19" style="2" customWidth="1"/>
    <col min="3" max="3" width="21.85546875" style="2" customWidth="1"/>
    <col min="4" max="4" width="14.140625" style="2" customWidth="1"/>
    <col min="5" max="5" width="20.140625" style="2" customWidth="1"/>
    <col min="6" max="16384" width="9.140625" style="2"/>
  </cols>
  <sheetData>
    <row r="4" spans="2:16">
      <c r="B4" s="4" t="s">
        <v>0</v>
      </c>
      <c r="C4" s="13">
        <v>112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6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6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6" ht="42.75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14</v>
      </c>
      <c r="O7" s="20" t="s">
        <v>35</v>
      </c>
      <c r="P7" s="14" t="s">
        <v>36</v>
      </c>
    </row>
    <row r="8" spans="2:16">
      <c r="B8" s="12" t="s">
        <v>29</v>
      </c>
      <c r="C8" s="13" t="s">
        <v>28</v>
      </c>
      <c r="D8" s="13">
        <v>3002</v>
      </c>
      <c r="E8" s="13" t="s">
        <v>15</v>
      </c>
      <c r="F8" s="13">
        <v>141</v>
      </c>
      <c r="G8" s="13">
        <v>7</v>
      </c>
      <c r="H8" s="13">
        <v>0</v>
      </c>
      <c r="I8" s="3">
        <f>F8-(G8+H8)</f>
        <v>134</v>
      </c>
      <c r="J8" s="3">
        <f>(I8/F8)*100</f>
        <v>95.035460992907801</v>
      </c>
      <c r="K8" s="3">
        <f>$J$10</f>
        <v>94.487427466150876</v>
      </c>
      <c r="L8" s="3">
        <f>MIN(ROUND($C$4*N8%,0),I8)</f>
        <v>91</v>
      </c>
      <c r="M8" s="3">
        <f>L8</f>
        <v>91</v>
      </c>
      <c r="N8" s="3">
        <f>(F8/$F$10)*100</f>
        <v>81.034482758620683</v>
      </c>
      <c r="O8" s="14">
        <v>100</v>
      </c>
      <c r="P8" s="14">
        <f>O8-M8</f>
        <v>9</v>
      </c>
    </row>
    <row r="9" spans="2:16">
      <c r="B9" s="12" t="s">
        <v>29</v>
      </c>
      <c r="C9" s="13" t="s">
        <v>28</v>
      </c>
      <c r="D9" s="13">
        <v>3003</v>
      </c>
      <c r="E9" s="13" t="s">
        <v>30</v>
      </c>
      <c r="F9" s="13">
        <v>33</v>
      </c>
      <c r="G9" s="13">
        <v>2</v>
      </c>
      <c r="H9" s="13">
        <v>0</v>
      </c>
      <c r="I9" s="3">
        <f t="shared" ref="I9" si="0">F9-(G9+H9)</f>
        <v>31</v>
      </c>
      <c r="J9" s="3">
        <f t="shared" ref="J9" si="1">(I9/F9)*100</f>
        <v>93.939393939393938</v>
      </c>
      <c r="K9" s="3">
        <f>$J$10</f>
        <v>94.487427466150876</v>
      </c>
      <c r="L9" s="3">
        <f>MIN(ROUND($C$4*N9%,0),I9)</f>
        <v>21</v>
      </c>
      <c r="M9" s="3">
        <f t="shared" ref="M9" si="2">L9</f>
        <v>21</v>
      </c>
      <c r="N9" s="3">
        <f>(F9/$F$10)*100</f>
        <v>18.96551724137931</v>
      </c>
      <c r="O9" s="14">
        <v>25</v>
      </c>
      <c r="P9" s="14">
        <f>O9-M9</f>
        <v>4</v>
      </c>
    </row>
    <row r="10" spans="2:16">
      <c r="B10" s="5"/>
      <c r="C10" s="5"/>
      <c r="D10" s="5"/>
      <c r="E10" s="5"/>
      <c r="F10" s="10">
        <f>SUM(F8:F9)</f>
        <v>174</v>
      </c>
      <c r="G10" s="5"/>
      <c r="H10" s="5"/>
      <c r="I10" s="18">
        <f>SUM(I8:I9)</f>
        <v>165</v>
      </c>
      <c r="J10" s="18">
        <f>AVERAGE(J8:J9)</f>
        <v>94.487427466150876</v>
      </c>
      <c r="K10" s="5"/>
      <c r="L10" s="5"/>
      <c r="M10" s="18">
        <f>SUM(M8:M9)</f>
        <v>112</v>
      </c>
      <c r="N10" s="5"/>
    </row>
    <row r="13" spans="2:16">
      <c r="B13" s="11"/>
      <c r="C13" s="15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2:16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6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6">
      <c r="B16" s="11"/>
      <c r="C16" s="11"/>
      <c r="D16" s="11"/>
      <c r="E16" s="11"/>
      <c r="F16" s="11"/>
      <c r="G16" s="16"/>
      <c r="H16" s="16"/>
      <c r="I16" s="16"/>
      <c r="J16" s="11"/>
      <c r="K16" s="11"/>
      <c r="L16" s="16"/>
      <c r="M16" s="11"/>
      <c r="N16" s="16"/>
    </row>
    <row r="17" spans="2:14">
      <c r="B17" s="17"/>
      <c r="C17" s="15"/>
      <c r="D17" s="15"/>
      <c r="E17" s="15"/>
      <c r="F17" s="15"/>
      <c r="G17" s="15"/>
      <c r="H17" s="15"/>
      <c r="I17" s="11"/>
      <c r="J17" s="11"/>
      <c r="K17" s="11"/>
      <c r="L17" s="11"/>
      <c r="M17" s="11"/>
      <c r="N17" s="11"/>
    </row>
    <row r="18" spans="2:14">
      <c r="B18" s="17"/>
      <c r="C18" s="15"/>
      <c r="D18" s="15"/>
      <c r="E18" s="15"/>
      <c r="F18" s="15"/>
      <c r="G18" s="15"/>
      <c r="H18" s="15"/>
      <c r="I18" s="11"/>
      <c r="J18" s="11"/>
      <c r="K18" s="11"/>
      <c r="L18" s="11"/>
      <c r="M18" s="11"/>
      <c r="N18" s="11"/>
    </row>
    <row r="19" spans="2:14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2" spans="2:14">
      <c r="B22" s="11"/>
      <c r="C22" s="15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2:14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4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>
      <c r="B25" s="11"/>
      <c r="C25" s="11"/>
      <c r="D25" s="11"/>
      <c r="E25" s="11"/>
      <c r="F25" s="11"/>
      <c r="G25" s="16"/>
      <c r="H25" s="16"/>
      <c r="I25" s="16"/>
      <c r="J25" s="11"/>
      <c r="K25" s="11"/>
      <c r="L25" s="16"/>
      <c r="M25" s="11"/>
      <c r="N25" s="16"/>
    </row>
    <row r="26" spans="2:14">
      <c r="B26" s="17"/>
      <c r="C26" s="15"/>
      <c r="D26" s="15"/>
      <c r="E26" s="15"/>
      <c r="F26" s="15"/>
      <c r="G26" s="15"/>
      <c r="H26" s="15"/>
      <c r="I26" s="11"/>
      <c r="J26" s="11"/>
      <c r="K26" s="11"/>
      <c r="L26" s="11"/>
      <c r="M26" s="11"/>
      <c r="N26" s="11"/>
    </row>
    <row r="27" spans="2:14">
      <c r="B27" s="17"/>
      <c r="C27" s="15"/>
      <c r="D27" s="15"/>
      <c r="E27" s="15"/>
      <c r="F27" s="15"/>
      <c r="G27" s="15"/>
      <c r="H27" s="15"/>
      <c r="I27" s="11"/>
      <c r="J27" s="11"/>
      <c r="K27" s="11"/>
      <c r="L27" s="11"/>
      <c r="M27" s="11"/>
      <c r="N27" s="11"/>
    </row>
    <row r="28" spans="2:14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</sheetData>
  <conditionalFormatting sqref="J8:J9">
    <cfRule type="cellIs" dxfId="464" priority="26" operator="between">
      <formula>0</formula>
      <formula>33</formula>
    </cfRule>
    <cfRule type="cellIs" dxfId="463" priority="27" operator="between">
      <formula>0</formula>
      <formula>22</formula>
    </cfRule>
    <cfRule type="cellIs" dxfId="462" priority="28" operator="between">
      <formula>33</formula>
      <formula>66</formula>
    </cfRule>
    <cfRule type="cellIs" dxfId="461" priority="29" operator="between">
      <formula>66</formula>
      <formula>99</formula>
    </cfRule>
    <cfRule type="cellIs" dxfId="460" priority="30" operator="between">
      <formula>99</formula>
      <formula>100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P40"/>
  <sheetViews>
    <sheetView topLeftCell="C1" workbookViewId="0">
      <selection activeCell="L22" sqref="L22"/>
    </sheetView>
  </sheetViews>
  <sheetFormatPr defaultRowHeight="15"/>
  <cols>
    <col min="1" max="1" width="9.140625" style="2"/>
    <col min="2" max="2" width="17.5703125" style="2" customWidth="1"/>
    <col min="3" max="3" width="22.85546875" style="2" customWidth="1"/>
    <col min="4" max="4" width="13.42578125" style="2" customWidth="1"/>
    <col min="5" max="5" width="16.28515625" style="2" customWidth="1"/>
    <col min="6" max="7" width="9.140625" style="2"/>
    <col min="8" max="8" width="12.28515625" style="2" customWidth="1"/>
    <col min="9" max="11" width="9.140625" style="2"/>
    <col min="12" max="12" width="14.42578125" style="2" customWidth="1"/>
    <col min="13" max="14" width="9.140625" style="2"/>
    <col min="15" max="15" width="9.140625" style="2" customWidth="1"/>
    <col min="16" max="16384" width="9.140625" style="2"/>
  </cols>
  <sheetData>
    <row r="4" spans="2:14">
      <c r="B4" s="4" t="s">
        <v>0</v>
      </c>
      <c r="C4" s="13">
        <v>78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42.75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14</v>
      </c>
    </row>
    <row r="8" spans="2:14">
      <c r="B8" s="12">
        <v>103750072000500</v>
      </c>
      <c r="C8" s="13" t="s">
        <v>34</v>
      </c>
      <c r="D8" s="13">
        <v>2013</v>
      </c>
      <c r="E8" s="13" t="s">
        <v>31</v>
      </c>
      <c r="F8" s="13">
        <v>6</v>
      </c>
      <c r="G8" s="13">
        <v>4</v>
      </c>
      <c r="H8" s="13">
        <v>0</v>
      </c>
      <c r="I8" s="3">
        <f>F8-(G8+H8)</f>
        <v>2</v>
      </c>
      <c r="J8" s="3">
        <f>(I8/F8)*100</f>
        <v>33.333333333333329</v>
      </c>
      <c r="K8" s="3">
        <f>$J$14</f>
        <v>25.995638495638492</v>
      </c>
      <c r="L8" s="3">
        <f>IF(MIN(ROUND(F8-(F8*K8%),0)-G8,I8)&lt;=0,1,MIN(ROUND(F8-(F8*K8%),0)-G8,I8))</f>
        <v>1</v>
      </c>
      <c r="M8" s="3">
        <f>L8</f>
        <v>1</v>
      </c>
      <c r="N8" s="3">
        <f>(F8/$F$14)*100</f>
        <v>7.3170731707317067</v>
      </c>
    </row>
    <row r="9" spans="2:14">
      <c r="B9" s="12">
        <v>103750072000500</v>
      </c>
      <c r="C9" s="13" t="s">
        <v>34</v>
      </c>
      <c r="D9" s="13">
        <v>3001</v>
      </c>
      <c r="E9" s="13" t="s">
        <v>32</v>
      </c>
      <c r="F9" s="13">
        <v>8</v>
      </c>
      <c r="G9" s="13">
        <v>6</v>
      </c>
      <c r="H9" s="13">
        <v>0</v>
      </c>
      <c r="I9" s="3">
        <f t="shared" ref="I9:I13" si="0">F9-(G9+H9)</f>
        <v>2</v>
      </c>
      <c r="J9" s="3">
        <f t="shared" ref="J9:J13" si="1">(I9/F9)*100</f>
        <v>25</v>
      </c>
      <c r="K9" s="3">
        <f t="shared" ref="K9:K13" si="2">$J$14</f>
        <v>25.995638495638492</v>
      </c>
      <c r="L9" s="3">
        <f t="shared" ref="L9:L13" si="3">IF(MIN(ROUND(F9-(F9*K9%),0)-G9,I9)&lt;=0,1,MIN(ROUND(F9-(F9*K9%),0)-G9,I9))</f>
        <v>1</v>
      </c>
      <c r="M9" s="3">
        <f t="shared" ref="M9:M13" si="4">L9</f>
        <v>1</v>
      </c>
      <c r="N9" s="3">
        <f t="shared" ref="N9:N13" si="5">(F9/$F$14)*100</f>
        <v>9.7560975609756095</v>
      </c>
    </row>
    <row r="10" spans="2:14">
      <c r="B10" s="12">
        <v>103750072000500</v>
      </c>
      <c r="C10" s="13" t="s">
        <v>34</v>
      </c>
      <c r="D10" s="13">
        <v>3002</v>
      </c>
      <c r="E10" s="13" t="s">
        <v>15</v>
      </c>
      <c r="F10" s="13">
        <v>9</v>
      </c>
      <c r="G10" s="13">
        <v>7</v>
      </c>
      <c r="H10" s="13">
        <v>0</v>
      </c>
      <c r="I10" s="3">
        <f t="shared" si="0"/>
        <v>2</v>
      </c>
      <c r="J10" s="3">
        <f t="shared" si="1"/>
        <v>22.222222222222221</v>
      </c>
      <c r="K10" s="3">
        <f t="shared" si="2"/>
        <v>25.995638495638492</v>
      </c>
      <c r="L10" s="3">
        <f t="shared" si="3"/>
        <v>1</v>
      </c>
      <c r="M10" s="3">
        <f t="shared" si="4"/>
        <v>1</v>
      </c>
      <c r="N10" s="3">
        <f t="shared" si="5"/>
        <v>10.975609756097562</v>
      </c>
    </row>
    <row r="11" spans="2:14">
      <c r="B11" s="12">
        <v>103750072000500</v>
      </c>
      <c r="C11" s="13" t="s">
        <v>34</v>
      </c>
      <c r="D11" s="13">
        <v>3104</v>
      </c>
      <c r="E11" s="13" t="s">
        <v>16</v>
      </c>
      <c r="F11" s="13">
        <v>15</v>
      </c>
      <c r="G11" s="13">
        <v>10</v>
      </c>
      <c r="H11" s="13">
        <v>0</v>
      </c>
      <c r="I11" s="3">
        <f t="shared" si="0"/>
        <v>5</v>
      </c>
      <c r="J11" s="3">
        <f t="shared" si="1"/>
        <v>33.333333333333329</v>
      </c>
      <c r="K11" s="3">
        <f t="shared" si="2"/>
        <v>25.995638495638492</v>
      </c>
      <c r="L11" s="3">
        <f t="shared" si="3"/>
        <v>1</v>
      </c>
      <c r="M11" s="3">
        <f t="shared" si="4"/>
        <v>1</v>
      </c>
      <c r="N11" s="3">
        <f t="shared" si="5"/>
        <v>18.292682926829269</v>
      </c>
    </row>
    <row r="12" spans="2:14">
      <c r="B12" s="12">
        <v>103750072000500</v>
      </c>
      <c r="C12" s="13" t="s">
        <v>34</v>
      </c>
      <c r="D12" s="13">
        <v>3108</v>
      </c>
      <c r="E12" s="13" t="s">
        <v>17</v>
      </c>
      <c r="F12" s="13">
        <v>7</v>
      </c>
      <c r="G12" s="13">
        <v>5</v>
      </c>
      <c r="H12" s="13">
        <v>0</v>
      </c>
      <c r="I12" s="3">
        <f t="shared" si="0"/>
        <v>2</v>
      </c>
      <c r="J12" s="3">
        <f t="shared" si="1"/>
        <v>28.571428571428569</v>
      </c>
      <c r="K12" s="3">
        <f t="shared" si="2"/>
        <v>25.995638495638492</v>
      </c>
      <c r="L12" s="3">
        <f t="shared" si="3"/>
        <v>1</v>
      </c>
      <c r="M12" s="3">
        <f t="shared" si="4"/>
        <v>1</v>
      </c>
      <c r="N12" s="3">
        <f t="shared" si="5"/>
        <v>8.536585365853659</v>
      </c>
    </row>
    <row r="13" spans="2:14">
      <c r="B13" s="12">
        <v>103750072000500</v>
      </c>
      <c r="C13" s="13" t="s">
        <v>34</v>
      </c>
      <c r="D13" s="13">
        <v>3110</v>
      </c>
      <c r="E13" s="13" t="s">
        <v>33</v>
      </c>
      <c r="F13" s="13">
        <v>37</v>
      </c>
      <c r="G13" s="13">
        <v>32</v>
      </c>
      <c r="H13" s="13">
        <v>0</v>
      </c>
      <c r="I13" s="3">
        <f t="shared" si="0"/>
        <v>5</v>
      </c>
      <c r="J13" s="3">
        <f t="shared" si="1"/>
        <v>13.513513513513514</v>
      </c>
      <c r="K13" s="3">
        <f t="shared" si="2"/>
        <v>25.995638495638492</v>
      </c>
      <c r="L13" s="3">
        <f t="shared" si="3"/>
        <v>1</v>
      </c>
      <c r="M13" s="3">
        <f t="shared" si="4"/>
        <v>1</v>
      </c>
      <c r="N13" s="3">
        <f t="shared" si="5"/>
        <v>45.121951219512198</v>
      </c>
    </row>
    <row r="14" spans="2:14">
      <c r="B14" s="5"/>
      <c r="C14" s="5"/>
      <c r="D14" s="5"/>
      <c r="E14" s="5"/>
      <c r="F14" s="9">
        <f>SUM(F8:F13)</f>
        <v>82</v>
      </c>
      <c r="G14" s="5"/>
      <c r="H14" s="5"/>
      <c r="I14" s="3">
        <f>SUM(I8:I13)</f>
        <v>18</v>
      </c>
      <c r="J14" s="3">
        <f>AVERAGE(J8:J13)</f>
        <v>25.995638495638492</v>
      </c>
      <c r="K14" s="5"/>
      <c r="L14" s="5"/>
      <c r="M14" s="3">
        <f>SUM(M8:M13)</f>
        <v>6</v>
      </c>
      <c r="N14" s="5"/>
    </row>
    <row r="17" spans="2:16">
      <c r="B17" s="4" t="s">
        <v>0</v>
      </c>
      <c r="C17" s="13">
        <f>$C$4-M14</f>
        <v>72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6">
      <c r="B18" s="6" t="s">
        <v>25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6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6" ht="42.75"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  <c r="G20" s="8" t="s">
        <v>7</v>
      </c>
      <c r="H20" s="8" t="s">
        <v>8</v>
      </c>
      <c r="I20" s="8" t="s">
        <v>9</v>
      </c>
      <c r="J20" s="7" t="s">
        <v>10</v>
      </c>
      <c r="K20" s="7" t="s">
        <v>11</v>
      </c>
      <c r="L20" s="8" t="s">
        <v>12</v>
      </c>
      <c r="M20" s="7" t="s">
        <v>13</v>
      </c>
      <c r="N20" s="8" t="s">
        <v>14</v>
      </c>
      <c r="O20" s="20" t="s">
        <v>35</v>
      </c>
      <c r="P20" s="14" t="s">
        <v>37</v>
      </c>
    </row>
    <row r="21" spans="2:16">
      <c r="B21" s="12">
        <v>103750072000500</v>
      </c>
      <c r="C21" s="13" t="s">
        <v>34</v>
      </c>
      <c r="D21" s="13">
        <v>2013</v>
      </c>
      <c r="E21" s="13" t="s">
        <v>31</v>
      </c>
      <c r="F21" s="13">
        <v>6</v>
      </c>
      <c r="G21" s="13">
        <v>5</v>
      </c>
      <c r="H21" s="13">
        <v>0</v>
      </c>
      <c r="I21" s="3">
        <f>F21-(G21+H21)</f>
        <v>1</v>
      </c>
      <c r="J21" s="3">
        <f>(I21/F21)*100</f>
        <v>16.666666666666664</v>
      </c>
      <c r="K21" s="3">
        <f>$J$14</f>
        <v>25.995638495638492</v>
      </c>
      <c r="L21" s="3">
        <f>MIN(ROUND($C$95*N99%,0),I99)</f>
        <v>0</v>
      </c>
      <c r="M21" s="3">
        <f>L21+M8</f>
        <v>1</v>
      </c>
      <c r="N21" s="3">
        <f>(F21/$F$14)*100</f>
        <v>7.3170731707317067</v>
      </c>
      <c r="O21" s="14">
        <v>2</v>
      </c>
      <c r="P21" s="21">
        <f>M21-O21</f>
        <v>-1</v>
      </c>
    </row>
    <row r="22" spans="2:16">
      <c r="B22" s="12">
        <v>103750072000500</v>
      </c>
      <c r="C22" s="13" t="s">
        <v>34</v>
      </c>
      <c r="D22" s="13">
        <v>3001</v>
      </c>
      <c r="E22" s="13" t="s">
        <v>32</v>
      </c>
      <c r="F22" s="13">
        <v>8</v>
      </c>
      <c r="G22" s="13">
        <v>7</v>
      </c>
      <c r="H22" s="13">
        <v>0</v>
      </c>
      <c r="I22" s="3">
        <f t="shared" ref="I22:I26" si="6">F22-(G22+H22)</f>
        <v>1</v>
      </c>
      <c r="J22" s="3">
        <f t="shared" ref="J22:J26" si="7">(I22/F22)*100</f>
        <v>12.5</v>
      </c>
      <c r="K22" s="3">
        <f t="shared" ref="K22:K26" si="8">$J$14</f>
        <v>25.995638495638492</v>
      </c>
      <c r="L22" s="3">
        <f t="shared" ref="L22:L26" si="9">MIN(ROUND($C$17*N22%,0),I22)</f>
        <v>1</v>
      </c>
      <c r="M22" s="3">
        <f t="shared" ref="M22:M26" si="10">L22+M9</f>
        <v>2</v>
      </c>
      <c r="N22" s="3">
        <f t="shared" ref="N22:N26" si="11">(F22/$F$14)*100</f>
        <v>9.7560975609756095</v>
      </c>
      <c r="O22" s="14">
        <v>2</v>
      </c>
      <c r="P22" s="21">
        <f t="shared" ref="P22:P26" si="12">M22-O22</f>
        <v>0</v>
      </c>
    </row>
    <row r="23" spans="2:16">
      <c r="B23" s="12">
        <v>103750072000500</v>
      </c>
      <c r="C23" s="13" t="s">
        <v>34</v>
      </c>
      <c r="D23" s="13">
        <v>3002</v>
      </c>
      <c r="E23" s="13" t="s">
        <v>15</v>
      </c>
      <c r="F23" s="13">
        <v>9</v>
      </c>
      <c r="G23" s="13">
        <v>8</v>
      </c>
      <c r="H23" s="13">
        <v>0</v>
      </c>
      <c r="I23" s="3">
        <f t="shared" si="6"/>
        <v>1</v>
      </c>
      <c r="J23" s="3">
        <f t="shared" si="7"/>
        <v>11.111111111111111</v>
      </c>
      <c r="K23" s="3">
        <f t="shared" si="8"/>
        <v>25.995638495638492</v>
      </c>
      <c r="L23" s="3">
        <f t="shared" si="9"/>
        <v>1</v>
      </c>
      <c r="M23" s="3">
        <f t="shared" si="10"/>
        <v>2</v>
      </c>
      <c r="N23" s="3">
        <f t="shared" si="11"/>
        <v>10.975609756097562</v>
      </c>
      <c r="O23" s="14">
        <v>2</v>
      </c>
      <c r="P23" s="21">
        <f t="shared" si="12"/>
        <v>0</v>
      </c>
    </row>
    <row r="24" spans="2:16">
      <c r="B24" s="12">
        <v>103750072000500</v>
      </c>
      <c r="C24" s="13" t="s">
        <v>34</v>
      </c>
      <c r="D24" s="13">
        <v>3104</v>
      </c>
      <c r="E24" s="13" t="s">
        <v>16</v>
      </c>
      <c r="F24" s="13">
        <v>15</v>
      </c>
      <c r="G24" s="13">
        <v>11</v>
      </c>
      <c r="H24" s="13">
        <v>0</v>
      </c>
      <c r="I24" s="3">
        <f t="shared" si="6"/>
        <v>4</v>
      </c>
      <c r="J24" s="3">
        <f t="shared" si="7"/>
        <v>26.666666666666668</v>
      </c>
      <c r="K24" s="3">
        <f t="shared" si="8"/>
        <v>25.995638495638492</v>
      </c>
      <c r="L24" s="3">
        <f t="shared" si="9"/>
        <v>4</v>
      </c>
      <c r="M24" s="3">
        <f t="shared" si="10"/>
        <v>5</v>
      </c>
      <c r="N24" s="3">
        <f t="shared" si="11"/>
        <v>18.292682926829269</v>
      </c>
      <c r="O24" s="14">
        <v>4</v>
      </c>
      <c r="P24" s="21">
        <f t="shared" si="12"/>
        <v>1</v>
      </c>
    </row>
    <row r="25" spans="2:16">
      <c r="B25" s="12">
        <v>103750072000500</v>
      </c>
      <c r="C25" s="13" t="s">
        <v>34</v>
      </c>
      <c r="D25" s="13">
        <v>3108</v>
      </c>
      <c r="E25" s="13" t="s">
        <v>17</v>
      </c>
      <c r="F25" s="13">
        <v>7</v>
      </c>
      <c r="G25" s="13">
        <v>6</v>
      </c>
      <c r="H25" s="13">
        <v>0</v>
      </c>
      <c r="I25" s="3">
        <f t="shared" si="6"/>
        <v>1</v>
      </c>
      <c r="J25" s="3">
        <f t="shared" si="7"/>
        <v>14.285714285714285</v>
      </c>
      <c r="K25" s="3">
        <f t="shared" si="8"/>
        <v>25.995638495638492</v>
      </c>
      <c r="L25" s="3">
        <f t="shared" si="9"/>
        <v>1</v>
      </c>
      <c r="M25" s="3">
        <f t="shared" si="10"/>
        <v>2</v>
      </c>
      <c r="N25" s="3">
        <f t="shared" si="11"/>
        <v>8.536585365853659</v>
      </c>
      <c r="O25" s="14">
        <v>2</v>
      </c>
      <c r="P25" s="21">
        <f t="shared" si="12"/>
        <v>0</v>
      </c>
    </row>
    <row r="26" spans="2:16">
      <c r="B26" s="12">
        <v>103750072000500</v>
      </c>
      <c r="C26" s="13" t="s">
        <v>34</v>
      </c>
      <c r="D26" s="13">
        <v>3110</v>
      </c>
      <c r="E26" s="13" t="s">
        <v>33</v>
      </c>
      <c r="F26" s="13">
        <v>37</v>
      </c>
      <c r="G26" s="13">
        <v>33</v>
      </c>
      <c r="H26" s="13">
        <v>0</v>
      </c>
      <c r="I26" s="3">
        <f t="shared" si="6"/>
        <v>4</v>
      </c>
      <c r="J26" s="3">
        <f t="shared" si="7"/>
        <v>10.810810810810811</v>
      </c>
      <c r="K26" s="3">
        <f t="shared" si="8"/>
        <v>25.995638495638492</v>
      </c>
      <c r="L26" s="3">
        <f t="shared" si="9"/>
        <v>4</v>
      </c>
      <c r="M26" s="3">
        <f t="shared" si="10"/>
        <v>5</v>
      </c>
      <c r="N26" s="3">
        <f t="shared" si="11"/>
        <v>45.121951219512198</v>
      </c>
      <c r="O26" s="14">
        <v>4</v>
      </c>
      <c r="P26" s="21">
        <f t="shared" si="12"/>
        <v>1</v>
      </c>
    </row>
    <row r="27" spans="2:16">
      <c r="B27" s="5"/>
      <c r="C27" s="5"/>
      <c r="D27" s="5"/>
      <c r="E27" s="5"/>
      <c r="F27" s="9">
        <f>SUM(F21:F26)</f>
        <v>82</v>
      </c>
      <c r="G27" s="5"/>
      <c r="H27" s="5"/>
      <c r="I27" s="3">
        <f>SUM(I21:I26)</f>
        <v>12</v>
      </c>
      <c r="J27" s="3">
        <f>AVERAGE(J21:J26)</f>
        <v>15.340161590161591</v>
      </c>
      <c r="K27" s="5"/>
      <c r="L27" s="5"/>
      <c r="M27" s="3">
        <f>SUM(M21:M26)</f>
        <v>17</v>
      </c>
      <c r="N27" s="5"/>
    </row>
    <row r="30" spans="2:16">
      <c r="B30" s="11"/>
      <c r="C30" s="15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6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6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2:14">
      <c r="B33" s="11"/>
      <c r="C33" s="11"/>
      <c r="D33" s="11"/>
      <c r="E33" s="11"/>
      <c r="F33" s="11"/>
      <c r="G33" s="16"/>
      <c r="H33" s="16"/>
      <c r="I33" s="16"/>
      <c r="J33" s="11"/>
      <c r="K33" s="11"/>
      <c r="L33" s="16"/>
      <c r="M33" s="11"/>
      <c r="N33" s="16"/>
    </row>
    <row r="34" spans="2:14">
      <c r="B34" s="17"/>
      <c r="C34" s="15"/>
      <c r="D34" s="15"/>
      <c r="E34" s="15"/>
      <c r="F34" s="15"/>
      <c r="G34" s="15"/>
      <c r="H34" s="15"/>
      <c r="I34" s="11"/>
      <c r="J34" s="11"/>
      <c r="K34" s="11"/>
      <c r="L34" s="11"/>
      <c r="M34" s="11"/>
      <c r="N34" s="11"/>
    </row>
    <row r="35" spans="2:14">
      <c r="B35" s="17"/>
      <c r="C35" s="15"/>
      <c r="D35" s="15"/>
      <c r="E35" s="15"/>
      <c r="F35" s="15"/>
      <c r="G35" s="15"/>
      <c r="H35" s="15"/>
      <c r="I35" s="11"/>
      <c r="J35" s="11"/>
      <c r="K35" s="11"/>
      <c r="L35" s="11"/>
      <c r="M35" s="11"/>
      <c r="N35" s="11"/>
    </row>
    <row r="36" spans="2:14">
      <c r="B36" s="17"/>
      <c r="C36" s="15"/>
      <c r="D36" s="15"/>
      <c r="E36" s="15"/>
      <c r="F36" s="15"/>
      <c r="G36" s="15"/>
      <c r="H36" s="15"/>
      <c r="I36" s="11"/>
      <c r="J36" s="11"/>
      <c r="K36" s="11"/>
      <c r="L36" s="11"/>
      <c r="M36" s="11"/>
      <c r="N36" s="11"/>
    </row>
    <row r="37" spans="2:14">
      <c r="B37" s="17"/>
      <c r="C37" s="15"/>
      <c r="D37" s="15"/>
      <c r="E37" s="15"/>
      <c r="F37" s="15"/>
      <c r="G37" s="15"/>
      <c r="H37" s="15"/>
      <c r="I37" s="11"/>
      <c r="J37" s="11"/>
      <c r="K37" s="11"/>
      <c r="L37" s="11"/>
      <c r="M37" s="11"/>
      <c r="N37" s="11"/>
    </row>
    <row r="38" spans="2:14">
      <c r="B38" s="17"/>
      <c r="C38" s="15"/>
      <c r="D38" s="15"/>
      <c r="E38" s="15"/>
      <c r="F38" s="15"/>
      <c r="G38" s="15"/>
      <c r="H38" s="15"/>
      <c r="I38" s="11"/>
      <c r="J38" s="11"/>
      <c r="K38" s="11"/>
      <c r="L38" s="11"/>
      <c r="M38" s="11"/>
      <c r="N38" s="11"/>
    </row>
    <row r="39" spans="2:14">
      <c r="B39" s="17"/>
      <c r="C39" s="15"/>
      <c r="D39" s="15"/>
      <c r="E39" s="15"/>
      <c r="F39" s="15"/>
      <c r="G39" s="15"/>
      <c r="H39" s="15"/>
      <c r="I39" s="11"/>
      <c r="J39" s="11"/>
      <c r="K39" s="11"/>
      <c r="L39" s="11"/>
      <c r="M39" s="11"/>
      <c r="N39" s="11"/>
    </row>
    <row r="40" spans="2:14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</sheetData>
  <conditionalFormatting sqref="J8:J13">
    <cfRule type="cellIs" dxfId="459" priority="11" operator="between">
      <formula>0</formula>
      <formula>33</formula>
    </cfRule>
    <cfRule type="cellIs" dxfId="458" priority="12" operator="between">
      <formula>0</formula>
      <formula>22</formula>
    </cfRule>
    <cfRule type="cellIs" dxfId="457" priority="13" operator="between">
      <formula>33</formula>
      <formula>66</formula>
    </cfRule>
    <cfRule type="cellIs" dxfId="456" priority="14" operator="between">
      <formula>66</formula>
      <formula>99</formula>
    </cfRule>
    <cfRule type="cellIs" dxfId="455" priority="15" operator="between">
      <formula>99</formula>
      <formula>100</formula>
    </cfRule>
  </conditionalFormatting>
  <conditionalFormatting sqref="J21:J26">
    <cfRule type="cellIs" dxfId="454" priority="6" operator="between">
      <formula>0</formula>
      <formula>33</formula>
    </cfRule>
    <cfRule type="cellIs" dxfId="453" priority="7" operator="between">
      <formula>0</formula>
      <formula>22</formula>
    </cfRule>
    <cfRule type="cellIs" dxfId="452" priority="8" operator="between">
      <formula>33</formula>
      <formula>66</formula>
    </cfRule>
    <cfRule type="cellIs" dxfId="451" priority="9" operator="between">
      <formula>66</formula>
      <formula>99</formula>
    </cfRule>
    <cfRule type="cellIs" dxfId="450" priority="10" operator="between">
      <formula>99</formula>
      <formula>100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O170"/>
  <sheetViews>
    <sheetView topLeftCell="A92" workbookViewId="0">
      <selection activeCell="L108" sqref="L108"/>
    </sheetView>
  </sheetViews>
  <sheetFormatPr defaultRowHeight="15"/>
  <cols>
    <col min="1" max="1" width="9.140625" style="2"/>
    <col min="2" max="2" width="19.28515625" style="2" customWidth="1"/>
    <col min="3" max="3" width="18.5703125" style="2" customWidth="1"/>
    <col min="4" max="4" width="13.42578125" style="2" customWidth="1"/>
    <col min="5" max="5" width="19" style="2" customWidth="1"/>
    <col min="6" max="6" width="10.5703125" style="2" customWidth="1"/>
    <col min="7" max="8" width="9.140625" style="2"/>
    <col min="9" max="9" width="10.140625" style="2" customWidth="1"/>
    <col min="10" max="10" width="9.140625" style="2"/>
    <col min="11" max="11" width="12.28515625" style="2" customWidth="1"/>
    <col min="12" max="13" width="9.140625" style="2"/>
    <col min="14" max="14" width="14.140625" style="2" customWidth="1"/>
    <col min="15" max="15" width="12.140625" style="2" customWidth="1"/>
    <col min="16" max="16384" width="9.140625" style="2"/>
  </cols>
  <sheetData>
    <row r="4" spans="2:14">
      <c r="B4" s="4" t="s">
        <v>0</v>
      </c>
      <c r="C4" s="13">
        <v>78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42.75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14</v>
      </c>
    </row>
    <row r="8" spans="2:14">
      <c r="B8" s="12">
        <v>170780060000400</v>
      </c>
      <c r="C8" s="13" t="s">
        <v>38</v>
      </c>
      <c r="D8" s="13" t="s">
        <v>44</v>
      </c>
      <c r="E8" s="13" t="s">
        <v>31</v>
      </c>
      <c r="F8" s="13">
        <v>48</v>
      </c>
      <c r="G8" s="13">
        <v>7</v>
      </c>
      <c r="H8" s="13">
        <v>12</v>
      </c>
      <c r="I8" s="3">
        <f>F8-(G8+H8)</f>
        <v>29</v>
      </c>
      <c r="J8" s="3">
        <f>(I8/F8)*100</f>
        <v>60.416666666666664</v>
      </c>
      <c r="K8" s="3">
        <f>$J$14</f>
        <v>86.419753086419746</v>
      </c>
      <c r="L8" s="3">
        <f>IF(MIN(ROUND(F8-(F8*K8%),0)-G8,I8)&lt;=0,0,MIN(ROUND(F8-(F8*K8%),0)-G8,I8))</f>
        <v>0</v>
      </c>
      <c r="M8" s="3">
        <f>L8</f>
        <v>0</v>
      </c>
      <c r="N8" s="3">
        <f>(F8/$F$14)*100</f>
        <v>34.782608695652172</v>
      </c>
    </row>
    <row r="9" spans="2:14">
      <c r="B9" s="12">
        <v>170780060000400</v>
      </c>
      <c r="C9" s="13" t="s">
        <v>39</v>
      </c>
      <c r="D9" s="13">
        <v>3103</v>
      </c>
      <c r="E9" s="13" t="s">
        <v>45</v>
      </c>
      <c r="F9" s="13">
        <v>28</v>
      </c>
      <c r="G9" s="13">
        <v>0</v>
      </c>
      <c r="H9" s="13">
        <v>0</v>
      </c>
      <c r="I9" s="3">
        <f t="shared" ref="I9:I13" si="0">F9-(G9+H9)</f>
        <v>28</v>
      </c>
      <c r="J9" s="3">
        <f t="shared" ref="J9:J13" si="1">(I9/F9)*100</f>
        <v>100</v>
      </c>
      <c r="K9" s="3">
        <f t="shared" ref="K9:K13" si="2">$J$14</f>
        <v>86.419753086419746</v>
      </c>
      <c r="L9" s="3">
        <f t="shared" ref="L9:L13" si="3">IF(MIN(ROUND(F9-(F9*K9%),0)-G9,I9)&lt;=0,0,MIN(ROUND(F9-(F9*K9%),0)-G9,I9))</f>
        <v>4</v>
      </c>
      <c r="M9" s="3">
        <f t="shared" ref="M9:M13" si="4">L9</f>
        <v>4</v>
      </c>
      <c r="N9" s="3">
        <f t="shared" ref="N9:N13" si="5">(F9/$F$14)*100</f>
        <v>20.289855072463769</v>
      </c>
    </row>
    <row r="10" spans="2:14">
      <c r="B10" s="12">
        <v>170780060000400</v>
      </c>
      <c r="C10" s="13" t="s">
        <v>40</v>
      </c>
      <c r="D10" s="13">
        <v>3105</v>
      </c>
      <c r="E10" s="13" t="s">
        <v>46</v>
      </c>
      <c r="F10" s="13">
        <v>16</v>
      </c>
      <c r="G10" s="13">
        <v>3</v>
      </c>
      <c r="H10" s="13">
        <v>0</v>
      </c>
      <c r="I10" s="3">
        <f t="shared" si="0"/>
        <v>13</v>
      </c>
      <c r="J10" s="3">
        <f t="shared" si="1"/>
        <v>81.25</v>
      </c>
      <c r="K10" s="3">
        <f t="shared" si="2"/>
        <v>86.419753086419746</v>
      </c>
      <c r="L10" s="3">
        <f t="shared" si="3"/>
        <v>0</v>
      </c>
      <c r="M10" s="3">
        <f t="shared" si="4"/>
        <v>0</v>
      </c>
      <c r="N10" s="3">
        <f t="shared" si="5"/>
        <v>11.594202898550725</v>
      </c>
    </row>
    <row r="11" spans="2:14">
      <c r="B11" s="12">
        <v>170780060000400</v>
      </c>
      <c r="C11" s="13" t="s">
        <v>41</v>
      </c>
      <c r="D11" s="13">
        <v>3106</v>
      </c>
      <c r="E11" s="13" t="s">
        <v>47</v>
      </c>
      <c r="F11" s="13">
        <v>12</v>
      </c>
      <c r="G11" s="13">
        <v>1</v>
      </c>
      <c r="H11" s="13">
        <v>0</v>
      </c>
      <c r="I11" s="3">
        <f t="shared" si="0"/>
        <v>11</v>
      </c>
      <c r="J11" s="3">
        <f t="shared" si="1"/>
        <v>91.666666666666657</v>
      </c>
      <c r="K11" s="3">
        <f t="shared" si="2"/>
        <v>86.419753086419746</v>
      </c>
      <c r="L11" s="3">
        <f t="shared" si="3"/>
        <v>1</v>
      </c>
      <c r="M11" s="3">
        <f t="shared" si="4"/>
        <v>1</v>
      </c>
      <c r="N11" s="3">
        <f t="shared" si="5"/>
        <v>8.695652173913043</v>
      </c>
    </row>
    <row r="12" spans="2:14">
      <c r="B12" s="12">
        <v>170780060000400</v>
      </c>
      <c r="C12" s="13" t="s">
        <v>42</v>
      </c>
      <c r="D12" s="13">
        <v>3114</v>
      </c>
      <c r="E12" s="13" t="s">
        <v>48</v>
      </c>
      <c r="F12" s="13">
        <v>7</v>
      </c>
      <c r="G12" s="13">
        <v>0</v>
      </c>
      <c r="H12" s="13">
        <v>0</v>
      </c>
      <c r="I12" s="3">
        <f t="shared" si="0"/>
        <v>7</v>
      </c>
      <c r="J12" s="3">
        <f t="shared" si="1"/>
        <v>100</v>
      </c>
      <c r="K12" s="3">
        <f t="shared" si="2"/>
        <v>86.419753086419746</v>
      </c>
      <c r="L12" s="3">
        <f t="shared" si="3"/>
        <v>1</v>
      </c>
      <c r="M12" s="3">
        <f t="shared" si="4"/>
        <v>1</v>
      </c>
      <c r="N12" s="3">
        <f t="shared" si="5"/>
        <v>5.0724637681159424</v>
      </c>
    </row>
    <row r="13" spans="2:14">
      <c r="B13" s="12">
        <v>170780060000400</v>
      </c>
      <c r="C13" s="13" t="s">
        <v>43</v>
      </c>
      <c r="D13" s="13">
        <v>3115</v>
      </c>
      <c r="E13" s="13" t="s">
        <v>49</v>
      </c>
      <c r="F13" s="13">
        <v>27</v>
      </c>
      <c r="G13" s="13">
        <v>4</v>
      </c>
      <c r="H13" s="13">
        <v>0</v>
      </c>
      <c r="I13" s="3">
        <f t="shared" si="0"/>
        <v>23</v>
      </c>
      <c r="J13" s="3">
        <f t="shared" si="1"/>
        <v>85.18518518518519</v>
      </c>
      <c r="K13" s="3">
        <f t="shared" si="2"/>
        <v>86.419753086419746</v>
      </c>
      <c r="L13" s="3">
        <f t="shared" si="3"/>
        <v>0</v>
      </c>
      <c r="M13" s="3">
        <f t="shared" si="4"/>
        <v>0</v>
      </c>
      <c r="N13" s="3">
        <f t="shared" si="5"/>
        <v>19.565217391304348</v>
      </c>
    </row>
    <row r="14" spans="2:14">
      <c r="B14" s="5"/>
      <c r="C14" s="5"/>
      <c r="D14" s="5"/>
      <c r="E14" s="5"/>
      <c r="F14" s="9">
        <f>SUM(F8:F13)</f>
        <v>138</v>
      </c>
      <c r="G14" s="5"/>
      <c r="H14" s="5"/>
      <c r="I14" s="3">
        <f>SUM(I8:I13)</f>
        <v>111</v>
      </c>
      <c r="J14" s="3">
        <f>AVERAGE(J8:J13)</f>
        <v>86.419753086419746</v>
      </c>
      <c r="K14" s="5"/>
      <c r="L14" s="5"/>
      <c r="M14" s="3">
        <f>SUM(M8:M13)</f>
        <v>6</v>
      </c>
      <c r="N14" s="5"/>
    </row>
    <row r="17" spans="2:14">
      <c r="B17" s="4" t="s">
        <v>0</v>
      </c>
      <c r="C17" s="13">
        <f>$C$4-M14</f>
        <v>72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>
      <c r="B18" s="6" t="s">
        <v>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ht="42.75"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  <c r="G20" s="8" t="s">
        <v>7</v>
      </c>
      <c r="H20" s="8" t="s">
        <v>8</v>
      </c>
      <c r="I20" s="8" t="s">
        <v>9</v>
      </c>
      <c r="J20" s="7" t="s">
        <v>10</v>
      </c>
      <c r="K20" s="7" t="s">
        <v>11</v>
      </c>
      <c r="L20" s="8" t="s">
        <v>12</v>
      </c>
      <c r="M20" s="7" t="s">
        <v>13</v>
      </c>
      <c r="N20" s="8" t="s">
        <v>14</v>
      </c>
    </row>
    <row r="21" spans="2:14">
      <c r="B21" s="12">
        <v>170780060000400</v>
      </c>
      <c r="C21" s="13" t="s">
        <v>38</v>
      </c>
      <c r="D21" s="13" t="s">
        <v>44</v>
      </c>
      <c r="E21" s="13" t="s">
        <v>31</v>
      </c>
      <c r="F21" s="13">
        <v>48</v>
      </c>
      <c r="G21" s="13">
        <f>G8+L8</f>
        <v>7</v>
      </c>
      <c r="H21" s="13">
        <v>12</v>
      </c>
      <c r="I21" s="3">
        <f>F21-(G21+H21)</f>
        <v>29</v>
      </c>
      <c r="J21" s="3">
        <f>(I21/F21)*100</f>
        <v>60.416666666666664</v>
      </c>
      <c r="K21" s="3">
        <v>80.268959435626115</v>
      </c>
      <c r="L21" s="3">
        <f>IF(MIN(ROUND(F21-(F21*K21%),0)-G21,I21)&lt;=0,0,MIN(ROUND(F21-(F21*K21%),0)-G21,I21))</f>
        <v>2</v>
      </c>
      <c r="M21" s="3">
        <f>L21+M8</f>
        <v>2</v>
      </c>
      <c r="N21" s="3">
        <f>(F21/$F$14)*100</f>
        <v>34.782608695652172</v>
      </c>
    </row>
    <row r="22" spans="2:14">
      <c r="B22" s="12">
        <v>170780060000400</v>
      </c>
      <c r="C22" s="13" t="s">
        <v>39</v>
      </c>
      <c r="D22" s="13">
        <v>3103</v>
      </c>
      <c r="E22" s="13" t="s">
        <v>45</v>
      </c>
      <c r="F22" s="13">
        <v>28</v>
      </c>
      <c r="G22" s="13">
        <f t="shared" ref="G22:G26" si="6">G9+L9</f>
        <v>4</v>
      </c>
      <c r="H22" s="13">
        <v>0</v>
      </c>
      <c r="I22" s="3">
        <f t="shared" ref="I22:I26" si="7">F22-(G22+H22)</f>
        <v>24</v>
      </c>
      <c r="J22" s="3">
        <f t="shared" ref="J22:J26" si="8">(I22/F22)*100</f>
        <v>85.714285714285708</v>
      </c>
      <c r="K22" s="3">
        <v>80.268959435626115</v>
      </c>
      <c r="L22" s="3">
        <f t="shared" ref="L22:L26" si="9">IF(MIN(ROUND(F22-(F22*K22%),0)-G22,I22)&lt;=0,0,MIN(ROUND(F22-(F22*K22%),0)-G22,I22))</f>
        <v>2</v>
      </c>
      <c r="M22" s="3">
        <f t="shared" ref="M22:M26" si="10">L22+M9</f>
        <v>6</v>
      </c>
      <c r="N22" s="3">
        <f t="shared" ref="N22:N26" si="11">(F22/$F$14)*100</f>
        <v>20.289855072463769</v>
      </c>
    </row>
    <row r="23" spans="2:14">
      <c r="B23" s="12">
        <v>170780060000400</v>
      </c>
      <c r="C23" s="13" t="s">
        <v>40</v>
      </c>
      <c r="D23" s="13">
        <v>3105</v>
      </c>
      <c r="E23" s="13" t="s">
        <v>46</v>
      </c>
      <c r="F23" s="13">
        <v>16</v>
      </c>
      <c r="G23" s="13">
        <f t="shared" si="6"/>
        <v>3</v>
      </c>
      <c r="H23" s="13">
        <v>0</v>
      </c>
      <c r="I23" s="3">
        <f t="shared" si="7"/>
        <v>13</v>
      </c>
      <c r="J23" s="3">
        <f t="shared" si="8"/>
        <v>81.25</v>
      </c>
      <c r="K23" s="3">
        <v>80.268959435626115</v>
      </c>
      <c r="L23" s="3">
        <f t="shared" si="9"/>
        <v>0</v>
      </c>
      <c r="M23" s="3">
        <f t="shared" si="10"/>
        <v>0</v>
      </c>
      <c r="N23" s="3">
        <f t="shared" si="11"/>
        <v>11.594202898550725</v>
      </c>
    </row>
    <row r="24" spans="2:14">
      <c r="B24" s="12">
        <v>170780060000400</v>
      </c>
      <c r="C24" s="13" t="s">
        <v>41</v>
      </c>
      <c r="D24" s="13">
        <v>3106</v>
      </c>
      <c r="E24" s="13" t="s">
        <v>47</v>
      </c>
      <c r="F24" s="13">
        <v>12</v>
      </c>
      <c r="G24" s="13">
        <f t="shared" si="6"/>
        <v>2</v>
      </c>
      <c r="H24" s="13">
        <v>0</v>
      </c>
      <c r="I24" s="3">
        <f t="shared" si="7"/>
        <v>10</v>
      </c>
      <c r="J24" s="3">
        <f t="shared" si="8"/>
        <v>83.333333333333343</v>
      </c>
      <c r="K24" s="3">
        <v>80.268959435626115</v>
      </c>
      <c r="L24" s="3">
        <f t="shared" si="9"/>
        <v>0</v>
      </c>
      <c r="M24" s="3">
        <f t="shared" si="10"/>
        <v>1</v>
      </c>
      <c r="N24" s="3">
        <f t="shared" si="11"/>
        <v>8.695652173913043</v>
      </c>
    </row>
    <row r="25" spans="2:14">
      <c r="B25" s="12">
        <v>170780060000400</v>
      </c>
      <c r="C25" s="13" t="s">
        <v>42</v>
      </c>
      <c r="D25" s="13">
        <v>3114</v>
      </c>
      <c r="E25" s="13" t="s">
        <v>48</v>
      </c>
      <c r="F25" s="13">
        <v>7</v>
      </c>
      <c r="G25" s="13">
        <f t="shared" si="6"/>
        <v>1</v>
      </c>
      <c r="H25" s="13">
        <v>0</v>
      </c>
      <c r="I25" s="3">
        <f t="shared" si="7"/>
        <v>6</v>
      </c>
      <c r="J25" s="3">
        <f t="shared" si="8"/>
        <v>85.714285714285708</v>
      </c>
      <c r="K25" s="3">
        <v>80.268959435626115</v>
      </c>
      <c r="L25" s="3">
        <f t="shared" si="9"/>
        <v>0</v>
      </c>
      <c r="M25" s="3">
        <f t="shared" si="10"/>
        <v>1</v>
      </c>
      <c r="N25" s="3">
        <f t="shared" si="11"/>
        <v>5.0724637681159424</v>
      </c>
    </row>
    <row r="26" spans="2:14">
      <c r="B26" s="12">
        <v>170780060000400</v>
      </c>
      <c r="C26" s="13" t="s">
        <v>43</v>
      </c>
      <c r="D26" s="13">
        <v>3115</v>
      </c>
      <c r="E26" s="13" t="s">
        <v>49</v>
      </c>
      <c r="F26" s="13">
        <v>27</v>
      </c>
      <c r="G26" s="13">
        <f t="shared" si="6"/>
        <v>4</v>
      </c>
      <c r="H26" s="13">
        <v>0</v>
      </c>
      <c r="I26" s="3">
        <f t="shared" si="7"/>
        <v>23</v>
      </c>
      <c r="J26" s="3">
        <f t="shared" si="8"/>
        <v>85.18518518518519</v>
      </c>
      <c r="K26" s="3">
        <v>80.268959435626115</v>
      </c>
      <c r="L26" s="3">
        <f t="shared" si="9"/>
        <v>1</v>
      </c>
      <c r="M26" s="3">
        <f t="shared" si="10"/>
        <v>1</v>
      </c>
      <c r="N26" s="3">
        <f t="shared" si="11"/>
        <v>19.565217391304348</v>
      </c>
    </row>
    <row r="27" spans="2:14">
      <c r="B27" s="5"/>
      <c r="C27" s="5"/>
      <c r="D27" s="5"/>
      <c r="E27" s="5"/>
      <c r="F27" s="9">
        <f>SUM(F21:F26)</f>
        <v>138</v>
      </c>
      <c r="G27" s="5"/>
      <c r="H27" s="5"/>
      <c r="I27" s="3">
        <f>SUM(I21:I26)</f>
        <v>105</v>
      </c>
      <c r="J27" s="3">
        <f>AVERAGE(J21:J26)</f>
        <v>80.268959435626115</v>
      </c>
      <c r="K27" s="5"/>
      <c r="L27" s="5"/>
      <c r="M27" s="3">
        <f>SUM(M21:M26)</f>
        <v>11</v>
      </c>
      <c r="N27" s="5"/>
    </row>
    <row r="30" spans="2:14">
      <c r="B30" s="4" t="s">
        <v>0</v>
      </c>
      <c r="C30" s="13">
        <f>$C$4-M27</f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>
      <c r="B31" s="6" t="s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ht="42.75">
      <c r="B33" s="7" t="s">
        <v>2</v>
      </c>
      <c r="C33" s="7" t="s">
        <v>3</v>
      </c>
      <c r="D33" s="7" t="s">
        <v>4</v>
      </c>
      <c r="E33" s="7" t="s">
        <v>5</v>
      </c>
      <c r="F33" s="7" t="s">
        <v>6</v>
      </c>
      <c r="G33" s="8" t="s">
        <v>7</v>
      </c>
      <c r="H33" s="8" t="s">
        <v>8</v>
      </c>
      <c r="I33" s="8" t="s">
        <v>9</v>
      </c>
      <c r="J33" s="7" t="s">
        <v>10</v>
      </c>
      <c r="K33" s="7" t="s">
        <v>11</v>
      </c>
      <c r="L33" s="8" t="s">
        <v>12</v>
      </c>
      <c r="M33" s="7" t="s">
        <v>13</v>
      </c>
      <c r="N33" s="8" t="s">
        <v>14</v>
      </c>
    </row>
    <row r="34" spans="2:14">
      <c r="B34" s="12">
        <v>170780060000400</v>
      </c>
      <c r="C34" s="13" t="s">
        <v>38</v>
      </c>
      <c r="D34" s="13" t="s">
        <v>44</v>
      </c>
      <c r="E34" s="13" t="s">
        <v>31</v>
      </c>
      <c r="F34" s="13">
        <v>48</v>
      </c>
      <c r="G34" s="13">
        <f>G21+L21</f>
        <v>9</v>
      </c>
      <c r="H34" s="13">
        <v>12</v>
      </c>
      <c r="I34" s="3">
        <f>F34-(G34+H34)</f>
        <v>27</v>
      </c>
      <c r="J34" s="3">
        <f>(I34/F34)*100</f>
        <v>56.25</v>
      </c>
      <c r="K34" s="3">
        <v>77.766754850088191</v>
      </c>
      <c r="L34" s="3">
        <f>IF(MIN(ROUND(F34-(F34*K34%),0)-G34,I34)&lt;=0,0,MIN(ROUND(F34-(F34*K34%),0)-G34,I34))</f>
        <v>2</v>
      </c>
      <c r="M34" s="3">
        <f>L34+M21</f>
        <v>4</v>
      </c>
      <c r="N34" s="3">
        <f>(F34/$F$14)*100</f>
        <v>34.782608695652172</v>
      </c>
    </row>
    <row r="35" spans="2:14">
      <c r="B35" s="12">
        <v>170780060000400</v>
      </c>
      <c r="C35" s="13" t="s">
        <v>39</v>
      </c>
      <c r="D35" s="13">
        <v>3103</v>
      </c>
      <c r="E35" s="13" t="s">
        <v>45</v>
      </c>
      <c r="F35" s="13">
        <v>28</v>
      </c>
      <c r="G35" s="13">
        <f t="shared" ref="G35:G39" si="12">G22+L22</f>
        <v>6</v>
      </c>
      <c r="H35" s="13">
        <v>0</v>
      </c>
      <c r="I35" s="3">
        <f t="shared" ref="I35:I39" si="13">F35-(G35+H35)</f>
        <v>22</v>
      </c>
      <c r="J35" s="3">
        <f t="shared" ref="J35:J39" si="14">(I35/F35)*100</f>
        <v>78.571428571428569</v>
      </c>
      <c r="K35" s="3">
        <v>77.766754850088191</v>
      </c>
      <c r="L35" s="3">
        <f t="shared" ref="L35:L39" si="15">IF(MIN(ROUND(F35-(F35*K35%),0)-G35,I35)&lt;=0,0,MIN(ROUND(F35-(F35*K35%),0)-G35,I35))</f>
        <v>0</v>
      </c>
      <c r="M35" s="3">
        <f t="shared" ref="M35:M39" si="16">L35+M22</f>
        <v>6</v>
      </c>
      <c r="N35" s="3">
        <f t="shared" ref="N35:N39" si="17">(F35/$F$14)*100</f>
        <v>20.289855072463769</v>
      </c>
    </row>
    <row r="36" spans="2:14">
      <c r="B36" s="12">
        <v>170780060000400</v>
      </c>
      <c r="C36" s="13" t="s">
        <v>40</v>
      </c>
      <c r="D36" s="13">
        <v>3105</v>
      </c>
      <c r="E36" s="13" t="s">
        <v>46</v>
      </c>
      <c r="F36" s="13">
        <v>16</v>
      </c>
      <c r="G36" s="13">
        <f t="shared" si="12"/>
        <v>3</v>
      </c>
      <c r="H36" s="13">
        <v>0</v>
      </c>
      <c r="I36" s="3">
        <f t="shared" si="13"/>
        <v>13</v>
      </c>
      <c r="J36" s="3">
        <f t="shared" si="14"/>
        <v>81.25</v>
      </c>
      <c r="K36" s="3">
        <v>77.766754850088191</v>
      </c>
      <c r="L36" s="3">
        <f t="shared" si="15"/>
        <v>1</v>
      </c>
      <c r="M36" s="3">
        <f t="shared" si="16"/>
        <v>1</v>
      </c>
      <c r="N36" s="3">
        <f t="shared" si="17"/>
        <v>11.594202898550725</v>
      </c>
    </row>
    <row r="37" spans="2:14">
      <c r="B37" s="12">
        <v>170780060000400</v>
      </c>
      <c r="C37" s="13" t="s">
        <v>41</v>
      </c>
      <c r="D37" s="13">
        <v>3106</v>
      </c>
      <c r="E37" s="13" t="s">
        <v>47</v>
      </c>
      <c r="F37" s="13">
        <v>12</v>
      </c>
      <c r="G37" s="13">
        <f t="shared" si="12"/>
        <v>2</v>
      </c>
      <c r="H37" s="13">
        <v>0</v>
      </c>
      <c r="I37" s="3">
        <f t="shared" si="13"/>
        <v>10</v>
      </c>
      <c r="J37" s="3">
        <f t="shared" si="14"/>
        <v>83.333333333333343</v>
      </c>
      <c r="K37" s="3">
        <v>77.766754850088191</v>
      </c>
      <c r="L37" s="3">
        <f t="shared" si="15"/>
        <v>1</v>
      </c>
      <c r="M37" s="3">
        <f t="shared" si="16"/>
        <v>2</v>
      </c>
      <c r="N37" s="3">
        <f t="shared" si="17"/>
        <v>8.695652173913043</v>
      </c>
    </row>
    <row r="38" spans="2:14">
      <c r="B38" s="12">
        <v>170780060000400</v>
      </c>
      <c r="C38" s="13" t="s">
        <v>42</v>
      </c>
      <c r="D38" s="13">
        <v>3114</v>
      </c>
      <c r="E38" s="13" t="s">
        <v>48</v>
      </c>
      <c r="F38" s="13">
        <v>7</v>
      </c>
      <c r="G38" s="13">
        <f t="shared" si="12"/>
        <v>1</v>
      </c>
      <c r="H38" s="13">
        <v>0</v>
      </c>
      <c r="I38" s="3">
        <f t="shared" si="13"/>
        <v>6</v>
      </c>
      <c r="J38" s="3">
        <f t="shared" si="14"/>
        <v>85.714285714285708</v>
      </c>
      <c r="K38" s="3">
        <v>77.766754850088191</v>
      </c>
      <c r="L38" s="3">
        <f t="shared" si="15"/>
        <v>1</v>
      </c>
      <c r="M38" s="3">
        <f t="shared" si="16"/>
        <v>2</v>
      </c>
      <c r="N38" s="3">
        <f t="shared" si="17"/>
        <v>5.0724637681159424</v>
      </c>
    </row>
    <row r="39" spans="2:14">
      <c r="B39" s="12">
        <v>170780060000400</v>
      </c>
      <c r="C39" s="13" t="s">
        <v>43</v>
      </c>
      <c r="D39" s="13">
        <v>3115</v>
      </c>
      <c r="E39" s="13" t="s">
        <v>49</v>
      </c>
      <c r="F39" s="13">
        <v>27</v>
      </c>
      <c r="G39" s="13">
        <f t="shared" si="12"/>
        <v>5</v>
      </c>
      <c r="H39" s="13">
        <v>0</v>
      </c>
      <c r="I39" s="3">
        <f t="shared" si="13"/>
        <v>22</v>
      </c>
      <c r="J39" s="3">
        <f t="shared" si="14"/>
        <v>81.481481481481481</v>
      </c>
      <c r="K39" s="3">
        <v>77.766754850088191</v>
      </c>
      <c r="L39" s="3">
        <f t="shared" si="15"/>
        <v>1</v>
      </c>
      <c r="M39" s="3">
        <f t="shared" si="16"/>
        <v>2</v>
      </c>
      <c r="N39" s="3">
        <f t="shared" si="17"/>
        <v>19.565217391304348</v>
      </c>
    </row>
    <row r="40" spans="2:14">
      <c r="B40" s="5"/>
      <c r="C40" s="5"/>
      <c r="D40" s="5"/>
      <c r="E40" s="5"/>
      <c r="F40" s="9">
        <f>SUM(F34:F39)</f>
        <v>138</v>
      </c>
      <c r="G40" s="5"/>
      <c r="H40" s="5"/>
      <c r="I40" s="3">
        <f>SUM(I34:I39)</f>
        <v>100</v>
      </c>
      <c r="J40" s="3">
        <f>AVERAGE(J34:J39)</f>
        <v>77.766754850088191</v>
      </c>
      <c r="K40" s="5"/>
      <c r="L40" s="5"/>
      <c r="M40" s="3">
        <f>SUM(M34:M39)</f>
        <v>17</v>
      </c>
      <c r="N40" s="5"/>
    </row>
    <row r="43" spans="2:14">
      <c r="B43" s="4" t="s">
        <v>0</v>
      </c>
      <c r="C43" s="13">
        <f>$C$4-M40</f>
        <v>61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>
      <c r="B44" s="6" t="s">
        <v>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 ht="42.75">
      <c r="B46" s="7" t="s">
        <v>2</v>
      </c>
      <c r="C46" s="7" t="s">
        <v>3</v>
      </c>
      <c r="D46" s="7" t="s">
        <v>4</v>
      </c>
      <c r="E46" s="7" t="s">
        <v>5</v>
      </c>
      <c r="F46" s="7" t="s">
        <v>6</v>
      </c>
      <c r="G46" s="8" t="s">
        <v>7</v>
      </c>
      <c r="H46" s="8" t="s">
        <v>8</v>
      </c>
      <c r="I46" s="8" t="s">
        <v>9</v>
      </c>
      <c r="J46" s="7" t="s">
        <v>10</v>
      </c>
      <c r="K46" s="7" t="s">
        <v>11</v>
      </c>
      <c r="L46" s="8" t="s">
        <v>12</v>
      </c>
      <c r="M46" s="7" t="s">
        <v>13</v>
      </c>
      <c r="N46" s="8" t="s">
        <v>14</v>
      </c>
    </row>
    <row r="47" spans="2:14">
      <c r="B47" s="12">
        <v>170780060000400</v>
      </c>
      <c r="C47" s="13" t="s">
        <v>38</v>
      </c>
      <c r="D47" s="13" t="s">
        <v>44</v>
      </c>
      <c r="E47" s="13" t="s">
        <v>31</v>
      </c>
      <c r="F47" s="13">
        <v>48</v>
      </c>
      <c r="G47" s="13">
        <f>G34+L34</f>
        <v>11</v>
      </c>
      <c r="H47" s="13">
        <v>12</v>
      </c>
      <c r="I47" s="3">
        <f>F47-(G47+H47)</f>
        <v>25</v>
      </c>
      <c r="J47" s="3">
        <f>(I47/F47)*100</f>
        <v>52.083333333333336</v>
      </c>
      <c r="K47" s="3">
        <v>71.643518518518519</v>
      </c>
      <c r="L47" s="3">
        <f>IF(MIN(ROUND(F47-(F47*K47%),0)-G47,I47)&lt;=0,0,MIN(ROUND(F47-(F47*K47%),0)-G47,I47))</f>
        <v>3</v>
      </c>
      <c r="M47" s="3">
        <f>L47+M34</f>
        <v>7</v>
      </c>
      <c r="N47" s="3">
        <f>(F47/$F$14)*100</f>
        <v>34.782608695652172</v>
      </c>
    </row>
    <row r="48" spans="2:14">
      <c r="B48" s="12">
        <v>170780060000400</v>
      </c>
      <c r="C48" s="13" t="s">
        <v>39</v>
      </c>
      <c r="D48" s="13">
        <v>3103</v>
      </c>
      <c r="E48" s="13" t="s">
        <v>45</v>
      </c>
      <c r="F48" s="13">
        <v>28</v>
      </c>
      <c r="G48" s="13">
        <f t="shared" ref="G48:G52" si="18">G35+L35</f>
        <v>6</v>
      </c>
      <c r="H48" s="13">
        <v>0</v>
      </c>
      <c r="I48" s="3">
        <f t="shared" ref="I48:I52" si="19">F48-(G48+H48)</f>
        <v>22</v>
      </c>
      <c r="J48" s="3">
        <f t="shared" ref="J48:J52" si="20">(I48/F48)*100</f>
        <v>78.571428571428569</v>
      </c>
      <c r="K48" s="3">
        <v>71.643518518518519</v>
      </c>
      <c r="L48" s="3">
        <f t="shared" ref="L48:L52" si="21">IF(MIN(ROUND(F48-(F48*K48%),0)-G48,I48)&lt;=0,0,MIN(ROUND(F48-(F48*K48%),0)-G48,I48))</f>
        <v>2</v>
      </c>
      <c r="M48" s="3">
        <f t="shared" ref="M48:M52" si="22">L48+M35</f>
        <v>8</v>
      </c>
      <c r="N48" s="3">
        <f t="shared" ref="N48:N52" si="23">(F48/$F$14)*100</f>
        <v>20.289855072463769</v>
      </c>
    </row>
    <row r="49" spans="2:14">
      <c r="B49" s="12">
        <v>170780060000400</v>
      </c>
      <c r="C49" s="13" t="s">
        <v>40</v>
      </c>
      <c r="D49" s="13">
        <v>3105</v>
      </c>
      <c r="E49" s="13" t="s">
        <v>46</v>
      </c>
      <c r="F49" s="13">
        <v>16</v>
      </c>
      <c r="G49" s="13">
        <f t="shared" si="18"/>
        <v>4</v>
      </c>
      <c r="H49" s="13">
        <v>0</v>
      </c>
      <c r="I49" s="3">
        <f t="shared" si="19"/>
        <v>12</v>
      </c>
      <c r="J49" s="3">
        <f t="shared" si="20"/>
        <v>75</v>
      </c>
      <c r="K49" s="3">
        <v>71.643518518518519</v>
      </c>
      <c r="L49" s="3">
        <f t="shared" si="21"/>
        <v>1</v>
      </c>
      <c r="M49" s="3">
        <f t="shared" si="22"/>
        <v>2</v>
      </c>
      <c r="N49" s="3">
        <f t="shared" si="23"/>
        <v>11.594202898550725</v>
      </c>
    </row>
    <row r="50" spans="2:14">
      <c r="B50" s="12">
        <v>170780060000400</v>
      </c>
      <c r="C50" s="13" t="s">
        <v>41</v>
      </c>
      <c r="D50" s="13">
        <v>3106</v>
      </c>
      <c r="E50" s="13" t="s">
        <v>47</v>
      </c>
      <c r="F50" s="13">
        <v>12</v>
      </c>
      <c r="G50" s="13">
        <f t="shared" si="18"/>
        <v>3</v>
      </c>
      <c r="H50" s="13">
        <v>0</v>
      </c>
      <c r="I50" s="3">
        <f t="shared" si="19"/>
        <v>9</v>
      </c>
      <c r="J50" s="3">
        <f t="shared" si="20"/>
        <v>75</v>
      </c>
      <c r="K50" s="3">
        <v>71.643518518518519</v>
      </c>
      <c r="L50" s="3">
        <f t="shared" si="21"/>
        <v>0</v>
      </c>
      <c r="M50" s="3">
        <f t="shared" si="22"/>
        <v>2</v>
      </c>
      <c r="N50" s="3">
        <f t="shared" si="23"/>
        <v>8.695652173913043</v>
      </c>
    </row>
    <row r="51" spans="2:14">
      <c r="B51" s="12">
        <v>170780060000400</v>
      </c>
      <c r="C51" s="13" t="s">
        <v>42</v>
      </c>
      <c r="D51" s="13">
        <v>3114</v>
      </c>
      <c r="E51" s="13" t="s">
        <v>48</v>
      </c>
      <c r="F51" s="13">
        <v>7</v>
      </c>
      <c r="G51" s="13">
        <f t="shared" si="18"/>
        <v>2</v>
      </c>
      <c r="H51" s="13">
        <v>0</v>
      </c>
      <c r="I51" s="3">
        <f t="shared" si="19"/>
        <v>5</v>
      </c>
      <c r="J51" s="3">
        <f t="shared" si="20"/>
        <v>71.428571428571431</v>
      </c>
      <c r="K51" s="3">
        <v>71.643518518518519</v>
      </c>
      <c r="L51" s="3">
        <f t="shared" si="21"/>
        <v>0</v>
      </c>
      <c r="M51" s="3">
        <f t="shared" si="22"/>
        <v>2</v>
      </c>
      <c r="N51" s="3">
        <f t="shared" si="23"/>
        <v>5.0724637681159424</v>
      </c>
    </row>
    <row r="52" spans="2:14">
      <c r="B52" s="12">
        <v>170780060000400</v>
      </c>
      <c r="C52" s="13" t="s">
        <v>43</v>
      </c>
      <c r="D52" s="13">
        <v>3115</v>
      </c>
      <c r="E52" s="13" t="s">
        <v>49</v>
      </c>
      <c r="F52" s="13">
        <v>27</v>
      </c>
      <c r="G52" s="13">
        <f t="shared" si="18"/>
        <v>6</v>
      </c>
      <c r="H52" s="13">
        <v>0</v>
      </c>
      <c r="I52" s="3">
        <f t="shared" si="19"/>
        <v>21</v>
      </c>
      <c r="J52" s="3">
        <f t="shared" si="20"/>
        <v>77.777777777777786</v>
      </c>
      <c r="K52" s="3">
        <v>71.643518518518519</v>
      </c>
      <c r="L52" s="3">
        <f t="shared" si="21"/>
        <v>2</v>
      </c>
      <c r="M52" s="3">
        <f t="shared" si="22"/>
        <v>4</v>
      </c>
      <c r="N52" s="3">
        <f t="shared" si="23"/>
        <v>19.565217391304348</v>
      </c>
    </row>
    <row r="53" spans="2:14">
      <c r="B53" s="5"/>
      <c r="C53" s="5"/>
      <c r="D53" s="5"/>
      <c r="E53" s="5"/>
      <c r="F53" s="9">
        <f>SUM(F47:F52)</f>
        <v>138</v>
      </c>
      <c r="G53" s="5"/>
      <c r="H53" s="5"/>
      <c r="I53" s="3">
        <f>SUM(I47:I52)</f>
        <v>94</v>
      </c>
      <c r="J53" s="3">
        <f>AVERAGE(J47:J52)</f>
        <v>71.643518518518519</v>
      </c>
      <c r="K53" s="5"/>
      <c r="L53" s="5"/>
      <c r="M53" s="3">
        <f>SUM(M47:M52)</f>
        <v>25</v>
      </c>
      <c r="N53" s="5"/>
    </row>
    <row r="56" spans="2:14">
      <c r="B56" s="4" t="s">
        <v>0</v>
      </c>
      <c r="C56" s="13">
        <f>$C$4-M53</f>
        <v>53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2:14">
      <c r="B57" s="6" t="s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2:1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2:14" ht="42.75">
      <c r="B59" s="7" t="s">
        <v>2</v>
      </c>
      <c r="C59" s="7" t="s">
        <v>3</v>
      </c>
      <c r="D59" s="7" t="s">
        <v>4</v>
      </c>
      <c r="E59" s="7" t="s">
        <v>5</v>
      </c>
      <c r="F59" s="7" t="s">
        <v>6</v>
      </c>
      <c r="G59" s="8" t="s">
        <v>7</v>
      </c>
      <c r="H59" s="8" t="s">
        <v>8</v>
      </c>
      <c r="I59" s="8" t="s">
        <v>9</v>
      </c>
      <c r="J59" s="7" t="s">
        <v>10</v>
      </c>
      <c r="K59" s="7" t="s">
        <v>11</v>
      </c>
      <c r="L59" s="8" t="s">
        <v>12</v>
      </c>
      <c r="M59" s="7" t="s">
        <v>13</v>
      </c>
      <c r="N59" s="8" t="s">
        <v>14</v>
      </c>
    </row>
    <row r="60" spans="2:14">
      <c r="B60" s="12">
        <v>170780060000400</v>
      </c>
      <c r="C60" s="13" t="s">
        <v>38</v>
      </c>
      <c r="D60" s="13" t="s">
        <v>44</v>
      </c>
      <c r="E60" s="13" t="s">
        <v>31</v>
      </c>
      <c r="F60" s="13">
        <v>48</v>
      </c>
      <c r="G60" s="13">
        <f>G47+L47</f>
        <v>14</v>
      </c>
      <c r="H60" s="13">
        <v>12</v>
      </c>
      <c r="I60" s="3">
        <f>F60-(G60+H60)</f>
        <v>22</v>
      </c>
      <c r="J60" s="3">
        <f>(I60/F60)*100</f>
        <v>45.833333333333329</v>
      </c>
      <c r="K60" s="3">
        <v>67.135141093474431</v>
      </c>
      <c r="L60" s="3">
        <f>IF(MIN(ROUND(F60-(F60*K60%),0)-G60,I60)&lt;=0,0,MIN(ROUND(F60-(F60*K60%),0)-G60,I60))</f>
        <v>2</v>
      </c>
      <c r="M60" s="3">
        <f>L60+M47</f>
        <v>9</v>
      </c>
      <c r="N60" s="3">
        <f>(F60/$F$14)*100</f>
        <v>34.782608695652172</v>
      </c>
    </row>
    <row r="61" spans="2:14">
      <c r="B61" s="12">
        <v>170780060000400</v>
      </c>
      <c r="C61" s="13" t="s">
        <v>39</v>
      </c>
      <c r="D61" s="13">
        <v>3103</v>
      </c>
      <c r="E61" s="13" t="s">
        <v>45</v>
      </c>
      <c r="F61" s="13">
        <v>28</v>
      </c>
      <c r="G61" s="13">
        <f t="shared" ref="G61:G65" si="24">G48+L48</f>
        <v>8</v>
      </c>
      <c r="H61" s="13">
        <v>0</v>
      </c>
      <c r="I61" s="3">
        <f t="shared" ref="I61:I65" si="25">F61-(G61+H61)</f>
        <v>20</v>
      </c>
      <c r="J61" s="3">
        <f t="shared" ref="J61:J65" si="26">(I61/F61)*100</f>
        <v>71.428571428571431</v>
      </c>
      <c r="K61" s="3">
        <v>67.135141093474431</v>
      </c>
      <c r="L61" s="3">
        <f t="shared" ref="L61:L65" si="27">IF(MIN(ROUND(F61-(F61*K61%),0)-G61,I61)&lt;=0,0,MIN(ROUND(F61-(F61*K61%),0)-G61,I61))</f>
        <v>1</v>
      </c>
      <c r="M61" s="3">
        <f t="shared" ref="M61:M65" si="28">L61+M48</f>
        <v>9</v>
      </c>
      <c r="N61" s="3">
        <f t="shared" ref="N61:N65" si="29">(F61/$F$14)*100</f>
        <v>20.289855072463769</v>
      </c>
    </row>
    <row r="62" spans="2:14">
      <c r="B62" s="12">
        <v>170780060000400</v>
      </c>
      <c r="C62" s="13" t="s">
        <v>40</v>
      </c>
      <c r="D62" s="13">
        <v>3105</v>
      </c>
      <c r="E62" s="13" t="s">
        <v>46</v>
      </c>
      <c r="F62" s="13">
        <v>16</v>
      </c>
      <c r="G62" s="13">
        <f t="shared" si="24"/>
        <v>5</v>
      </c>
      <c r="H62" s="13">
        <v>0</v>
      </c>
      <c r="I62" s="3">
        <f t="shared" si="25"/>
        <v>11</v>
      </c>
      <c r="J62" s="3">
        <f t="shared" si="26"/>
        <v>68.75</v>
      </c>
      <c r="K62" s="3">
        <v>67.135141093474431</v>
      </c>
      <c r="L62" s="3">
        <f t="shared" si="27"/>
        <v>0</v>
      </c>
      <c r="M62" s="3">
        <f t="shared" si="28"/>
        <v>2</v>
      </c>
      <c r="N62" s="3">
        <f t="shared" si="29"/>
        <v>11.594202898550725</v>
      </c>
    </row>
    <row r="63" spans="2:14">
      <c r="B63" s="12">
        <v>170780060000400</v>
      </c>
      <c r="C63" s="13" t="s">
        <v>41</v>
      </c>
      <c r="D63" s="13">
        <v>3106</v>
      </c>
      <c r="E63" s="13" t="s">
        <v>47</v>
      </c>
      <c r="F63" s="13">
        <v>12</v>
      </c>
      <c r="G63" s="13">
        <f t="shared" si="24"/>
        <v>3</v>
      </c>
      <c r="H63" s="13">
        <v>0</v>
      </c>
      <c r="I63" s="3">
        <f t="shared" si="25"/>
        <v>9</v>
      </c>
      <c r="J63" s="3">
        <f t="shared" si="26"/>
        <v>75</v>
      </c>
      <c r="K63" s="3">
        <v>67.135141093474431</v>
      </c>
      <c r="L63" s="3">
        <f t="shared" si="27"/>
        <v>1</v>
      </c>
      <c r="M63" s="3">
        <f t="shared" si="28"/>
        <v>3</v>
      </c>
      <c r="N63" s="3">
        <f t="shared" si="29"/>
        <v>8.695652173913043</v>
      </c>
    </row>
    <row r="64" spans="2:14">
      <c r="B64" s="12">
        <v>170780060000400</v>
      </c>
      <c r="C64" s="13" t="s">
        <v>42</v>
      </c>
      <c r="D64" s="13">
        <v>3114</v>
      </c>
      <c r="E64" s="13" t="s">
        <v>48</v>
      </c>
      <c r="F64" s="13">
        <v>7</v>
      </c>
      <c r="G64" s="13">
        <f t="shared" si="24"/>
        <v>2</v>
      </c>
      <c r="H64" s="13">
        <v>0</v>
      </c>
      <c r="I64" s="3">
        <f t="shared" si="25"/>
        <v>5</v>
      </c>
      <c r="J64" s="3">
        <f t="shared" si="26"/>
        <v>71.428571428571431</v>
      </c>
      <c r="K64" s="3">
        <v>67.135141093474431</v>
      </c>
      <c r="L64" s="3">
        <f t="shared" si="27"/>
        <v>0</v>
      </c>
      <c r="M64" s="3">
        <f t="shared" si="28"/>
        <v>2</v>
      </c>
      <c r="N64" s="3">
        <f t="shared" si="29"/>
        <v>5.0724637681159424</v>
      </c>
    </row>
    <row r="65" spans="2:14">
      <c r="B65" s="12">
        <v>170780060000400</v>
      </c>
      <c r="C65" s="13" t="s">
        <v>43</v>
      </c>
      <c r="D65" s="13">
        <v>3115</v>
      </c>
      <c r="E65" s="13" t="s">
        <v>49</v>
      </c>
      <c r="F65" s="13">
        <v>27</v>
      </c>
      <c r="G65" s="13">
        <f t="shared" si="24"/>
        <v>8</v>
      </c>
      <c r="H65" s="13">
        <v>0</v>
      </c>
      <c r="I65" s="3">
        <f t="shared" si="25"/>
        <v>19</v>
      </c>
      <c r="J65" s="3">
        <f t="shared" si="26"/>
        <v>70.370370370370367</v>
      </c>
      <c r="K65" s="3">
        <v>67.135141093474431</v>
      </c>
      <c r="L65" s="3">
        <f t="shared" si="27"/>
        <v>1</v>
      </c>
      <c r="M65" s="3">
        <f t="shared" si="28"/>
        <v>5</v>
      </c>
      <c r="N65" s="3">
        <f t="shared" si="29"/>
        <v>19.565217391304348</v>
      </c>
    </row>
    <row r="66" spans="2:14">
      <c r="B66" s="5"/>
      <c r="C66" s="5"/>
      <c r="D66" s="5"/>
      <c r="E66" s="5"/>
      <c r="F66" s="9">
        <f>SUM(F60:F65)</f>
        <v>138</v>
      </c>
      <c r="G66" s="5"/>
      <c r="H66" s="5"/>
      <c r="I66" s="3">
        <f>SUM(I60:I65)</f>
        <v>86</v>
      </c>
      <c r="J66" s="3">
        <f>AVERAGE(J60:J65)</f>
        <v>67.135141093474431</v>
      </c>
      <c r="K66" s="5"/>
      <c r="L66" s="5"/>
      <c r="M66" s="3">
        <f>SUM(M60:M65)</f>
        <v>30</v>
      </c>
      <c r="N66" s="5"/>
    </row>
    <row r="69" spans="2:14">
      <c r="B69" s="4" t="s">
        <v>0</v>
      </c>
      <c r="C69" s="13">
        <f>$C$4-M66</f>
        <v>48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2:14">
      <c r="B70" s="6" t="s">
        <v>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2:1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2:14" ht="42.75">
      <c r="B72" s="7" t="s">
        <v>2</v>
      </c>
      <c r="C72" s="7" t="s">
        <v>3</v>
      </c>
      <c r="D72" s="7" t="s">
        <v>4</v>
      </c>
      <c r="E72" s="7" t="s">
        <v>5</v>
      </c>
      <c r="F72" s="7" t="s">
        <v>6</v>
      </c>
      <c r="G72" s="8" t="s">
        <v>7</v>
      </c>
      <c r="H72" s="8" t="s">
        <v>8</v>
      </c>
      <c r="I72" s="8" t="s">
        <v>9</v>
      </c>
      <c r="J72" s="7" t="s">
        <v>10</v>
      </c>
      <c r="K72" s="7" t="s">
        <v>11</v>
      </c>
      <c r="L72" s="8" t="s">
        <v>12</v>
      </c>
      <c r="M72" s="7" t="s">
        <v>13</v>
      </c>
      <c r="N72" s="8" t="s">
        <v>14</v>
      </c>
    </row>
    <row r="73" spans="2:14">
      <c r="B73" s="12">
        <v>170780060000400</v>
      </c>
      <c r="C73" s="13" t="s">
        <v>38</v>
      </c>
      <c r="D73" s="13" t="s">
        <v>44</v>
      </c>
      <c r="E73" s="13" t="s">
        <v>31</v>
      </c>
      <c r="F73" s="13">
        <v>48</v>
      </c>
      <c r="G73" s="13">
        <f>G60+L60</f>
        <v>16</v>
      </c>
      <c r="H73" s="13">
        <v>12</v>
      </c>
      <c r="I73" s="3">
        <f>F73-(G73+H73)</f>
        <v>20</v>
      </c>
      <c r="J73" s="3">
        <f>(I73/F73)*100</f>
        <v>41.666666666666671</v>
      </c>
      <c r="K73" s="3">
        <v>63.839285714285701</v>
      </c>
      <c r="L73" s="3">
        <f>IF(MIN(ROUND(F73-(F73*K73%),0)-G73,I73)&lt;=0,0,MIN(ROUND(F73-(F73*K73%),0)-G73,I73))</f>
        <v>1</v>
      </c>
      <c r="M73" s="3">
        <f>L73+M60</f>
        <v>10</v>
      </c>
      <c r="N73" s="3">
        <f>(F73/$F$14)*100</f>
        <v>34.782608695652172</v>
      </c>
    </row>
    <row r="74" spans="2:14">
      <c r="B74" s="12">
        <v>170780060000400</v>
      </c>
      <c r="C74" s="13" t="s">
        <v>39</v>
      </c>
      <c r="D74" s="13">
        <v>3103</v>
      </c>
      <c r="E74" s="13" t="s">
        <v>45</v>
      </c>
      <c r="F74" s="13">
        <v>28</v>
      </c>
      <c r="G74" s="13">
        <f t="shared" ref="G74:G78" si="30">G61+L61</f>
        <v>9</v>
      </c>
      <c r="H74" s="13">
        <v>0</v>
      </c>
      <c r="I74" s="3">
        <f t="shared" ref="I74:I78" si="31">F74-(G74+H74)</f>
        <v>19</v>
      </c>
      <c r="J74" s="3">
        <f t="shared" ref="J74:J78" si="32">(I74/F74)*100</f>
        <v>67.857142857142861</v>
      </c>
      <c r="K74" s="3">
        <v>63.839285714285701</v>
      </c>
      <c r="L74" s="3">
        <f t="shared" ref="L74:L78" si="33">IF(MIN(ROUND(F74-(F74*K74%),0)-G74,I74)&lt;=0,0,MIN(ROUND(F74-(F74*K74%),0)-G74,I74))</f>
        <v>1</v>
      </c>
      <c r="M74" s="3">
        <f t="shared" ref="M74:M78" si="34">L74+M61</f>
        <v>10</v>
      </c>
      <c r="N74" s="3">
        <f t="shared" ref="N74:N78" si="35">(F74/$F$14)*100</f>
        <v>20.289855072463769</v>
      </c>
    </row>
    <row r="75" spans="2:14">
      <c r="B75" s="12">
        <v>170780060000400</v>
      </c>
      <c r="C75" s="13" t="s">
        <v>40</v>
      </c>
      <c r="D75" s="13">
        <v>3105</v>
      </c>
      <c r="E75" s="13" t="s">
        <v>46</v>
      </c>
      <c r="F75" s="13">
        <v>16</v>
      </c>
      <c r="G75" s="13">
        <f t="shared" si="30"/>
        <v>5</v>
      </c>
      <c r="H75" s="13">
        <v>0</v>
      </c>
      <c r="I75" s="3">
        <f t="shared" si="31"/>
        <v>11</v>
      </c>
      <c r="J75" s="3">
        <f t="shared" si="32"/>
        <v>68.75</v>
      </c>
      <c r="K75" s="3">
        <v>63.839285714285701</v>
      </c>
      <c r="L75" s="3">
        <f t="shared" si="33"/>
        <v>1</v>
      </c>
      <c r="M75" s="3">
        <f t="shared" si="34"/>
        <v>3</v>
      </c>
      <c r="N75" s="3">
        <f t="shared" si="35"/>
        <v>11.594202898550725</v>
      </c>
    </row>
    <row r="76" spans="2:14">
      <c r="B76" s="12">
        <v>170780060000400</v>
      </c>
      <c r="C76" s="13" t="s">
        <v>41</v>
      </c>
      <c r="D76" s="13">
        <v>3106</v>
      </c>
      <c r="E76" s="13" t="s">
        <v>47</v>
      </c>
      <c r="F76" s="13">
        <v>12</v>
      </c>
      <c r="G76" s="13">
        <f t="shared" si="30"/>
        <v>4</v>
      </c>
      <c r="H76" s="13">
        <v>0</v>
      </c>
      <c r="I76" s="3">
        <f t="shared" si="31"/>
        <v>8</v>
      </c>
      <c r="J76" s="3">
        <f t="shared" si="32"/>
        <v>66.666666666666657</v>
      </c>
      <c r="K76" s="3">
        <v>63.839285714285701</v>
      </c>
      <c r="L76" s="3">
        <f t="shared" si="33"/>
        <v>0</v>
      </c>
      <c r="M76" s="3">
        <f t="shared" si="34"/>
        <v>3</v>
      </c>
      <c r="N76" s="3">
        <f t="shared" si="35"/>
        <v>8.695652173913043</v>
      </c>
    </row>
    <row r="77" spans="2:14">
      <c r="B77" s="12">
        <v>170780060000400</v>
      </c>
      <c r="C77" s="13" t="s">
        <v>42</v>
      </c>
      <c r="D77" s="13">
        <v>3114</v>
      </c>
      <c r="E77" s="13" t="s">
        <v>48</v>
      </c>
      <c r="F77" s="13">
        <v>7</v>
      </c>
      <c r="G77" s="13">
        <f t="shared" si="30"/>
        <v>2</v>
      </c>
      <c r="H77" s="13">
        <v>0</v>
      </c>
      <c r="I77" s="3">
        <f t="shared" si="31"/>
        <v>5</v>
      </c>
      <c r="J77" s="3">
        <f t="shared" si="32"/>
        <v>71.428571428571431</v>
      </c>
      <c r="K77" s="3">
        <v>63.839285714285701</v>
      </c>
      <c r="L77" s="3">
        <f t="shared" si="33"/>
        <v>1</v>
      </c>
      <c r="M77" s="3">
        <f t="shared" si="34"/>
        <v>3</v>
      </c>
      <c r="N77" s="3">
        <f t="shared" si="35"/>
        <v>5.0724637681159424</v>
      </c>
    </row>
    <row r="78" spans="2:14">
      <c r="B78" s="12">
        <v>170780060000400</v>
      </c>
      <c r="C78" s="13" t="s">
        <v>43</v>
      </c>
      <c r="D78" s="13">
        <v>3115</v>
      </c>
      <c r="E78" s="13" t="s">
        <v>49</v>
      </c>
      <c r="F78" s="13">
        <v>27</v>
      </c>
      <c r="G78" s="13">
        <f t="shared" si="30"/>
        <v>9</v>
      </c>
      <c r="H78" s="13">
        <v>0</v>
      </c>
      <c r="I78" s="3">
        <f t="shared" si="31"/>
        <v>18</v>
      </c>
      <c r="J78" s="3">
        <f t="shared" si="32"/>
        <v>66.666666666666657</v>
      </c>
      <c r="K78" s="3">
        <v>63.839285714285701</v>
      </c>
      <c r="L78" s="3">
        <f t="shared" si="33"/>
        <v>1</v>
      </c>
      <c r="M78" s="3">
        <f t="shared" si="34"/>
        <v>6</v>
      </c>
      <c r="N78" s="3">
        <f t="shared" si="35"/>
        <v>19.565217391304348</v>
      </c>
    </row>
    <row r="79" spans="2:14">
      <c r="B79" s="5"/>
      <c r="C79" s="5"/>
      <c r="D79" s="5"/>
      <c r="E79" s="5"/>
      <c r="F79" s="9">
        <f>SUM(F73:F78)</f>
        <v>138</v>
      </c>
      <c r="G79" s="5"/>
      <c r="H79" s="5"/>
      <c r="I79" s="3">
        <f>SUM(I73:I78)</f>
        <v>81</v>
      </c>
      <c r="J79" s="3">
        <f>AVERAGE(J73:J78)</f>
        <v>63.839285714285701</v>
      </c>
      <c r="K79" s="5"/>
      <c r="L79" s="5"/>
      <c r="M79" s="3">
        <f>SUM(M73:M78)</f>
        <v>35</v>
      </c>
      <c r="N79" s="5"/>
    </row>
    <row r="82" spans="2:14">
      <c r="B82" s="4" t="s">
        <v>0</v>
      </c>
      <c r="C82" s="13">
        <f>$C$4-M79</f>
        <v>43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2:14">
      <c r="B83" s="6" t="s">
        <v>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2:14" ht="42.75">
      <c r="B85" s="7" t="s">
        <v>2</v>
      </c>
      <c r="C85" s="7" t="s">
        <v>3</v>
      </c>
      <c r="D85" s="7" t="s">
        <v>4</v>
      </c>
      <c r="E85" s="7" t="s">
        <v>5</v>
      </c>
      <c r="F85" s="7" t="s">
        <v>6</v>
      </c>
      <c r="G85" s="8" t="s">
        <v>7</v>
      </c>
      <c r="H85" s="8" t="s">
        <v>8</v>
      </c>
      <c r="I85" s="8" t="s">
        <v>9</v>
      </c>
      <c r="J85" s="7" t="s">
        <v>10</v>
      </c>
      <c r="K85" s="7" t="s">
        <v>11</v>
      </c>
      <c r="L85" s="8" t="s">
        <v>12</v>
      </c>
      <c r="M85" s="7" t="s">
        <v>13</v>
      </c>
      <c r="N85" s="8" t="s">
        <v>14</v>
      </c>
    </row>
    <row r="86" spans="2:14">
      <c r="B86" s="12">
        <v>170780060000400</v>
      </c>
      <c r="C86" s="13" t="s">
        <v>38</v>
      </c>
      <c r="D86" s="13" t="s">
        <v>44</v>
      </c>
      <c r="E86" s="13" t="s">
        <v>31</v>
      </c>
      <c r="F86" s="13">
        <v>48</v>
      </c>
      <c r="G86" s="13">
        <f>G73+L73</f>
        <v>17</v>
      </c>
      <c r="H86" s="13">
        <v>12</v>
      </c>
      <c r="I86" s="3">
        <f>F86-(G86+H86)</f>
        <v>19</v>
      </c>
      <c r="J86" s="3">
        <f>(I86/F86)*100</f>
        <v>39.583333333333329</v>
      </c>
      <c r="K86" s="3">
        <v>58.856922398589063</v>
      </c>
      <c r="L86" s="3">
        <f>IF(MIN(ROUND(F86-(F86*K86%),0)-G86,I86)&lt;=0,0,MIN(ROUND(F86-(F86*K86%),0)-G86,I86))</f>
        <v>3</v>
      </c>
      <c r="M86" s="3">
        <f>L86+M73</f>
        <v>13</v>
      </c>
      <c r="N86" s="3">
        <f>(F86/$F$14)*100</f>
        <v>34.782608695652172</v>
      </c>
    </row>
    <row r="87" spans="2:14">
      <c r="B87" s="12">
        <v>170780060000400</v>
      </c>
      <c r="C87" s="13" t="s">
        <v>39</v>
      </c>
      <c r="D87" s="13">
        <v>3103</v>
      </c>
      <c r="E87" s="13" t="s">
        <v>45</v>
      </c>
      <c r="F87" s="13">
        <v>28</v>
      </c>
      <c r="G87" s="13">
        <f t="shared" ref="G87:G91" si="36">G74+L74</f>
        <v>10</v>
      </c>
      <c r="H87" s="13">
        <v>0</v>
      </c>
      <c r="I87" s="3">
        <f t="shared" ref="I87:I91" si="37">F87-(G87+H87)</f>
        <v>18</v>
      </c>
      <c r="J87" s="3">
        <f t="shared" ref="J87:J91" si="38">(I87/F87)*100</f>
        <v>64.285714285714292</v>
      </c>
      <c r="K87" s="3">
        <v>58.856922398589063</v>
      </c>
      <c r="L87" s="3">
        <f t="shared" ref="L87:L91" si="39">IF(MIN(ROUND(F87-(F87*K87%),0)-G87,I87)&lt;=0,0,MIN(ROUND(F87-(F87*K87%),0)-G87,I87))</f>
        <v>2</v>
      </c>
      <c r="M87" s="3">
        <f t="shared" ref="M87:M91" si="40">L87+M74</f>
        <v>12</v>
      </c>
      <c r="N87" s="3">
        <f t="shared" ref="N87:N91" si="41">(F87/$F$14)*100</f>
        <v>20.289855072463769</v>
      </c>
    </row>
    <row r="88" spans="2:14">
      <c r="B88" s="12">
        <v>170780060000400</v>
      </c>
      <c r="C88" s="13" t="s">
        <v>40</v>
      </c>
      <c r="D88" s="13">
        <v>3105</v>
      </c>
      <c r="E88" s="13" t="s">
        <v>46</v>
      </c>
      <c r="F88" s="13">
        <v>16</v>
      </c>
      <c r="G88" s="13">
        <f t="shared" si="36"/>
        <v>6</v>
      </c>
      <c r="H88" s="13">
        <v>0</v>
      </c>
      <c r="I88" s="3">
        <f t="shared" si="37"/>
        <v>10</v>
      </c>
      <c r="J88" s="3">
        <f t="shared" si="38"/>
        <v>62.5</v>
      </c>
      <c r="K88" s="3">
        <v>58.856922398589063</v>
      </c>
      <c r="L88" s="3">
        <f t="shared" si="39"/>
        <v>1</v>
      </c>
      <c r="M88" s="3">
        <f t="shared" si="40"/>
        <v>4</v>
      </c>
      <c r="N88" s="3">
        <f t="shared" si="41"/>
        <v>11.594202898550725</v>
      </c>
    </row>
    <row r="89" spans="2:14">
      <c r="B89" s="12">
        <v>170780060000400</v>
      </c>
      <c r="C89" s="13" t="s">
        <v>41</v>
      </c>
      <c r="D89" s="13">
        <v>3106</v>
      </c>
      <c r="E89" s="13" t="s">
        <v>47</v>
      </c>
      <c r="F89" s="13">
        <v>12</v>
      </c>
      <c r="G89" s="13">
        <f t="shared" si="36"/>
        <v>4</v>
      </c>
      <c r="H89" s="13">
        <v>0</v>
      </c>
      <c r="I89" s="3">
        <f t="shared" si="37"/>
        <v>8</v>
      </c>
      <c r="J89" s="3">
        <f t="shared" si="38"/>
        <v>66.666666666666657</v>
      </c>
      <c r="K89" s="3">
        <v>58.856922398589063</v>
      </c>
      <c r="L89" s="3">
        <f t="shared" si="39"/>
        <v>1</v>
      </c>
      <c r="M89" s="3">
        <f t="shared" si="40"/>
        <v>4</v>
      </c>
      <c r="N89" s="3">
        <f t="shared" si="41"/>
        <v>8.695652173913043</v>
      </c>
    </row>
    <row r="90" spans="2:14">
      <c r="B90" s="12">
        <v>170780060000400</v>
      </c>
      <c r="C90" s="13" t="s">
        <v>42</v>
      </c>
      <c r="D90" s="13">
        <v>3114</v>
      </c>
      <c r="E90" s="13" t="s">
        <v>48</v>
      </c>
      <c r="F90" s="13">
        <v>7</v>
      </c>
      <c r="G90" s="13">
        <f t="shared" si="36"/>
        <v>3</v>
      </c>
      <c r="H90" s="13">
        <v>0</v>
      </c>
      <c r="I90" s="3">
        <f t="shared" si="37"/>
        <v>4</v>
      </c>
      <c r="J90" s="3">
        <f t="shared" si="38"/>
        <v>57.142857142857139</v>
      </c>
      <c r="K90" s="3">
        <v>58.856922398589063</v>
      </c>
      <c r="L90" s="3">
        <f t="shared" si="39"/>
        <v>0</v>
      </c>
      <c r="M90" s="3">
        <f t="shared" si="40"/>
        <v>3</v>
      </c>
      <c r="N90" s="3">
        <f t="shared" si="41"/>
        <v>5.0724637681159424</v>
      </c>
    </row>
    <row r="91" spans="2:14">
      <c r="B91" s="12">
        <v>170780060000400</v>
      </c>
      <c r="C91" s="13" t="s">
        <v>43</v>
      </c>
      <c r="D91" s="13">
        <v>3115</v>
      </c>
      <c r="E91" s="13" t="s">
        <v>49</v>
      </c>
      <c r="F91" s="13">
        <v>27</v>
      </c>
      <c r="G91" s="13">
        <f t="shared" si="36"/>
        <v>10</v>
      </c>
      <c r="H91" s="13">
        <v>0</v>
      </c>
      <c r="I91" s="3">
        <f t="shared" si="37"/>
        <v>17</v>
      </c>
      <c r="J91" s="3">
        <f t="shared" si="38"/>
        <v>62.962962962962962</v>
      </c>
      <c r="K91" s="3">
        <v>58.856922398589063</v>
      </c>
      <c r="L91" s="3">
        <f t="shared" si="39"/>
        <v>1</v>
      </c>
      <c r="M91" s="3">
        <f t="shared" si="40"/>
        <v>7</v>
      </c>
      <c r="N91" s="3">
        <f t="shared" si="41"/>
        <v>19.565217391304348</v>
      </c>
    </row>
    <row r="92" spans="2:14">
      <c r="B92" s="5"/>
      <c r="C92" s="5"/>
      <c r="D92" s="5"/>
      <c r="E92" s="5"/>
      <c r="F92" s="9">
        <f>SUM(F86:F91)</f>
        <v>138</v>
      </c>
      <c r="G92" s="5"/>
      <c r="H92" s="5"/>
      <c r="I92" s="3">
        <f>SUM(I86:I91)</f>
        <v>76</v>
      </c>
      <c r="J92" s="3">
        <f>AVERAGE(J86:J91)</f>
        <v>58.856922398589063</v>
      </c>
      <c r="K92" s="5"/>
      <c r="L92" s="5"/>
      <c r="M92" s="3">
        <f>SUM(M86:M91)</f>
        <v>43</v>
      </c>
      <c r="N92" s="5"/>
    </row>
    <row r="95" spans="2:14">
      <c r="B95" s="4" t="s">
        <v>0</v>
      </c>
      <c r="C95" s="13">
        <f>$C$4-M92</f>
        <v>35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2:14">
      <c r="B96" s="6" t="s">
        <v>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2:1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2:15" ht="42.75">
      <c r="B98" s="7" t="s">
        <v>2</v>
      </c>
      <c r="C98" s="7" t="s">
        <v>3</v>
      </c>
      <c r="D98" s="7" t="s">
        <v>4</v>
      </c>
      <c r="E98" s="7" t="s">
        <v>5</v>
      </c>
      <c r="F98" s="7" t="s">
        <v>6</v>
      </c>
      <c r="G98" s="8" t="s">
        <v>7</v>
      </c>
      <c r="H98" s="8" t="s">
        <v>8</v>
      </c>
      <c r="I98" s="8" t="s">
        <v>9</v>
      </c>
      <c r="J98" s="7" t="s">
        <v>10</v>
      </c>
      <c r="K98" s="7" t="s">
        <v>11</v>
      </c>
      <c r="L98" s="8" t="s">
        <v>12</v>
      </c>
      <c r="M98" s="7" t="s">
        <v>13</v>
      </c>
      <c r="N98" s="8" t="s">
        <v>14</v>
      </c>
      <c r="O98" s="21" t="s">
        <v>35</v>
      </c>
    </row>
    <row r="99" spans="2:15">
      <c r="B99" s="12">
        <v>170780060000400</v>
      </c>
      <c r="C99" s="13" t="s">
        <v>38</v>
      </c>
      <c r="D99" s="13" t="s">
        <v>44</v>
      </c>
      <c r="E99" s="13" t="s">
        <v>31</v>
      </c>
      <c r="F99" s="13">
        <v>48</v>
      </c>
      <c r="G99" s="13">
        <f>G86+L86</f>
        <v>20</v>
      </c>
      <c r="H99" s="13">
        <v>12</v>
      </c>
      <c r="I99" s="3">
        <f>F99-(G99+H99)</f>
        <v>16</v>
      </c>
      <c r="J99" s="3">
        <f>(I99/F99)*100</f>
        <v>33.333333333333329</v>
      </c>
      <c r="K99" s="3">
        <v>53.576940035273367</v>
      </c>
      <c r="L99" s="3">
        <f>MIN(ROUND($C$95*N99%,0),I99)</f>
        <v>12</v>
      </c>
      <c r="M99" s="3">
        <f>L99+M86</f>
        <v>25</v>
      </c>
      <c r="N99" s="3">
        <f>(F99/$F$14)*100</f>
        <v>34.782608695652172</v>
      </c>
      <c r="O99" s="26"/>
    </row>
    <row r="100" spans="2:15">
      <c r="B100" s="12">
        <v>170780060000400</v>
      </c>
      <c r="C100" s="13" t="s">
        <v>39</v>
      </c>
      <c r="D100" s="13">
        <v>3103</v>
      </c>
      <c r="E100" s="13" t="s">
        <v>45</v>
      </c>
      <c r="F100" s="13">
        <v>28</v>
      </c>
      <c r="G100" s="13">
        <f t="shared" ref="G100:G104" si="42">G87+L87</f>
        <v>12</v>
      </c>
      <c r="H100" s="13">
        <v>0</v>
      </c>
      <c r="I100" s="3">
        <f t="shared" ref="I100:I104" si="43">F100-(G100+H100)</f>
        <v>16</v>
      </c>
      <c r="J100" s="3">
        <f t="shared" ref="J100:J104" si="44">(I100/F100)*100</f>
        <v>57.142857142857139</v>
      </c>
      <c r="K100" s="3">
        <v>53.576940035273367</v>
      </c>
      <c r="L100" s="3">
        <f t="shared" ref="L100:L104" si="45">MIN(ROUND($C$95*N100%,0),I100)</f>
        <v>7</v>
      </c>
      <c r="M100" s="3">
        <f t="shared" ref="M100:M104" si="46">L100+M87</f>
        <v>19</v>
      </c>
      <c r="N100" s="3">
        <f t="shared" ref="N100:N104" si="47">(F100/$F$14)*100</f>
        <v>20.289855072463769</v>
      </c>
      <c r="O100" s="26">
        <v>16</v>
      </c>
    </row>
    <row r="101" spans="2:15">
      <c r="B101" s="12">
        <v>170780060000400</v>
      </c>
      <c r="C101" s="13" t="s">
        <v>40</v>
      </c>
      <c r="D101" s="13">
        <v>3105</v>
      </c>
      <c r="E101" s="13" t="s">
        <v>46</v>
      </c>
      <c r="F101" s="13">
        <v>16</v>
      </c>
      <c r="G101" s="13">
        <f t="shared" si="42"/>
        <v>7</v>
      </c>
      <c r="H101" s="13">
        <v>0</v>
      </c>
      <c r="I101" s="3">
        <f t="shared" si="43"/>
        <v>9</v>
      </c>
      <c r="J101" s="3">
        <f t="shared" si="44"/>
        <v>56.25</v>
      </c>
      <c r="K101" s="3">
        <v>53.576940035273367</v>
      </c>
      <c r="L101" s="3">
        <f t="shared" si="45"/>
        <v>4</v>
      </c>
      <c r="M101" s="3">
        <f t="shared" si="46"/>
        <v>8</v>
      </c>
      <c r="N101" s="3">
        <f t="shared" si="47"/>
        <v>11.594202898550725</v>
      </c>
      <c r="O101" s="26">
        <v>4</v>
      </c>
    </row>
    <row r="102" spans="2:15">
      <c r="B102" s="12">
        <v>170780060000400</v>
      </c>
      <c r="C102" s="13" t="s">
        <v>41</v>
      </c>
      <c r="D102" s="13">
        <v>3106</v>
      </c>
      <c r="E102" s="13" t="s">
        <v>47</v>
      </c>
      <c r="F102" s="13">
        <v>12</v>
      </c>
      <c r="G102" s="13">
        <f t="shared" si="42"/>
        <v>5</v>
      </c>
      <c r="H102" s="13">
        <v>0</v>
      </c>
      <c r="I102" s="3">
        <f t="shared" si="43"/>
        <v>7</v>
      </c>
      <c r="J102" s="3">
        <f t="shared" si="44"/>
        <v>58.333333333333336</v>
      </c>
      <c r="K102" s="3">
        <v>53.576940035273367</v>
      </c>
      <c r="L102" s="3">
        <f t="shared" si="45"/>
        <v>3</v>
      </c>
      <c r="M102" s="3">
        <f t="shared" si="46"/>
        <v>7</v>
      </c>
      <c r="N102" s="3">
        <f t="shared" si="47"/>
        <v>8.695652173913043</v>
      </c>
      <c r="O102" s="26">
        <v>4</v>
      </c>
    </row>
    <row r="103" spans="2:15">
      <c r="B103" s="12">
        <v>170780060000400</v>
      </c>
      <c r="C103" s="13" t="s">
        <v>42</v>
      </c>
      <c r="D103" s="13">
        <v>3114</v>
      </c>
      <c r="E103" s="13" t="s">
        <v>48</v>
      </c>
      <c r="F103" s="13">
        <v>7</v>
      </c>
      <c r="G103" s="13">
        <f t="shared" si="42"/>
        <v>3</v>
      </c>
      <c r="H103" s="13">
        <v>0</v>
      </c>
      <c r="I103" s="3">
        <f t="shared" si="43"/>
        <v>4</v>
      </c>
      <c r="J103" s="3">
        <f t="shared" si="44"/>
        <v>57.142857142857139</v>
      </c>
      <c r="K103" s="3">
        <v>53.576940035273367</v>
      </c>
      <c r="L103" s="3">
        <f t="shared" si="45"/>
        <v>2</v>
      </c>
      <c r="M103" s="3">
        <f t="shared" si="46"/>
        <v>5</v>
      </c>
      <c r="N103" s="3">
        <f t="shared" si="47"/>
        <v>5.0724637681159424</v>
      </c>
      <c r="O103" s="26">
        <v>2</v>
      </c>
    </row>
    <row r="104" spans="2:15">
      <c r="B104" s="12">
        <v>170780060000400</v>
      </c>
      <c r="C104" s="13" t="s">
        <v>43</v>
      </c>
      <c r="D104" s="13">
        <v>3115</v>
      </c>
      <c r="E104" s="13" t="s">
        <v>49</v>
      </c>
      <c r="F104" s="13">
        <v>27</v>
      </c>
      <c r="G104" s="13">
        <f t="shared" si="42"/>
        <v>11</v>
      </c>
      <c r="H104" s="13">
        <v>0</v>
      </c>
      <c r="I104" s="3">
        <f t="shared" si="43"/>
        <v>16</v>
      </c>
      <c r="J104" s="3">
        <f t="shared" si="44"/>
        <v>59.259259259259252</v>
      </c>
      <c r="K104" s="3">
        <v>53.576940035273367</v>
      </c>
      <c r="L104" s="3">
        <f t="shared" si="45"/>
        <v>7</v>
      </c>
      <c r="M104" s="3">
        <f t="shared" si="46"/>
        <v>14</v>
      </c>
      <c r="N104" s="3">
        <f t="shared" si="47"/>
        <v>19.565217391304348</v>
      </c>
      <c r="O104" s="26">
        <v>14</v>
      </c>
    </row>
    <row r="105" spans="2:15">
      <c r="B105" s="5"/>
      <c r="C105" s="5"/>
      <c r="D105" s="5"/>
      <c r="E105" s="5"/>
      <c r="F105" s="9">
        <f>SUM(F99:F104)</f>
        <v>138</v>
      </c>
      <c r="G105" s="5"/>
      <c r="H105" s="5"/>
      <c r="I105" s="3">
        <f>SUM(I99:I104)</f>
        <v>68</v>
      </c>
      <c r="J105" s="3">
        <f>AVERAGE(J99:J104)</f>
        <v>53.576940035273367</v>
      </c>
      <c r="K105" s="5"/>
      <c r="L105" s="5"/>
      <c r="M105" s="3">
        <f>SUM(M99:M104)</f>
        <v>78</v>
      </c>
      <c r="N105" s="5"/>
    </row>
    <row r="108" spans="2:15">
      <c r="B108" s="4"/>
      <c r="C108" s="1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2:15"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2:1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2:15">
      <c r="B111" s="7"/>
      <c r="C111" s="7"/>
      <c r="D111" s="7"/>
      <c r="E111" s="7"/>
      <c r="F111" s="7"/>
      <c r="G111" s="8"/>
      <c r="H111" s="8"/>
      <c r="I111" s="8"/>
      <c r="J111" s="7"/>
      <c r="K111" s="7"/>
      <c r="L111" s="8"/>
      <c r="M111" s="7"/>
      <c r="N111" s="8"/>
    </row>
    <row r="112" spans="2:15">
      <c r="B112" s="12"/>
      <c r="C112" s="13"/>
      <c r="D112" s="13"/>
      <c r="E112" s="13"/>
      <c r="F112" s="13"/>
      <c r="G112" s="13"/>
      <c r="H112" s="13"/>
      <c r="I112" s="3"/>
      <c r="J112" s="3"/>
      <c r="K112" s="3"/>
      <c r="L112" s="3"/>
      <c r="M112" s="3"/>
      <c r="N112" s="3"/>
    </row>
    <row r="113" spans="2:14">
      <c r="B113" s="12"/>
      <c r="C113" s="13"/>
      <c r="D113" s="13"/>
      <c r="E113" s="13"/>
      <c r="F113" s="13"/>
      <c r="G113" s="13"/>
      <c r="H113" s="13"/>
      <c r="I113" s="3"/>
      <c r="J113" s="3"/>
      <c r="K113" s="3"/>
      <c r="L113" s="3"/>
      <c r="M113" s="3"/>
      <c r="N113" s="3"/>
    </row>
    <row r="114" spans="2:14">
      <c r="B114" s="12"/>
      <c r="C114" s="13"/>
      <c r="D114" s="13"/>
      <c r="E114" s="13"/>
      <c r="F114" s="13"/>
      <c r="G114" s="13"/>
      <c r="H114" s="13"/>
      <c r="I114" s="3"/>
      <c r="J114" s="3"/>
      <c r="K114" s="3"/>
      <c r="L114" s="3"/>
      <c r="M114" s="3"/>
      <c r="N114" s="3"/>
    </row>
    <row r="115" spans="2:14">
      <c r="B115" s="12"/>
      <c r="C115" s="13"/>
      <c r="D115" s="13"/>
      <c r="E115" s="13"/>
      <c r="F115" s="13"/>
      <c r="G115" s="13"/>
      <c r="H115" s="13"/>
      <c r="I115" s="3"/>
      <c r="J115" s="3"/>
      <c r="K115" s="3"/>
      <c r="L115" s="3"/>
      <c r="M115" s="3"/>
      <c r="N115" s="3"/>
    </row>
    <row r="116" spans="2:14">
      <c r="B116" s="12"/>
      <c r="C116" s="13"/>
      <c r="D116" s="13"/>
      <c r="E116" s="13"/>
      <c r="F116" s="13"/>
      <c r="G116" s="13"/>
      <c r="H116" s="13"/>
      <c r="I116" s="3"/>
      <c r="J116" s="3"/>
      <c r="K116" s="3"/>
      <c r="L116" s="3"/>
      <c r="M116" s="3"/>
      <c r="N116" s="3"/>
    </row>
    <row r="117" spans="2:14">
      <c r="B117" s="12"/>
      <c r="C117" s="13"/>
      <c r="D117" s="13"/>
      <c r="E117" s="13"/>
      <c r="F117" s="13"/>
      <c r="G117" s="13"/>
      <c r="H117" s="13"/>
      <c r="I117" s="3"/>
      <c r="J117" s="3"/>
      <c r="K117" s="3"/>
      <c r="L117" s="3"/>
      <c r="M117" s="3"/>
      <c r="N117" s="3"/>
    </row>
    <row r="118" spans="2:14">
      <c r="B118" s="5"/>
      <c r="C118" s="5"/>
      <c r="D118" s="5"/>
      <c r="E118" s="5"/>
      <c r="F118" s="9"/>
      <c r="G118" s="5"/>
      <c r="H118" s="5"/>
      <c r="I118" s="3"/>
      <c r="J118" s="3"/>
      <c r="K118" s="5"/>
      <c r="L118" s="5"/>
      <c r="M118" s="3"/>
      <c r="N118" s="5"/>
    </row>
    <row r="121" spans="2:14">
      <c r="B121" s="4"/>
      <c r="C121" s="1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2:14"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2:1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2:14">
      <c r="B124" s="7"/>
      <c r="C124" s="7"/>
      <c r="D124" s="7"/>
      <c r="E124" s="7"/>
      <c r="F124" s="7"/>
      <c r="G124" s="8"/>
      <c r="H124" s="8"/>
      <c r="I124" s="8"/>
      <c r="J124" s="7"/>
      <c r="K124" s="7"/>
      <c r="L124" s="8"/>
      <c r="M124" s="7"/>
      <c r="N124" s="8"/>
    </row>
    <row r="125" spans="2:14">
      <c r="B125" s="12"/>
      <c r="C125" s="13"/>
      <c r="D125" s="13"/>
      <c r="E125" s="13"/>
      <c r="F125" s="13"/>
      <c r="G125" s="13"/>
      <c r="H125" s="13"/>
      <c r="I125" s="3"/>
      <c r="J125" s="3"/>
      <c r="K125" s="3"/>
      <c r="L125" s="3"/>
      <c r="M125" s="3"/>
      <c r="N125" s="3"/>
    </row>
    <row r="126" spans="2:14">
      <c r="B126" s="12"/>
      <c r="C126" s="13"/>
      <c r="D126" s="13"/>
      <c r="E126" s="13"/>
      <c r="F126" s="13"/>
      <c r="G126" s="13"/>
      <c r="H126" s="13"/>
      <c r="I126" s="3"/>
      <c r="J126" s="3"/>
      <c r="K126" s="3"/>
      <c r="L126" s="3"/>
      <c r="M126" s="3"/>
      <c r="N126" s="3"/>
    </row>
    <row r="127" spans="2:14">
      <c r="B127" s="12"/>
      <c r="C127" s="13"/>
      <c r="D127" s="13"/>
      <c r="E127" s="13"/>
      <c r="F127" s="13"/>
      <c r="G127" s="13"/>
      <c r="H127" s="13"/>
      <c r="I127" s="3"/>
      <c r="J127" s="3"/>
      <c r="K127" s="3"/>
      <c r="L127" s="3"/>
      <c r="M127" s="3"/>
      <c r="N127" s="3"/>
    </row>
    <row r="128" spans="2:14">
      <c r="B128" s="12"/>
      <c r="C128" s="13"/>
      <c r="D128" s="13"/>
      <c r="E128" s="13"/>
      <c r="F128" s="13"/>
      <c r="G128" s="13"/>
      <c r="H128" s="13"/>
      <c r="I128" s="3"/>
      <c r="J128" s="3"/>
      <c r="K128" s="3"/>
      <c r="L128" s="3"/>
      <c r="M128" s="3"/>
      <c r="N128" s="3"/>
    </row>
    <row r="129" spans="2:14">
      <c r="B129" s="12"/>
      <c r="C129" s="13"/>
      <c r="D129" s="13"/>
      <c r="E129" s="13"/>
      <c r="F129" s="13"/>
      <c r="G129" s="13"/>
      <c r="H129" s="13"/>
      <c r="I129" s="3"/>
      <c r="J129" s="3"/>
      <c r="K129" s="3"/>
      <c r="L129" s="3"/>
      <c r="M129" s="3"/>
      <c r="N129" s="3"/>
    </row>
    <row r="130" spans="2:14">
      <c r="B130" s="12"/>
      <c r="C130" s="13"/>
      <c r="D130" s="13"/>
      <c r="E130" s="13"/>
      <c r="F130" s="13"/>
      <c r="G130" s="13"/>
      <c r="H130" s="13"/>
      <c r="I130" s="3"/>
      <c r="J130" s="3"/>
      <c r="K130" s="3"/>
      <c r="L130" s="3"/>
      <c r="M130" s="3"/>
      <c r="N130" s="3"/>
    </row>
    <row r="131" spans="2:14">
      <c r="B131" s="5"/>
      <c r="C131" s="5"/>
      <c r="D131" s="5"/>
      <c r="E131" s="5"/>
      <c r="F131" s="9"/>
      <c r="G131" s="5"/>
      <c r="H131" s="5"/>
      <c r="I131" s="3"/>
      <c r="J131" s="3"/>
      <c r="K131" s="5"/>
      <c r="L131" s="5"/>
      <c r="M131" s="3"/>
      <c r="N131" s="5"/>
    </row>
    <row r="134" spans="2:14">
      <c r="B134" s="4"/>
      <c r="C134" s="13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2:14"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2:1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2:14">
      <c r="B137" s="7"/>
      <c r="C137" s="7"/>
      <c r="D137" s="7"/>
      <c r="E137" s="7"/>
      <c r="F137" s="7"/>
      <c r="G137" s="8"/>
      <c r="H137" s="8"/>
      <c r="I137" s="8"/>
      <c r="J137" s="7"/>
      <c r="K137" s="7"/>
      <c r="L137" s="8"/>
      <c r="M137" s="7"/>
      <c r="N137" s="8"/>
    </row>
    <row r="138" spans="2:14">
      <c r="B138" s="12"/>
      <c r="C138" s="13"/>
      <c r="D138" s="13"/>
      <c r="E138" s="13"/>
      <c r="F138" s="13"/>
      <c r="G138" s="13"/>
      <c r="H138" s="13"/>
      <c r="I138" s="3"/>
      <c r="J138" s="3"/>
      <c r="K138" s="3"/>
      <c r="L138" s="3"/>
      <c r="M138" s="3"/>
      <c r="N138" s="3"/>
    </row>
    <row r="139" spans="2:14">
      <c r="B139" s="12"/>
      <c r="C139" s="13"/>
      <c r="D139" s="13"/>
      <c r="E139" s="13"/>
      <c r="F139" s="13"/>
      <c r="G139" s="13"/>
      <c r="H139" s="13"/>
      <c r="I139" s="3"/>
      <c r="J139" s="3"/>
      <c r="K139" s="3"/>
      <c r="L139" s="3"/>
      <c r="M139" s="3"/>
      <c r="N139" s="3"/>
    </row>
    <row r="140" spans="2:14">
      <c r="B140" s="12"/>
      <c r="C140" s="13"/>
      <c r="D140" s="13"/>
      <c r="E140" s="13"/>
      <c r="F140" s="13"/>
      <c r="G140" s="13"/>
      <c r="H140" s="13"/>
      <c r="I140" s="3"/>
      <c r="J140" s="3"/>
      <c r="K140" s="3"/>
      <c r="L140" s="3"/>
      <c r="M140" s="3"/>
      <c r="N140" s="3"/>
    </row>
    <row r="141" spans="2:14">
      <c r="B141" s="12"/>
      <c r="C141" s="13"/>
      <c r="D141" s="13"/>
      <c r="E141" s="13"/>
      <c r="F141" s="13"/>
      <c r="G141" s="13"/>
      <c r="H141" s="13"/>
      <c r="I141" s="3"/>
      <c r="J141" s="3"/>
      <c r="K141" s="3"/>
      <c r="L141" s="3"/>
      <c r="M141" s="3"/>
      <c r="N141" s="3"/>
    </row>
    <row r="142" spans="2:14">
      <c r="B142" s="12"/>
      <c r="C142" s="13"/>
      <c r="D142" s="13"/>
      <c r="E142" s="13"/>
      <c r="F142" s="13"/>
      <c r="G142" s="13"/>
      <c r="H142" s="13"/>
      <c r="I142" s="3"/>
      <c r="J142" s="3"/>
      <c r="K142" s="3"/>
      <c r="L142" s="3"/>
      <c r="M142" s="3"/>
      <c r="N142" s="3"/>
    </row>
    <row r="143" spans="2:14">
      <c r="B143" s="12"/>
      <c r="C143" s="13"/>
      <c r="D143" s="13"/>
      <c r="E143" s="13"/>
      <c r="F143" s="13"/>
      <c r="G143" s="13"/>
      <c r="H143" s="13"/>
      <c r="I143" s="3"/>
      <c r="J143" s="3"/>
      <c r="K143" s="3"/>
      <c r="L143" s="3"/>
      <c r="M143" s="3"/>
      <c r="N143" s="3"/>
    </row>
    <row r="144" spans="2:14">
      <c r="B144" s="5"/>
      <c r="C144" s="5"/>
      <c r="D144" s="5"/>
      <c r="E144" s="5"/>
      <c r="F144" s="9"/>
      <c r="G144" s="5"/>
      <c r="H144" s="5"/>
      <c r="I144" s="3"/>
      <c r="J144" s="3"/>
      <c r="K144" s="5"/>
      <c r="L144" s="5"/>
      <c r="M144" s="3"/>
      <c r="N144" s="5"/>
    </row>
    <row r="147" spans="2:14">
      <c r="B147" s="4"/>
      <c r="C147" s="13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2:14"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2:1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2:14">
      <c r="B150" s="7"/>
      <c r="C150" s="7"/>
      <c r="D150" s="7"/>
      <c r="E150" s="7"/>
      <c r="F150" s="7"/>
      <c r="G150" s="8"/>
      <c r="H150" s="8"/>
      <c r="I150" s="8"/>
      <c r="J150" s="7"/>
      <c r="K150" s="7"/>
      <c r="L150" s="8"/>
      <c r="M150" s="7"/>
      <c r="N150" s="8"/>
    </row>
    <row r="151" spans="2:14">
      <c r="B151" s="12"/>
      <c r="C151" s="13"/>
      <c r="D151" s="13"/>
      <c r="E151" s="13"/>
      <c r="F151" s="13"/>
      <c r="G151" s="13"/>
      <c r="H151" s="13"/>
      <c r="I151" s="3"/>
      <c r="J151" s="3"/>
      <c r="K151" s="3"/>
      <c r="L151" s="3"/>
      <c r="M151" s="3"/>
      <c r="N151" s="3"/>
    </row>
    <row r="152" spans="2:14">
      <c r="B152" s="12"/>
      <c r="C152" s="13"/>
      <c r="D152" s="13"/>
      <c r="E152" s="13"/>
      <c r="F152" s="13"/>
      <c r="G152" s="13"/>
      <c r="H152" s="13"/>
      <c r="I152" s="3"/>
      <c r="J152" s="3"/>
      <c r="K152" s="3"/>
      <c r="L152" s="3"/>
      <c r="M152" s="3"/>
      <c r="N152" s="3"/>
    </row>
    <row r="153" spans="2:14">
      <c r="B153" s="12"/>
      <c r="C153" s="13"/>
      <c r="D153" s="13"/>
      <c r="E153" s="13"/>
      <c r="F153" s="13"/>
      <c r="G153" s="13"/>
      <c r="H153" s="13"/>
      <c r="I153" s="3"/>
      <c r="J153" s="3"/>
      <c r="K153" s="3"/>
      <c r="L153" s="3"/>
      <c r="M153" s="3"/>
      <c r="N153" s="3"/>
    </row>
    <row r="154" spans="2:14">
      <c r="B154" s="12"/>
      <c r="C154" s="13"/>
      <c r="D154" s="13"/>
      <c r="E154" s="13"/>
      <c r="F154" s="13"/>
      <c r="G154" s="13"/>
      <c r="H154" s="13"/>
      <c r="I154" s="3"/>
      <c r="J154" s="3"/>
      <c r="K154" s="3"/>
      <c r="L154" s="3"/>
      <c r="M154" s="3"/>
      <c r="N154" s="3"/>
    </row>
    <row r="155" spans="2:14">
      <c r="B155" s="12"/>
      <c r="C155" s="13"/>
      <c r="D155" s="13"/>
      <c r="E155" s="13"/>
      <c r="F155" s="13"/>
      <c r="G155" s="13"/>
      <c r="H155" s="13"/>
      <c r="I155" s="3"/>
      <c r="J155" s="3"/>
      <c r="K155" s="3"/>
      <c r="L155" s="3"/>
      <c r="M155" s="3"/>
      <c r="N155" s="3"/>
    </row>
    <row r="156" spans="2:14">
      <c r="B156" s="12"/>
      <c r="C156" s="13"/>
      <c r="D156" s="13"/>
      <c r="E156" s="13"/>
      <c r="F156" s="13"/>
      <c r="G156" s="13"/>
      <c r="H156" s="13"/>
      <c r="I156" s="3"/>
      <c r="J156" s="3"/>
      <c r="K156" s="3"/>
      <c r="L156" s="3"/>
      <c r="M156" s="3"/>
      <c r="N156" s="3"/>
    </row>
    <row r="157" spans="2:14">
      <c r="B157" s="5"/>
      <c r="C157" s="5"/>
      <c r="D157" s="5"/>
      <c r="E157" s="5"/>
      <c r="F157" s="9"/>
      <c r="G157" s="5"/>
      <c r="H157" s="5"/>
      <c r="I157" s="3"/>
      <c r="J157" s="3"/>
      <c r="K157" s="5"/>
      <c r="L157" s="5"/>
      <c r="M157" s="3"/>
      <c r="N157" s="5"/>
    </row>
    <row r="160" spans="2:14">
      <c r="B160" s="4"/>
      <c r="C160" s="13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2:14"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2:1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2:14">
      <c r="B163" s="7"/>
      <c r="C163" s="7"/>
      <c r="D163" s="7"/>
      <c r="E163" s="7"/>
      <c r="F163" s="7"/>
      <c r="G163" s="8"/>
      <c r="H163" s="8"/>
      <c r="I163" s="8"/>
      <c r="J163" s="7"/>
      <c r="K163" s="7"/>
      <c r="L163" s="8"/>
      <c r="M163" s="7"/>
      <c r="N163" s="8"/>
    </row>
    <row r="164" spans="2:14">
      <c r="B164" s="12"/>
      <c r="C164" s="13"/>
      <c r="D164" s="13"/>
      <c r="E164" s="13"/>
      <c r="F164" s="13"/>
      <c r="G164" s="13"/>
      <c r="H164" s="13"/>
      <c r="I164" s="3"/>
      <c r="J164" s="3"/>
      <c r="K164" s="3"/>
      <c r="L164" s="3"/>
      <c r="M164" s="3"/>
      <c r="N164" s="3"/>
    </row>
    <row r="165" spans="2:14">
      <c r="B165" s="12"/>
      <c r="C165" s="13"/>
      <c r="D165" s="13"/>
      <c r="E165" s="13"/>
      <c r="F165" s="13"/>
      <c r="G165" s="13"/>
      <c r="H165" s="13"/>
      <c r="I165" s="3"/>
      <c r="J165" s="3"/>
      <c r="K165" s="3"/>
      <c r="L165" s="3"/>
      <c r="M165" s="3"/>
      <c r="N165" s="3"/>
    </row>
    <row r="166" spans="2:14">
      <c r="B166" s="12"/>
      <c r="C166" s="13"/>
      <c r="D166" s="13"/>
      <c r="E166" s="13"/>
      <c r="F166" s="13"/>
      <c r="G166" s="13"/>
      <c r="H166" s="13"/>
      <c r="I166" s="3"/>
      <c r="J166" s="3"/>
      <c r="K166" s="3"/>
      <c r="L166" s="3"/>
      <c r="M166" s="3"/>
      <c r="N166" s="3"/>
    </row>
    <row r="167" spans="2:14">
      <c r="B167" s="12"/>
      <c r="C167" s="13"/>
      <c r="D167" s="13"/>
      <c r="E167" s="13"/>
      <c r="F167" s="13"/>
      <c r="G167" s="13"/>
      <c r="H167" s="13"/>
      <c r="I167" s="3"/>
      <c r="J167" s="3"/>
      <c r="K167" s="3"/>
      <c r="L167" s="3"/>
      <c r="M167" s="3"/>
      <c r="N167" s="3"/>
    </row>
    <row r="168" spans="2:14">
      <c r="B168" s="12"/>
      <c r="C168" s="13"/>
      <c r="D168" s="13"/>
      <c r="E168" s="13"/>
      <c r="F168" s="13"/>
      <c r="G168" s="13"/>
      <c r="H168" s="13"/>
      <c r="I168" s="3"/>
      <c r="J168" s="3"/>
      <c r="K168" s="3"/>
      <c r="L168" s="3"/>
      <c r="M168" s="3"/>
      <c r="N168" s="3"/>
    </row>
    <row r="169" spans="2:14">
      <c r="B169" s="12"/>
      <c r="C169" s="13"/>
      <c r="D169" s="13"/>
      <c r="E169" s="13"/>
      <c r="F169" s="13"/>
      <c r="G169" s="13"/>
      <c r="H169" s="13"/>
      <c r="I169" s="3"/>
      <c r="J169" s="3"/>
      <c r="K169" s="3"/>
      <c r="L169" s="3"/>
      <c r="M169" s="3"/>
      <c r="N169" s="3"/>
    </row>
    <row r="170" spans="2:14">
      <c r="B170" s="5"/>
      <c r="C170" s="5"/>
      <c r="D170" s="5"/>
      <c r="E170" s="5"/>
      <c r="F170" s="9"/>
      <c r="G170" s="5"/>
      <c r="H170" s="5"/>
      <c r="I170" s="3"/>
      <c r="J170" s="3"/>
      <c r="K170" s="5"/>
      <c r="L170" s="5"/>
      <c r="M170" s="3"/>
      <c r="N170" s="5"/>
    </row>
  </sheetData>
  <conditionalFormatting sqref="J8:J13">
    <cfRule type="cellIs" dxfId="449" priority="201" operator="between">
      <formula>0</formula>
      <formula>33</formula>
    </cfRule>
    <cfRule type="cellIs" dxfId="448" priority="202" operator="between">
      <formula>0</formula>
      <formula>22</formula>
    </cfRule>
    <cfRule type="cellIs" dxfId="447" priority="203" operator="between">
      <formula>33</formula>
      <formula>66</formula>
    </cfRule>
    <cfRule type="cellIs" dxfId="446" priority="204" operator="between">
      <formula>66</formula>
      <formula>99</formula>
    </cfRule>
    <cfRule type="cellIs" dxfId="445" priority="205" operator="between">
      <formula>99</formula>
      <formula>100</formula>
    </cfRule>
  </conditionalFormatting>
  <conditionalFormatting sqref="J21:J26">
    <cfRule type="cellIs" dxfId="444" priority="196" operator="between">
      <formula>0</formula>
      <formula>33</formula>
    </cfRule>
    <cfRule type="cellIs" dxfId="443" priority="197" operator="between">
      <formula>0</formula>
      <formula>22</formula>
    </cfRule>
    <cfRule type="cellIs" dxfId="442" priority="198" operator="between">
      <formula>33</formula>
      <formula>66</formula>
    </cfRule>
    <cfRule type="cellIs" dxfId="441" priority="199" operator="between">
      <formula>66</formula>
      <formula>99</formula>
    </cfRule>
    <cfRule type="cellIs" dxfId="440" priority="200" operator="between">
      <formula>99</formula>
      <formula>100</formula>
    </cfRule>
  </conditionalFormatting>
  <conditionalFormatting sqref="J34:J39">
    <cfRule type="cellIs" dxfId="439" priority="191" operator="between">
      <formula>0</formula>
      <formula>33</formula>
    </cfRule>
    <cfRule type="cellIs" dxfId="438" priority="192" operator="between">
      <formula>0</formula>
      <formula>22</formula>
    </cfRule>
    <cfRule type="cellIs" dxfId="437" priority="193" operator="between">
      <formula>33</formula>
      <formula>66</formula>
    </cfRule>
    <cfRule type="cellIs" dxfId="436" priority="194" operator="between">
      <formula>66</formula>
      <formula>99</formula>
    </cfRule>
    <cfRule type="cellIs" dxfId="435" priority="195" operator="between">
      <formula>99</formula>
      <formula>100</formula>
    </cfRule>
  </conditionalFormatting>
  <conditionalFormatting sqref="J47:J52">
    <cfRule type="cellIs" dxfId="434" priority="186" operator="between">
      <formula>0</formula>
      <formula>33</formula>
    </cfRule>
    <cfRule type="cellIs" dxfId="433" priority="187" operator="between">
      <formula>0</formula>
      <formula>22</formula>
    </cfRule>
    <cfRule type="cellIs" dxfId="432" priority="188" operator="between">
      <formula>33</formula>
      <formula>66</formula>
    </cfRule>
    <cfRule type="cellIs" dxfId="431" priority="189" operator="between">
      <formula>66</formula>
      <formula>99</formula>
    </cfRule>
    <cfRule type="cellIs" dxfId="430" priority="190" operator="between">
      <formula>99</formula>
      <formula>100</formula>
    </cfRule>
  </conditionalFormatting>
  <conditionalFormatting sqref="J60:J65">
    <cfRule type="cellIs" dxfId="429" priority="181" operator="between">
      <formula>0</formula>
      <formula>33</formula>
    </cfRule>
    <cfRule type="cellIs" dxfId="428" priority="182" operator="between">
      <formula>0</formula>
      <formula>22</formula>
    </cfRule>
    <cfRule type="cellIs" dxfId="427" priority="183" operator="between">
      <formula>33</formula>
      <formula>66</formula>
    </cfRule>
    <cfRule type="cellIs" dxfId="426" priority="184" operator="between">
      <formula>66</formula>
      <formula>99</formula>
    </cfRule>
    <cfRule type="cellIs" dxfId="425" priority="185" operator="between">
      <formula>99</formula>
      <formula>100</formula>
    </cfRule>
  </conditionalFormatting>
  <conditionalFormatting sqref="J73:J78">
    <cfRule type="cellIs" dxfId="424" priority="176" operator="between">
      <formula>0</formula>
      <formula>33</formula>
    </cfRule>
    <cfRule type="cellIs" dxfId="423" priority="177" operator="between">
      <formula>0</formula>
      <formula>22</formula>
    </cfRule>
    <cfRule type="cellIs" dxfId="422" priority="178" operator="between">
      <formula>33</formula>
      <formula>66</formula>
    </cfRule>
    <cfRule type="cellIs" dxfId="421" priority="179" operator="between">
      <formula>66</formula>
      <formula>99</formula>
    </cfRule>
    <cfRule type="cellIs" dxfId="420" priority="180" operator="between">
      <formula>99</formula>
      <formula>100</formula>
    </cfRule>
  </conditionalFormatting>
  <conditionalFormatting sqref="J86:J91">
    <cfRule type="cellIs" dxfId="419" priority="171" operator="between">
      <formula>0</formula>
      <formula>33</formula>
    </cfRule>
    <cfRule type="cellIs" dxfId="418" priority="172" operator="between">
      <formula>0</formula>
      <formula>22</formula>
    </cfRule>
    <cfRule type="cellIs" dxfId="417" priority="173" operator="between">
      <formula>33</formula>
      <formula>66</formula>
    </cfRule>
    <cfRule type="cellIs" dxfId="416" priority="174" operator="between">
      <formula>66</formula>
      <formula>99</formula>
    </cfRule>
    <cfRule type="cellIs" dxfId="415" priority="175" operator="between">
      <formula>99</formula>
      <formula>100</formula>
    </cfRule>
  </conditionalFormatting>
  <conditionalFormatting sqref="J99:J104">
    <cfRule type="cellIs" dxfId="414" priority="166" operator="between">
      <formula>0</formula>
      <formula>33</formula>
    </cfRule>
    <cfRule type="cellIs" dxfId="413" priority="167" operator="between">
      <formula>0</formula>
      <formula>22</formula>
    </cfRule>
    <cfRule type="cellIs" dxfId="412" priority="168" operator="between">
      <formula>33</formula>
      <formula>66</formula>
    </cfRule>
    <cfRule type="cellIs" dxfId="411" priority="169" operator="between">
      <formula>66</formula>
      <formula>99</formula>
    </cfRule>
    <cfRule type="cellIs" dxfId="410" priority="170" operator="between">
      <formula>99</formula>
      <formula>100</formula>
    </cfRule>
  </conditionalFormatting>
  <conditionalFormatting sqref="J112:J117">
    <cfRule type="cellIs" dxfId="409" priority="161" operator="between">
      <formula>0</formula>
      <formula>33</formula>
    </cfRule>
    <cfRule type="cellIs" dxfId="408" priority="162" operator="between">
      <formula>0</formula>
      <formula>22</formula>
    </cfRule>
    <cfRule type="cellIs" dxfId="407" priority="163" operator="between">
      <formula>33</formula>
      <formula>66</formula>
    </cfRule>
    <cfRule type="cellIs" dxfId="406" priority="164" operator="between">
      <formula>66</formula>
      <formula>99</formula>
    </cfRule>
    <cfRule type="cellIs" dxfId="405" priority="165" operator="between">
      <formula>99</formula>
      <formula>100</formula>
    </cfRule>
  </conditionalFormatting>
  <conditionalFormatting sqref="J125:J130">
    <cfRule type="cellIs" dxfId="404" priority="156" operator="between">
      <formula>0</formula>
      <formula>33</formula>
    </cfRule>
    <cfRule type="cellIs" dxfId="403" priority="157" operator="between">
      <formula>0</formula>
      <formula>22</formula>
    </cfRule>
    <cfRule type="cellIs" dxfId="402" priority="158" operator="between">
      <formula>33</formula>
      <formula>66</formula>
    </cfRule>
    <cfRule type="cellIs" dxfId="401" priority="159" operator="between">
      <formula>66</formula>
      <formula>99</formula>
    </cfRule>
    <cfRule type="cellIs" dxfId="400" priority="160" operator="between">
      <formula>99</formula>
      <formula>100</formula>
    </cfRule>
  </conditionalFormatting>
  <conditionalFormatting sqref="J138:J143">
    <cfRule type="cellIs" dxfId="399" priority="151" operator="between">
      <formula>0</formula>
      <formula>33</formula>
    </cfRule>
    <cfRule type="cellIs" dxfId="398" priority="152" operator="between">
      <formula>0</formula>
      <formula>22</formula>
    </cfRule>
    <cfRule type="cellIs" dxfId="397" priority="153" operator="between">
      <formula>33</formula>
      <formula>66</formula>
    </cfRule>
    <cfRule type="cellIs" dxfId="396" priority="154" operator="between">
      <formula>66</formula>
      <formula>99</formula>
    </cfRule>
    <cfRule type="cellIs" dxfId="395" priority="155" operator="between">
      <formula>99</formula>
      <formula>100</formula>
    </cfRule>
  </conditionalFormatting>
  <conditionalFormatting sqref="J151:J156">
    <cfRule type="cellIs" dxfId="394" priority="146" operator="between">
      <formula>0</formula>
      <formula>33</formula>
    </cfRule>
    <cfRule type="cellIs" dxfId="393" priority="147" operator="between">
      <formula>0</formula>
      <formula>22</formula>
    </cfRule>
    <cfRule type="cellIs" dxfId="392" priority="148" operator="between">
      <formula>33</formula>
      <formula>66</formula>
    </cfRule>
    <cfRule type="cellIs" dxfId="391" priority="149" operator="between">
      <formula>66</formula>
      <formula>99</formula>
    </cfRule>
    <cfRule type="cellIs" dxfId="390" priority="150" operator="between">
      <formula>99</formula>
      <formula>100</formula>
    </cfRule>
  </conditionalFormatting>
  <conditionalFormatting sqref="J164:J169">
    <cfRule type="cellIs" dxfId="389" priority="141" operator="between">
      <formula>0</formula>
      <formula>33</formula>
    </cfRule>
    <cfRule type="cellIs" dxfId="388" priority="142" operator="between">
      <formula>0</formula>
      <formula>22</formula>
    </cfRule>
    <cfRule type="cellIs" dxfId="387" priority="143" operator="between">
      <formula>33</formula>
      <formula>66</formula>
    </cfRule>
    <cfRule type="cellIs" dxfId="386" priority="144" operator="between">
      <formula>66</formula>
      <formula>99</formula>
    </cfRule>
    <cfRule type="cellIs" dxfId="385" priority="145" operator="between">
      <formula>99</formula>
      <formula>100</formula>
    </cfRule>
  </conditionalFormatting>
  <conditionalFormatting sqref="J21:J26">
    <cfRule type="cellIs" dxfId="384" priority="136" operator="between">
      <formula>0</formula>
      <formula>33</formula>
    </cfRule>
    <cfRule type="cellIs" dxfId="383" priority="137" operator="between">
      <formula>0</formula>
      <formula>22</formula>
    </cfRule>
    <cfRule type="cellIs" dxfId="382" priority="138" operator="between">
      <formula>33</formula>
      <formula>66</formula>
    </cfRule>
    <cfRule type="cellIs" dxfId="381" priority="139" operator="between">
      <formula>66</formula>
      <formula>99</formula>
    </cfRule>
    <cfRule type="cellIs" dxfId="380" priority="140" operator="between">
      <formula>99</formula>
      <formula>100</formula>
    </cfRule>
  </conditionalFormatting>
  <conditionalFormatting sqref="J34:J39">
    <cfRule type="cellIs" dxfId="379" priority="131" operator="between">
      <formula>0</formula>
      <formula>33</formula>
    </cfRule>
    <cfRule type="cellIs" dxfId="378" priority="132" operator="between">
      <formula>0</formula>
      <formula>22</formula>
    </cfRule>
    <cfRule type="cellIs" dxfId="377" priority="133" operator="between">
      <formula>33</formula>
      <formula>66</formula>
    </cfRule>
    <cfRule type="cellIs" dxfId="376" priority="134" operator="between">
      <formula>66</formula>
      <formula>99</formula>
    </cfRule>
    <cfRule type="cellIs" dxfId="375" priority="135" operator="between">
      <formula>99</formula>
      <formula>100</formula>
    </cfRule>
  </conditionalFormatting>
  <conditionalFormatting sqref="J34:J39">
    <cfRule type="cellIs" dxfId="374" priority="126" operator="between">
      <formula>0</formula>
      <formula>33</formula>
    </cfRule>
    <cfRule type="cellIs" dxfId="373" priority="127" operator="between">
      <formula>0</formula>
      <formula>22</formula>
    </cfRule>
    <cfRule type="cellIs" dxfId="372" priority="128" operator="between">
      <formula>33</formula>
      <formula>66</formula>
    </cfRule>
    <cfRule type="cellIs" dxfId="371" priority="129" operator="between">
      <formula>66</formula>
      <formula>99</formula>
    </cfRule>
    <cfRule type="cellIs" dxfId="370" priority="130" operator="between">
      <formula>99</formula>
      <formula>100</formula>
    </cfRule>
  </conditionalFormatting>
  <conditionalFormatting sqref="J47:J52">
    <cfRule type="cellIs" dxfId="369" priority="121" operator="between">
      <formula>0</formula>
      <formula>33</formula>
    </cfRule>
    <cfRule type="cellIs" dxfId="368" priority="122" operator="between">
      <formula>0</formula>
      <formula>22</formula>
    </cfRule>
    <cfRule type="cellIs" dxfId="367" priority="123" operator="between">
      <formula>33</formula>
      <formula>66</formula>
    </cfRule>
    <cfRule type="cellIs" dxfId="366" priority="124" operator="between">
      <formula>66</formula>
      <formula>99</formula>
    </cfRule>
    <cfRule type="cellIs" dxfId="365" priority="125" operator="between">
      <formula>99</formula>
      <formula>100</formula>
    </cfRule>
  </conditionalFormatting>
  <conditionalFormatting sqref="J47:J52">
    <cfRule type="cellIs" dxfId="364" priority="116" operator="between">
      <formula>0</formula>
      <formula>33</formula>
    </cfRule>
    <cfRule type="cellIs" dxfId="363" priority="117" operator="between">
      <formula>0</formula>
      <formula>22</formula>
    </cfRule>
    <cfRule type="cellIs" dxfId="362" priority="118" operator="between">
      <formula>33</formula>
      <formula>66</formula>
    </cfRule>
    <cfRule type="cellIs" dxfId="361" priority="119" operator="between">
      <formula>66</formula>
      <formula>99</formula>
    </cfRule>
    <cfRule type="cellIs" dxfId="360" priority="120" operator="between">
      <formula>99</formula>
      <formula>100</formula>
    </cfRule>
  </conditionalFormatting>
  <conditionalFormatting sqref="J47:J52">
    <cfRule type="cellIs" dxfId="359" priority="111" operator="between">
      <formula>0</formula>
      <formula>33</formula>
    </cfRule>
    <cfRule type="cellIs" dxfId="358" priority="112" operator="between">
      <formula>0</formula>
      <formula>22</formula>
    </cfRule>
    <cfRule type="cellIs" dxfId="357" priority="113" operator="between">
      <formula>33</formula>
      <formula>66</formula>
    </cfRule>
    <cfRule type="cellIs" dxfId="356" priority="114" operator="between">
      <formula>66</formula>
      <formula>99</formula>
    </cfRule>
    <cfRule type="cellIs" dxfId="355" priority="115" operator="between">
      <formula>99</formula>
      <formula>100</formula>
    </cfRule>
  </conditionalFormatting>
  <conditionalFormatting sqref="J60:J65">
    <cfRule type="cellIs" dxfId="354" priority="106" operator="between">
      <formula>0</formula>
      <formula>33</formula>
    </cfRule>
    <cfRule type="cellIs" dxfId="353" priority="107" operator="between">
      <formula>0</formula>
      <formula>22</formula>
    </cfRule>
    <cfRule type="cellIs" dxfId="352" priority="108" operator="between">
      <formula>33</formula>
      <formula>66</formula>
    </cfRule>
    <cfRule type="cellIs" dxfId="351" priority="109" operator="between">
      <formula>66</formula>
      <formula>99</formula>
    </cfRule>
    <cfRule type="cellIs" dxfId="350" priority="110" operator="between">
      <formula>99</formula>
      <formula>100</formula>
    </cfRule>
  </conditionalFormatting>
  <conditionalFormatting sqref="J60:J65">
    <cfRule type="cellIs" dxfId="349" priority="101" operator="between">
      <formula>0</formula>
      <formula>33</formula>
    </cfRule>
    <cfRule type="cellIs" dxfId="348" priority="102" operator="between">
      <formula>0</formula>
      <formula>22</formula>
    </cfRule>
    <cfRule type="cellIs" dxfId="347" priority="103" operator="between">
      <formula>33</formula>
      <formula>66</formula>
    </cfRule>
    <cfRule type="cellIs" dxfId="346" priority="104" operator="between">
      <formula>66</formula>
      <formula>99</formula>
    </cfRule>
    <cfRule type="cellIs" dxfId="345" priority="105" operator="between">
      <formula>99</formula>
      <formula>100</formula>
    </cfRule>
  </conditionalFormatting>
  <conditionalFormatting sqref="J60:J65">
    <cfRule type="cellIs" dxfId="344" priority="96" operator="between">
      <formula>0</formula>
      <formula>33</formula>
    </cfRule>
    <cfRule type="cellIs" dxfId="343" priority="97" operator="between">
      <formula>0</formula>
      <formula>22</formula>
    </cfRule>
    <cfRule type="cellIs" dxfId="342" priority="98" operator="between">
      <formula>33</formula>
      <formula>66</formula>
    </cfRule>
    <cfRule type="cellIs" dxfId="341" priority="99" operator="between">
      <formula>66</formula>
      <formula>99</formula>
    </cfRule>
    <cfRule type="cellIs" dxfId="340" priority="100" operator="between">
      <formula>99</formula>
      <formula>100</formula>
    </cfRule>
  </conditionalFormatting>
  <conditionalFormatting sqref="J60:J65">
    <cfRule type="cellIs" dxfId="339" priority="91" operator="between">
      <formula>0</formula>
      <formula>33</formula>
    </cfRule>
    <cfRule type="cellIs" dxfId="338" priority="92" operator="between">
      <formula>0</formula>
      <formula>22</formula>
    </cfRule>
    <cfRule type="cellIs" dxfId="337" priority="93" operator="between">
      <formula>33</formula>
      <formula>66</formula>
    </cfRule>
    <cfRule type="cellIs" dxfId="336" priority="94" operator="between">
      <formula>66</formula>
      <formula>99</formula>
    </cfRule>
    <cfRule type="cellIs" dxfId="335" priority="95" operator="between">
      <formula>99</formula>
      <formula>100</formula>
    </cfRule>
  </conditionalFormatting>
  <conditionalFormatting sqref="J73:J78">
    <cfRule type="cellIs" dxfId="334" priority="86" operator="between">
      <formula>0</formula>
      <formula>33</formula>
    </cfRule>
    <cfRule type="cellIs" dxfId="333" priority="87" operator="between">
      <formula>0</formula>
      <formula>22</formula>
    </cfRule>
    <cfRule type="cellIs" dxfId="332" priority="88" operator="between">
      <formula>33</formula>
      <formula>66</formula>
    </cfRule>
    <cfRule type="cellIs" dxfId="331" priority="89" operator="between">
      <formula>66</formula>
      <formula>99</formula>
    </cfRule>
    <cfRule type="cellIs" dxfId="330" priority="90" operator="between">
      <formula>99</formula>
      <formula>100</formula>
    </cfRule>
  </conditionalFormatting>
  <conditionalFormatting sqref="J73:J78">
    <cfRule type="cellIs" dxfId="329" priority="81" operator="between">
      <formula>0</formula>
      <formula>33</formula>
    </cfRule>
    <cfRule type="cellIs" dxfId="328" priority="82" operator="between">
      <formula>0</formula>
      <formula>22</formula>
    </cfRule>
    <cfRule type="cellIs" dxfId="327" priority="83" operator="between">
      <formula>33</formula>
      <formula>66</formula>
    </cfRule>
    <cfRule type="cellIs" dxfId="326" priority="84" operator="between">
      <formula>66</formula>
      <formula>99</formula>
    </cfRule>
    <cfRule type="cellIs" dxfId="325" priority="85" operator="between">
      <formula>99</formula>
      <formula>100</formula>
    </cfRule>
  </conditionalFormatting>
  <conditionalFormatting sqref="J73:J78">
    <cfRule type="cellIs" dxfId="324" priority="76" operator="between">
      <formula>0</formula>
      <formula>33</formula>
    </cfRule>
    <cfRule type="cellIs" dxfId="323" priority="77" operator="between">
      <formula>0</formula>
      <formula>22</formula>
    </cfRule>
    <cfRule type="cellIs" dxfId="322" priority="78" operator="between">
      <formula>33</formula>
      <formula>66</formula>
    </cfRule>
    <cfRule type="cellIs" dxfId="321" priority="79" operator="between">
      <formula>66</formula>
      <formula>99</formula>
    </cfRule>
    <cfRule type="cellIs" dxfId="320" priority="80" operator="between">
      <formula>99</formula>
      <formula>100</formula>
    </cfRule>
  </conditionalFormatting>
  <conditionalFormatting sqref="J73:J78">
    <cfRule type="cellIs" dxfId="319" priority="71" operator="between">
      <formula>0</formula>
      <formula>33</formula>
    </cfRule>
    <cfRule type="cellIs" dxfId="318" priority="72" operator="between">
      <formula>0</formula>
      <formula>22</formula>
    </cfRule>
    <cfRule type="cellIs" dxfId="317" priority="73" operator="between">
      <formula>33</formula>
      <formula>66</formula>
    </cfRule>
    <cfRule type="cellIs" dxfId="316" priority="74" operator="between">
      <formula>66</formula>
      <formula>99</formula>
    </cfRule>
    <cfRule type="cellIs" dxfId="315" priority="75" operator="between">
      <formula>99</formula>
      <formula>100</formula>
    </cfRule>
  </conditionalFormatting>
  <conditionalFormatting sqref="J73:J78">
    <cfRule type="cellIs" dxfId="314" priority="66" operator="between">
      <formula>0</formula>
      <formula>33</formula>
    </cfRule>
    <cfRule type="cellIs" dxfId="313" priority="67" operator="between">
      <formula>0</formula>
      <formula>22</formula>
    </cfRule>
    <cfRule type="cellIs" dxfId="312" priority="68" operator="between">
      <formula>33</formula>
      <formula>66</formula>
    </cfRule>
    <cfRule type="cellIs" dxfId="311" priority="69" operator="between">
      <formula>66</formula>
      <formula>99</formula>
    </cfRule>
    <cfRule type="cellIs" dxfId="310" priority="70" operator="between">
      <formula>99</formula>
      <formula>100</formula>
    </cfRule>
  </conditionalFormatting>
  <conditionalFormatting sqref="J86:J91">
    <cfRule type="cellIs" dxfId="309" priority="61" operator="between">
      <formula>0</formula>
      <formula>33</formula>
    </cfRule>
    <cfRule type="cellIs" dxfId="308" priority="62" operator="between">
      <formula>0</formula>
      <formula>22</formula>
    </cfRule>
    <cfRule type="cellIs" dxfId="307" priority="63" operator="between">
      <formula>33</formula>
      <formula>66</formula>
    </cfRule>
    <cfRule type="cellIs" dxfId="306" priority="64" operator="between">
      <formula>66</formula>
      <formula>99</formula>
    </cfRule>
    <cfRule type="cellIs" dxfId="305" priority="65" operator="between">
      <formula>99</formula>
      <formula>100</formula>
    </cfRule>
  </conditionalFormatting>
  <conditionalFormatting sqref="J86:J91">
    <cfRule type="cellIs" dxfId="304" priority="56" operator="between">
      <formula>0</formula>
      <formula>33</formula>
    </cfRule>
    <cfRule type="cellIs" dxfId="303" priority="57" operator="between">
      <formula>0</formula>
      <formula>22</formula>
    </cfRule>
    <cfRule type="cellIs" dxfId="302" priority="58" operator="between">
      <formula>33</formula>
      <formula>66</formula>
    </cfRule>
    <cfRule type="cellIs" dxfId="301" priority="59" operator="between">
      <formula>66</formula>
      <formula>99</formula>
    </cfRule>
    <cfRule type="cellIs" dxfId="300" priority="60" operator="between">
      <formula>99</formula>
      <formula>100</formula>
    </cfRule>
  </conditionalFormatting>
  <conditionalFormatting sqref="J86:J91">
    <cfRule type="cellIs" dxfId="299" priority="51" operator="between">
      <formula>0</formula>
      <formula>33</formula>
    </cfRule>
    <cfRule type="cellIs" dxfId="298" priority="52" operator="between">
      <formula>0</formula>
      <formula>22</formula>
    </cfRule>
    <cfRule type="cellIs" dxfId="297" priority="53" operator="between">
      <formula>33</formula>
      <formula>66</formula>
    </cfRule>
    <cfRule type="cellIs" dxfId="296" priority="54" operator="between">
      <formula>66</formula>
      <formula>99</formula>
    </cfRule>
    <cfRule type="cellIs" dxfId="295" priority="55" operator="between">
      <formula>99</formula>
      <formula>100</formula>
    </cfRule>
  </conditionalFormatting>
  <conditionalFormatting sqref="J86:J91">
    <cfRule type="cellIs" dxfId="294" priority="46" operator="between">
      <formula>0</formula>
      <formula>33</formula>
    </cfRule>
    <cfRule type="cellIs" dxfId="293" priority="47" operator="between">
      <formula>0</formula>
      <formula>22</formula>
    </cfRule>
    <cfRule type="cellIs" dxfId="292" priority="48" operator="between">
      <formula>33</formula>
      <formula>66</formula>
    </cfRule>
    <cfRule type="cellIs" dxfId="291" priority="49" operator="between">
      <formula>66</formula>
      <formula>99</formula>
    </cfRule>
    <cfRule type="cellIs" dxfId="290" priority="50" operator="between">
      <formula>99</formula>
      <formula>100</formula>
    </cfRule>
  </conditionalFormatting>
  <conditionalFormatting sqref="J86:J91">
    <cfRule type="cellIs" dxfId="289" priority="41" operator="between">
      <formula>0</formula>
      <formula>33</formula>
    </cfRule>
    <cfRule type="cellIs" dxfId="288" priority="42" operator="between">
      <formula>0</formula>
      <formula>22</formula>
    </cfRule>
    <cfRule type="cellIs" dxfId="287" priority="43" operator="between">
      <formula>33</formula>
      <formula>66</formula>
    </cfRule>
    <cfRule type="cellIs" dxfId="286" priority="44" operator="between">
      <formula>66</formula>
      <formula>99</formula>
    </cfRule>
    <cfRule type="cellIs" dxfId="285" priority="45" operator="between">
      <formula>99</formula>
      <formula>100</formula>
    </cfRule>
  </conditionalFormatting>
  <conditionalFormatting sqref="J86:J91">
    <cfRule type="cellIs" dxfId="284" priority="36" operator="between">
      <formula>0</formula>
      <formula>33</formula>
    </cfRule>
    <cfRule type="cellIs" dxfId="283" priority="37" operator="between">
      <formula>0</formula>
      <formula>22</formula>
    </cfRule>
    <cfRule type="cellIs" dxfId="282" priority="38" operator="between">
      <formula>33</formula>
      <formula>66</formula>
    </cfRule>
    <cfRule type="cellIs" dxfId="281" priority="39" operator="between">
      <formula>66</formula>
      <formula>99</formula>
    </cfRule>
    <cfRule type="cellIs" dxfId="280" priority="40" operator="between">
      <formula>99</formula>
      <formula>100</formula>
    </cfRule>
  </conditionalFormatting>
  <conditionalFormatting sqref="J99:J104">
    <cfRule type="cellIs" dxfId="279" priority="31" operator="between">
      <formula>0</formula>
      <formula>33</formula>
    </cfRule>
    <cfRule type="cellIs" dxfId="278" priority="32" operator="between">
      <formula>0</formula>
      <formula>22</formula>
    </cfRule>
    <cfRule type="cellIs" dxfId="277" priority="33" operator="between">
      <formula>33</formula>
      <formula>66</formula>
    </cfRule>
    <cfRule type="cellIs" dxfId="276" priority="34" operator="between">
      <formula>66</formula>
      <formula>99</formula>
    </cfRule>
    <cfRule type="cellIs" dxfId="275" priority="35" operator="between">
      <formula>99</formula>
      <formula>100</formula>
    </cfRule>
  </conditionalFormatting>
  <conditionalFormatting sqref="J99:J104">
    <cfRule type="cellIs" dxfId="274" priority="26" operator="between">
      <formula>0</formula>
      <formula>33</formula>
    </cfRule>
    <cfRule type="cellIs" dxfId="273" priority="27" operator="between">
      <formula>0</formula>
      <formula>22</formula>
    </cfRule>
    <cfRule type="cellIs" dxfId="272" priority="28" operator="between">
      <formula>33</formula>
      <formula>66</formula>
    </cfRule>
    <cfRule type="cellIs" dxfId="271" priority="29" operator="between">
      <formula>66</formula>
      <formula>99</formula>
    </cfRule>
    <cfRule type="cellIs" dxfId="270" priority="30" operator="between">
      <formula>99</formula>
      <formula>100</formula>
    </cfRule>
  </conditionalFormatting>
  <conditionalFormatting sqref="J99:J104">
    <cfRule type="cellIs" dxfId="269" priority="21" operator="between">
      <formula>0</formula>
      <formula>33</formula>
    </cfRule>
    <cfRule type="cellIs" dxfId="268" priority="22" operator="between">
      <formula>0</formula>
      <formula>22</formula>
    </cfRule>
    <cfRule type="cellIs" dxfId="267" priority="23" operator="between">
      <formula>33</formula>
      <formula>66</formula>
    </cfRule>
    <cfRule type="cellIs" dxfId="266" priority="24" operator="between">
      <formula>66</formula>
      <formula>99</formula>
    </cfRule>
    <cfRule type="cellIs" dxfId="265" priority="25" operator="between">
      <formula>99</formula>
      <formula>100</formula>
    </cfRule>
  </conditionalFormatting>
  <conditionalFormatting sqref="J99:J104">
    <cfRule type="cellIs" dxfId="264" priority="16" operator="between">
      <formula>0</formula>
      <formula>33</formula>
    </cfRule>
    <cfRule type="cellIs" dxfId="263" priority="17" operator="between">
      <formula>0</formula>
      <formula>22</formula>
    </cfRule>
    <cfRule type="cellIs" dxfId="262" priority="18" operator="between">
      <formula>33</formula>
      <formula>66</formula>
    </cfRule>
    <cfRule type="cellIs" dxfId="261" priority="19" operator="between">
      <formula>66</formula>
      <formula>99</formula>
    </cfRule>
    <cfRule type="cellIs" dxfId="260" priority="20" operator="between">
      <formula>99</formula>
      <formula>100</formula>
    </cfRule>
  </conditionalFormatting>
  <conditionalFormatting sqref="J99:J104">
    <cfRule type="cellIs" dxfId="259" priority="11" operator="between">
      <formula>0</formula>
      <formula>33</formula>
    </cfRule>
    <cfRule type="cellIs" dxfId="258" priority="12" operator="between">
      <formula>0</formula>
      <formula>22</formula>
    </cfRule>
    <cfRule type="cellIs" dxfId="257" priority="13" operator="between">
      <formula>33</formula>
      <formula>66</formula>
    </cfRule>
    <cfRule type="cellIs" dxfId="256" priority="14" operator="between">
      <formula>66</formula>
      <formula>99</formula>
    </cfRule>
    <cfRule type="cellIs" dxfId="255" priority="15" operator="between">
      <formula>99</formula>
      <formula>100</formula>
    </cfRule>
  </conditionalFormatting>
  <conditionalFormatting sqref="J99:J104">
    <cfRule type="cellIs" dxfId="254" priority="6" operator="between">
      <formula>0</formula>
      <formula>33</formula>
    </cfRule>
    <cfRule type="cellIs" dxfId="253" priority="7" operator="between">
      <formula>0</formula>
      <formula>22</formula>
    </cfRule>
    <cfRule type="cellIs" dxfId="252" priority="8" operator="between">
      <formula>33</formula>
      <formula>66</formula>
    </cfRule>
    <cfRule type="cellIs" dxfId="251" priority="9" operator="between">
      <formula>66</formula>
      <formula>99</formula>
    </cfRule>
    <cfRule type="cellIs" dxfId="250" priority="10" operator="between">
      <formula>99</formula>
      <formula>100</formula>
    </cfRule>
  </conditionalFormatting>
  <conditionalFormatting sqref="J99:J104">
    <cfRule type="cellIs" dxfId="249" priority="1" operator="between">
      <formula>0</formula>
      <formula>33</formula>
    </cfRule>
    <cfRule type="cellIs" dxfId="248" priority="2" operator="between">
      <formula>0</formula>
      <formula>22</formula>
    </cfRule>
    <cfRule type="cellIs" dxfId="247" priority="3" operator="between">
      <formula>33</formula>
      <formula>66</formula>
    </cfRule>
    <cfRule type="cellIs" dxfId="246" priority="4" operator="between">
      <formula>66</formula>
      <formula>99</formula>
    </cfRule>
    <cfRule type="cellIs" dxfId="245" priority="5" operator="between">
      <formula>99</formula>
      <formula>100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N49"/>
  <sheetViews>
    <sheetView topLeftCell="A38" workbookViewId="0">
      <selection activeCell="M48" sqref="M48"/>
    </sheetView>
  </sheetViews>
  <sheetFormatPr defaultRowHeight="15"/>
  <cols>
    <col min="1" max="1" width="9.140625" style="2"/>
    <col min="2" max="2" width="16.85546875" style="2" customWidth="1"/>
    <col min="3" max="3" width="20.28515625" style="2" customWidth="1"/>
    <col min="4" max="4" width="15.7109375" style="2" customWidth="1"/>
    <col min="5" max="5" width="21.85546875" style="2" customWidth="1"/>
    <col min="6" max="13" width="9.140625" style="2"/>
    <col min="14" max="14" width="13.85546875" style="2" customWidth="1"/>
    <col min="15" max="16384" width="9.140625" style="2"/>
  </cols>
  <sheetData>
    <row r="4" spans="2:14">
      <c r="B4" s="4" t="s">
        <v>0</v>
      </c>
      <c r="C4" s="13">
        <v>84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42.75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14</v>
      </c>
    </row>
    <row r="8" spans="2:14">
      <c r="B8" s="12">
        <v>182720036000400</v>
      </c>
      <c r="C8" s="13" t="s">
        <v>50</v>
      </c>
      <c r="D8" s="13" t="s">
        <v>55</v>
      </c>
      <c r="E8" s="13" t="s">
        <v>56</v>
      </c>
      <c r="F8" s="13">
        <v>17</v>
      </c>
      <c r="G8" s="13">
        <v>4</v>
      </c>
      <c r="H8" s="13">
        <v>0</v>
      </c>
      <c r="I8" s="3">
        <f>F8-(G8+H8)</f>
        <v>13</v>
      </c>
      <c r="J8" s="3">
        <f>(I8/F8)*100</f>
        <v>76.470588235294116</v>
      </c>
      <c r="K8" s="3">
        <f>$J$13</f>
        <v>82.353329450592128</v>
      </c>
      <c r="L8" s="3">
        <f>IF(MIN(ROUND(F8-(F8*K8%),0)-G8,I8)&lt;=0,1,MIN(ROUND(F8-(F8*K8%),0)-G8,I8))</f>
        <v>1</v>
      </c>
      <c r="M8" s="3">
        <f>L8</f>
        <v>1</v>
      </c>
      <c r="N8" s="3">
        <f>(F8/$F$13)*100</f>
        <v>7.296137339055794</v>
      </c>
    </row>
    <row r="9" spans="2:14">
      <c r="B9" s="12">
        <v>182720036000400</v>
      </c>
      <c r="C9" s="13" t="s">
        <v>51</v>
      </c>
      <c r="D9" s="13">
        <v>3211</v>
      </c>
      <c r="E9" s="13" t="s">
        <v>57</v>
      </c>
      <c r="F9" s="13">
        <v>85</v>
      </c>
      <c r="G9" s="13">
        <v>0</v>
      </c>
      <c r="H9" s="13">
        <v>24</v>
      </c>
      <c r="I9" s="3">
        <f t="shared" ref="I9:I12" si="0">F9-(G9+H9)</f>
        <v>61</v>
      </c>
      <c r="J9" s="3">
        <f t="shared" ref="J9:J12" si="1">(I9/F9)*100</f>
        <v>71.764705882352942</v>
      </c>
      <c r="K9" s="3">
        <f>$J$13</f>
        <v>82.353329450592128</v>
      </c>
      <c r="L9" s="3">
        <f t="shared" ref="L9:L12" si="2">IF(MIN(ROUND(F9-(F9*K9%),0)-G9,I9)&lt;=0,1,MIN(ROUND(F9-(F9*K9%),0)-G9,I9))</f>
        <v>15</v>
      </c>
      <c r="M9" s="3">
        <f t="shared" ref="M9:M12" si="3">L9</f>
        <v>15</v>
      </c>
      <c r="N9" s="3">
        <f>(F9/$F$13)*100</f>
        <v>36.480686695278969</v>
      </c>
    </row>
    <row r="10" spans="2:14">
      <c r="B10" s="12">
        <v>182720036000400</v>
      </c>
      <c r="C10" s="13" t="s">
        <v>52</v>
      </c>
      <c r="D10" s="13">
        <v>3213</v>
      </c>
      <c r="E10" s="13" t="s">
        <v>58</v>
      </c>
      <c r="F10" s="13">
        <v>6</v>
      </c>
      <c r="G10" s="13">
        <v>0</v>
      </c>
      <c r="H10" s="13">
        <v>0</v>
      </c>
      <c r="I10" s="3">
        <f t="shared" si="0"/>
        <v>6</v>
      </c>
      <c r="J10" s="3">
        <f t="shared" si="1"/>
        <v>100</v>
      </c>
      <c r="K10" s="3">
        <f>$J$13</f>
        <v>82.353329450592128</v>
      </c>
      <c r="L10" s="3">
        <f t="shared" si="2"/>
        <v>1</v>
      </c>
      <c r="M10" s="3">
        <f t="shared" si="3"/>
        <v>1</v>
      </c>
      <c r="N10" s="3">
        <f>(F10/$F$13)*100</f>
        <v>2.5751072961373391</v>
      </c>
    </row>
    <row r="11" spans="2:14">
      <c r="B11" s="12">
        <v>182720036000400</v>
      </c>
      <c r="C11" s="13" t="s">
        <v>53</v>
      </c>
      <c r="D11" s="13">
        <v>3218</v>
      </c>
      <c r="E11" s="13" t="s">
        <v>59</v>
      </c>
      <c r="F11" s="13">
        <v>24</v>
      </c>
      <c r="G11" s="13">
        <v>4</v>
      </c>
      <c r="H11" s="13">
        <v>0</v>
      </c>
      <c r="I11" s="3">
        <f t="shared" si="0"/>
        <v>20</v>
      </c>
      <c r="J11" s="3">
        <f t="shared" si="1"/>
        <v>83.333333333333343</v>
      </c>
      <c r="K11" s="3">
        <f>$J$13</f>
        <v>82.353329450592128</v>
      </c>
      <c r="L11" s="3">
        <f t="shared" si="2"/>
        <v>1</v>
      </c>
      <c r="M11" s="3">
        <f t="shared" si="3"/>
        <v>1</v>
      </c>
      <c r="N11" s="3">
        <f>(F11/$F$13)*100</f>
        <v>10.300429184549357</v>
      </c>
    </row>
    <row r="12" spans="2:14">
      <c r="B12" s="12">
        <v>182720036000400</v>
      </c>
      <c r="C12" s="13" t="s">
        <v>54</v>
      </c>
      <c r="D12" s="13">
        <v>3406</v>
      </c>
      <c r="E12" s="13" t="s">
        <v>60</v>
      </c>
      <c r="F12" s="13">
        <v>101</v>
      </c>
      <c r="G12" s="13">
        <v>14</v>
      </c>
      <c r="H12" s="13">
        <v>6</v>
      </c>
      <c r="I12" s="3">
        <f t="shared" si="0"/>
        <v>81</v>
      </c>
      <c r="J12" s="3">
        <f t="shared" si="1"/>
        <v>80.198019801980209</v>
      </c>
      <c r="K12" s="3">
        <f>$J$13</f>
        <v>82.353329450592128</v>
      </c>
      <c r="L12" s="3">
        <f t="shared" si="2"/>
        <v>4</v>
      </c>
      <c r="M12" s="3">
        <f t="shared" si="3"/>
        <v>4</v>
      </c>
      <c r="N12" s="3">
        <f>(F12/$F$13)*100</f>
        <v>43.347639484978536</v>
      </c>
    </row>
    <row r="13" spans="2:14">
      <c r="B13" s="5"/>
      <c r="C13" s="5"/>
      <c r="D13" s="5"/>
      <c r="E13" s="5"/>
      <c r="F13" s="9">
        <f>SUM(F8:F12)</f>
        <v>233</v>
      </c>
      <c r="G13" s="5"/>
      <c r="H13" s="5"/>
      <c r="I13" s="3">
        <f>SUM(I8:I12)</f>
        <v>181</v>
      </c>
      <c r="J13" s="3">
        <f>AVERAGE(J8:J12)</f>
        <v>82.353329450592128</v>
      </c>
      <c r="K13" s="5"/>
      <c r="L13" s="5"/>
      <c r="M13" s="3">
        <f>SUM(M8:M12)</f>
        <v>22</v>
      </c>
      <c r="N13" s="5"/>
    </row>
    <row r="16" spans="2:14">
      <c r="B16" s="4" t="s">
        <v>0</v>
      </c>
      <c r="C16" s="13">
        <f>$C$4-M13</f>
        <v>62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>
      <c r="B17" s="6" t="s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ht="42.75"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  <c r="G19" s="8" t="s">
        <v>7</v>
      </c>
      <c r="H19" s="8" t="s">
        <v>8</v>
      </c>
      <c r="I19" s="8" t="s">
        <v>9</v>
      </c>
      <c r="J19" s="7" t="s">
        <v>10</v>
      </c>
      <c r="K19" s="7" t="s">
        <v>11</v>
      </c>
      <c r="L19" s="8" t="s">
        <v>12</v>
      </c>
      <c r="M19" s="7" t="s">
        <v>13</v>
      </c>
      <c r="N19" s="8" t="s">
        <v>14</v>
      </c>
    </row>
    <row r="20" spans="2:14">
      <c r="B20" s="12">
        <v>182720036000400</v>
      </c>
      <c r="C20" s="13" t="s">
        <v>50</v>
      </c>
      <c r="D20" s="13" t="s">
        <v>55</v>
      </c>
      <c r="E20" s="13" t="s">
        <v>56</v>
      </c>
      <c r="F20" s="13">
        <v>17</v>
      </c>
      <c r="G20" s="13">
        <f>G8+L8</f>
        <v>5</v>
      </c>
      <c r="H20" s="13">
        <v>0</v>
      </c>
      <c r="I20" s="3">
        <f>F20-(G20+H20)</f>
        <v>12</v>
      </c>
      <c r="J20" s="3">
        <f>(I20/F20)*100</f>
        <v>70.588235294117652</v>
      </c>
      <c r="K20" s="3">
        <f>$J$25</f>
        <v>72.688701223063489</v>
      </c>
      <c r="L20" s="3">
        <f>IF(MIN(ROUND(F20-(F20*K20%),0)-G20,I20)&lt;=0,1,MIN(ROUND(F20-(F20*K20%),0)-G20,I20))</f>
        <v>1</v>
      </c>
      <c r="M20" s="3">
        <f>L20+M8</f>
        <v>2</v>
      </c>
      <c r="N20" s="3">
        <f>(F20/$F$13)*100</f>
        <v>7.296137339055794</v>
      </c>
    </row>
    <row r="21" spans="2:14">
      <c r="B21" s="12">
        <v>182720036000400</v>
      </c>
      <c r="C21" s="13" t="s">
        <v>51</v>
      </c>
      <c r="D21" s="13">
        <v>3211</v>
      </c>
      <c r="E21" s="13" t="s">
        <v>57</v>
      </c>
      <c r="F21" s="13">
        <v>85</v>
      </c>
      <c r="G21" s="13">
        <f t="shared" ref="G21:G24" si="4">G9+L9</f>
        <v>15</v>
      </c>
      <c r="H21" s="13">
        <v>24</v>
      </c>
      <c r="I21" s="3">
        <f t="shared" ref="I21:I24" si="5">F21-(G21+H21)</f>
        <v>46</v>
      </c>
      <c r="J21" s="3">
        <f t="shared" ref="J21:J24" si="6">(I21/F21)*100</f>
        <v>54.117647058823529</v>
      </c>
      <c r="K21" s="3">
        <f t="shared" ref="K21:K24" si="7">$J$25</f>
        <v>72.688701223063489</v>
      </c>
      <c r="L21" s="3">
        <f t="shared" ref="L21:L24" si="8">IF(MIN(ROUND(F21-(F21*K21%),0)-G21,I21)&lt;=0,1,MIN(ROUND(F21-(F21*K21%),0)-G21,I21))</f>
        <v>8</v>
      </c>
      <c r="M21" s="3">
        <f t="shared" ref="M21:M24" si="9">L21+M9</f>
        <v>23</v>
      </c>
      <c r="N21" s="3">
        <f>(F21/$F$13)*100</f>
        <v>36.480686695278969</v>
      </c>
    </row>
    <row r="22" spans="2:14">
      <c r="B22" s="12">
        <v>182720036000400</v>
      </c>
      <c r="C22" s="13" t="s">
        <v>52</v>
      </c>
      <c r="D22" s="13">
        <v>3213</v>
      </c>
      <c r="E22" s="13" t="s">
        <v>58</v>
      </c>
      <c r="F22" s="13">
        <v>6</v>
      </c>
      <c r="G22" s="13">
        <f t="shared" si="4"/>
        <v>1</v>
      </c>
      <c r="H22" s="13">
        <v>0</v>
      </c>
      <c r="I22" s="3">
        <f t="shared" si="5"/>
        <v>5</v>
      </c>
      <c r="J22" s="3">
        <f t="shared" si="6"/>
        <v>83.333333333333343</v>
      </c>
      <c r="K22" s="3">
        <f t="shared" si="7"/>
        <v>72.688701223063489</v>
      </c>
      <c r="L22" s="3">
        <f t="shared" si="8"/>
        <v>1</v>
      </c>
      <c r="M22" s="3">
        <f t="shared" si="9"/>
        <v>2</v>
      </c>
      <c r="N22" s="3">
        <f>(F22/$F$13)*100</f>
        <v>2.5751072961373391</v>
      </c>
    </row>
    <row r="23" spans="2:14">
      <c r="B23" s="12">
        <v>182720036000400</v>
      </c>
      <c r="C23" s="13" t="s">
        <v>53</v>
      </c>
      <c r="D23" s="13">
        <v>3218</v>
      </c>
      <c r="E23" s="13" t="s">
        <v>59</v>
      </c>
      <c r="F23" s="13">
        <v>24</v>
      </c>
      <c r="G23" s="13">
        <f t="shared" si="4"/>
        <v>5</v>
      </c>
      <c r="H23" s="13">
        <v>0</v>
      </c>
      <c r="I23" s="3">
        <f t="shared" si="5"/>
        <v>19</v>
      </c>
      <c r="J23" s="3">
        <f t="shared" si="6"/>
        <v>79.166666666666657</v>
      </c>
      <c r="K23" s="3">
        <f t="shared" si="7"/>
        <v>72.688701223063489</v>
      </c>
      <c r="L23" s="3">
        <f t="shared" si="8"/>
        <v>2</v>
      </c>
      <c r="M23" s="3">
        <f t="shared" si="9"/>
        <v>3</v>
      </c>
      <c r="N23" s="3">
        <f>(F23/$F$13)*100</f>
        <v>10.300429184549357</v>
      </c>
    </row>
    <row r="24" spans="2:14">
      <c r="B24" s="12">
        <v>182720036000400</v>
      </c>
      <c r="C24" s="13" t="s">
        <v>54</v>
      </c>
      <c r="D24" s="13">
        <v>3406</v>
      </c>
      <c r="E24" s="13" t="s">
        <v>60</v>
      </c>
      <c r="F24" s="13">
        <v>101</v>
      </c>
      <c r="G24" s="13">
        <f t="shared" si="4"/>
        <v>18</v>
      </c>
      <c r="H24" s="13">
        <v>6</v>
      </c>
      <c r="I24" s="3">
        <f t="shared" si="5"/>
        <v>77</v>
      </c>
      <c r="J24" s="3">
        <f t="shared" si="6"/>
        <v>76.237623762376245</v>
      </c>
      <c r="K24" s="3">
        <f t="shared" si="7"/>
        <v>72.688701223063489</v>
      </c>
      <c r="L24" s="3">
        <f t="shared" si="8"/>
        <v>10</v>
      </c>
      <c r="M24" s="3">
        <f t="shared" si="9"/>
        <v>14</v>
      </c>
      <c r="N24" s="3">
        <f>(F24/$F$13)*100</f>
        <v>43.347639484978536</v>
      </c>
    </row>
    <row r="25" spans="2:14">
      <c r="B25" s="5"/>
      <c r="C25" s="5"/>
      <c r="D25" s="5"/>
      <c r="E25" s="5"/>
      <c r="F25" s="9">
        <f>SUM(F20:F24)</f>
        <v>233</v>
      </c>
      <c r="G25" s="5"/>
      <c r="H25" s="5"/>
      <c r="I25" s="3">
        <f>SUM(I20:I24)</f>
        <v>159</v>
      </c>
      <c r="J25" s="3">
        <f>AVERAGE(J20:J24)</f>
        <v>72.688701223063489</v>
      </c>
      <c r="K25" s="5"/>
      <c r="L25" s="5"/>
      <c r="M25" s="3">
        <f>SUM(M20:M24)</f>
        <v>44</v>
      </c>
      <c r="N25" s="5"/>
    </row>
    <row r="28" spans="2:14">
      <c r="B28" s="4" t="s">
        <v>0</v>
      </c>
      <c r="C28" s="13">
        <f>$C$4-M25</f>
        <v>40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>
      <c r="B29" s="6" t="s">
        <v>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ht="42.75">
      <c r="B31" s="7" t="s">
        <v>2</v>
      </c>
      <c r="C31" s="7" t="s">
        <v>3</v>
      </c>
      <c r="D31" s="7" t="s">
        <v>4</v>
      </c>
      <c r="E31" s="7" t="s">
        <v>5</v>
      </c>
      <c r="F31" s="7" t="s">
        <v>6</v>
      </c>
      <c r="G31" s="8" t="s">
        <v>7</v>
      </c>
      <c r="H31" s="8" t="s">
        <v>8</v>
      </c>
      <c r="I31" s="8" t="s">
        <v>9</v>
      </c>
      <c r="J31" s="7" t="s">
        <v>10</v>
      </c>
      <c r="K31" s="7" t="s">
        <v>11</v>
      </c>
      <c r="L31" s="8" t="s">
        <v>12</v>
      </c>
      <c r="M31" s="7" t="s">
        <v>13</v>
      </c>
      <c r="N31" s="8" t="s">
        <v>14</v>
      </c>
    </row>
    <row r="32" spans="2:14">
      <c r="B32" s="12">
        <v>182720036000400</v>
      </c>
      <c r="C32" s="13" t="s">
        <v>50</v>
      </c>
      <c r="D32" s="13" t="s">
        <v>55</v>
      </c>
      <c r="E32" s="13" t="s">
        <v>56</v>
      </c>
      <c r="F32" s="13">
        <v>17</v>
      </c>
      <c r="G32" s="13">
        <f>G20+L20</f>
        <v>6</v>
      </c>
      <c r="H32" s="13">
        <v>0</v>
      </c>
      <c r="I32" s="3">
        <f>F32-(G32+H32)</f>
        <v>11</v>
      </c>
      <c r="J32" s="3">
        <f>(I32/F32)*100</f>
        <v>64.705882352941174</v>
      </c>
      <c r="K32" s="3">
        <v>62.649679673849732</v>
      </c>
      <c r="L32" s="3">
        <f>IF(MIN(ROUND(F32-(F32*K32%),0)-G32,I32)&lt;=0,1,MIN(ROUND(F32-(F32*K32%),0)-G32,I32))</f>
        <v>1</v>
      </c>
      <c r="M32" s="3">
        <f>L32+M20</f>
        <v>3</v>
      </c>
      <c r="N32" s="3">
        <f>(F32/$F$13)*100</f>
        <v>7.296137339055794</v>
      </c>
    </row>
    <row r="33" spans="2:14">
      <c r="B33" s="12">
        <v>182720036000400</v>
      </c>
      <c r="C33" s="13" t="s">
        <v>51</v>
      </c>
      <c r="D33" s="13">
        <v>3211</v>
      </c>
      <c r="E33" s="13" t="s">
        <v>57</v>
      </c>
      <c r="F33" s="13">
        <v>85</v>
      </c>
      <c r="G33" s="13">
        <f t="shared" ref="G33:G36" si="10">G21+L21</f>
        <v>23</v>
      </c>
      <c r="H33" s="13">
        <v>24</v>
      </c>
      <c r="I33" s="3">
        <f t="shared" ref="I33:I36" si="11">F33-(G33+H33)</f>
        <v>38</v>
      </c>
      <c r="J33" s="3">
        <f t="shared" ref="J33:J36" si="12">(I33/F33)*100</f>
        <v>44.705882352941181</v>
      </c>
      <c r="K33" s="3">
        <v>62.649679673849732</v>
      </c>
      <c r="L33" s="3">
        <f t="shared" ref="L33:L36" si="13">IF(MIN(ROUND(F33-(F33*K33%),0)-G33,I33)&lt;=0,1,MIN(ROUND(F33-(F33*K33%),0)-G33,I33))</f>
        <v>9</v>
      </c>
      <c r="M33" s="3">
        <f t="shared" ref="M33:M36" si="14">L33+M21</f>
        <v>32</v>
      </c>
      <c r="N33" s="3">
        <f>(F33/$F$13)*100</f>
        <v>36.480686695278969</v>
      </c>
    </row>
    <row r="34" spans="2:14">
      <c r="B34" s="12">
        <v>182720036000400</v>
      </c>
      <c r="C34" s="13" t="s">
        <v>52</v>
      </c>
      <c r="D34" s="13">
        <v>3213</v>
      </c>
      <c r="E34" s="13" t="s">
        <v>58</v>
      </c>
      <c r="F34" s="13">
        <v>6</v>
      </c>
      <c r="G34" s="13">
        <f t="shared" si="10"/>
        <v>2</v>
      </c>
      <c r="H34" s="13">
        <v>0</v>
      </c>
      <c r="I34" s="3">
        <f t="shared" si="11"/>
        <v>4</v>
      </c>
      <c r="J34" s="3">
        <f t="shared" si="12"/>
        <v>66.666666666666657</v>
      </c>
      <c r="K34" s="3">
        <v>62.649679673849732</v>
      </c>
      <c r="L34" s="3">
        <f t="shared" si="13"/>
        <v>1</v>
      </c>
      <c r="M34" s="3">
        <f t="shared" si="14"/>
        <v>3</v>
      </c>
      <c r="N34" s="3">
        <f>(F34/$F$13)*100</f>
        <v>2.5751072961373391</v>
      </c>
    </row>
    <row r="35" spans="2:14">
      <c r="B35" s="12">
        <v>182720036000400</v>
      </c>
      <c r="C35" s="13" t="s">
        <v>53</v>
      </c>
      <c r="D35" s="13">
        <v>3218</v>
      </c>
      <c r="E35" s="13" t="s">
        <v>59</v>
      </c>
      <c r="F35" s="13">
        <v>24</v>
      </c>
      <c r="G35" s="13">
        <f t="shared" si="10"/>
        <v>7</v>
      </c>
      <c r="H35" s="13">
        <v>0</v>
      </c>
      <c r="I35" s="3">
        <f t="shared" si="11"/>
        <v>17</v>
      </c>
      <c r="J35" s="3">
        <f t="shared" si="12"/>
        <v>70.833333333333343</v>
      </c>
      <c r="K35" s="3">
        <v>62.649679673849732</v>
      </c>
      <c r="L35" s="3">
        <f t="shared" si="13"/>
        <v>2</v>
      </c>
      <c r="M35" s="3">
        <f t="shared" si="14"/>
        <v>5</v>
      </c>
      <c r="N35" s="3">
        <f>(F35/$F$13)*100</f>
        <v>10.300429184549357</v>
      </c>
    </row>
    <row r="36" spans="2:14">
      <c r="B36" s="12">
        <v>182720036000400</v>
      </c>
      <c r="C36" s="13" t="s">
        <v>54</v>
      </c>
      <c r="D36" s="13">
        <v>3406</v>
      </c>
      <c r="E36" s="13" t="s">
        <v>60</v>
      </c>
      <c r="F36" s="13">
        <v>101</v>
      </c>
      <c r="G36" s="13">
        <f t="shared" si="10"/>
        <v>28</v>
      </c>
      <c r="H36" s="13">
        <v>6</v>
      </c>
      <c r="I36" s="3">
        <f t="shared" si="11"/>
        <v>67</v>
      </c>
      <c r="J36" s="3">
        <f t="shared" si="12"/>
        <v>66.336633663366342</v>
      </c>
      <c r="K36" s="3">
        <v>62.649679673849732</v>
      </c>
      <c r="L36" s="3">
        <f t="shared" si="13"/>
        <v>10</v>
      </c>
      <c r="M36" s="3">
        <f t="shared" si="14"/>
        <v>24</v>
      </c>
      <c r="N36" s="3">
        <f>(F36/$F$13)*100</f>
        <v>43.347639484978536</v>
      </c>
    </row>
    <row r="37" spans="2:14">
      <c r="B37" s="5"/>
      <c r="C37" s="5"/>
      <c r="D37" s="5"/>
      <c r="E37" s="5"/>
      <c r="F37" s="9">
        <f>SUM(F32:F36)</f>
        <v>233</v>
      </c>
      <c r="G37" s="5"/>
      <c r="H37" s="5"/>
      <c r="I37" s="3">
        <f>SUM(I32:I36)</f>
        <v>137</v>
      </c>
      <c r="J37" s="3">
        <f>AVERAGE(J32:J36)</f>
        <v>62.649679673849732</v>
      </c>
      <c r="K37" s="5"/>
      <c r="L37" s="5"/>
      <c r="M37" s="3">
        <f>SUM(M32:M36)</f>
        <v>67</v>
      </c>
      <c r="N37" s="5"/>
    </row>
    <row r="40" spans="2:14">
      <c r="B40" s="4" t="s">
        <v>0</v>
      </c>
      <c r="C40" s="13">
        <f>$C$4-M37</f>
        <v>17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>
      <c r="B41" s="6" t="s">
        <v>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ht="42.75"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  <c r="G43" s="8" t="s">
        <v>7</v>
      </c>
      <c r="H43" s="8" t="s">
        <v>8</v>
      </c>
      <c r="I43" s="8" t="s">
        <v>9</v>
      </c>
      <c r="J43" s="7" t="s">
        <v>10</v>
      </c>
      <c r="K43" s="7" t="s">
        <v>11</v>
      </c>
      <c r="L43" s="8" t="s">
        <v>12</v>
      </c>
      <c r="M43" s="7" t="s">
        <v>13</v>
      </c>
      <c r="N43" s="8" t="s">
        <v>14</v>
      </c>
    </row>
    <row r="44" spans="2:14">
      <c r="B44" s="12">
        <v>182720036000400</v>
      </c>
      <c r="C44" s="13" t="s">
        <v>50</v>
      </c>
      <c r="D44" s="13" t="s">
        <v>55</v>
      </c>
      <c r="E44" s="13" t="s">
        <v>56</v>
      </c>
      <c r="F44" s="13">
        <v>17</v>
      </c>
      <c r="G44" s="13">
        <f>G32+L32</f>
        <v>7</v>
      </c>
      <c r="H44" s="13">
        <v>0</v>
      </c>
      <c r="I44" s="3">
        <f>F44-(G44+H44)</f>
        <v>10</v>
      </c>
      <c r="J44" s="3">
        <f>(I44/F44)*100</f>
        <v>58.82352941176471</v>
      </c>
      <c r="K44" s="3">
        <v>52.375364006988931</v>
      </c>
      <c r="L44" s="3">
        <f>MIN(ROUND($C$40*N44%,0),I44)</f>
        <v>1</v>
      </c>
      <c r="M44" s="3">
        <f>L44+M32</f>
        <v>4</v>
      </c>
      <c r="N44" s="3">
        <f>(F44/$F$13)*100</f>
        <v>7.296137339055794</v>
      </c>
    </row>
    <row r="45" spans="2:14">
      <c r="B45" s="12">
        <v>182720036000400</v>
      </c>
      <c r="C45" s="13" t="s">
        <v>51</v>
      </c>
      <c r="D45" s="13">
        <v>3211</v>
      </c>
      <c r="E45" s="13" t="s">
        <v>57</v>
      </c>
      <c r="F45" s="13">
        <v>85</v>
      </c>
      <c r="G45" s="13">
        <f t="shared" ref="G45:G48" si="15">G33+L33</f>
        <v>32</v>
      </c>
      <c r="H45" s="13">
        <v>24</v>
      </c>
      <c r="I45" s="3">
        <f t="shared" ref="I45:I48" si="16">F45-(G45+H45)</f>
        <v>29</v>
      </c>
      <c r="J45" s="3">
        <f t="shared" ref="J45:J48" si="17">(I45/F45)*100</f>
        <v>34.117647058823529</v>
      </c>
      <c r="K45" s="3">
        <v>52.375364006988931</v>
      </c>
      <c r="L45" s="3">
        <f t="shared" ref="L45:L48" si="18">MIN(ROUND($C$40*N45%,0),I45)</f>
        <v>6</v>
      </c>
      <c r="M45" s="3">
        <f t="shared" ref="M45:M48" si="19">L45+M33</f>
        <v>38</v>
      </c>
      <c r="N45" s="3">
        <f>(F45/$F$13)*100</f>
        <v>36.480686695278969</v>
      </c>
    </row>
    <row r="46" spans="2:14">
      <c r="B46" s="12">
        <v>182720036000400</v>
      </c>
      <c r="C46" s="13" t="s">
        <v>52</v>
      </c>
      <c r="D46" s="13">
        <v>3213</v>
      </c>
      <c r="E46" s="13" t="s">
        <v>58</v>
      </c>
      <c r="F46" s="13">
        <v>6</v>
      </c>
      <c r="G46" s="13">
        <f t="shared" si="15"/>
        <v>3</v>
      </c>
      <c r="H46" s="13">
        <v>0</v>
      </c>
      <c r="I46" s="3">
        <f t="shared" si="16"/>
        <v>3</v>
      </c>
      <c r="J46" s="3">
        <f t="shared" si="17"/>
        <v>50</v>
      </c>
      <c r="K46" s="3">
        <v>52.375364006988931</v>
      </c>
      <c r="L46" s="3">
        <f t="shared" si="18"/>
        <v>0</v>
      </c>
      <c r="M46" s="3">
        <f t="shared" si="19"/>
        <v>3</v>
      </c>
      <c r="N46" s="3">
        <f>(F46/$F$13)*100</f>
        <v>2.5751072961373391</v>
      </c>
    </row>
    <row r="47" spans="2:14">
      <c r="B47" s="12">
        <v>182720036000400</v>
      </c>
      <c r="C47" s="13" t="s">
        <v>53</v>
      </c>
      <c r="D47" s="13">
        <v>3218</v>
      </c>
      <c r="E47" s="13" t="s">
        <v>59</v>
      </c>
      <c r="F47" s="13">
        <v>24</v>
      </c>
      <c r="G47" s="13">
        <f t="shared" si="15"/>
        <v>9</v>
      </c>
      <c r="H47" s="13">
        <v>0</v>
      </c>
      <c r="I47" s="3">
        <f t="shared" si="16"/>
        <v>15</v>
      </c>
      <c r="J47" s="3">
        <f t="shared" si="17"/>
        <v>62.5</v>
      </c>
      <c r="K47" s="3">
        <v>52.375364006988931</v>
      </c>
      <c r="L47" s="3">
        <f t="shared" si="18"/>
        <v>2</v>
      </c>
      <c r="M47" s="3">
        <f t="shared" si="19"/>
        <v>7</v>
      </c>
      <c r="N47" s="3">
        <f>(F47/$F$13)*100</f>
        <v>10.300429184549357</v>
      </c>
    </row>
    <row r="48" spans="2:14">
      <c r="B48" s="12">
        <v>182720036000400</v>
      </c>
      <c r="C48" s="13" t="s">
        <v>54</v>
      </c>
      <c r="D48" s="13">
        <v>3406</v>
      </c>
      <c r="E48" s="13" t="s">
        <v>60</v>
      </c>
      <c r="F48" s="13">
        <v>101</v>
      </c>
      <c r="G48" s="13">
        <f t="shared" si="15"/>
        <v>38</v>
      </c>
      <c r="H48" s="13">
        <v>6</v>
      </c>
      <c r="I48" s="3">
        <f t="shared" si="16"/>
        <v>57</v>
      </c>
      <c r="J48" s="3">
        <f t="shared" si="17"/>
        <v>56.435643564356432</v>
      </c>
      <c r="K48" s="3">
        <v>52.375364006988931</v>
      </c>
      <c r="L48" s="3">
        <f t="shared" si="18"/>
        <v>7</v>
      </c>
      <c r="M48" s="3">
        <f t="shared" si="19"/>
        <v>31</v>
      </c>
      <c r="N48" s="3">
        <f>(F48/$F$13)*100</f>
        <v>43.347639484978536</v>
      </c>
    </row>
    <row r="49" spans="2:14">
      <c r="B49" s="5"/>
      <c r="C49" s="5"/>
      <c r="D49" s="5"/>
      <c r="E49" s="5"/>
      <c r="F49" s="9">
        <f>SUM(F44:F48)</f>
        <v>233</v>
      </c>
      <c r="G49" s="5"/>
      <c r="H49" s="5"/>
      <c r="I49" s="3">
        <f>SUM(I44:I48)</f>
        <v>114</v>
      </c>
      <c r="J49" s="3">
        <f>AVERAGE(J44:J48)</f>
        <v>52.375364006988931</v>
      </c>
      <c r="K49" s="5"/>
      <c r="L49" s="5"/>
      <c r="M49" s="3">
        <f>SUM(M44:M48)</f>
        <v>83</v>
      </c>
      <c r="N49" s="5"/>
    </row>
  </sheetData>
  <conditionalFormatting sqref="J8:J12">
    <cfRule type="cellIs" dxfId="244" priority="16" operator="between">
      <formula>0</formula>
      <formula>33</formula>
    </cfRule>
    <cfRule type="cellIs" dxfId="243" priority="17" operator="between">
      <formula>0</formula>
      <formula>22</formula>
    </cfRule>
    <cfRule type="cellIs" dxfId="242" priority="18" operator="between">
      <formula>33</formula>
      <formula>66</formula>
    </cfRule>
    <cfRule type="cellIs" dxfId="241" priority="19" operator="between">
      <formula>66</formula>
      <formula>99</formula>
    </cfRule>
    <cfRule type="cellIs" dxfId="240" priority="20" operator="between">
      <formula>99</formula>
      <formula>100</formula>
    </cfRule>
  </conditionalFormatting>
  <conditionalFormatting sqref="J20:J24">
    <cfRule type="cellIs" dxfId="239" priority="11" operator="between">
      <formula>0</formula>
      <formula>33</formula>
    </cfRule>
    <cfRule type="cellIs" dxfId="238" priority="12" operator="between">
      <formula>0</formula>
      <formula>22</formula>
    </cfRule>
    <cfRule type="cellIs" dxfId="237" priority="13" operator="between">
      <formula>33</formula>
      <formula>66</formula>
    </cfRule>
    <cfRule type="cellIs" dxfId="236" priority="14" operator="between">
      <formula>66</formula>
      <formula>99</formula>
    </cfRule>
    <cfRule type="cellIs" dxfId="235" priority="15" operator="between">
      <formula>99</formula>
      <formula>100</formula>
    </cfRule>
  </conditionalFormatting>
  <conditionalFormatting sqref="J32:J36">
    <cfRule type="cellIs" dxfId="234" priority="6" operator="between">
      <formula>0</formula>
      <formula>33</formula>
    </cfRule>
    <cfRule type="cellIs" dxfId="233" priority="7" operator="between">
      <formula>0</formula>
      <formula>22</formula>
    </cfRule>
    <cfRule type="cellIs" dxfId="232" priority="8" operator="between">
      <formula>33</formula>
      <formula>66</formula>
    </cfRule>
    <cfRule type="cellIs" dxfId="231" priority="9" operator="between">
      <formula>66</formula>
      <formula>99</formula>
    </cfRule>
    <cfRule type="cellIs" dxfId="230" priority="10" operator="between">
      <formula>99</formula>
      <formula>100</formula>
    </cfRule>
  </conditionalFormatting>
  <conditionalFormatting sqref="J44:J48">
    <cfRule type="cellIs" dxfId="229" priority="1" operator="between">
      <formula>0</formula>
      <formula>33</formula>
    </cfRule>
    <cfRule type="cellIs" dxfId="228" priority="2" operator="between">
      <formula>0</formula>
      <formula>22</formula>
    </cfRule>
    <cfRule type="cellIs" dxfId="227" priority="3" operator="between">
      <formula>33</formula>
      <formula>66</formula>
    </cfRule>
    <cfRule type="cellIs" dxfId="226" priority="4" operator="between">
      <formula>66</formula>
      <formula>99</formula>
    </cfRule>
    <cfRule type="cellIs" dxfId="225" priority="5" operator="between">
      <formula>99</formula>
      <formula>100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N61"/>
  <sheetViews>
    <sheetView topLeftCell="A55" workbookViewId="0">
      <selection activeCell="M60" sqref="M60"/>
    </sheetView>
  </sheetViews>
  <sheetFormatPr defaultRowHeight="15"/>
  <cols>
    <col min="1" max="1" width="9.140625" style="2"/>
    <col min="2" max="2" width="16.7109375" style="2" customWidth="1"/>
    <col min="3" max="3" width="25.7109375" style="2" customWidth="1"/>
    <col min="4" max="4" width="15.85546875" style="2" customWidth="1"/>
    <col min="5" max="5" width="16.85546875" style="2" customWidth="1"/>
    <col min="6" max="16384" width="9.140625" style="2"/>
  </cols>
  <sheetData>
    <row r="4" spans="2:14">
      <c r="B4" s="4" t="s">
        <v>0</v>
      </c>
      <c r="C4" s="13">
        <v>32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42.75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14</v>
      </c>
    </row>
    <row r="8" spans="2:14">
      <c r="B8" s="12">
        <v>116780072000300</v>
      </c>
      <c r="C8" s="13" t="s">
        <v>61</v>
      </c>
      <c r="D8" s="13">
        <v>3301</v>
      </c>
      <c r="E8" s="13" t="s">
        <v>64</v>
      </c>
      <c r="F8" s="13">
        <v>9</v>
      </c>
      <c r="G8" s="13">
        <v>3</v>
      </c>
      <c r="H8" s="13">
        <v>0</v>
      </c>
      <c r="I8" s="3">
        <f>F8-(G8+H8)</f>
        <v>6</v>
      </c>
      <c r="J8" s="3">
        <f>(I8/F8)*100</f>
        <v>66.666666666666657</v>
      </c>
      <c r="K8" s="3">
        <f>$J$11</f>
        <v>66.081871345029242</v>
      </c>
      <c r="L8" s="3">
        <f>IF(MIN(ROUND(F8-(F8*K8%),0)-G8,I8)&lt;=0,1,MIN(ROUND(F8-(F8*K8%),0)-G8,I8))</f>
        <v>1</v>
      </c>
      <c r="M8" s="3">
        <f>L8</f>
        <v>1</v>
      </c>
      <c r="N8" s="3">
        <f>(F8/$F$11)*100</f>
        <v>23.076923076923077</v>
      </c>
    </row>
    <row r="9" spans="2:14">
      <c r="B9" s="12">
        <v>116780072000300</v>
      </c>
      <c r="C9" s="13" t="s">
        <v>62</v>
      </c>
      <c r="D9" s="13">
        <v>3305</v>
      </c>
      <c r="E9" s="13" t="s">
        <v>18</v>
      </c>
      <c r="F9" s="13">
        <v>19</v>
      </c>
      <c r="G9" s="13">
        <v>9</v>
      </c>
      <c r="H9" s="13">
        <v>4</v>
      </c>
      <c r="I9" s="3">
        <f t="shared" ref="I9:I10" si="0">F9-(G9+H9)</f>
        <v>6</v>
      </c>
      <c r="J9" s="3">
        <f t="shared" ref="J9:J10" si="1">(I9/F9)*100</f>
        <v>31.578947368421051</v>
      </c>
      <c r="K9" s="3">
        <f>$J$11</f>
        <v>66.081871345029242</v>
      </c>
      <c r="L9" s="3">
        <f t="shared" ref="L9:L10" si="2">IF(MIN(ROUND(F9-(F9*K9%),0)-G9,I9)&lt;=0,1,MIN(ROUND(F9-(F9*K9%),0)-G9,I9))</f>
        <v>1</v>
      </c>
      <c r="M9" s="3">
        <f t="shared" ref="M9:M10" si="3">L9</f>
        <v>1</v>
      </c>
      <c r="N9" s="3">
        <f>(F9/$F$11)*100</f>
        <v>48.717948717948715</v>
      </c>
    </row>
    <row r="10" spans="2:14">
      <c r="B10" s="12">
        <v>116780072000300</v>
      </c>
      <c r="C10" s="13" t="s">
        <v>63</v>
      </c>
      <c r="D10" s="13">
        <v>3314</v>
      </c>
      <c r="E10" s="13" t="s">
        <v>21</v>
      </c>
      <c r="F10" s="13">
        <v>11</v>
      </c>
      <c r="G10" s="13">
        <v>0</v>
      </c>
      <c r="H10" s="13">
        <v>0</v>
      </c>
      <c r="I10" s="3">
        <f t="shared" si="0"/>
        <v>11</v>
      </c>
      <c r="J10" s="3">
        <f t="shared" si="1"/>
        <v>100</v>
      </c>
      <c r="K10" s="3">
        <f>$J$11</f>
        <v>66.081871345029242</v>
      </c>
      <c r="L10" s="3">
        <f t="shared" si="2"/>
        <v>4</v>
      </c>
      <c r="M10" s="3">
        <f t="shared" si="3"/>
        <v>4</v>
      </c>
      <c r="N10" s="3">
        <f>(F10/$F$11)*100</f>
        <v>28.205128205128204</v>
      </c>
    </row>
    <row r="11" spans="2:14">
      <c r="B11" s="5"/>
      <c r="C11" s="5"/>
      <c r="D11" s="5"/>
      <c r="E11" s="5"/>
      <c r="F11" s="9">
        <f>SUM(F8:F10)</f>
        <v>39</v>
      </c>
      <c r="G11" s="5"/>
      <c r="H11" s="5"/>
      <c r="I11" s="3">
        <f>SUM(I8:I10)</f>
        <v>23</v>
      </c>
      <c r="J11" s="3">
        <f>AVERAGE(J8:J10)</f>
        <v>66.081871345029242</v>
      </c>
      <c r="K11" s="5"/>
      <c r="L11" s="5"/>
      <c r="M11" s="3">
        <f>SUM(M8:M10)</f>
        <v>6</v>
      </c>
      <c r="N11" s="5"/>
    </row>
    <row r="14" spans="2:14">
      <c r="B14" s="4" t="s">
        <v>0</v>
      </c>
      <c r="C14" s="13">
        <f>$C$4-M11</f>
        <v>26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>
      <c r="B15" s="6" t="s">
        <v>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ht="42.75">
      <c r="B17" s="7" t="s">
        <v>2</v>
      </c>
      <c r="C17" s="7" t="s">
        <v>3</v>
      </c>
      <c r="D17" s="7" t="s">
        <v>4</v>
      </c>
      <c r="E17" s="7" t="s">
        <v>5</v>
      </c>
      <c r="F17" s="7" t="s">
        <v>6</v>
      </c>
      <c r="G17" s="8" t="s">
        <v>7</v>
      </c>
      <c r="H17" s="8" t="s">
        <v>8</v>
      </c>
      <c r="I17" s="8" t="s">
        <v>9</v>
      </c>
      <c r="J17" s="7" t="s">
        <v>10</v>
      </c>
      <c r="K17" s="7" t="s">
        <v>11</v>
      </c>
      <c r="L17" s="8" t="s">
        <v>12</v>
      </c>
      <c r="M17" s="7" t="s">
        <v>13</v>
      </c>
      <c r="N17" s="8" t="s">
        <v>14</v>
      </c>
    </row>
    <row r="18" spans="2:14">
      <c r="B18" s="12">
        <v>116780072000300</v>
      </c>
      <c r="C18" s="13" t="s">
        <v>61</v>
      </c>
      <c r="D18" s="13">
        <v>3301</v>
      </c>
      <c r="E18" s="13" t="s">
        <v>64</v>
      </c>
      <c r="F18" s="13">
        <v>9</v>
      </c>
      <c r="G18" s="13">
        <f>G8+L8</f>
        <v>4</v>
      </c>
      <c r="H18" s="13">
        <v>0</v>
      </c>
      <c r="I18" s="3">
        <f>F18-(G18+H18)</f>
        <v>5</v>
      </c>
      <c r="J18" s="3">
        <f>(I18/F18)*100</f>
        <v>55.555555555555557</v>
      </c>
      <c r="K18" s="3">
        <f>$J$21</f>
        <v>48.502569555201127</v>
      </c>
      <c r="L18" s="3">
        <f>IF(MIN(ROUND(F18-(F18*K18%),0)-G18,I18)&lt;=0,1,MIN(ROUND(F18-(F18*K18%),0)-G18,I18))</f>
        <v>1</v>
      </c>
      <c r="M18" s="3">
        <f>L18+M8</f>
        <v>2</v>
      </c>
      <c r="N18" s="3">
        <f>(F18/$F$11)*100</f>
        <v>23.076923076923077</v>
      </c>
    </row>
    <row r="19" spans="2:14">
      <c r="B19" s="12">
        <v>116780072000300</v>
      </c>
      <c r="C19" s="13" t="s">
        <v>62</v>
      </c>
      <c r="D19" s="13">
        <v>3305</v>
      </c>
      <c r="E19" s="13" t="s">
        <v>18</v>
      </c>
      <c r="F19" s="13">
        <v>19</v>
      </c>
      <c r="G19" s="13">
        <f t="shared" ref="G19:G20" si="4">G9+L9</f>
        <v>10</v>
      </c>
      <c r="H19" s="13">
        <v>4</v>
      </c>
      <c r="I19" s="3">
        <f t="shared" ref="I19:I20" si="5">F19-(G19+H19)</f>
        <v>5</v>
      </c>
      <c r="J19" s="3">
        <f t="shared" ref="J19:J20" si="6">(I19/F19)*100</f>
        <v>26.315789473684209</v>
      </c>
      <c r="K19" s="3">
        <f t="shared" ref="K19:K20" si="7">$J$21</f>
        <v>48.502569555201127</v>
      </c>
      <c r="L19" s="3">
        <f t="shared" ref="L19:L20" si="8">IF(MIN(ROUND(F19-(F19*K19%),0)-G19,I19)&lt;=0,1,MIN(ROUND(F19-(F19*K19%),0)-G19,I19))</f>
        <v>1</v>
      </c>
      <c r="M19" s="3">
        <f t="shared" ref="M19:M20" si="9">L19+M9</f>
        <v>2</v>
      </c>
      <c r="N19" s="3">
        <f>(F19/$F$11)*100</f>
        <v>48.717948717948715</v>
      </c>
    </row>
    <row r="20" spans="2:14">
      <c r="B20" s="12">
        <v>116780072000300</v>
      </c>
      <c r="C20" s="13" t="s">
        <v>63</v>
      </c>
      <c r="D20" s="13">
        <v>3314</v>
      </c>
      <c r="E20" s="13" t="s">
        <v>21</v>
      </c>
      <c r="F20" s="13">
        <v>11</v>
      </c>
      <c r="G20" s="13">
        <f t="shared" si="4"/>
        <v>4</v>
      </c>
      <c r="H20" s="13">
        <v>0</v>
      </c>
      <c r="I20" s="3">
        <f t="shared" si="5"/>
        <v>7</v>
      </c>
      <c r="J20" s="3">
        <f t="shared" si="6"/>
        <v>63.636363636363633</v>
      </c>
      <c r="K20" s="3">
        <f t="shared" si="7"/>
        <v>48.502569555201127</v>
      </c>
      <c r="L20" s="3">
        <f t="shared" si="8"/>
        <v>2</v>
      </c>
      <c r="M20" s="3">
        <f t="shared" si="9"/>
        <v>6</v>
      </c>
      <c r="N20" s="3">
        <f>(F20/$F$11)*100</f>
        <v>28.205128205128204</v>
      </c>
    </row>
    <row r="21" spans="2:14">
      <c r="B21" s="5"/>
      <c r="C21" s="5"/>
      <c r="D21" s="5"/>
      <c r="E21" s="5"/>
      <c r="F21" s="9">
        <f>SUM(F18:F20)</f>
        <v>39</v>
      </c>
      <c r="G21" s="5"/>
      <c r="H21" s="5"/>
      <c r="I21" s="3">
        <f>SUM(I18:I20)</f>
        <v>17</v>
      </c>
      <c r="J21" s="3">
        <f>AVERAGE(J18:J20)</f>
        <v>48.502569555201127</v>
      </c>
      <c r="K21" s="5"/>
      <c r="L21" s="5"/>
      <c r="M21" s="3">
        <f>SUM(M18:M20)</f>
        <v>10</v>
      </c>
      <c r="N21" s="5"/>
    </row>
    <row r="24" spans="2:14">
      <c r="B24" s="4" t="s">
        <v>0</v>
      </c>
      <c r="C24" s="13">
        <f>$C$4-M21</f>
        <v>22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>
      <c r="B25" s="6" t="s">
        <v>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ht="42.75">
      <c r="B27" s="7" t="s">
        <v>2</v>
      </c>
      <c r="C27" s="7" t="s">
        <v>3</v>
      </c>
      <c r="D27" s="7" t="s">
        <v>4</v>
      </c>
      <c r="E27" s="7" t="s">
        <v>5</v>
      </c>
      <c r="F27" s="7" t="s">
        <v>6</v>
      </c>
      <c r="G27" s="8" t="s">
        <v>7</v>
      </c>
      <c r="H27" s="8" t="s">
        <v>8</v>
      </c>
      <c r="I27" s="8" t="s">
        <v>9</v>
      </c>
      <c r="J27" s="7" t="s">
        <v>10</v>
      </c>
      <c r="K27" s="7" t="s">
        <v>11</v>
      </c>
      <c r="L27" s="8" t="s">
        <v>12</v>
      </c>
      <c r="M27" s="7" t="s">
        <v>13</v>
      </c>
      <c r="N27" s="8" t="s">
        <v>14</v>
      </c>
    </row>
    <row r="28" spans="2:14">
      <c r="B28" s="12">
        <v>116780072000300</v>
      </c>
      <c r="C28" s="13" t="s">
        <v>61</v>
      </c>
      <c r="D28" s="13">
        <v>3301</v>
      </c>
      <c r="E28" s="13" t="s">
        <v>64</v>
      </c>
      <c r="F28" s="13">
        <v>9</v>
      </c>
      <c r="G28" s="13">
        <f>G18+L18</f>
        <v>5</v>
      </c>
      <c r="H28" s="13">
        <v>0</v>
      </c>
      <c r="I28" s="3">
        <f>F28-(G28+H28)</f>
        <v>4</v>
      </c>
      <c r="J28" s="3">
        <f>(I28/F28)*100</f>
        <v>44.444444444444443</v>
      </c>
      <c r="K28" s="3">
        <f>$J$31</f>
        <v>36.983873825979089</v>
      </c>
      <c r="L28" s="3">
        <f>IF(MIN(ROUND(F28-(F28*K28%),0)-G28,I28)&lt;=0,1,MIN(ROUND(F28-(F28*K28%),0)-G28,I28))</f>
        <v>1</v>
      </c>
      <c r="M28" s="3">
        <f>L28+M18</f>
        <v>3</v>
      </c>
      <c r="N28" s="3">
        <f>(F28/$F$11)*100</f>
        <v>23.076923076923077</v>
      </c>
    </row>
    <row r="29" spans="2:14">
      <c r="B29" s="12">
        <v>116780072000300</v>
      </c>
      <c r="C29" s="13" t="s">
        <v>62</v>
      </c>
      <c r="D29" s="13">
        <v>3305</v>
      </c>
      <c r="E29" s="13" t="s">
        <v>18</v>
      </c>
      <c r="F29" s="13">
        <v>19</v>
      </c>
      <c r="G29" s="13">
        <f t="shared" ref="G29:G30" si="10">G19+L19</f>
        <v>11</v>
      </c>
      <c r="H29" s="13">
        <v>4</v>
      </c>
      <c r="I29" s="3">
        <f t="shared" ref="I29:I30" si="11">F29-(G29+H29)</f>
        <v>4</v>
      </c>
      <c r="J29" s="3">
        <f t="shared" ref="J29:J30" si="12">(I29/F29)*100</f>
        <v>21.052631578947366</v>
      </c>
      <c r="K29" s="3">
        <f t="shared" ref="K29:K30" si="13">$J$31</f>
        <v>36.983873825979089</v>
      </c>
      <c r="L29" s="3">
        <f t="shared" ref="L29:L30" si="14">IF(MIN(ROUND(F29-(F29*K29%),0)-G29,I29)&lt;=0,1,MIN(ROUND(F29-(F29*K29%),0)-G29,I29))</f>
        <v>1</v>
      </c>
      <c r="M29" s="3">
        <f t="shared" ref="M29:M30" si="15">L29+M19</f>
        <v>3</v>
      </c>
      <c r="N29" s="3">
        <f>(F29/$F$11)*100</f>
        <v>48.717948717948715</v>
      </c>
    </row>
    <row r="30" spans="2:14">
      <c r="B30" s="12">
        <v>116780072000300</v>
      </c>
      <c r="C30" s="13" t="s">
        <v>63</v>
      </c>
      <c r="D30" s="13">
        <v>3314</v>
      </c>
      <c r="E30" s="13" t="s">
        <v>21</v>
      </c>
      <c r="F30" s="13">
        <v>11</v>
      </c>
      <c r="G30" s="13">
        <f t="shared" si="10"/>
        <v>6</v>
      </c>
      <c r="H30" s="13">
        <v>0</v>
      </c>
      <c r="I30" s="3">
        <f t="shared" si="11"/>
        <v>5</v>
      </c>
      <c r="J30" s="3">
        <f t="shared" si="12"/>
        <v>45.454545454545453</v>
      </c>
      <c r="K30" s="3">
        <f t="shared" si="13"/>
        <v>36.983873825979089</v>
      </c>
      <c r="L30" s="3">
        <f t="shared" si="14"/>
        <v>1</v>
      </c>
      <c r="M30" s="3">
        <f t="shared" si="15"/>
        <v>7</v>
      </c>
      <c r="N30" s="3">
        <f>(F30/$F$11)*100</f>
        <v>28.205128205128204</v>
      </c>
    </row>
    <row r="31" spans="2:14">
      <c r="B31" s="5"/>
      <c r="C31" s="5"/>
      <c r="D31" s="5"/>
      <c r="E31" s="5"/>
      <c r="F31" s="9">
        <f>SUM(F28:F30)</f>
        <v>39</v>
      </c>
      <c r="G31" s="5"/>
      <c r="H31" s="5"/>
      <c r="I31" s="3">
        <f>SUM(I28:I30)</f>
        <v>13</v>
      </c>
      <c r="J31" s="3">
        <f>AVERAGE(J28:J30)</f>
        <v>36.983873825979089</v>
      </c>
      <c r="K31" s="5"/>
      <c r="L31" s="5"/>
      <c r="M31" s="3">
        <f>SUM(M28:M30)</f>
        <v>13</v>
      </c>
      <c r="N31" s="5"/>
    </row>
    <row r="34" spans="2:14">
      <c r="B34" s="4" t="s">
        <v>0</v>
      </c>
      <c r="C34" s="13">
        <f>$C$4-M31</f>
        <v>19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>
      <c r="B35" s="6" t="s">
        <v>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42.75">
      <c r="B37" s="7" t="s">
        <v>2</v>
      </c>
      <c r="C37" s="7" t="s">
        <v>3</v>
      </c>
      <c r="D37" s="7" t="s">
        <v>4</v>
      </c>
      <c r="E37" s="7" t="s">
        <v>5</v>
      </c>
      <c r="F37" s="7" t="s">
        <v>6</v>
      </c>
      <c r="G37" s="8" t="s">
        <v>7</v>
      </c>
      <c r="H37" s="8" t="s">
        <v>8</v>
      </c>
      <c r="I37" s="8" t="s">
        <v>9</v>
      </c>
      <c r="J37" s="7" t="s">
        <v>10</v>
      </c>
      <c r="K37" s="7" t="s">
        <v>11</v>
      </c>
      <c r="L37" s="8" t="s">
        <v>12</v>
      </c>
      <c r="M37" s="7" t="s">
        <v>13</v>
      </c>
      <c r="N37" s="8" t="s">
        <v>14</v>
      </c>
    </row>
    <row r="38" spans="2:14">
      <c r="B38" s="12">
        <v>116780072000300</v>
      </c>
      <c r="C38" s="13" t="s">
        <v>61</v>
      </c>
      <c r="D38" s="13">
        <v>3301</v>
      </c>
      <c r="E38" s="13" t="s">
        <v>64</v>
      </c>
      <c r="F38" s="13">
        <v>9</v>
      </c>
      <c r="G38" s="13">
        <f>G28+L28</f>
        <v>6</v>
      </c>
      <c r="H38" s="13">
        <v>0</v>
      </c>
      <c r="I38" s="3">
        <f>F38-(G38+H38)</f>
        <v>3</v>
      </c>
      <c r="J38" s="3">
        <f>(I38/F38)*100</f>
        <v>33.333333333333329</v>
      </c>
      <c r="K38" s="3">
        <f>$J$41</f>
        <v>28.495481127060074</v>
      </c>
      <c r="L38" s="3">
        <f>IF(MIN(ROUND(F38-(F38*K38%),0)-G38,I38)&lt;=0,1,MIN(ROUND(F38-(F38*K38%),0)-G38,I38))</f>
        <v>1</v>
      </c>
      <c r="M38" s="3">
        <f>L38+M28</f>
        <v>4</v>
      </c>
      <c r="N38" s="3">
        <f>(F38/$F$11)*100</f>
        <v>23.076923076923077</v>
      </c>
    </row>
    <row r="39" spans="2:14">
      <c r="B39" s="12">
        <v>116780072000300</v>
      </c>
      <c r="C39" s="13" t="s">
        <v>62</v>
      </c>
      <c r="D39" s="13">
        <v>3305</v>
      </c>
      <c r="E39" s="13" t="s">
        <v>18</v>
      </c>
      <c r="F39" s="13">
        <v>19</v>
      </c>
      <c r="G39" s="13">
        <f t="shared" ref="G39:G40" si="16">G29+L29</f>
        <v>12</v>
      </c>
      <c r="H39" s="13">
        <v>4</v>
      </c>
      <c r="I39" s="3">
        <f t="shared" ref="I39:I40" si="17">F39-(G39+H39)</f>
        <v>3</v>
      </c>
      <c r="J39" s="3">
        <f t="shared" ref="J39:J40" si="18">(I39/F39)*100</f>
        <v>15.789473684210526</v>
      </c>
      <c r="K39" s="3">
        <f t="shared" ref="K39:K40" si="19">$J$41</f>
        <v>28.495481127060074</v>
      </c>
      <c r="L39" s="3">
        <f t="shared" ref="L39:L40" si="20">IF(MIN(ROUND(F39-(F39*K39%),0)-G39,I39)&lt;=0,1,MIN(ROUND(F39-(F39*K39%),0)-G39,I39))</f>
        <v>2</v>
      </c>
      <c r="M39" s="3">
        <f t="shared" ref="M39:M40" si="21">L39+M29</f>
        <v>5</v>
      </c>
      <c r="N39" s="3">
        <f>(F39/$F$11)*100</f>
        <v>48.717948717948715</v>
      </c>
    </row>
    <row r="40" spans="2:14">
      <c r="B40" s="12">
        <v>116780072000300</v>
      </c>
      <c r="C40" s="13" t="s">
        <v>63</v>
      </c>
      <c r="D40" s="13">
        <v>3314</v>
      </c>
      <c r="E40" s="13" t="s">
        <v>21</v>
      </c>
      <c r="F40" s="13">
        <v>11</v>
      </c>
      <c r="G40" s="13">
        <f t="shared" si="16"/>
        <v>7</v>
      </c>
      <c r="H40" s="13">
        <v>0</v>
      </c>
      <c r="I40" s="3">
        <f t="shared" si="17"/>
        <v>4</v>
      </c>
      <c r="J40" s="3">
        <f t="shared" si="18"/>
        <v>36.363636363636367</v>
      </c>
      <c r="K40" s="3">
        <f t="shared" si="19"/>
        <v>28.495481127060074</v>
      </c>
      <c r="L40" s="3">
        <f t="shared" si="20"/>
        <v>1</v>
      </c>
      <c r="M40" s="3">
        <f t="shared" si="21"/>
        <v>8</v>
      </c>
      <c r="N40" s="3">
        <f>(F40/$F$11)*100</f>
        <v>28.205128205128204</v>
      </c>
    </row>
    <row r="41" spans="2:14">
      <c r="B41" s="5"/>
      <c r="C41" s="5"/>
      <c r="D41" s="5"/>
      <c r="E41" s="5"/>
      <c r="F41" s="9">
        <f>SUM(F38:F40)</f>
        <v>39</v>
      </c>
      <c r="G41" s="5"/>
      <c r="H41" s="5"/>
      <c r="I41" s="3">
        <f>SUM(I38:I40)</f>
        <v>10</v>
      </c>
      <c r="J41" s="3">
        <f>AVERAGE(J38:J40)</f>
        <v>28.495481127060074</v>
      </c>
      <c r="K41" s="5"/>
      <c r="L41" s="5"/>
      <c r="M41" s="3">
        <f>SUM(M38:M40)</f>
        <v>17</v>
      </c>
      <c r="N41" s="5"/>
    </row>
    <row r="44" spans="2:14">
      <c r="B44" s="4" t="s">
        <v>0</v>
      </c>
      <c r="C44" s="13">
        <f>$C$4-M41</f>
        <v>15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>
      <c r="B45" s="6" t="s">
        <v>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14" ht="42.75">
      <c r="B47" s="7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8" t="s">
        <v>7</v>
      </c>
      <c r="H47" s="8" t="s">
        <v>8</v>
      </c>
      <c r="I47" s="8" t="s">
        <v>9</v>
      </c>
      <c r="J47" s="7" t="s">
        <v>10</v>
      </c>
      <c r="K47" s="7" t="s">
        <v>11</v>
      </c>
      <c r="L47" s="8" t="s">
        <v>12</v>
      </c>
      <c r="M47" s="7" t="s">
        <v>13</v>
      </c>
      <c r="N47" s="8" t="s">
        <v>14</v>
      </c>
    </row>
    <row r="48" spans="2:14">
      <c r="B48" s="12">
        <v>116780072000300</v>
      </c>
      <c r="C48" s="13" t="s">
        <v>61</v>
      </c>
      <c r="D48" s="13">
        <v>3301</v>
      </c>
      <c r="E48" s="13" t="s">
        <v>64</v>
      </c>
      <c r="F48" s="13">
        <v>9</v>
      </c>
      <c r="G48" s="13">
        <f>G38+L38</f>
        <v>7</v>
      </c>
      <c r="H48" s="13">
        <v>0</v>
      </c>
      <c r="I48" s="3">
        <f>F48-(G48+H48)</f>
        <v>2</v>
      </c>
      <c r="J48" s="3">
        <f>(I48/F48)*100</f>
        <v>22.222222222222221</v>
      </c>
      <c r="K48" s="3">
        <f>$J$51</f>
        <v>18.252702463228776</v>
      </c>
      <c r="L48" s="3">
        <f>MIN(ROUND($C$44*N48%,0),I48)</f>
        <v>2</v>
      </c>
      <c r="M48" s="3">
        <f>L48+M38</f>
        <v>6</v>
      </c>
      <c r="N48" s="3">
        <f>(F48/$F$11)*100</f>
        <v>23.076923076923077</v>
      </c>
    </row>
    <row r="49" spans="2:14">
      <c r="B49" s="12">
        <v>116780072000300</v>
      </c>
      <c r="C49" s="13" t="s">
        <v>62</v>
      </c>
      <c r="D49" s="13">
        <v>3305</v>
      </c>
      <c r="E49" s="13" t="s">
        <v>18</v>
      </c>
      <c r="F49" s="13">
        <v>19</v>
      </c>
      <c r="G49" s="13">
        <f t="shared" ref="G49:G50" si="22">G39+L39</f>
        <v>14</v>
      </c>
      <c r="H49" s="13">
        <v>4</v>
      </c>
      <c r="I49" s="3">
        <f t="shared" ref="I49:I50" si="23">F49-(G49+H49)</f>
        <v>1</v>
      </c>
      <c r="J49" s="3">
        <f t="shared" ref="J49:J50" si="24">(I49/F49)*100</f>
        <v>5.2631578947368416</v>
      </c>
      <c r="K49" s="3">
        <f t="shared" ref="K49:K50" si="25">$J$51</f>
        <v>18.252702463228776</v>
      </c>
      <c r="L49" s="3">
        <f t="shared" ref="L49:L50" si="26">MIN(ROUND($C$44*N49%,0),I49)</f>
        <v>1</v>
      </c>
      <c r="M49" s="3">
        <f t="shared" ref="M49:M50" si="27">L49+M39</f>
        <v>6</v>
      </c>
      <c r="N49" s="3">
        <f>(F49/$F$11)*100</f>
        <v>48.717948717948715</v>
      </c>
    </row>
    <row r="50" spans="2:14">
      <c r="B50" s="12">
        <v>116780072000300</v>
      </c>
      <c r="C50" s="13" t="s">
        <v>63</v>
      </c>
      <c r="D50" s="13">
        <v>3314</v>
      </c>
      <c r="E50" s="13" t="s">
        <v>21</v>
      </c>
      <c r="F50" s="13">
        <v>11</v>
      </c>
      <c r="G50" s="13">
        <f t="shared" si="22"/>
        <v>8</v>
      </c>
      <c r="H50" s="13">
        <v>0</v>
      </c>
      <c r="I50" s="3">
        <f t="shared" si="23"/>
        <v>3</v>
      </c>
      <c r="J50" s="3">
        <f t="shared" si="24"/>
        <v>27.27272727272727</v>
      </c>
      <c r="K50" s="3">
        <f t="shared" si="25"/>
        <v>18.252702463228776</v>
      </c>
      <c r="L50" s="3">
        <f t="shared" si="26"/>
        <v>3</v>
      </c>
      <c r="M50" s="3">
        <f t="shared" si="27"/>
        <v>11</v>
      </c>
      <c r="N50" s="3">
        <f>(F50/$F$11)*100</f>
        <v>28.205128205128204</v>
      </c>
    </row>
    <row r="51" spans="2:14">
      <c r="B51" s="5"/>
      <c r="C51" s="5"/>
      <c r="D51" s="5"/>
      <c r="E51" s="5"/>
      <c r="F51" s="9">
        <f>SUM(F48:F50)</f>
        <v>39</v>
      </c>
      <c r="G51" s="5"/>
      <c r="H51" s="5"/>
      <c r="I51" s="3">
        <f>SUM(I48:I50)</f>
        <v>6</v>
      </c>
      <c r="J51" s="3">
        <f>AVERAGE(J48:J50)</f>
        <v>18.252702463228776</v>
      </c>
      <c r="K51" s="5"/>
      <c r="L51" s="5"/>
      <c r="M51" s="3">
        <f>SUM(M48:M50)</f>
        <v>23</v>
      </c>
      <c r="N51" s="5"/>
    </row>
    <row r="54" spans="2:14">
      <c r="B54" s="4" t="s">
        <v>0</v>
      </c>
      <c r="C54" s="13">
        <f>$C$4-M51</f>
        <v>9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2:14">
      <c r="B55" s="6" t="s">
        <v>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1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2:14" ht="42.75">
      <c r="B57" s="7" t="s">
        <v>2</v>
      </c>
      <c r="C57" s="7" t="s">
        <v>3</v>
      </c>
      <c r="D57" s="7" t="s">
        <v>4</v>
      </c>
      <c r="E57" s="7" t="s">
        <v>5</v>
      </c>
      <c r="F57" s="7" t="s">
        <v>6</v>
      </c>
      <c r="G57" s="8" t="s">
        <v>7</v>
      </c>
      <c r="H57" s="8" t="s">
        <v>8</v>
      </c>
      <c r="I57" s="8" t="s">
        <v>9</v>
      </c>
      <c r="J57" s="7" t="s">
        <v>10</v>
      </c>
      <c r="K57" s="7" t="s">
        <v>11</v>
      </c>
      <c r="L57" s="8" t="s">
        <v>12</v>
      </c>
      <c r="M57" s="7" t="s">
        <v>13</v>
      </c>
      <c r="N57" s="8" t="s">
        <v>14</v>
      </c>
    </row>
    <row r="58" spans="2:14">
      <c r="B58" s="12">
        <v>116780072000300</v>
      </c>
      <c r="C58" s="13" t="s">
        <v>61</v>
      </c>
      <c r="D58" s="13">
        <v>3301</v>
      </c>
      <c r="E58" s="13" t="s">
        <v>64</v>
      </c>
      <c r="F58" s="13">
        <v>9</v>
      </c>
      <c r="G58" s="13">
        <f>G48+L48</f>
        <v>9</v>
      </c>
      <c r="H58" s="13">
        <v>0</v>
      </c>
      <c r="I58" s="3">
        <f>F58-(G58+H58)</f>
        <v>0</v>
      </c>
      <c r="J58" s="3">
        <f>(I58/F58)*100</f>
        <v>0</v>
      </c>
      <c r="K58" s="3">
        <f>$J$51</f>
        <v>18.252702463228776</v>
      </c>
      <c r="L58" s="3">
        <f>MIN(ROUND($C$44*N58%,0),I58)</f>
        <v>0</v>
      </c>
      <c r="M58" s="3">
        <f>L58+M48</f>
        <v>6</v>
      </c>
      <c r="N58" s="3">
        <f>(F58/$F$11)*100</f>
        <v>23.076923076923077</v>
      </c>
    </row>
    <row r="59" spans="2:14">
      <c r="B59" s="12">
        <v>116780072000300</v>
      </c>
      <c r="C59" s="13" t="s">
        <v>62</v>
      </c>
      <c r="D59" s="13">
        <v>3305</v>
      </c>
      <c r="E59" s="13" t="s">
        <v>18</v>
      </c>
      <c r="F59" s="13">
        <v>19</v>
      </c>
      <c r="G59" s="13">
        <f t="shared" ref="G59:G60" si="28">G49+L49</f>
        <v>15</v>
      </c>
      <c r="H59" s="13">
        <v>4</v>
      </c>
      <c r="I59" s="3">
        <f t="shared" ref="I59:I60" si="29">F59-(G59+H59)</f>
        <v>0</v>
      </c>
      <c r="J59" s="3">
        <f t="shared" ref="J59:J60" si="30">(I59/F59)*100</f>
        <v>0</v>
      </c>
      <c r="K59" s="3">
        <f t="shared" ref="K59:K60" si="31">$J$51</f>
        <v>18.252702463228776</v>
      </c>
      <c r="L59" s="3">
        <f t="shared" ref="L59:L60" si="32">MIN(ROUND($C$44*N59%,0),I59)</f>
        <v>0</v>
      </c>
      <c r="M59" s="3">
        <f t="shared" ref="M59:M60" si="33">L59+M49</f>
        <v>6</v>
      </c>
      <c r="N59" s="3">
        <f>(F59/$F$11)*100</f>
        <v>48.717948717948715</v>
      </c>
    </row>
    <row r="60" spans="2:14">
      <c r="B60" s="12">
        <v>116780072000300</v>
      </c>
      <c r="C60" s="13" t="s">
        <v>63</v>
      </c>
      <c r="D60" s="13">
        <v>3314</v>
      </c>
      <c r="E60" s="13" t="s">
        <v>21</v>
      </c>
      <c r="F60" s="13">
        <v>11</v>
      </c>
      <c r="G60" s="13">
        <f t="shared" si="28"/>
        <v>11</v>
      </c>
      <c r="H60" s="13">
        <v>0</v>
      </c>
      <c r="I60" s="3">
        <f t="shared" si="29"/>
        <v>0</v>
      </c>
      <c r="J60" s="3">
        <f t="shared" si="30"/>
        <v>0</v>
      </c>
      <c r="K60" s="3">
        <f t="shared" si="31"/>
        <v>18.252702463228776</v>
      </c>
      <c r="L60" s="3">
        <f t="shared" si="32"/>
        <v>0</v>
      </c>
      <c r="M60" s="3">
        <f t="shared" si="33"/>
        <v>11</v>
      </c>
      <c r="N60" s="3">
        <f>(F60/$F$11)*100</f>
        <v>28.205128205128204</v>
      </c>
    </row>
    <row r="61" spans="2:14">
      <c r="B61" s="5"/>
      <c r="C61" s="5"/>
      <c r="D61" s="5"/>
      <c r="E61" s="5"/>
      <c r="F61" s="9">
        <f>SUM(F58:F60)</f>
        <v>39</v>
      </c>
      <c r="G61" s="5"/>
      <c r="H61" s="5"/>
      <c r="I61" s="3">
        <f>SUM(I58:I60)</f>
        <v>0</v>
      </c>
      <c r="J61" s="3">
        <f>AVERAGE(J58:J60)</f>
        <v>0</v>
      </c>
      <c r="K61" s="5"/>
      <c r="L61" s="5"/>
      <c r="M61" s="3">
        <f>SUM(M58:M60)</f>
        <v>23</v>
      </c>
      <c r="N61" s="5"/>
    </row>
  </sheetData>
  <conditionalFormatting sqref="J8:J10">
    <cfRule type="cellIs" dxfId="224" priority="26" operator="between">
      <formula>0</formula>
      <formula>33</formula>
    </cfRule>
    <cfRule type="cellIs" dxfId="223" priority="27" operator="between">
      <formula>0</formula>
      <formula>22</formula>
    </cfRule>
    <cfRule type="cellIs" dxfId="222" priority="28" operator="between">
      <formula>33</formula>
      <formula>66</formula>
    </cfRule>
    <cfRule type="cellIs" dxfId="221" priority="29" operator="between">
      <formula>66</formula>
      <formula>99</formula>
    </cfRule>
    <cfRule type="cellIs" dxfId="220" priority="30" operator="between">
      <formula>99</formula>
      <formula>100</formula>
    </cfRule>
  </conditionalFormatting>
  <conditionalFormatting sqref="J18:J20">
    <cfRule type="cellIs" dxfId="219" priority="21" operator="between">
      <formula>0</formula>
      <formula>33</formula>
    </cfRule>
    <cfRule type="cellIs" dxfId="218" priority="22" operator="between">
      <formula>0</formula>
      <formula>22</formula>
    </cfRule>
    <cfRule type="cellIs" dxfId="217" priority="23" operator="between">
      <formula>33</formula>
      <formula>66</formula>
    </cfRule>
    <cfRule type="cellIs" dxfId="216" priority="24" operator="between">
      <formula>66</formula>
      <formula>99</formula>
    </cfRule>
    <cfRule type="cellIs" dxfId="215" priority="25" operator="between">
      <formula>99</formula>
      <formula>100</formula>
    </cfRule>
  </conditionalFormatting>
  <conditionalFormatting sqref="J28:J30">
    <cfRule type="cellIs" dxfId="214" priority="16" operator="between">
      <formula>0</formula>
      <formula>33</formula>
    </cfRule>
    <cfRule type="cellIs" dxfId="213" priority="17" operator="between">
      <formula>0</formula>
      <formula>22</formula>
    </cfRule>
    <cfRule type="cellIs" dxfId="212" priority="18" operator="between">
      <formula>33</formula>
      <formula>66</formula>
    </cfRule>
    <cfRule type="cellIs" dxfId="211" priority="19" operator="between">
      <formula>66</formula>
      <formula>99</formula>
    </cfRule>
    <cfRule type="cellIs" dxfId="210" priority="20" operator="between">
      <formula>99</formula>
      <formula>100</formula>
    </cfRule>
  </conditionalFormatting>
  <conditionalFormatting sqref="J38:J40">
    <cfRule type="cellIs" dxfId="209" priority="11" operator="between">
      <formula>0</formula>
      <formula>33</formula>
    </cfRule>
    <cfRule type="cellIs" dxfId="208" priority="12" operator="between">
      <formula>0</formula>
      <formula>22</formula>
    </cfRule>
    <cfRule type="cellIs" dxfId="207" priority="13" operator="between">
      <formula>33</formula>
      <formula>66</formula>
    </cfRule>
    <cfRule type="cellIs" dxfId="206" priority="14" operator="between">
      <formula>66</formula>
      <formula>99</formula>
    </cfRule>
    <cfRule type="cellIs" dxfId="205" priority="15" operator="between">
      <formula>99</formula>
      <formula>100</formula>
    </cfRule>
  </conditionalFormatting>
  <conditionalFormatting sqref="J48:J50">
    <cfRule type="cellIs" dxfId="204" priority="6" operator="between">
      <formula>0</formula>
      <formula>33</formula>
    </cfRule>
    <cfRule type="cellIs" dxfId="203" priority="7" operator="between">
      <formula>0</formula>
      <formula>22</formula>
    </cfRule>
    <cfRule type="cellIs" dxfId="202" priority="8" operator="between">
      <formula>33</formula>
      <formula>66</formula>
    </cfRule>
    <cfRule type="cellIs" dxfId="201" priority="9" operator="between">
      <formula>66</formula>
      <formula>99</formula>
    </cfRule>
    <cfRule type="cellIs" dxfId="200" priority="10" operator="between">
      <formula>99</formula>
      <formula>100</formula>
    </cfRule>
  </conditionalFormatting>
  <conditionalFormatting sqref="J58:J60">
    <cfRule type="cellIs" dxfId="199" priority="1" operator="between">
      <formula>0</formula>
      <formula>33</formula>
    </cfRule>
    <cfRule type="cellIs" dxfId="198" priority="2" operator="between">
      <formula>0</formula>
      <formula>22</formula>
    </cfRule>
    <cfRule type="cellIs" dxfId="197" priority="3" operator="between">
      <formula>33</formula>
      <formula>66</formula>
    </cfRule>
    <cfRule type="cellIs" dxfId="196" priority="4" operator="between">
      <formula>66</formula>
      <formula>99</formula>
    </cfRule>
    <cfRule type="cellIs" dxfId="195" priority="5" operator="between">
      <formula>99</formula>
      <formula>100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4:N31"/>
  <sheetViews>
    <sheetView workbookViewId="0">
      <selection activeCell="B4" sqref="B4:N11"/>
    </sheetView>
  </sheetViews>
  <sheetFormatPr defaultRowHeight="15"/>
  <cols>
    <col min="1" max="1" width="9.140625" style="2"/>
    <col min="2" max="2" width="21.85546875" style="2" customWidth="1"/>
    <col min="3" max="3" width="26.140625" style="2" customWidth="1"/>
    <col min="4" max="4" width="13.42578125" style="2" customWidth="1"/>
    <col min="5" max="5" width="19.140625" style="2" customWidth="1"/>
    <col min="6" max="6" width="11.42578125" style="2" customWidth="1"/>
    <col min="7" max="16384" width="9.140625" style="2"/>
  </cols>
  <sheetData>
    <row r="4" spans="2:14">
      <c r="B4" s="4" t="s">
        <v>0</v>
      </c>
      <c r="C4" s="13">
        <v>14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42.75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14</v>
      </c>
    </row>
    <row r="8" spans="2:14">
      <c r="B8" s="12" t="s">
        <v>68</v>
      </c>
      <c r="C8" s="13" t="s">
        <v>65</v>
      </c>
      <c r="D8" s="13">
        <v>3002</v>
      </c>
      <c r="E8" s="13" t="s">
        <v>15</v>
      </c>
      <c r="F8" s="13">
        <v>12</v>
      </c>
      <c r="G8" s="13">
        <v>0</v>
      </c>
      <c r="H8" s="13">
        <v>4</v>
      </c>
      <c r="I8" s="3">
        <f>F8-(G8+H8)</f>
        <v>8</v>
      </c>
      <c r="J8" s="3">
        <f>(I8/F8)*100</f>
        <v>66.666666666666657</v>
      </c>
      <c r="K8" s="3">
        <f>$J$11</f>
        <v>56.451612903225815</v>
      </c>
      <c r="L8" s="3">
        <f>IF(MIN(ROUND(F8-(F8*K8%),0)-G8,I8)&lt;=0,1,MIN(ROUND(F8-(F8*K8%),0)-G8,I8))</f>
        <v>5</v>
      </c>
      <c r="M8" s="3">
        <f>L8</f>
        <v>5</v>
      </c>
      <c r="N8" s="3">
        <f>(F8/$F$11)*100</f>
        <v>21.818181818181817</v>
      </c>
    </row>
    <row r="9" spans="2:14">
      <c r="B9" s="12" t="s">
        <v>68</v>
      </c>
      <c r="C9" s="13" t="s">
        <v>66</v>
      </c>
      <c r="D9" s="13">
        <v>3005</v>
      </c>
      <c r="E9" s="13" t="s">
        <v>69</v>
      </c>
      <c r="F9" s="13">
        <v>31</v>
      </c>
      <c r="G9" s="13">
        <v>25</v>
      </c>
      <c r="H9" s="13">
        <v>0</v>
      </c>
      <c r="I9" s="3">
        <f t="shared" ref="I9:I10" si="0">F9-(G9+H9)</f>
        <v>6</v>
      </c>
      <c r="J9" s="3">
        <f t="shared" ref="J9:J10" si="1">(I9/F9)*100</f>
        <v>19.35483870967742</v>
      </c>
      <c r="K9" s="3">
        <f>$J$11</f>
        <v>56.451612903225815</v>
      </c>
      <c r="L9" s="3">
        <f t="shared" ref="L9:L10" si="2">IF(MIN(ROUND(F9-(F9*K9%),0)-G9,I9)&lt;=0,1,MIN(ROUND(F9-(F9*K9%),0)-G9,I9))</f>
        <v>1</v>
      </c>
      <c r="M9" s="3">
        <f t="shared" ref="M9:M10" si="3">L9</f>
        <v>1</v>
      </c>
      <c r="N9" s="3">
        <f>(F9/$F$11)*100</f>
        <v>56.36363636363636</v>
      </c>
    </row>
    <row r="10" spans="2:14">
      <c r="B10" s="12" t="s">
        <v>68</v>
      </c>
      <c r="C10" s="13" t="s">
        <v>67</v>
      </c>
      <c r="D10" s="13">
        <v>3007</v>
      </c>
      <c r="E10" s="13" t="s">
        <v>70</v>
      </c>
      <c r="F10" s="13">
        <v>12</v>
      </c>
      <c r="G10" s="13">
        <v>2</v>
      </c>
      <c r="H10" s="13">
        <v>0</v>
      </c>
      <c r="I10" s="3">
        <f t="shared" si="0"/>
        <v>10</v>
      </c>
      <c r="J10" s="3">
        <f t="shared" si="1"/>
        <v>83.333333333333343</v>
      </c>
      <c r="K10" s="3">
        <f>$J$11</f>
        <v>56.451612903225815</v>
      </c>
      <c r="L10" s="3">
        <f t="shared" si="2"/>
        <v>3</v>
      </c>
      <c r="M10" s="3">
        <f t="shared" si="3"/>
        <v>3</v>
      </c>
      <c r="N10" s="3">
        <f>(F10/$F$11)*100</f>
        <v>21.818181818181817</v>
      </c>
    </row>
    <row r="11" spans="2:14">
      <c r="B11" s="5"/>
      <c r="C11" s="5"/>
      <c r="D11" s="5"/>
      <c r="E11" s="5"/>
      <c r="F11" s="9">
        <f>SUM(F8:F10)</f>
        <v>55</v>
      </c>
      <c r="G11" s="5"/>
      <c r="H11" s="5"/>
      <c r="I11" s="3">
        <f>SUM(I8:I10)</f>
        <v>24</v>
      </c>
      <c r="J11" s="3">
        <f>AVERAGE(J8:J10)</f>
        <v>56.451612903225815</v>
      </c>
      <c r="K11" s="5"/>
      <c r="L11" s="5"/>
      <c r="M11" s="3">
        <f>SUM(M8:M10)</f>
        <v>9</v>
      </c>
      <c r="N11" s="5"/>
    </row>
    <row r="14" spans="2:14">
      <c r="B14" s="4" t="s">
        <v>0</v>
      </c>
      <c r="C14" s="13">
        <v>14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>
      <c r="B15" s="6" t="s">
        <v>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ht="42.75">
      <c r="B17" s="7" t="s">
        <v>2</v>
      </c>
      <c r="C17" s="7" t="s">
        <v>3</v>
      </c>
      <c r="D17" s="7" t="s">
        <v>4</v>
      </c>
      <c r="E17" s="7" t="s">
        <v>5</v>
      </c>
      <c r="F17" s="7" t="s">
        <v>6</v>
      </c>
      <c r="G17" s="8" t="s">
        <v>7</v>
      </c>
      <c r="H17" s="8" t="s">
        <v>8</v>
      </c>
      <c r="I17" s="8" t="s">
        <v>9</v>
      </c>
      <c r="J17" s="7" t="s">
        <v>10</v>
      </c>
      <c r="K17" s="7" t="s">
        <v>11</v>
      </c>
      <c r="L17" s="8" t="s">
        <v>12</v>
      </c>
      <c r="M17" s="7" t="s">
        <v>13</v>
      </c>
      <c r="N17" s="8" t="s">
        <v>14</v>
      </c>
    </row>
    <row r="18" spans="2:14">
      <c r="B18" s="12" t="s">
        <v>68</v>
      </c>
      <c r="C18" s="13" t="s">
        <v>65</v>
      </c>
      <c r="D18" s="13">
        <v>3002</v>
      </c>
      <c r="E18" s="13" t="s">
        <v>15</v>
      </c>
      <c r="F18" s="13">
        <v>12</v>
      </c>
      <c r="G18" s="13">
        <f>G8+L8</f>
        <v>5</v>
      </c>
      <c r="H18" s="13">
        <v>4</v>
      </c>
      <c r="I18" s="3">
        <f>F18-(G18+H18)</f>
        <v>3</v>
      </c>
      <c r="J18" s="3">
        <f>(I18/F18)*100</f>
        <v>25</v>
      </c>
      <c r="K18" s="3">
        <f>J21</f>
        <v>33.154121863799283</v>
      </c>
      <c r="L18" s="3">
        <f>IF(MIN(ROUND(F18-(F18*K18%),0)-G18,I18)&lt;=0,1,MIN(ROUND(F18-(F18*K18%),0)-G18,I18))</f>
        <v>3</v>
      </c>
      <c r="M18" s="3">
        <f>L18+M8</f>
        <v>8</v>
      </c>
      <c r="N18" s="3">
        <f>(F18/$F$11)*100</f>
        <v>21.818181818181817</v>
      </c>
    </row>
    <row r="19" spans="2:14">
      <c r="B19" s="12" t="s">
        <v>68</v>
      </c>
      <c r="C19" s="13" t="s">
        <v>66</v>
      </c>
      <c r="D19" s="13">
        <v>3005</v>
      </c>
      <c r="E19" s="13" t="s">
        <v>69</v>
      </c>
      <c r="F19" s="13">
        <v>31</v>
      </c>
      <c r="G19" s="13">
        <f t="shared" ref="G19:G20" si="4">G9+L9</f>
        <v>26</v>
      </c>
      <c r="H19" s="13">
        <v>0</v>
      </c>
      <c r="I19" s="3">
        <f t="shared" ref="I19:I20" si="5">F19-(G19+H19)</f>
        <v>5</v>
      </c>
      <c r="J19" s="3">
        <f t="shared" ref="J19:J20" si="6">(I19/F19)*100</f>
        <v>16.129032258064516</v>
      </c>
      <c r="K19" s="3">
        <f>J21</f>
        <v>33.154121863799283</v>
      </c>
      <c r="L19" s="3">
        <f t="shared" ref="L19:L20" si="7">IF(MIN(ROUND(F19-(F19*K19%),0)-G19,I19)&lt;=0,1,MIN(ROUND(F19-(F19*K19%),0)-G19,I19))</f>
        <v>1</v>
      </c>
      <c r="M19" s="3">
        <f t="shared" ref="M19:M20" si="8">L19+M9</f>
        <v>2</v>
      </c>
      <c r="N19" s="3">
        <f>(F19/$F$11)*100</f>
        <v>56.36363636363636</v>
      </c>
    </row>
    <row r="20" spans="2:14">
      <c r="B20" s="12" t="s">
        <v>68</v>
      </c>
      <c r="C20" s="13" t="s">
        <v>67</v>
      </c>
      <c r="D20" s="13">
        <v>3007</v>
      </c>
      <c r="E20" s="13" t="s">
        <v>70</v>
      </c>
      <c r="F20" s="13">
        <v>12</v>
      </c>
      <c r="G20" s="13">
        <f t="shared" si="4"/>
        <v>5</v>
      </c>
      <c r="H20" s="13">
        <v>0</v>
      </c>
      <c r="I20" s="3">
        <f t="shared" si="5"/>
        <v>7</v>
      </c>
      <c r="J20" s="3">
        <f t="shared" si="6"/>
        <v>58.333333333333336</v>
      </c>
      <c r="K20" s="3">
        <f>J21</f>
        <v>33.154121863799283</v>
      </c>
      <c r="L20" s="3">
        <f t="shared" si="7"/>
        <v>3</v>
      </c>
      <c r="M20" s="3">
        <f t="shared" si="8"/>
        <v>6</v>
      </c>
      <c r="N20" s="3">
        <f>(F20/$F$11)*100</f>
        <v>21.818181818181817</v>
      </c>
    </row>
    <row r="21" spans="2:14">
      <c r="B21" s="5"/>
      <c r="C21" s="5"/>
      <c r="D21" s="5"/>
      <c r="E21" s="5"/>
      <c r="F21" s="9">
        <f>SUM(F18:F20)</f>
        <v>55</v>
      </c>
      <c r="G21" s="5"/>
      <c r="H21" s="5"/>
      <c r="I21" s="3">
        <f>SUM(I18:I20)</f>
        <v>15</v>
      </c>
      <c r="J21" s="3">
        <f>AVERAGE(J18:J20)</f>
        <v>33.154121863799283</v>
      </c>
      <c r="K21" s="5"/>
      <c r="L21" s="5"/>
      <c r="M21" s="3">
        <f>SUM(M18:M20)</f>
        <v>16</v>
      </c>
      <c r="N21" s="5"/>
    </row>
    <row r="24" spans="2:14">
      <c r="B24" s="11"/>
      <c r="C24" s="2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2:14">
      <c r="B27" s="11"/>
      <c r="C27" s="11"/>
      <c r="D27" s="11"/>
      <c r="E27" s="11"/>
      <c r="F27" s="11"/>
      <c r="G27" s="16"/>
      <c r="H27" s="16"/>
      <c r="I27" s="16"/>
      <c r="J27" s="11"/>
      <c r="K27" s="11"/>
      <c r="L27" s="16"/>
      <c r="M27" s="11"/>
      <c r="N27" s="16"/>
    </row>
    <row r="28" spans="2:14">
      <c r="B28" s="17"/>
      <c r="C28" s="15"/>
      <c r="D28" s="15"/>
      <c r="E28" s="15"/>
      <c r="F28" s="15"/>
      <c r="G28" s="15"/>
      <c r="H28" s="15"/>
      <c r="I28" s="11"/>
      <c r="J28" s="11"/>
      <c r="K28" s="11"/>
      <c r="L28" s="11"/>
      <c r="M28" s="11"/>
      <c r="N28" s="11"/>
    </row>
    <row r="29" spans="2:14">
      <c r="B29" s="17"/>
      <c r="C29" s="15"/>
      <c r="D29" s="15"/>
      <c r="E29" s="15"/>
      <c r="F29" s="15"/>
      <c r="G29" s="15"/>
      <c r="H29" s="15"/>
      <c r="I29" s="11"/>
      <c r="J29" s="11"/>
      <c r="K29" s="11"/>
      <c r="L29" s="11"/>
      <c r="M29" s="11"/>
      <c r="N29" s="11"/>
    </row>
    <row r="30" spans="2:14">
      <c r="B30" s="17"/>
      <c r="C30" s="15"/>
      <c r="D30" s="15"/>
      <c r="E30" s="15"/>
      <c r="F30" s="15"/>
      <c r="G30" s="15"/>
      <c r="H30" s="15"/>
      <c r="I30" s="11"/>
      <c r="J30" s="11"/>
      <c r="K30" s="11"/>
      <c r="L30" s="11"/>
      <c r="M30" s="11"/>
      <c r="N30" s="11"/>
    </row>
    <row r="31" spans="2:14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</sheetData>
  <conditionalFormatting sqref="J8:J10">
    <cfRule type="cellIs" dxfId="194" priority="21" operator="between">
      <formula>0</formula>
      <formula>33</formula>
    </cfRule>
    <cfRule type="cellIs" dxfId="193" priority="22" operator="between">
      <formula>0</formula>
      <formula>22</formula>
    </cfRule>
    <cfRule type="cellIs" dxfId="192" priority="23" operator="between">
      <formula>33</formula>
      <formula>66</formula>
    </cfRule>
    <cfRule type="cellIs" dxfId="191" priority="24" operator="between">
      <formula>66</formula>
      <formula>99</formula>
    </cfRule>
    <cfRule type="cellIs" dxfId="190" priority="25" operator="between">
      <formula>99</formula>
      <formula>100</formula>
    </cfRule>
  </conditionalFormatting>
  <conditionalFormatting sqref="J18:J20">
    <cfRule type="cellIs" dxfId="189" priority="16" operator="between">
      <formula>0</formula>
      <formula>33</formula>
    </cfRule>
    <cfRule type="cellIs" dxfId="188" priority="17" operator="between">
      <formula>0</formula>
      <formula>22</formula>
    </cfRule>
    <cfRule type="cellIs" dxfId="187" priority="18" operator="between">
      <formula>33</formula>
      <formula>66</formula>
    </cfRule>
    <cfRule type="cellIs" dxfId="186" priority="19" operator="between">
      <formula>66</formula>
      <formula>99</formula>
    </cfRule>
    <cfRule type="cellIs" dxfId="185" priority="20" operator="between">
      <formula>99</formula>
      <formula>100</formula>
    </cfRule>
  </conditionalFormatting>
  <conditionalFormatting sqref="J28:J30">
    <cfRule type="cellIs" dxfId="184" priority="11" operator="between">
      <formula>0</formula>
      <formula>33</formula>
    </cfRule>
    <cfRule type="cellIs" dxfId="183" priority="12" operator="between">
      <formula>0</formula>
      <formula>22</formula>
    </cfRule>
    <cfRule type="cellIs" dxfId="182" priority="13" operator="between">
      <formula>33</formula>
      <formula>66</formula>
    </cfRule>
    <cfRule type="cellIs" dxfId="181" priority="14" operator="between">
      <formula>66</formula>
      <formula>99</formula>
    </cfRule>
    <cfRule type="cellIs" dxfId="180" priority="15" operator="between">
      <formula>99</formula>
      <formula>100</formula>
    </cfRule>
  </conditionalFormatting>
  <conditionalFormatting sqref="J18:J20">
    <cfRule type="cellIs" dxfId="179" priority="6" operator="between">
      <formula>0</formula>
      <formula>33</formula>
    </cfRule>
    <cfRule type="cellIs" dxfId="178" priority="7" operator="between">
      <formula>0</formula>
      <formula>22</formula>
    </cfRule>
    <cfRule type="cellIs" dxfId="177" priority="8" operator="between">
      <formula>33</formula>
      <formula>66</formula>
    </cfRule>
    <cfRule type="cellIs" dxfId="176" priority="9" operator="between">
      <formula>66</formula>
      <formula>99</formula>
    </cfRule>
    <cfRule type="cellIs" dxfId="175" priority="10" operator="between">
      <formula>99</formula>
      <formula>100</formula>
    </cfRule>
  </conditionalFormatting>
  <conditionalFormatting sqref="J18:J20">
    <cfRule type="cellIs" dxfId="174" priority="1" operator="between">
      <formula>0</formula>
      <formula>33</formula>
    </cfRule>
    <cfRule type="cellIs" dxfId="173" priority="2" operator="between">
      <formula>0</formula>
      <formula>22</formula>
    </cfRule>
    <cfRule type="cellIs" dxfId="172" priority="3" operator="between">
      <formula>33</formula>
      <formula>66</formula>
    </cfRule>
    <cfRule type="cellIs" dxfId="171" priority="4" operator="between">
      <formula>66</formula>
      <formula>99</formula>
    </cfRule>
    <cfRule type="cellIs" dxfId="170" priority="5" operator="between">
      <formula>99</formula>
      <formula>100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4:O10"/>
  <sheetViews>
    <sheetView workbookViewId="0">
      <selection activeCell="L17" sqref="L17"/>
    </sheetView>
  </sheetViews>
  <sheetFormatPr defaultRowHeight="15"/>
  <cols>
    <col min="1" max="1" width="9.140625" style="2"/>
    <col min="2" max="2" width="21.85546875" style="2" customWidth="1"/>
    <col min="3" max="3" width="21.42578125" style="2" customWidth="1"/>
    <col min="4" max="4" width="15.140625" style="2" customWidth="1"/>
    <col min="5" max="5" width="17.28515625" style="2" customWidth="1"/>
    <col min="6" max="16384" width="9.140625" style="2"/>
  </cols>
  <sheetData>
    <row r="4" spans="2:15">
      <c r="B4" s="4" t="s">
        <v>0</v>
      </c>
      <c r="C4" s="13">
        <v>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2:15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2:1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5" ht="57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72</v>
      </c>
      <c r="O7" s="8" t="s">
        <v>14</v>
      </c>
    </row>
    <row r="8" spans="2:15">
      <c r="B8" s="12">
        <v>165780060000400</v>
      </c>
      <c r="C8" s="13" t="s">
        <v>71</v>
      </c>
      <c r="D8" s="13" t="s">
        <v>44</v>
      </c>
      <c r="E8" s="13" t="s">
        <v>31</v>
      </c>
      <c r="F8" s="13">
        <v>16</v>
      </c>
      <c r="G8" s="13">
        <v>4</v>
      </c>
      <c r="H8" s="13">
        <v>0</v>
      </c>
      <c r="I8" s="3">
        <f>F8-(G8+H8)</f>
        <v>12</v>
      </c>
      <c r="J8" s="3">
        <f>(I8/F8)*100</f>
        <v>75</v>
      </c>
      <c r="K8" s="3">
        <f>$J$10</f>
        <v>77.5</v>
      </c>
      <c r="L8" s="3">
        <f>MIN(ROUND($C$4*O8%,0),I8)</f>
        <v>12</v>
      </c>
      <c r="M8" s="3">
        <f>L8</f>
        <v>12</v>
      </c>
      <c r="N8" s="23">
        <v>12</v>
      </c>
      <c r="O8" s="3">
        <f>(F8/$F$10)*100</f>
        <v>76.19047619047619</v>
      </c>
    </row>
    <row r="9" spans="2:15">
      <c r="B9" s="12">
        <v>165780060000400</v>
      </c>
      <c r="C9" s="13" t="s">
        <v>71</v>
      </c>
      <c r="D9" s="13">
        <v>3103</v>
      </c>
      <c r="E9" s="13" t="s">
        <v>45</v>
      </c>
      <c r="F9" s="13">
        <v>5</v>
      </c>
      <c r="G9" s="13">
        <v>1</v>
      </c>
      <c r="H9" s="13">
        <v>0</v>
      </c>
      <c r="I9" s="3">
        <f t="shared" ref="I9" si="0">F9-(G9+H9)</f>
        <v>4</v>
      </c>
      <c r="J9" s="3">
        <f t="shared" ref="J9" si="1">(I9/F9)*100</f>
        <v>80</v>
      </c>
      <c r="K9" s="3">
        <f>$J$10</f>
        <v>77.5</v>
      </c>
      <c r="L9" s="3">
        <f>MIN(ROUND($C$4*O9%,0),I9)</f>
        <v>4</v>
      </c>
      <c r="M9" s="3">
        <f>L9</f>
        <v>4</v>
      </c>
      <c r="N9" s="23">
        <v>4</v>
      </c>
      <c r="O9" s="3">
        <f>(F9/$F$10)*100</f>
        <v>23.809523809523807</v>
      </c>
    </row>
    <row r="10" spans="2:15">
      <c r="B10" s="5"/>
      <c r="C10" s="5"/>
      <c r="D10" s="5"/>
      <c r="E10" s="5"/>
      <c r="F10" s="9">
        <f>SUM(F8:F9)</f>
        <v>21</v>
      </c>
      <c r="G10" s="5"/>
      <c r="H10" s="5"/>
      <c r="I10" s="3">
        <f>SUM(I8:I9)</f>
        <v>16</v>
      </c>
      <c r="J10" s="3">
        <f>AVERAGE(J8:J9)</f>
        <v>77.5</v>
      </c>
      <c r="K10" s="5"/>
      <c r="L10" s="5"/>
      <c r="M10" s="3">
        <f>SUM(M8:M9)</f>
        <v>16</v>
      </c>
      <c r="N10" s="11"/>
      <c r="O10" s="5"/>
    </row>
  </sheetData>
  <conditionalFormatting sqref="J8:J9">
    <cfRule type="cellIs" dxfId="169" priority="1" operator="between">
      <formula>0</formula>
      <formula>33</formula>
    </cfRule>
    <cfRule type="cellIs" dxfId="168" priority="2" operator="between">
      <formula>0</formula>
      <formula>22</formula>
    </cfRule>
    <cfRule type="cellIs" dxfId="167" priority="3" operator="between">
      <formula>33</formula>
      <formula>66</formula>
    </cfRule>
    <cfRule type="cellIs" dxfId="166" priority="4" operator="between">
      <formula>66</formula>
      <formula>99</formula>
    </cfRule>
    <cfRule type="cellIs" dxfId="165" priority="5" operator="between">
      <formula>99</formula>
      <formula>100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4:O71"/>
  <sheetViews>
    <sheetView topLeftCell="A55" workbookViewId="0">
      <selection activeCell="M70" sqref="M70"/>
    </sheetView>
  </sheetViews>
  <sheetFormatPr defaultRowHeight="15"/>
  <cols>
    <col min="1" max="1" width="9.140625" style="2"/>
    <col min="2" max="2" width="20.7109375" style="2" customWidth="1"/>
    <col min="3" max="3" width="20.85546875" style="2" customWidth="1"/>
    <col min="4" max="4" width="17.7109375" style="2" customWidth="1"/>
    <col min="5" max="5" width="17.28515625" style="2" customWidth="1"/>
    <col min="6" max="6" width="12.140625" style="2" customWidth="1"/>
    <col min="7" max="16384" width="9.140625" style="2"/>
  </cols>
  <sheetData>
    <row r="4" spans="2:14">
      <c r="B4" s="4" t="s">
        <v>0</v>
      </c>
      <c r="C4" s="13">
        <v>29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42.75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14</v>
      </c>
    </row>
    <row r="8" spans="2:14">
      <c r="B8" s="12">
        <v>165780060000400</v>
      </c>
      <c r="C8" s="13" t="s">
        <v>71</v>
      </c>
      <c r="D8" s="13">
        <v>3305</v>
      </c>
      <c r="E8" s="13" t="s">
        <v>18</v>
      </c>
      <c r="F8" s="13">
        <v>15</v>
      </c>
      <c r="G8" s="13">
        <v>9</v>
      </c>
      <c r="H8" s="13">
        <v>3</v>
      </c>
      <c r="I8" s="3">
        <f>F8-(G8+H8)</f>
        <v>3</v>
      </c>
      <c r="J8" s="3">
        <f>(I8/F8)*100</f>
        <v>20</v>
      </c>
      <c r="K8" s="3">
        <f>$J$11</f>
        <v>60</v>
      </c>
      <c r="L8" s="3">
        <f>IF(MIN(ROUND(F8-(F8*K8%),0)-G8,I8)&lt;=0,0,MIN(ROUND(F8-(F8*K8%),0)-G8,I8))</f>
        <v>0</v>
      </c>
      <c r="M8" s="3">
        <f>L8</f>
        <v>0</v>
      </c>
      <c r="N8" s="3">
        <f>(F8/$F$11)*100</f>
        <v>28.30188679245283</v>
      </c>
    </row>
    <row r="9" spans="2:14">
      <c r="B9" s="12">
        <v>165780060000400</v>
      </c>
      <c r="C9" s="13" t="s">
        <v>73</v>
      </c>
      <c r="D9" s="13">
        <v>3307</v>
      </c>
      <c r="E9" s="13" t="s">
        <v>75</v>
      </c>
      <c r="F9" s="13">
        <v>23</v>
      </c>
      <c r="G9" s="13">
        <v>0</v>
      </c>
      <c r="H9" s="13">
        <v>0</v>
      </c>
      <c r="I9" s="3">
        <f t="shared" ref="I9:I10" si="0">F9-(G9+H9)</f>
        <v>23</v>
      </c>
      <c r="J9" s="3">
        <f t="shared" ref="J9:J10" si="1">(I9/F9)*100</f>
        <v>100</v>
      </c>
      <c r="K9" s="3">
        <f>$J$11</f>
        <v>60</v>
      </c>
      <c r="L9" s="3">
        <f t="shared" ref="L9:L10" si="2">IF(MIN(ROUND(F9-(F9*K9%),0)-G9,I9)&lt;=0,0,MIN(ROUND(F9-(F9*K9%),0)-G9,I9))</f>
        <v>9</v>
      </c>
      <c r="M9" s="3">
        <f t="shared" ref="M9:M10" si="3">L9</f>
        <v>9</v>
      </c>
      <c r="N9" s="3">
        <f>(F9/$F$11)*100</f>
        <v>43.39622641509434</v>
      </c>
    </row>
    <row r="10" spans="2:14">
      <c r="B10" s="12">
        <v>165780060000400</v>
      </c>
      <c r="C10" s="13" t="s">
        <v>74</v>
      </c>
      <c r="D10" s="13">
        <v>3315</v>
      </c>
      <c r="E10" s="13" t="s">
        <v>22</v>
      </c>
      <c r="F10" s="13">
        <v>15</v>
      </c>
      <c r="G10" s="13">
        <v>6</v>
      </c>
      <c r="H10" s="13">
        <v>0</v>
      </c>
      <c r="I10" s="3">
        <f t="shared" si="0"/>
        <v>9</v>
      </c>
      <c r="J10" s="3">
        <f t="shared" si="1"/>
        <v>60</v>
      </c>
      <c r="K10" s="3">
        <f>$J$11</f>
        <v>60</v>
      </c>
      <c r="L10" s="3">
        <f t="shared" si="2"/>
        <v>0</v>
      </c>
      <c r="M10" s="3">
        <f t="shared" si="3"/>
        <v>0</v>
      </c>
      <c r="N10" s="3">
        <f>(F10/$F$11)*100</f>
        <v>28.30188679245283</v>
      </c>
    </row>
    <row r="11" spans="2:14">
      <c r="B11" s="5"/>
      <c r="C11" s="5"/>
      <c r="D11" s="5"/>
      <c r="E11" s="5"/>
      <c r="F11" s="9">
        <f>SUM(F8:F10)</f>
        <v>53</v>
      </c>
      <c r="G11" s="5"/>
      <c r="H11" s="5"/>
      <c r="I11" s="3">
        <f>SUM(I8:I10)</f>
        <v>35</v>
      </c>
      <c r="J11" s="3">
        <f>AVERAGE(J8:J10)</f>
        <v>60</v>
      </c>
      <c r="K11" s="5"/>
      <c r="L11" s="5"/>
      <c r="M11" s="3">
        <f>SUM(M8:M10)</f>
        <v>9</v>
      </c>
      <c r="N11" s="5"/>
    </row>
    <row r="14" spans="2:14">
      <c r="B14" s="4" t="s">
        <v>0</v>
      </c>
      <c r="C14" s="13">
        <f>$C$4-M11</f>
        <v>20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>
      <c r="B15" s="6" t="s">
        <v>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ht="42.75">
      <c r="B17" s="7" t="s">
        <v>2</v>
      </c>
      <c r="C17" s="7" t="s">
        <v>3</v>
      </c>
      <c r="D17" s="7" t="s">
        <v>4</v>
      </c>
      <c r="E17" s="7" t="s">
        <v>5</v>
      </c>
      <c r="F17" s="7" t="s">
        <v>6</v>
      </c>
      <c r="G17" s="8" t="s">
        <v>7</v>
      </c>
      <c r="H17" s="8" t="s">
        <v>8</v>
      </c>
      <c r="I17" s="8" t="s">
        <v>9</v>
      </c>
      <c r="J17" s="7" t="s">
        <v>10</v>
      </c>
      <c r="K17" s="7" t="s">
        <v>11</v>
      </c>
      <c r="L17" s="8" t="s">
        <v>12</v>
      </c>
      <c r="M17" s="7" t="s">
        <v>13</v>
      </c>
      <c r="N17" s="8" t="s">
        <v>14</v>
      </c>
    </row>
    <row r="18" spans="2:14">
      <c r="B18" s="12">
        <v>165780060000400</v>
      </c>
      <c r="C18" s="13" t="s">
        <v>71</v>
      </c>
      <c r="D18" s="13">
        <v>3305</v>
      </c>
      <c r="E18" s="13" t="s">
        <v>18</v>
      </c>
      <c r="F18" s="13">
        <v>15</v>
      </c>
      <c r="G18" s="13">
        <f>G8+L8</f>
        <v>9</v>
      </c>
      <c r="H18" s="13">
        <v>3</v>
      </c>
      <c r="I18" s="3">
        <f>F18-(G18+H18)</f>
        <v>3</v>
      </c>
      <c r="J18" s="3">
        <f>(I18/F18)*100</f>
        <v>20</v>
      </c>
      <c r="K18" s="3">
        <v>46.956521739130437</v>
      </c>
      <c r="L18" s="3">
        <f>IF(MIN(ROUND(F18-(F18*K18%),0)-G18,I18)&lt;=0,0,MIN(ROUND(F18-(F18*K18%),0)-G18,I18))</f>
        <v>0</v>
      </c>
      <c r="M18" s="3">
        <f>L18+M8</f>
        <v>0</v>
      </c>
      <c r="N18" s="3">
        <f>(F18/$F$11)*100</f>
        <v>28.30188679245283</v>
      </c>
    </row>
    <row r="19" spans="2:14">
      <c r="B19" s="12">
        <v>165780060000400</v>
      </c>
      <c r="C19" s="13" t="s">
        <v>73</v>
      </c>
      <c r="D19" s="13">
        <v>3307</v>
      </c>
      <c r="E19" s="13" t="s">
        <v>75</v>
      </c>
      <c r="F19" s="13">
        <v>23</v>
      </c>
      <c r="G19" s="13">
        <f t="shared" ref="G19:G20" si="4">G9+L9</f>
        <v>9</v>
      </c>
      <c r="H19" s="13">
        <v>0</v>
      </c>
      <c r="I19" s="3">
        <f t="shared" ref="I19:I20" si="5">F19-(G19+H19)</f>
        <v>14</v>
      </c>
      <c r="J19" s="3">
        <f t="shared" ref="J19:J20" si="6">(I19/F19)*100</f>
        <v>60.869565217391312</v>
      </c>
      <c r="K19" s="3">
        <v>46.956521739130437</v>
      </c>
      <c r="L19" s="3">
        <f t="shared" ref="L19:L20" si="7">IF(MIN(ROUND(F19-(F19*K19%),0)-G19,I19)&lt;=0,0,MIN(ROUND(F19-(F19*K19%),0)-G19,I19))</f>
        <v>3</v>
      </c>
      <c r="M19" s="3">
        <f t="shared" ref="M19:M20" si="8">L19+M9</f>
        <v>12</v>
      </c>
      <c r="N19" s="3">
        <f>(F19/$F$11)*100</f>
        <v>43.39622641509434</v>
      </c>
    </row>
    <row r="20" spans="2:14">
      <c r="B20" s="12">
        <v>165780060000400</v>
      </c>
      <c r="C20" s="13" t="s">
        <v>74</v>
      </c>
      <c r="D20" s="13">
        <v>3315</v>
      </c>
      <c r="E20" s="13" t="s">
        <v>22</v>
      </c>
      <c r="F20" s="13">
        <v>15</v>
      </c>
      <c r="G20" s="13">
        <f t="shared" si="4"/>
        <v>6</v>
      </c>
      <c r="H20" s="13">
        <v>0</v>
      </c>
      <c r="I20" s="3">
        <f t="shared" si="5"/>
        <v>9</v>
      </c>
      <c r="J20" s="3">
        <f t="shared" si="6"/>
        <v>60</v>
      </c>
      <c r="K20" s="3">
        <v>46.956521739130437</v>
      </c>
      <c r="L20" s="3">
        <f t="shared" si="7"/>
        <v>2</v>
      </c>
      <c r="M20" s="3">
        <f t="shared" si="8"/>
        <v>2</v>
      </c>
      <c r="N20" s="3">
        <f>(F20/$F$11)*100</f>
        <v>28.30188679245283</v>
      </c>
    </row>
    <row r="21" spans="2:14">
      <c r="B21" s="5"/>
      <c r="C21" s="5"/>
      <c r="D21" s="5"/>
      <c r="E21" s="5"/>
      <c r="F21" s="9">
        <f>SUM(F18:F20)</f>
        <v>53</v>
      </c>
      <c r="G21" s="5"/>
      <c r="H21" s="5"/>
      <c r="I21" s="3">
        <f>SUM(I18:I20)</f>
        <v>26</v>
      </c>
      <c r="J21" s="3">
        <f>AVERAGE(J18:J20)</f>
        <v>46.956521739130437</v>
      </c>
      <c r="K21" s="5"/>
      <c r="L21" s="5"/>
      <c r="M21" s="3">
        <f>SUM(M18:M20)</f>
        <v>14</v>
      </c>
      <c r="N21" s="5"/>
    </row>
    <row r="24" spans="2:14">
      <c r="B24" s="4" t="s">
        <v>0</v>
      </c>
      <c r="C24" s="13">
        <f>$C$4-M21</f>
        <v>15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>
      <c r="B25" s="6" t="s">
        <v>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ht="42.75">
      <c r="B27" s="7" t="s">
        <v>2</v>
      </c>
      <c r="C27" s="7" t="s">
        <v>3</v>
      </c>
      <c r="D27" s="7" t="s">
        <v>4</v>
      </c>
      <c r="E27" s="7" t="s">
        <v>5</v>
      </c>
      <c r="F27" s="7" t="s">
        <v>6</v>
      </c>
      <c r="G27" s="8" t="s">
        <v>7</v>
      </c>
      <c r="H27" s="8" t="s">
        <v>8</v>
      </c>
      <c r="I27" s="8" t="s">
        <v>9</v>
      </c>
      <c r="J27" s="7" t="s">
        <v>10</v>
      </c>
      <c r="K27" s="7" t="s">
        <v>11</v>
      </c>
      <c r="L27" s="8" t="s">
        <v>12</v>
      </c>
      <c r="M27" s="7" t="s">
        <v>13</v>
      </c>
      <c r="N27" s="8" t="s">
        <v>14</v>
      </c>
    </row>
    <row r="28" spans="2:14">
      <c r="B28" s="12">
        <v>165780060000400</v>
      </c>
      <c r="C28" s="13" t="s">
        <v>71</v>
      </c>
      <c r="D28" s="13">
        <v>3305</v>
      </c>
      <c r="E28" s="13" t="s">
        <v>18</v>
      </c>
      <c r="F28" s="13">
        <v>15</v>
      </c>
      <c r="G28" s="13">
        <f>G18+L18</f>
        <v>9</v>
      </c>
      <c r="H28" s="13">
        <v>3</v>
      </c>
      <c r="I28" s="3">
        <f>F28-(G28+H28)</f>
        <v>3</v>
      </c>
      <c r="J28" s="3">
        <f>(I28/F28)*100</f>
        <v>20</v>
      </c>
      <c r="K28" s="3">
        <v>38.164251207729471</v>
      </c>
      <c r="L28" s="3">
        <f>IF(MIN(ROUND(F28-(F28*K28%),0)-G28,I28)&lt;=0,0,MIN(ROUND(F28-(F28*K28%),0)-G28,I28))</f>
        <v>0</v>
      </c>
      <c r="M28" s="3">
        <f>L28+M18</f>
        <v>0</v>
      </c>
      <c r="N28" s="3">
        <f>(F28/$F$11)*100</f>
        <v>28.30188679245283</v>
      </c>
    </row>
    <row r="29" spans="2:14">
      <c r="B29" s="12">
        <v>165780060000400</v>
      </c>
      <c r="C29" s="13" t="s">
        <v>73</v>
      </c>
      <c r="D29" s="13">
        <v>3307</v>
      </c>
      <c r="E29" s="13" t="s">
        <v>75</v>
      </c>
      <c r="F29" s="13">
        <v>23</v>
      </c>
      <c r="G29" s="13">
        <f t="shared" ref="G29:G30" si="9">G19+L19</f>
        <v>12</v>
      </c>
      <c r="H29" s="13">
        <v>0</v>
      </c>
      <c r="I29" s="3">
        <f t="shared" ref="I29:I30" si="10">F29-(G29+H29)</f>
        <v>11</v>
      </c>
      <c r="J29" s="3">
        <f t="shared" ref="J29:J30" si="11">(I29/F29)*100</f>
        <v>47.826086956521742</v>
      </c>
      <c r="K29" s="3">
        <v>38.164251207729471</v>
      </c>
      <c r="L29" s="3">
        <f t="shared" ref="L29:L30" si="12">IF(MIN(ROUND(F29-(F29*K29%),0)-G29,I29)&lt;=0,0,MIN(ROUND(F29-(F29*K29%),0)-G29,I29))</f>
        <v>2</v>
      </c>
      <c r="M29" s="3">
        <f t="shared" ref="M29:M30" si="13">L29+M19</f>
        <v>14</v>
      </c>
      <c r="N29" s="3">
        <f>(F29/$F$11)*100</f>
        <v>43.39622641509434</v>
      </c>
    </row>
    <row r="30" spans="2:14">
      <c r="B30" s="12">
        <v>165780060000400</v>
      </c>
      <c r="C30" s="13" t="s">
        <v>74</v>
      </c>
      <c r="D30" s="13">
        <v>3315</v>
      </c>
      <c r="E30" s="13" t="s">
        <v>22</v>
      </c>
      <c r="F30" s="13">
        <v>15</v>
      </c>
      <c r="G30" s="13">
        <f t="shared" si="9"/>
        <v>8</v>
      </c>
      <c r="H30" s="13">
        <v>0</v>
      </c>
      <c r="I30" s="3">
        <f t="shared" si="10"/>
        <v>7</v>
      </c>
      <c r="J30" s="3">
        <f t="shared" si="11"/>
        <v>46.666666666666664</v>
      </c>
      <c r="K30" s="3">
        <v>38.164251207729471</v>
      </c>
      <c r="L30" s="3">
        <f t="shared" si="12"/>
        <v>1</v>
      </c>
      <c r="M30" s="3">
        <f t="shared" si="13"/>
        <v>3</v>
      </c>
      <c r="N30" s="3">
        <f>(F30/$F$11)*100</f>
        <v>28.30188679245283</v>
      </c>
    </row>
    <row r="31" spans="2:14">
      <c r="B31" s="5"/>
      <c r="C31" s="5"/>
      <c r="D31" s="5"/>
      <c r="E31" s="5"/>
      <c r="F31" s="9">
        <f>SUM(F28:F30)</f>
        <v>53</v>
      </c>
      <c r="G31" s="5"/>
      <c r="H31" s="5"/>
      <c r="I31" s="3">
        <f>SUM(I28:I30)</f>
        <v>21</v>
      </c>
      <c r="J31" s="3">
        <f>AVERAGE(J28:J30)</f>
        <v>38.164251207729471</v>
      </c>
      <c r="K31" s="5"/>
      <c r="L31" s="5"/>
      <c r="M31" s="3">
        <f>SUM(M28:M30)</f>
        <v>17</v>
      </c>
      <c r="N31" s="5"/>
    </row>
    <row r="34" spans="2:14">
      <c r="B34" s="4" t="s">
        <v>0</v>
      </c>
      <c r="C34" s="13">
        <f>$C$4-M31</f>
        <v>12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>
      <c r="B35" s="6" t="s">
        <v>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42.75">
      <c r="B37" s="7" t="s">
        <v>2</v>
      </c>
      <c r="C37" s="7" t="s">
        <v>3</v>
      </c>
      <c r="D37" s="7" t="s">
        <v>4</v>
      </c>
      <c r="E37" s="7" t="s">
        <v>5</v>
      </c>
      <c r="F37" s="7" t="s">
        <v>6</v>
      </c>
      <c r="G37" s="8" t="s">
        <v>7</v>
      </c>
      <c r="H37" s="8" t="s">
        <v>8</v>
      </c>
      <c r="I37" s="8" t="s">
        <v>9</v>
      </c>
      <c r="J37" s="7" t="s">
        <v>10</v>
      </c>
      <c r="K37" s="7" t="s">
        <v>11</v>
      </c>
      <c r="L37" s="8" t="s">
        <v>12</v>
      </c>
      <c r="M37" s="7" t="s">
        <v>13</v>
      </c>
      <c r="N37" s="8" t="s">
        <v>14</v>
      </c>
    </row>
    <row r="38" spans="2:14">
      <c r="B38" s="12">
        <v>165780060000400</v>
      </c>
      <c r="C38" s="13" t="s">
        <v>71</v>
      </c>
      <c r="D38" s="13">
        <v>3305</v>
      </c>
      <c r="E38" s="13" t="s">
        <v>18</v>
      </c>
      <c r="F38" s="13">
        <v>15</v>
      </c>
      <c r="G38" s="13">
        <f>G28+L28</f>
        <v>9</v>
      </c>
      <c r="H38" s="13">
        <v>3</v>
      </c>
      <c r="I38" s="3">
        <f>F38-(G38+H38)</f>
        <v>3</v>
      </c>
      <c r="J38" s="3">
        <f>(I38/F38)*100</f>
        <v>20</v>
      </c>
      <c r="K38" s="3">
        <v>33.043478260869563</v>
      </c>
      <c r="L38" s="3">
        <f>IF(MIN(ROUND(F38-(F38*K38%),0)-G38,I38)&lt;=0,0,MIN(ROUND(F38-(F38*K38%),0)-G38,I38))</f>
        <v>1</v>
      </c>
      <c r="M38" s="3">
        <f>L38+M28</f>
        <v>1</v>
      </c>
      <c r="N38" s="3">
        <f>(F38/$F$11)*100</f>
        <v>28.30188679245283</v>
      </c>
    </row>
    <row r="39" spans="2:14">
      <c r="B39" s="12">
        <v>165780060000400</v>
      </c>
      <c r="C39" s="13" t="s">
        <v>73</v>
      </c>
      <c r="D39" s="13">
        <v>3307</v>
      </c>
      <c r="E39" s="13" t="s">
        <v>75</v>
      </c>
      <c r="F39" s="13">
        <v>23</v>
      </c>
      <c r="G39" s="13">
        <f t="shared" ref="G39:G40" si="14">G29+L29</f>
        <v>14</v>
      </c>
      <c r="H39" s="13">
        <v>0</v>
      </c>
      <c r="I39" s="3">
        <f t="shared" ref="I39:I40" si="15">F39-(G39+H39)</f>
        <v>9</v>
      </c>
      <c r="J39" s="3">
        <f t="shared" ref="J39:J40" si="16">(I39/F39)*100</f>
        <v>39.130434782608695</v>
      </c>
      <c r="K39" s="3">
        <v>33.043478260869563</v>
      </c>
      <c r="L39" s="3">
        <f t="shared" ref="L39:L40" si="17">IF(MIN(ROUND(F39-(F39*K39%),0)-G39,I39)&lt;=0,0,MIN(ROUND(F39-(F39*K39%),0)-G39,I39))</f>
        <v>1</v>
      </c>
      <c r="M39" s="3">
        <f t="shared" ref="M39:M40" si="18">L39+M29</f>
        <v>15</v>
      </c>
      <c r="N39" s="3">
        <f>(F39/$F$11)*100</f>
        <v>43.39622641509434</v>
      </c>
    </row>
    <row r="40" spans="2:14">
      <c r="B40" s="12">
        <v>165780060000400</v>
      </c>
      <c r="C40" s="13" t="s">
        <v>74</v>
      </c>
      <c r="D40" s="13">
        <v>3315</v>
      </c>
      <c r="E40" s="13" t="s">
        <v>22</v>
      </c>
      <c r="F40" s="13">
        <v>15</v>
      </c>
      <c r="G40" s="13">
        <f t="shared" si="14"/>
        <v>9</v>
      </c>
      <c r="H40" s="13">
        <v>0</v>
      </c>
      <c r="I40" s="3">
        <f t="shared" si="15"/>
        <v>6</v>
      </c>
      <c r="J40" s="3">
        <f t="shared" si="16"/>
        <v>40</v>
      </c>
      <c r="K40" s="3">
        <v>33.043478260869563</v>
      </c>
      <c r="L40" s="3">
        <f t="shared" si="17"/>
        <v>1</v>
      </c>
      <c r="M40" s="3">
        <f t="shared" si="18"/>
        <v>4</v>
      </c>
      <c r="N40" s="3">
        <f>(F40/$F$11)*100</f>
        <v>28.30188679245283</v>
      </c>
    </row>
    <row r="41" spans="2:14">
      <c r="B41" s="5"/>
      <c r="C41" s="5"/>
      <c r="D41" s="5"/>
      <c r="E41" s="5"/>
      <c r="F41" s="9">
        <f>SUM(F38:F40)</f>
        <v>53</v>
      </c>
      <c r="G41" s="5"/>
      <c r="H41" s="5"/>
      <c r="I41" s="3">
        <f>SUM(I38:I40)</f>
        <v>18</v>
      </c>
      <c r="J41" s="3">
        <f>AVERAGE(J38:J40)</f>
        <v>33.043478260869563</v>
      </c>
      <c r="K41" s="5"/>
      <c r="L41" s="5"/>
      <c r="M41" s="3">
        <f>SUM(M38:M40)</f>
        <v>20</v>
      </c>
      <c r="N41" s="5"/>
    </row>
    <row r="44" spans="2:14">
      <c r="B44" s="4" t="s">
        <v>0</v>
      </c>
      <c r="C44" s="13">
        <f>$C$4-M41</f>
        <v>9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>
      <c r="B45" s="6" t="s">
        <v>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14" ht="42.75">
      <c r="B47" s="7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8" t="s">
        <v>7</v>
      </c>
      <c r="H47" s="8" t="s">
        <v>8</v>
      </c>
      <c r="I47" s="8" t="s">
        <v>9</v>
      </c>
      <c r="J47" s="7" t="s">
        <v>10</v>
      </c>
      <c r="K47" s="7" t="s">
        <v>11</v>
      </c>
      <c r="L47" s="8" t="s">
        <v>12</v>
      </c>
      <c r="M47" s="7" t="s">
        <v>13</v>
      </c>
      <c r="N47" s="8" t="s">
        <v>14</v>
      </c>
    </row>
    <row r="48" spans="2:14">
      <c r="B48" s="12">
        <v>165780060000400</v>
      </c>
      <c r="C48" s="13" t="s">
        <v>71</v>
      </c>
      <c r="D48" s="13">
        <v>3305</v>
      </c>
      <c r="E48" s="13" t="s">
        <v>18</v>
      </c>
      <c r="F48" s="13">
        <v>15</v>
      </c>
      <c r="G48" s="13">
        <f>G38+L38</f>
        <v>10</v>
      </c>
      <c r="H48" s="13">
        <v>3</v>
      </c>
      <c r="I48" s="3">
        <f>F48-(G48+H48)</f>
        <v>2</v>
      </c>
      <c r="J48" s="3">
        <f>(I48/F48)*100</f>
        <v>13.333333333333334</v>
      </c>
      <c r="K48" s="3">
        <v>27.14975845410628</v>
      </c>
      <c r="L48" s="3">
        <f>IF(MIN(ROUND(F48-(F48*K48%),0)-G48,I48)&lt;=0,0,MIN(ROUND(F48-(F48*K48%),0)-G48,I48))</f>
        <v>1</v>
      </c>
      <c r="M48" s="3">
        <f>L48+M38</f>
        <v>2</v>
      </c>
      <c r="N48" s="3">
        <f>(F48/$F$11)*100</f>
        <v>28.30188679245283</v>
      </c>
    </row>
    <row r="49" spans="2:14">
      <c r="B49" s="12">
        <v>165780060000400</v>
      </c>
      <c r="C49" s="13" t="s">
        <v>73</v>
      </c>
      <c r="D49" s="13">
        <v>3307</v>
      </c>
      <c r="E49" s="13" t="s">
        <v>75</v>
      </c>
      <c r="F49" s="13">
        <v>23</v>
      </c>
      <c r="G49" s="13">
        <f t="shared" ref="G49:G50" si="19">G39+L39</f>
        <v>15</v>
      </c>
      <c r="H49" s="13">
        <v>0</v>
      </c>
      <c r="I49" s="3">
        <f t="shared" ref="I49:I50" si="20">F49-(G49+H49)</f>
        <v>8</v>
      </c>
      <c r="J49" s="3">
        <f t="shared" ref="J49:J50" si="21">(I49/F49)*100</f>
        <v>34.782608695652172</v>
      </c>
      <c r="K49" s="3">
        <v>27.14975845410628</v>
      </c>
      <c r="L49" s="3">
        <f t="shared" ref="L49:L50" si="22">IF(MIN(ROUND(F49-(F49*K49%),0)-G49,I49)&lt;=0,0,MIN(ROUND(F49-(F49*K49%),0)-G49,I49))</f>
        <v>2</v>
      </c>
      <c r="M49" s="3">
        <f t="shared" ref="M49:M50" si="23">L49+M39</f>
        <v>17</v>
      </c>
      <c r="N49" s="3">
        <f>(F49/$F$11)*100</f>
        <v>43.39622641509434</v>
      </c>
    </row>
    <row r="50" spans="2:14">
      <c r="B50" s="12">
        <v>165780060000400</v>
      </c>
      <c r="C50" s="13" t="s">
        <v>74</v>
      </c>
      <c r="D50" s="13">
        <v>3315</v>
      </c>
      <c r="E50" s="13" t="s">
        <v>22</v>
      </c>
      <c r="F50" s="13">
        <v>15</v>
      </c>
      <c r="G50" s="13">
        <f t="shared" si="19"/>
        <v>10</v>
      </c>
      <c r="H50" s="13">
        <v>0</v>
      </c>
      <c r="I50" s="3">
        <f t="shared" si="20"/>
        <v>5</v>
      </c>
      <c r="J50" s="3">
        <f t="shared" si="21"/>
        <v>33.333333333333329</v>
      </c>
      <c r="K50" s="3">
        <v>27.14975845410628</v>
      </c>
      <c r="L50" s="3">
        <f t="shared" si="22"/>
        <v>1</v>
      </c>
      <c r="M50" s="3">
        <f t="shared" si="23"/>
        <v>5</v>
      </c>
      <c r="N50" s="3">
        <f>(F50/$F$11)*100</f>
        <v>28.30188679245283</v>
      </c>
    </row>
    <row r="51" spans="2:14">
      <c r="B51" s="5"/>
      <c r="C51" s="5"/>
      <c r="D51" s="5"/>
      <c r="E51" s="5"/>
      <c r="F51" s="9">
        <f>SUM(F48:F50)</f>
        <v>53</v>
      </c>
      <c r="G51" s="5"/>
      <c r="H51" s="5"/>
      <c r="I51" s="3">
        <f>SUM(I48:I50)</f>
        <v>15</v>
      </c>
      <c r="J51" s="3">
        <f>AVERAGE(J48:J50)</f>
        <v>27.14975845410628</v>
      </c>
      <c r="K51" s="5"/>
      <c r="L51" s="5"/>
      <c r="M51" s="3">
        <f>SUM(M48:M50)</f>
        <v>24</v>
      </c>
      <c r="N51" s="5"/>
    </row>
    <row r="54" spans="2:14">
      <c r="B54" s="4" t="s">
        <v>0</v>
      </c>
      <c r="C54" s="13">
        <f>$C$4-M51</f>
        <v>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2:14">
      <c r="B55" s="6" t="s">
        <v>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1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2:14" ht="42.75">
      <c r="B57" s="7" t="s">
        <v>2</v>
      </c>
      <c r="C57" s="7" t="s">
        <v>3</v>
      </c>
      <c r="D57" s="7" t="s">
        <v>4</v>
      </c>
      <c r="E57" s="7" t="s">
        <v>5</v>
      </c>
      <c r="F57" s="7" t="s">
        <v>6</v>
      </c>
      <c r="G57" s="8" t="s">
        <v>7</v>
      </c>
      <c r="H57" s="8" t="s">
        <v>8</v>
      </c>
      <c r="I57" s="8" t="s">
        <v>9</v>
      </c>
      <c r="J57" s="7" t="s">
        <v>10</v>
      </c>
      <c r="K57" s="7" t="s">
        <v>11</v>
      </c>
      <c r="L57" s="8" t="s">
        <v>12</v>
      </c>
      <c r="M57" s="7" t="s">
        <v>13</v>
      </c>
      <c r="N57" s="8" t="s">
        <v>14</v>
      </c>
    </row>
    <row r="58" spans="2:14">
      <c r="B58" s="12">
        <v>165780060000400</v>
      </c>
      <c r="C58" s="13" t="s">
        <v>71</v>
      </c>
      <c r="D58" s="13">
        <v>3305</v>
      </c>
      <c r="E58" s="13" t="s">
        <v>18</v>
      </c>
      <c r="F58" s="13">
        <v>15</v>
      </c>
      <c r="G58" s="13">
        <f>G48+L48</f>
        <v>11</v>
      </c>
      <c r="H58" s="13">
        <v>3</v>
      </c>
      <c r="I58" s="3">
        <f>F58-(G58+H58)</f>
        <v>1</v>
      </c>
      <c r="J58" s="3">
        <f>(I58/F58)*100</f>
        <v>6.666666666666667</v>
      </c>
      <c r="K58" s="3">
        <v>19.806763285024157</v>
      </c>
      <c r="L58" s="3">
        <f>MIN(ROUND($C$54*N58%,0),I58)</f>
        <v>1</v>
      </c>
      <c r="M58" s="3">
        <f>L58+M48</f>
        <v>3</v>
      </c>
      <c r="N58" s="3">
        <f>(F58/$F$11)*100</f>
        <v>28.30188679245283</v>
      </c>
    </row>
    <row r="59" spans="2:14">
      <c r="B59" s="12">
        <v>165780060000400</v>
      </c>
      <c r="C59" s="13" t="s">
        <v>73</v>
      </c>
      <c r="D59" s="13">
        <v>3307</v>
      </c>
      <c r="E59" s="13" t="s">
        <v>75</v>
      </c>
      <c r="F59" s="13">
        <v>23</v>
      </c>
      <c r="G59" s="13">
        <f t="shared" ref="G59:G60" si="24">G49+L49</f>
        <v>17</v>
      </c>
      <c r="H59" s="13">
        <v>0</v>
      </c>
      <c r="I59" s="3">
        <f t="shared" ref="I59:I60" si="25">F59-(G59+H59)</f>
        <v>6</v>
      </c>
      <c r="J59" s="3">
        <f t="shared" ref="J59:J60" si="26">(I59/F59)*100</f>
        <v>26.086956521739129</v>
      </c>
      <c r="K59" s="3">
        <v>19.806763285024157</v>
      </c>
      <c r="L59" s="3">
        <f>MIN(ROUND($C$54*N59%,0),I59)</f>
        <v>2</v>
      </c>
      <c r="M59" s="3">
        <f t="shared" ref="M59:M60" si="27">L59+M49</f>
        <v>19</v>
      </c>
      <c r="N59" s="3">
        <f>(F59/$F$11)*100</f>
        <v>43.39622641509434</v>
      </c>
    </row>
    <row r="60" spans="2:14">
      <c r="B60" s="12">
        <v>165780060000400</v>
      </c>
      <c r="C60" s="13" t="s">
        <v>74</v>
      </c>
      <c r="D60" s="13">
        <v>3315</v>
      </c>
      <c r="E60" s="13" t="s">
        <v>22</v>
      </c>
      <c r="F60" s="13">
        <v>15</v>
      </c>
      <c r="G60" s="13">
        <f t="shared" si="24"/>
        <v>11</v>
      </c>
      <c r="H60" s="13">
        <v>0</v>
      </c>
      <c r="I60" s="3">
        <f t="shared" si="25"/>
        <v>4</v>
      </c>
      <c r="J60" s="3">
        <f t="shared" si="26"/>
        <v>26.666666666666668</v>
      </c>
      <c r="K60" s="3">
        <v>19.806763285024157</v>
      </c>
      <c r="L60" s="3">
        <f>MIN(ROUND($C$54*N60%,0),I60)</f>
        <v>1</v>
      </c>
      <c r="M60" s="3">
        <f t="shared" si="27"/>
        <v>6</v>
      </c>
      <c r="N60" s="3">
        <f>(F60/$F$11)*100</f>
        <v>28.30188679245283</v>
      </c>
    </row>
    <row r="61" spans="2:14">
      <c r="B61" s="5"/>
      <c r="C61" s="5"/>
      <c r="D61" s="5"/>
      <c r="E61" s="5"/>
      <c r="F61" s="9">
        <f>SUM(F58:F60)</f>
        <v>53</v>
      </c>
      <c r="G61" s="5"/>
      <c r="H61" s="5"/>
      <c r="I61" s="3">
        <f>SUM(I58:I60)</f>
        <v>11</v>
      </c>
      <c r="J61" s="3">
        <f>AVERAGE(J58:J60)</f>
        <v>19.806763285024157</v>
      </c>
      <c r="K61" s="5"/>
      <c r="L61" s="5"/>
      <c r="M61" s="3">
        <f>SUM(M58:M60)</f>
        <v>28</v>
      </c>
      <c r="N61" s="5"/>
    </row>
    <row r="64" spans="2:14">
      <c r="B64" s="4" t="s">
        <v>0</v>
      </c>
      <c r="C64" s="13">
        <f>$C$4-M61</f>
        <v>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2:15">
      <c r="B65" s="6" t="s">
        <v>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2:1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2:15" ht="42.75">
      <c r="B67" s="7" t="s">
        <v>2</v>
      </c>
      <c r="C67" s="7" t="s">
        <v>3</v>
      </c>
      <c r="D67" s="7" t="s">
        <v>4</v>
      </c>
      <c r="E67" s="7" t="s">
        <v>5</v>
      </c>
      <c r="F67" s="7" t="s">
        <v>6</v>
      </c>
      <c r="G67" s="8" t="s">
        <v>7</v>
      </c>
      <c r="H67" s="8" t="s">
        <v>8</v>
      </c>
      <c r="I67" s="8" t="s">
        <v>9</v>
      </c>
      <c r="J67" s="7" t="s">
        <v>10</v>
      </c>
      <c r="K67" s="7" t="s">
        <v>11</v>
      </c>
      <c r="L67" s="8" t="s">
        <v>12</v>
      </c>
      <c r="M67" s="7" t="s">
        <v>13</v>
      </c>
      <c r="N67" s="8" t="s">
        <v>14</v>
      </c>
      <c r="O67" s="25" t="s">
        <v>76</v>
      </c>
    </row>
    <row r="68" spans="2:15">
      <c r="B68" s="12">
        <v>165780060000400</v>
      </c>
      <c r="C68" s="13" t="s">
        <v>71</v>
      </c>
      <c r="D68" s="13">
        <v>3305</v>
      </c>
      <c r="E68" s="13" t="s">
        <v>18</v>
      </c>
      <c r="F68" s="13">
        <v>15</v>
      </c>
      <c r="G68" s="13">
        <f>G58+L58</f>
        <v>12</v>
      </c>
      <c r="H68" s="13">
        <v>3</v>
      </c>
      <c r="I68" s="3">
        <f>F68-(G68+H68)</f>
        <v>0</v>
      </c>
      <c r="J68" s="3">
        <f>(I68/F68)*100</f>
        <v>0</v>
      </c>
      <c r="K68" s="3">
        <v>12.463768115942029</v>
      </c>
      <c r="L68" s="3">
        <f>MIN(ROUND($C$54*N68%,0),I68)</f>
        <v>0</v>
      </c>
      <c r="M68" s="3">
        <f>L68+M58</f>
        <v>3</v>
      </c>
      <c r="N68" s="3">
        <f>(F68/$F$11)*100</f>
        <v>28.30188679245283</v>
      </c>
      <c r="O68" s="24">
        <v>2</v>
      </c>
    </row>
    <row r="69" spans="2:15">
      <c r="B69" s="12">
        <v>165780060000400</v>
      </c>
      <c r="C69" s="13" t="s">
        <v>73</v>
      </c>
      <c r="D69" s="13">
        <v>3307</v>
      </c>
      <c r="E69" s="13" t="s">
        <v>75</v>
      </c>
      <c r="F69" s="13">
        <v>23</v>
      </c>
      <c r="G69" s="13">
        <f t="shared" ref="G69:G70" si="28">G59+L59</f>
        <v>19</v>
      </c>
      <c r="H69" s="13">
        <v>0</v>
      </c>
      <c r="I69" s="3">
        <f t="shared" ref="I69:I70" si="29">F69-(G69+H69)</f>
        <v>4</v>
      </c>
      <c r="J69" s="3">
        <f t="shared" ref="J69:J70" si="30">(I69/F69)*100</f>
        <v>17.391304347826086</v>
      </c>
      <c r="K69" s="3">
        <v>12.463768115942029</v>
      </c>
      <c r="L69" s="3">
        <f>MIN(ROUND($C$54*N69%,0),I69)</f>
        <v>2</v>
      </c>
      <c r="M69" s="3">
        <f t="shared" ref="M69:M70" si="31">L69+M59</f>
        <v>21</v>
      </c>
      <c r="N69" s="3">
        <f>(F69/$F$11)*100</f>
        <v>43.39622641509434</v>
      </c>
      <c r="O69" s="24">
        <v>22</v>
      </c>
    </row>
    <row r="70" spans="2:15">
      <c r="B70" s="12">
        <v>165780060000400</v>
      </c>
      <c r="C70" s="13" t="s">
        <v>74</v>
      </c>
      <c r="D70" s="13">
        <v>3315</v>
      </c>
      <c r="E70" s="13" t="s">
        <v>22</v>
      </c>
      <c r="F70" s="13">
        <v>15</v>
      </c>
      <c r="G70" s="13">
        <f t="shared" si="28"/>
        <v>12</v>
      </c>
      <c r="H70" s="13">
        <v>0</v>
      </c>
      <c r="I70" s="3">
        <f t="shared" si="29"/>
        <v>3</v>
      </c>
      <c r="J70" s="3">
        <f t="shared" si="30"/>
        <v>20</v>
      </c>
      <c r="K70" s="3">
        <v>12.463768115942029</v>
      </c>
      <c r="L70" s="3">
        <f>MIN(ROUND($C$54*N70%,0),I70)</f>
        <v>1</v>
      </c>
      <c r="M70" s="3">
        <f t="shared" si="31"/>
        <v>7</v>
      </c>
      <c r="N70" s="3">
        <f>(F70/$F$11)*100</f>
        <v>28.30188679245283</v>
      </c>
      <c r="O70" s="24">
        <v>4</v>
      </c>
    </row>
    <row r="71" spans="2:15">
      <c r="B71" s="5"/>
      <c r="C71" s="5"/>
      <c r="D71" s="5"/>
      <c r="E71" s="5"/>
      <c r="F71" s="9">
        <f>SUM(F68:F70)</f>
        <v>53</v>
      </c>
      <c r="G71" s="5"/>
      <c r="H71" s="5"/>
      <c r="I71" s="3">
        <f>SUM(I68:I70)</f>
        <v>7</v>
      </c>
      <c r="J71" s="3">
        <f>AVERAGE(J68:J70)</f>
        <v>12.463768115942029</v>
      </c>
      <c r="K71" s="5"/>
      <c r="L71" s="5"/>
      <c r="M71" s="3">
        <f>SUM(M68:M70)</f>
        <v>31</v>
      </c>
      <c r="N71" s="5"/>
    </row>
  </sheetData>
  <conditionalFormatting sqref="J8:J10">
    <cfRule type="cellIs" dxfId="164" priority="111" operator="between">
      <formula>0</formula>
      <formula>33</formula>
    </cfRule>
    <cfRule type="cellIs" dxfId="163" priority="112" operator="between">
      <formula>0</formula>
      <formula>22</formula>
    </cfRule>
    <cfRule type="cellIs" dxfId="162" priority="113" operator="between">
      <formula>33</formula>
      <formula>66</formula>
    </cfRule>
    <cfRule type="cellIs" dxfId="161" priority="114" operator="between">
      <formula>66</formula>
      <formula>99</formula>
    </cfRule>
    <cfRule type="cellIs" dxfId="160" priority="115" operator="between">
      <formula>99</formula>
      <formula>100</formula>
    </cfRule>
  </conditionalFormatting>
  <conditionalFormatting sqref="J18:J20">
    <cfRule type="cellIs" dxfId="159" priority="101" operator="between">
      <formula>0</formula>
      <formula>33</formula>
    </cfRule>
    <cfRule type="cellIs" dxfId="158" priority="102" operator="between">
      <formula>0</formula>
      <formula>22</formula>
    </cfRule>
    <cfRule type="cellIs" dxfId="157" priority="103" operator="between">
      <formula>33</formula>
      <formula>66</formula>
    </cfRule>
    <cfRule type="cellIs" dxfId="156" priority="104" operator="between">
      <formula>66</formula>
      <formula>99</formula>
    </cfRule>
    <cfRule type="cellIs" dxfId="155" priority="105" operator="between">
      <formula>99</formula>
      <formula>100</formula>
    </cfRule>
  </conditionalFormatting>
  <conditionalFormatting sqref="J28:J30">
    <cfRule type="cellIs" dxfId="154" priority="96" operator="between">
      <formula>0</formula>
      <formula>33</formula>
    </cfRule>
    <cfRule type="cellIs" dxfId="153" priority="97" operator="between">
      <formula>0</formula>
      <formula>22</formula>
    </cfRule>
    <cfRule type="cellIs" dxfId="152" priority="98" operator="between">
      <formula>33</formula>
      <formula>66</formula>
    </cfRule>
    <cfRule type="cellIs" dxfId="151" priority="99" operator="between">
      <formula>66</formula>
      <formula>99</formula>
    </cfRule>
    <cfRule type="cellIs" dxfId="150" priority="100" operator="between">
      <formula>99</formula>
      <formula>100</formula>
    </cfRule>
  </conditionalFormatting>
  <conditionalFormatting sqref="J38:J40">
    <cfRule type="cellIs" dxfId="149" priority="91" operator="between">
      <formula>0</formula>
      <formula>33</formula>
    </cfRule>
    <cfRule type="cellIs" dxfId="148" priority="92" operator="between">
      <formula>0</formula>
      <formula>22</formula>
    </cfRule>
    <cfRule type="cellIs" dxfId="147" priority="93" operator="between">
      <formula>33</formula>
      <formula>66</formula>
    </cfRule>
    <cfRule type="cellIs" dxfId="146" priority="94" operator="between">
      <formula>66</formula>
      <formula>99</formula>
    </cfRule>
    <cfRule type="cellIs" dxfId="145" priority="95" operator="between">
      <formula>99</formula>
      <formula>100</formula>
    </cfRule>
  </conditionalFormatting>
  <conditionalFormatting sqref="J18:J20">
    <cfRule type="cellIs" dxfId="144" priority="86" operator="between">
      <formula>0</formula>
      <formula>33</formula>
    </cfRule>
    <cfRule type="cellIs" dxfId="143" priority="87" operator="between">
      <formula>0</formula>
      <formula>22</formula>
    </cfRule>
    <cfRule type="cellIs" dxfId="142" priority="88" operator="between">
      <formula>33</formula>
      <formula>66</formula>
    </cfRule>
    <cfRule type="cellIs" dxfId="141" priority="89" operator="between">
      <formula>66</formula>
      <formula>99</formula>
    </cfRule>
    <cfRule type="cellIs" dxfId="140" priority="90" operator="between">
      <formula>99</formula>
      <formula>100</formula>
    </cfRule>
  </conditionalFormatting>
  <conditionalFormatting sqref="J28:J30">
    <cfRule type="cellIs" dxfId="139" priority="81" operator="between">
      <formula>0</formula>
      <formula>33</formula>
    </cfRule>
    <cfRule type="cellIs" dxfId="138" priority="82" operator="between">
      <formula>0</formula>
      <formula>22</formula>
    </cfRule>
    <cfRule type="cellIs" dxfId="137" priority="83" operator="between">
      <formula>33</formula>
      <formula>66</formula>
    </cfRule>
    <cfRule type="cellIs" dxfId="136" priority="84" operator="between">
      <formula>66</formula>
      <formula>99</formula>
    </cfRule>
    <cfRule type="cellIs" dxfId="135" priority="85" operator="between">
      <formula>99</formula>
      <formula>100</formula>
    </cfRule>
  </conditionalFormatting>
  <conditionalFormatting sqref="J28:J30">
    <cfRule type="cellIs" dxfId="134" priority="76" operator="between">
      <formula>0</formula>
      <formula>33</formula>
    </cfRule>
    <cfRule type="cellIs" dxfId="133" priority="77" operator="between">
      <formula>0</formula>
      <formula>22</formula>
    </cfRule>
    <cfRule type="cellIs" dxfId="132" priority="78" operator="between">
      <formula>33</formula>
      <formula>66</formula>
    </cfRule>
    <cfRule type="cellIs" dxfId="131" priority="79" operator="between">
      <formula>66</formula>
      <formula>99</formula>
    </cfRule>
    <cfRule type="cellIs" dxfId="130" priority="80" operator="between">
      <formula>99</formula>
      <formula>100</formula>
    </cfRule>
  </conditionalFormatting>
  <conditionalFormatting sqref="J38:J40">
    <cfRule type="cellIs" dxfId="129" priority="71" operator="between">
      <formula>0</formula>
      <formula>33</formula>
    </cfRule>
    <cfRule type="cellIs" dxfId="128" priority="72" operator="between">
      <formula>0</formula>
      <formula>22</formula>
    </cfRule>
    <cfRule type="cellIs" dxfId="127" priority="73" operator="between">
      <formula>33</formula>
      <formula>66</formula>
    </cfRule>
    <cfRule type="cellIs" dxfId="126" priority="74" operator="between">
      <formula>66</formula>
      <formula>99</formula>
    </cfRule>
    <cfRule type="cellIs" dxfId="125" priority="75" operator="between">
      <formula>99</formula>
      <formula>100</formula>
    </cfRule>
  </conditionalFormatting>
  <conditionalFormatting sqref="J38:J40">
    <cfRule type="cellIs" dxfId="124" priority="66" operator="between">
      <formula>0</formula>
      <formula>33</formula>
    </cfRule>
    <cfRule type="cellIs" dxfId="123" priority="67" operator="between">
      <formula>0</formula>
      <formula>22</formula>
    </cfRule>
    <cfRule type="cellIs" dxfId="122" priority="68" operator="between">
      <formula>33</formula>
      <formula>66</formula>
    </cfRule>
    <cfRule type="cellIs" dxfId="121" priority="69" operator="between">
      <formula>66</formula>
      <formula>99</formula>
    </cfRule>
    <cfRule type="cellIs" dxfId="120" priority="70" operator="between">
      <formula>99</formula>
      <formula>100</formula>
    </cfRule>
  </conditionalFormatting>
  <conditionalFormatting sqref="J38:J40">
    <cfRule type="cellIs" dxfId="119" priority="61" operator="between">
      <formula>0</formula>
      <formula>33</formula>
    </cfRule>
    <cfRule type="cellIs" dxfId="118" priority="62" operator="between">
      <formula>0</formula>
      <formula>22</formula>
    </cfRule>
    <cfRule type="cellIs" dxfId="117" priority="63" operator="between">
      <formula>33</formula>
      <formula>66</formula>
    </cfRule>
    <cfRule type="cellIs" dxfId="116" priority="64" operator="between">
      <formula>66</formula>
      <formula>99</formula>
    </cfRule>
    <cfRule type="cellIs" dxfId="115" priority="65" operator="between">
      <formula>99</formula>
      <formula>100</formula>
    </cfRule>
  </conditionalFormatting>
  <conditionalFormatting sqref="J48:J50">
    <cfRule type="cellIs" dxfId="114" priority="56" operator="between">
      <formula>0</formula>
      <formula>33</formula>
    </cfRule>
    <cfRule type="cellIs" dxfId="113" priority="57" operator="between">
      <formula>0</formula>
      <formula>22</formula>
    </cfRule>
    <cfRule type="cellIs" dxfId="112" priority="58" operator="between">
      <formula>33</formula>
      <formula>66</formula>
    </cfRule>
    <cfRule type="cellIs" dxfId="111" priority="59" operator="between">
      <formula>66</formula>
      <formula>99</formula>
    </cfRule>
    <cfRule type="cellIs" dxfId="110" priority="60" operator="between">
      <formula>99</formula>
      <formula>100</formula>
    </cfRule>
  </conditionalFormatting>
  <conditionalFormatting sqref="J48:J50">
    <cfRule type="cellIs" dxfId="109" priority="51" operator="between">
      <formula>0</formula>
      <formula>33</formula>
    </cfRule>
    <cfRule type="cellIs" dxfId="108" priority="52" operator="between">
      <formula>0</formula>
      <formula>22</formula>
    </cfRule>
    <cfRule type="cellIs" dxfId="107" priority="53" operator="between">
      <formula>33</formula>
      <formula>66</formula>
    </cfRule>
    <cfRule type="cellIs" dxfId="106" priority="54" operator="between">
      <formula>66</formula>
      <formula>99</formula>
    </cfRule>
    <cfRule type="cellIs" dxfId="105" priority="55" operator="between">
      <formula>99</formula>
      <formula>100</formula>
    </cfRule>
  </conditionalFormatting>
  <conditionalFormatting sqref="J48:J50">
    <cfRule type="cellIs" dxfId="104" priority="46" operator="between">
      <formula>0</formula>
      <formula>33</formula>
    </cfRule>
    <cfRule type="cellIs" dxfId="103" priority="47" operator="between">
      <formula>0</formula>
      <formula>22</formula>
    </cfRule>
    <cfRule type="cellIs" dxfId="102" priority="48" operator="between">
      <formula>33</formula>
      <formula>66</formula>
    </cfRule>
    <cfRule type="cellIs" dxfId="101" priority="49" operator="between">
      <formula>66</formula>
      <formula>99</formula>
    </cfRule>
    <cfRule type="cellIs" dxfId="100" priority="50" operator="between">
      <formula>99</formula>
      <formula>100</formula>
    </cfRule>
  </conditionalFormatting>
  <conditionalFormatting sqref="J48:J50">
    <cfRule type="cellIs" dxfId="99" priority="41" operator="between">
      <formula>0</formula>
      <formula>33</formula>
    </cfRule>
    <cfRule type="cellIs" dxfId="98" priority="42" operator="between">
      <formula>0</formula>
      <formula>22</formula>
    </cfRule>
    <cfRule type="cellIs" dxfId="97" priority="43" operator="between">
      <formula>33</formula>
      <formula>66</formula>
    </cfRule>
    <cfRule type="cellIs" dxfId="96" priority="44" operator="between">
      <formula>66</formula>
      <formula>99</formula>
    </cfRule>
    <cfRule type="cellIs" dxfId="95" priority="45" operator="between">
      <formula>99</formula>
      <formula>100</formula>
    </cfRule>
  </conditionalFormatting>
  <conditionalFormatting sqref="J58:J60">
    <cfRule type="cellIs" dxfId="94" priority="36" operator="between">
      <formula>0</formula>
      <formula>33</formula>
    </cfRule>
    <cfRule type="cellIs" dxfId="93" priority="37" operator="between">
      <formula>0</formula>
      <formula>22</formula>
    </cfRule>
    <cfRule type="cellIs" dxfId="92" priority="38" operator="between">
      <formula>33</formula>
      <formula>66</formula>
    </cfRule>
    <cfRule type="cellIs" dxfId="91" priority="39" operator="between">
      <formula>66</formula>
      <formula>99</formula>
    </cfRule>
    <cfRule type="cellIs" dxfId="90" priority="40" operator="between">
      <formula>99</formula>
      <formula>100</formula>
    </cfRule>
  </conditionalFormatting>
  <conditionalFormatting sqref="J58:J60">
    <cfRule type="cellIs" dxfId="89" priority="31" operator="between">
      <formula>0</formula>
      <formula>33</formula>
    </cfRule>
    <cfRule type="cellIs" dxfId="88" priority="32" operator="between">
      <formula>0</formula>
      <formula>22</formula>
    </cfRule>
    <cfRule type="cellIs" dxfId="87" priority="33" operator="between">
      <formula>33</formula>
      <formula>66</formula>
    </cfRule>
    <cfRule type="cellIs" dxfId="86" priority="34" operator="between">
      <formula>66</formula>
      <formula>99</formula>
    </cfRule>
    <cfRule type="cellIs" dxfId="85" priority="35" operator="between">
      <formula>99</formula>
      <formula>100</formula>
    </cfRule>
  </conditionalFormatting>
  <conditionalFormatting sqref="J58:J60">
    <cfRule type="cellIs" dxfId="84" priority="26" operator="between">
      <formula>0</formula>
      <formula>33</formula>
    </cfRule>
    <cfRule type="cellIs" dxfId="83" priority="27" operator="between">
      <formula>0</formula>
      <formula>22</formula>
    </cfRule>
    <cfRule type="cellIs" dxfId="82" priority="28" operator="between">
      <formula>33</formula>
      <formula>66</formula>
    </cfRule>
    <cfRule type="cellIs" dxfId="81" priority="29" operator="between">
      <formula>66</formula>
      <formula>99</formula>
    </cfRule>
    <cfRule type="cellIs" dxfId="80" priority="30" operator="between">
      <formula>99</formula>
      <formula>100</formula>
    </cfRule>
  </conditionalFormatting>
  <conditionalFormatting sqref="J58:J60">
    <cfRule type="cellIs" dxfId="79" priority="21" operator="between">
      <formula>0</formula>
      <formula>33</formula>
    </cfRule>
    <cfRule type="cellIs" dxfId="78" priority="22" operator="between">
      <formula>0</formula>
      <formula>22</formula>
    </cfRule>
    <cfRule type="cellIs" dxfId="77" priority="23" operator="between">
      <formula>33</formula>
      <formula>66</formula>
    </cfRule>
    <cfRule type="cellIs" dxfId="76" priority="24" operator="between">
      <formula>66</formula>
      <formula>99</formula>
    </cfRule>
    <cfRule type="cellIs" dxfId="75" priority="25" operator="between">
      <formula>99</formula>
      <formula>100</formula>
    </cfRule>
  </conditionalFormatting>
  <conditionalFormatting sqref="J68:J70">
    <cfRule type="cellIs" dxfId="74" priority="16" operator="between">
      <formula>0</formula>
      <formula>33</formula>
    </cfRule>
    <cfRule type="cellIs" dxfId="73" priority="17" operator="between">
      <formula>0</formula>
      <formula>22</formula>
    </cfRule>
    <cfRule type="cellIs" dxfId="72" priority="18" operator="between">
      <formula>33</formula>
      <formula>66</formula>
    </cfRule>
    <cfRule type="cellIs" dxfId="71" priority="19" operator="between">
      <formula>66</formula>
      <formula>99</formula>
    </cfRule>
    <cfRule type="cellIs" dxfId="70" priority="20" operator="between">
      <formula>99</formula>
      <formula>100</formula>
    </cfRule>
  </conditionalFormatting>
  <conditionalFormatting sqref="J68:J70">
    <cfRule type="cellIs" dxfId="69" priority="11" operator="between">
      <formula>0</formula>
      <formula>33</formula>
    </cfRule>
    <cfRule type="cellIs" dxfId="68" priority="12" operator="between">
      <formula>0</formula>
      <formula>22</formula>
    </cfRule>
    <cfRule type="cellIs" dxfId="67" priority="13" operator="between">
      <formula>33</formula>
      <formula>66</formula>
    </cfRule>
    <cfRule type="cellIs" dxfId="66" priority="14" operator="between">
      <formula>66</formula>
      <formula>99</formula>
    </cfRule>
    <cfRule type="cellIs" dxfId="65" priority="15" operator="between">
      <formula>99</formula>
      <formula>100</formula>
    </cfRule>
  </conditionalFormatting>
  <conditionalFormatting sqref="J68:J70">
    <cfRule type="cellIs" dxfId="64" priority="6" operator="between">
      <formula>0</formula>
      <formula>33</formula>
    </cfRule>
    <cfRule type="cellIs" dxfId="63" priority="7" operator="between">
      <formula>0</formula>
      <formula>22</formula>
    </cfRule>
    <cfRule type="cellIs" dxfId="62" priority="8" operator="between">
      <formula>33</formula>
      <formula>66</formula>
    </cfRule>
    <cfRule type="cellIs" dxfId="61" priority="9" operator="between">
      <formula>66</formula>
      <formula>99</formula>
    </cfRule>
    <cfRule type="cellIs" dxfId="60" priority="10" operator="between">
      <formula>99</formula>
      <formula>100</formula>
    </cfRule>
  </conditionalFormatting>
  <conditionalFormatting sqref="J68:J70">
    <cfRule type="cellIs" dxfId="59" priority="1" operator="between">
      <formula>0</formula>
      <formula>33</formula>
    </cfRule>
    <cfRule type="cellIs" dxfId="58" priority="2" operator="between">
      <formula>0</formula>
      <formula>22</formula>
    </cfRule>
    <cfRule type="cellIs" dxfId="57" priority="3" operator="between">
      <formula>33</formula>
      <formula>66</formula>
    </cfRule>
    <cfRule type="cellIs" dxfId="56" priority="4" operator="between">
      <formula>66</formula>
      <formula>99</formula>
    </cfRule>
    <cfRule type="cellIs" dxfId="55" priority="5" operator="between">
      <formula>99</formula>
      <formula>100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4:N11"/>
  <sheetViews>
    <sheetView workbookViewId="0">
      <selection activeCell="L15" sqref="L15"/>
    </sheetView>
  </sheetViews>
  <sheetFormatPr defaultRowHeight="15"/>
  <cols>
    <col min="1" max="1" width="9.140625" style="2"/>
    <col min="2" max="2" width="20.7109375" style="2" customWidth="1"/>
    <col min="3" max="3" width="22.7109375" style="2" customWidth="1"/>
    <col min="4" max="4" width="9.140625" style="2"/>
    <col min="5" max="5" width="16.85546875" style="2" customWidth="1"/>
    <col min="6" max="16384" width="9.140625" style="2"/>
  </cols>
  <sheetData>
    <row r="4" spans="2:14">
      <c r="B4" s="4" t="s">
        <v>0</v>
      </c>
      <c r="C4" s="13">
        <v>29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42.75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14</v>
      </c>
    </row>
    <row r="8" spans="2:14">
      <c r="B8" s="12">
        <v>170720060000400</v>
      </c>
      <c r="C8" s="13" t="s">
        <v>78</v>
      </c>
      <c r="D8" s="13">
        <v>3305</v>
      </c>
      <c r="E8" s="13" t="s">
        <v>31</v>
      </c>
      <c r="F8" s="13">
        <v>36</v>
      </c>
      <c r="G8" s="13">
        <v>21</v>
      </c>
      <c r="H8" s="13">
        <v>0</v>
      </c>
      <c r="I8" s="3">
        <f>F8-(G8+H8)</f>
        <v>15</v>
      </c>
      <c r="J8" s="3">
        <f>(I8/F8)*100</f>
        <v>41.666666666666671</v>
      </c>
      <c r="K8" s="3">
        <f>$J$11</f>
        <v>55.555555555555564</v>
      </c>
      <c r="L8" s="3">
        <f>IF(MIN(ROUND(F8-(F8*K8%),0)-G8,I8)&lt;=0,0,MIN(ROUND(F8-(F8*K8%),0)-G8,I8))</f>
        <v>0</v>
      </c>
      <c r="M8" s="3">
        <f>L8</f>
        <v>0</v>
      </c>
      <c r="N8" s="3">
        <f>(F8/$F$11)*100</f>
        <v>80</v>
      </c>
    </row>
    <row r="9" spans="2:14">
      <c r="B9" s="12">
        <v>170720060000400</v>
      </c>
      <c r="C9" s="13" t="s">
        <v>79</v>
      </c>
      <c r="D9" s="13">
        <v>3307</v>
      </c>
      <c r="E9" s="13" t="s">
        <v>15</v>
      </c>
      <c r="F9" s="13">
        <v>5</v>
      </c>
      <c r="G9" s="13">
        <v>0</v>
      </c>
      <c r="H9" s="13">
        <v>0</v>
      </c>
      <c r="I9" s="3">
        <f t="shared" ref="I9:I10" si="0">F9-(G9+H9)</f>
        <v>5</v>
      </c>
      <c r="J9" s="3">
        <f t="shared" ref="J9:J10" si="1">(I9/F9)*100</f>
        <v>100</v>
      </c>
      <c r="K9" s="3">
        <f>$J$11</f>
        <v>55.555555555555564</v>
      </c>
      <c r="L9" s="3">
        <f t="shared" ref="L9:L10" si="2">IF(MIN(ROUND(F9-(F9*K9%),0)-G9,I9)&lt;=0,0,MIN(ROUND(F9-(F9*K9%),0)-G9,I9))</f>
        <v>2</v>
      </c>
      <c r="M9" s="3">
        <f t="shared" ref="M9:M10" si="3">L9</f>
        <v>2</v>
      </c>
      <c r="N9" s="3">
        <f>(F9/$F$11)*100</f>
        <v>11.111111111111111</v>
      </c>
    </row>
    <row r="10" spans="2:14">
      <c r="B10" s="12">
        <v>170720060000400</v>
      </c>
      <c r="C10" s="13" t="s">
        <v>80</v>
      </c>
      <c r="D10" s="13">
        <v>3315</v>
      </c>
      <c r="E10" s="13" t="s">
        <v>77</v>
      </c>
      <c r="F10" s="13">
        <v>4</v>
      </c>
      <c r="G10" s="13">
        <v>0</v>
      </c>
      <c r="H10" s="13">
        <v>3</v>
      </c>
      <c r="I10" s="3">
        <f t="shared" si="0"/>
        <v>1</v>
      </c>
      <c r="J10" s="3">
        <f t="shared" si="1"/>
        <v>25</v>
      </c>
      <c r="K10" s="3">
        <f>$J$11</f>
        <v>55.555555555555564</v>
      </c>
      <c r="L10" s="3">
        <f t="shared" si="2"/>
        <v>1</v>
      </c>
      <c r="M10" s="3">
        <f t="shared" si="3"/>
        <v>1</v>
      </c>
      <c r="N10" s="3">
        <f>(F10/$F$11)*100</f>
        <v>8.8888888888888893</v>
      </c>
    </row>
    <row r="11" spans="2:14">
      <c r="B11" s="5"/>
      <c r="C11" s="5"/>
      <c r="D11" s="5"/>
      <c r="E11" s="5"/>
      <c r="F11" s="9">
        <f>SUM(F8:F10)</f>
        <v>45</v>
      </c>
      <c r="G11" s="5"/>
      <c r="H11" s="5"/>
      <c r="I11" s="3">
        <f>SUM(I8:I10)</f>
        <v>21</v>
      </c>
      <c r="J11" s="3">
        <f>AVERAGE(J8:J10)</f>
        <v>55.555555555555564</v>
      </c>
      <c r="K11" s="5"/>
      <c r="L11" s="5"/>
      <c r="M11" s="3">
        <f>SUM(M8:M10)</f>
        <v>3</v>
      </c>
      <c r="N11" s="5"/>
    </row>
  </sheetData>
  <conditionalFormatting sqref="J8:J10">
    <cfRule type="cellIs" dxfId="54" priority="1" operator="between">
      <formula>0</formula>
      <formula>33</formula>
    </cfRule>
    <cfRule type="cellIs" dxfId="53" priority="2" operator="between">
      <formula>0</formula>
      <formula>22</formula>
    </cfRule>
    <cfRule type="cellIs" dxfId="52" priority="3" operator="between">
      <formula>33</formula>
      <formula>66</formula>
    </cfRule>
    <cfRule type="cellIs" dxfId="51" priority="4" operator="between">
      <formula>66</formula>
      <formula>99</formula>
    </cfRule>
    <cfRule type="cellIs" dxfId="50" priority="5" operator="between">
      <formula>99</formula>
      <formula>100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4:O76"/>
  <sheetViews>
    <sheetView workbookViewId="0">
      <selection activeCell="B4" sqref="B4:N16"/>
    </sheetView>
  </sheetViews>
  <sheetFormatPr defaultRowHeight="15"/>
  <cols>
    <col min="1" max="1" width="9.140625" style="2"/>
    <col min="2" max="2" width="19.28515625" style="2" customWidth="1"/>
    <col min="3" max="3" width="22.85546875" style="2" customWidth="1"/>
    <col min="4" max="4" width="9.140625" style="2"/>
    <col min="5" max="5" width="20.5703125" style="2" customWidth="1"/>
    <col min="6" max="16384" width="9.140625" style="2"/>
  </cols>
  <sheetData>
    <row r="4" spans="2:14">
      <c r="B4" s="4" t="s">
        <v>0</v>
      </c>
      <c r="C4" s="13">
        <v>64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42.75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14</v>
      </c>
    </row>
    <row r="8" spans="2:14">
      <c r="B8" s="12">
        <v>170780060000400</v>
      </c>
      <c r="C8" s="13" t="s">
        <v>81</v>
      </c>
      <c r="D8" s="13" t="s">
        <v>44</v>
      </c>
      <c r="E8" s="13" t="s">
        <v>31</v>
      </c>
      <c r="F8" s="13">
        <v>48</v>
      </c>
      <c r="G8" s="13">
        <v>0</v>
      </c>
      <c r="H8" s="13">
        <v>0</v>
      </c>
      <c r="I8" s="3">
        <f>F8-(G8+H8)</f>
        <v>48</v>
      </c>
      <c r="J8" s="3">
        <f>(I8/F8)*100</f>
        <v>100</v>
      </c>
      <c r="K8" s="3">
        <f>$J$16</f>
        <v>89.167553877919744</v>
      </c>
      <c r="L8" s="3">
        <f>IF(MIN(ROUND(F8-(F8*K8%),0)-G8,I8)&lt;=0,0,MIN(ROUND(F8-(F8*K8%),0)-G8,I8))</f>
        <v>5</v>
      </c>
      <c r="M8" s="3">
        <f>L8</f>
        <v>5</v>
      </c>
      <c r="N8" s="3">
        <f>(F8/$F$16)*100</f>
        <v>25.130890052356019</v>
      </c>
    </row>
    <row r="9" spans="2:14">
      <c r="B9" s="12">
        <v>170780060000400</v>
      </c>
      <c r="C9" s="13" t="s">
        <v>82</v>
      </c>
      <c r="D9" s="13">
        <v>3002</v>
      </c>
      <c r="E9" s="13" t="s">
        <v>15</v>
      </c>
      <c r="F9" s="13">
        <v>41</v>
      </c>
      <c r="G9" s="13">
        <v>14</v>
      </c>
      <c r="H9" s="13">
        <v>0</v>
      </c>
      <c r="I9" s="3">
        <f t="shared" ref="I9:I15" si="0">F9-(G9+H9)</f>
        <v>27</v>
      </c>
      <c r="J9" s="3">
        <f t="shared" ref="J9:J15" si="1">(I9/F9)*100</f>
        <v>65.853658536585371</v>
      </c>
      <c r="K9" s="3">
        <f t="shared" ref="K9:K15" si="2">$J$16</f>
        <v>89.167553877919744</v>
      </c>
      <c r="L9" s="3">
        <f t="shared" ref="L9:L14" si="3">IF(MIN(ROUND(F9-(F9*K9%),0)-G9,I9)&lt;=0,0,MIN(ROUND(F9-(F9*K9%),0)-G9,I9))</f>
        <v>0</v>
      </c>
      <c r="M9" s="3">
        <f t="shared" ref="M9:M15" si="4">L9</f>
        <v>0</v>
      </c>
      <c r="N9" s="3">
        <f t="shared" ref="N9:N15" si="5">(F9/$F$16)*100</f>
        <v>21.465968586387437</v>
      </c>
    </row>
    <row r="10" spans="2:14">
      <c r="B10" s="12">
        <v>170780060000400</v>
      </c>
      <c r="C10" s="13" t="s">
        <v>83</v>
      </c>
      <c r="D10" s="13">
        <v>3010</v>
      </c>
      <c r="E10" s="13" t="s">
        <v>89</v>
      </c>
      <c r="F10" s="13">
        <v>5</v>
      </c>
      <c r="G10" s="13">
        <v>0</v>
      </c>
      <c r="H10" s="13">
        <v>0</v>
      </c>
      <c r="I10" s="3">
        <f t="shared" si="0"/>
        <v>5</v>
      </c>
      <c r="J10" s="3">
        <f t="shared" si="1"/>
        <v>100</v>
      </c>
      <c r="K10" s="3">
        <f t="shared" si="2"/>
        <v>89.167553877919744</v>
      </c>
      <c r="L10" s="3">
        <f t="shared" si="3"/>
        <v>1</v>
      </c>
      <c r="M10" s="3">
        <f t="shared" si="4"/>
        <v>1</v>
      </c>
      <c r="N10" s="3">
        <f t="shared" si="5"/>
        <v>2.6178010471204187</v>
      </c>
    </row>
    <row r="11" spans="2:14">
      <c r="B11" s="12">
        <v>170780060000400</v>
      </c>
      <c r="C11" s="13" t="s">
        <v>84</v>
      </c>
      <c r="D11" s="13">
        <v>3103</v>
      </c>
      <c r="E11" s="13" t="s">
        <v>45</v>
      </c>
      <c r="F11" s="13">
        <v>28</v>
      </c>
      <c r="G11" s="13">
        <v>0</v>
      </c>
      <c r="H11" s="13">
        <v>9</v>
      </c>
      <c r="I11" s="3">
        <f t="shared" si="0"/>
        <v>19</v>
      </c>
      <c r="J11" s="3">
        <f t="shared" si="1"/>
        <v>67.857142857142861</v>
      </c>
      <c r="K11" s="3">
        <f t="shared" si="2"/>
        <v>89.167553877919744</v>
      </c>
      <c r="L11" s="3">
        <f t="shared" si="3"/>
        <v>3</v>
      </c>
      <c r="M11" s="3">
        <f t="shared" si="4"/>
        <v>3</v>
      </c>
      <c r="N11" s="3">
        <f t="shared" si="5"/>
        <v>14.659685863874344</v>
      </c>
    </row>
    <row r="12" spans="2:14">
      <c r="B12" s="12">
        <v>170780060000400</v>
      </c>
      <c r="C12" s="13" t="s">
        <v>85</v>
      </c>
      <c r="D12" s="13">
        <v>3105</v>
      </c>
      <c r="E12" s="13" t="s">
        <v>46</v>
      </c>
      <c r="F12" s="13">
        <v>21</v>
      </c>
      <c r="G12" s="13">
        <v>0</v>
      </c>
      <c r="H12" s="13">
        <v>0</v>
      </c>
      <c r="I12" s="3">
        <f t="shared" si="0"/>
        <v>21</v>
      </c>
      <c r="J12" s="3">
        <f t="shared" si="1"/>
        <v>100</v>
      </c>
      <c r="K12" s="3">
        <f t="shared" si="2"/>
        <v>89.167553877919744</v>
      </c>
      <c r="L12" s="3">
        <f t="shared" si="3"/>
        <v>2</v>
      </c>
      <c r="M12" s="3">
        <f t="shared" si="4"/>
        <v>2</v>
      </c>
      <c r="N12" s="3">
        <f t="shared" si="5"/>
        <v>10.99476439790576</v>
      </c>
    </row>
    <row r="13" spans="2:14">
      <c r="B13" s="12">
        <v>170780060000400</v>
      </c>
      <c r="C13" s="13" t="s">
        <v>86</v>
      </c>
      <c r="D13" s="13">
        <v>3106</v>
      </c>
      <c r="E13" s="13" t="s">
        <v>47</v>
      </c>
      <c r="F13" s="13">
        <v>12</v>
      </c>
      <c r="G13" s="13">
        <v>0</v>
      </c>
      <c r="H13" s="13">
        <v>2</v>
      </c>
      <c r="I13" s="3">
        <f t="shared" si="0"/>
        <v>10</v>
      </c>
      <c r="J13" s="3">
        <f t="shared" si="1"/>
        <v>83.333333333333343</v>
      </c>
      <c r="K13" s="3">
        <f t="shared" si="2"/>
        <v>89.167553877919744</v>
      </c>
      <c r="L13" s="3">
        <f t="shared" si="3"/>
        <v>1</v>
      </c>
      <c r="M13" s="3">
        <f t="shared" si="4"/>
        <v>1</v>
      </c>
      <c r="N13" s="3">
        <f t="shared" si="5"/>
        <v>6.2827225130890048</v>
      </c>
    </row>
    <row r="14" spans="2:14">
      <c r="B14" s="12">
        <v>170780060000400</v>
      </c>
      <c r="C14" s="13" t="s">
        <v>87</v>
      </c>
      <c r="D14" s="13">
        <v>3114</v>
      </c>
      <c r="E14" s="13" t="s">
        <v>48</v>
      </c>
      <c r="F14" s="13">
        <v>9</v>
      </c>
      <c r="G14" s="13">
        <v>0</v>
      </c>
      <c r="H14" s="13">
        <v>0</v>
      </c>
      <c r="I14" s="3">
        <f t="shared" si="0"/>
        <v>9</v>
      </c>
      <c r="J14" s="3">
        <f t="shared" si="1"/>
        <v>100</v>
      </c>
      <c r="K14" s="3">
        <f t="shared" si="2"/>
        <v>89.167553877919744</v>
      </c>
      <c r="L14" s="3">
        <f t="shared" si="3"/>
        <v>1</v>
      </c>
      <c r="M14" s="3">
        <f t="shared" si="4"/>
        <v>1</v>
      </c>
      <c r="N14" s="3">
        <f t="shared" si="5"/>
        <v>4.7120418848167542</v>
      </c>
    </row>
    <row r="15" spans="2:14">
      <c r="B15" s="12">
        <v>170780060000400</v>
      </c>
      <c r="C15" s="13" t="s">
        <v>88</v>
      </c>
      <c r="D15" s="13">
        <v>3115</v>
      </c>
      <c r="E15" s="13" t="s">
        <v>77</v>
      </c>
      <c r="F15" s="13">
        <v>27</v>
      </c>
      <c r="G15" s="13">
        <v>1</v>
      </c>
      <c r="H15" s="13">
        <v>0</v>
      </c>
      <c r="I15" s="3">
        <f t="shared" si="0"/>
        <v>26</v>
      </c>
      <c r="J15" s="3">
        <f t="shared" si="1"/>
        <v>96.296296296296291</v>
      </c>
      <c r="K15" s="3">
        <f t="shared" si="2"/>
        <v>89.167553877919744</v>
      </c>
      <c r="L15" s="3">
        <f t="shared" ref="L15" si="6">IF(MIN(ROUND(F15-(F15*K15%),0)-G15,I15)&lt;=0,0,MIN(ROUND(F15-(F15*K15%),0)-G15,I15))</f>
        <v>2</v>
      </c>
      <c r="M15" s="3">
        <f t="shared" si="4"/>
        <v>2</v>
      </c>
      <c r="N15" s="3">
        <f t="shared" si="5"/>
        <v>14.136125654450263</v>
      </c>
    </row>
    <row r="16" spans="2:14">
      <c r="B16" s="5"/>
      <c r="C16" s="5"/>
      <c r="D16" s="5"/>
      <c r="E16" s="5"/>
      <c r="F16" s="9">
        <f>SUM(F8:F15)</f>
        <v>191</v>
      </c>
      <c r="G16" s="5"/>
      <c r="H16" s="5"/>
      <c r="I16" s="3">
        <f>SUM(I8:I15)</f>
        <v>165</v>
      </c>
      <c r="J16" s="3">
        <f>AVERAGE(J8:J15)</f>
        <v>89.167553877919744</v>
      </c>
      <c r="K16" s="5"/>
      <c r="L16" s="5"/>
      <c r="M16" s="3">
        <f>SUM(M8:M15)</f>
        <v>15</v>
      </c>
      <c r="N16" s="5"/>
    </row>
    <row r="19" spans="2:14">
      <c r="B19" s="4" t="s">
        <v>0</v>
      </c>
      <c r="C19" s="13">
        <f>$C$4-M16</f>
        <v>49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>
      <c r="B20" s="6" t="s">
        <v>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ht="42.75">
      <c r="B22" s="7" t="s">
        <v>2</v>
      </c>
      <c r="C22" s="7" t="s">
        <v>3</v>
      </c>
      <c r="D22" s="7" t="s">
        <v>4</v>
      </c>
      <c r="E22" s="7" t="s">
        <v>5</v>
      </c>
      <c r="F22" s="7" t="s">
        <v>6</v>
      </c>
      <c r="G22" s="8" t="s">
        <v>7</v>
      </c>
      <c r="H22" s="8" t="s">
        <v>8</v>
      </c>
      <c r="I22" s="8" t="s">
        <v>9</v>
      </c>
      <c r="J22" s="7" t="s">
        <v>10</v>
      </c>
      <c r="K22" s="7" t="s">
        <v>11</v>
      </c>
      <c r="L22" s="8" t="s">
        <v>12</v>
      </c>
      <c r="M22" s="7" t="s">
        <v>13</v>
      </c>
      <c r="N22" s="8" t="s">
        <v>14</v>
      </c>
    </row>
    <row r="23" spans="2:14">
      <c r="B23" s="12">
        <v>170780060000400</v>
      </c>
      <c r="C23" s="13" t="s">
        <v>81</v>
      </c>
      <c r="D23" s="13" t="s">
        <v>44</v>
      </c>
      <c r="E23" s="13" t="s">
        <v>31</v>
      </c>
      <c r="F23" s="13">
        <v>48</v>
      </c>
      <c r="G23" s="13">
        <f>G8+L8</f>
        <v>5</v>
      </c>
      <c r="H23" s="13">
        <v>0</v>
      </c>
      <c r="I23" s="3">
        <f>F23-(G23+H23)</f>
        <v>43</v>
      </c>
      <c r="J23" s="3">
        <f>(I23/F23)*100</f>
        <v>89.583333333333343</v>
      </c>
      <c r="K23" s="3">
        <v>79.479227158343022</v>
      </c>
      <c r="L23" s="3">
        <f>IF(MIN(ROUND(F23-(F23*K23%),0)-G23,I23)&lt;=0,0,MIN(ROUND(F23-(F23*K23%),0)-G23,I23))</f>
        <v>5</v>
      </c>
      <c r="M23" s="3">
        <f>L23+M8</f>
        <v>10</v>
      </c>
      <c r="N23" s="3">
        <f>(F23/$F$16)*100</f>
        <v>25.130890052356019</v>
      </c>
    </row>
    <row r="24" spans="2:14">
      <c r="B24" s="12">
        <v>170780060000400</v>
      </c>
      <c r="C24" s="13" t="s">
        <v>82</v>
      </c>
      <c r="D24" s="13">
        <v>3002</v>
      </c>
      <c r="E24" s="13" t="s">
        <v>15</v>
      </c>
      <c r="F24" s="13">
        <v>41</v>
      </c>
      <c r="G24" s="13">
        <f t="shared" ref="G24:G30" si="7">G9+L9</f>
        <v>14</v>
      </c>
      <c r="H24" s="13">
        <v>0</v>
      </c>
      <c r="I24" s="3">
        <f t="shared" ref="I24:I30" si="8">F24-(G24+H24)</f>
        <v>27</v>
      </c>
      <c r="J24" s="3">
        <f t="shared" ref="J24:J30" si="9">(I24/F24)*100</f>
        <v>65.853658536585371</v>
      </c>
      <c r="K24" s="3">
        <v>79.479227158343022</v>
      </c>
      <c r="L24" s="3">
        <f t="shared" ref="L24:L30" si="10">IF(MIN(ROUND(F24-(F24*K24%),0)-G24,I24)&lt;=0,0,MIN(ROUND(F24-(F24*K24%),0)-G24,I24))</f>
        <v>0</v>
      </c>
      <c r="M24" s="3">
        <f t="shared" ref="M24:M30" si="11">L24+M9</f>
        <v>0</v>
      </c>
      <c r="N24" s="3">
        <f t="shared" ref="N24:N30" si="12">(F24/$F$16)*100</f>
        <v>21.465968586387437</v>
      </c>
    </row>
    <row r="25" spans="2:14">
      <c r="B25" s="12">
        <v>170780060000400</v>
      </c>
      <c r="C25" s="13" t="s">
        <v>83</v>
      </c>
      <c r="D25" s="13">
        <v>3010</v>
      </c>
      <c r="E25" s="13" t="s">
        <v>89</v>
      </c>
      <c r="F25" s="13">
        <v>5</v>
      </c>
      <c r="G25" s="13">
        <f t="shared" si="7"/>
        <v>1</v>
      </c>
      <c r="H25" s="13">
        <v>0</v>
      </c>
      <c r="I25" s="3">
        <f t="shared" si="8"/>
        <v>4</v>
      </c>
      <c r="J25" s="3">
        <f t="shared" si="9"/>
        <v>80</v>
      </c>
      <c r="K25" s="3">
        <v>79.479227158343022</v>
      </c>
      <c r="L25" s="3">
        <f t="shared" si="10"/>
        <v>0</v>
      </c>
      <c r="M25" s="3">
        <f t="shared" si="11"/>
        <v>1</v>
      </c>
      <c r="N25" s="3">
        <f t="shared" si="12"/>
        <v>2.6178010471204187</v>
      </c>
    </row>
    <row r="26" spans="2:14">
      <c r="B26" s="12">
        <v>170780060000400</v>
      </c>
      <c r="C26" s="13" t="s">
        <v>84</v>
      </c>
      <c r="D26" s="13">
        <v>3103</v>
      </c>
      <c r="E26" s="13" t="s">
        <v>45</v>
      </c>
      <c r="F26" s="13">
        <v>28</v>
      </c>
      <c r="G26" s="13">
        <f t="shared" si="7"/>
        <v>3</v>
      </c>
      <c r="H26" s="13">
        <v>9</v>
      </c>
      <c r="I26" s="3">
        <f t="shared" si="8"/>
        <v>16</v>
      </c>
      <c r="J26" s="3">
        <f t="shared" si="9"/>
        <v>57.142857142857139</v>
      </c>
      <c r="K26" s="3">
        <v>79.479227158343022</v>
      </c>
      <c r="L26" s="3">
        <f t="shared" si="10"/>
        <v>3</v>
      </c>
      <c r="M26" s="3">
        <f t="shared" si="11"/>
        <v>6</v>
      </c>
      <c r="N26" s="3">
        <f t="shared" si="12"/>
        <v>14.659685863874344</v>
      </c>
    </row>
    <row r="27" spans="2:14">
      <c r="B27" s="12">
        <v>170780060000400</v>
      </c>
      <c r="C27" s="13" t="s">
        <v>85</v>
      </c>
      <c r="D27" s="13">
        <v>3105</v>
      </c>
      <c r="E27" s="13" t="s">
        <v>46</v>
      </c>
      <c r="F27" s="13">
        <v>21</v>
      </c>
      <c r="G27" s="13">
        <f t="shared" si="7"/>
        <v>2</v>
      </c>
      <c r="H27" s="13">
        <v>0</v>
      </c>
      <c r="I27" s="3">
        <f t="shared" si="8"/>
        <v>19</v>
      </c>
      <c r="J27" s="3">
        <f t="shared" si="9"/>
        <v>90.476190476190482</v>
      </c>
      <c r="K27" s="3">
        <v>79.479227158343022</v>
      </c>
      <c r="L27" s="3">
        <f t="shared" si="10"/>
        <v>2</v>
      </c>
      <c r="M27" s="3">
        <f t="shared" si="11"/>
        <v>4</v>
      </c>
      <c r="N27" s="3">
        <f t="shared" si="12"/>
        <v>10.99476439790576</v>
      </c>
    </row>
    <row r="28" spans="2:14">
      <c r="B28" s="12">
        <v>170780060000400</v>
      </c>
      <c r="C28" s="13" t="s">
        <v>86</v>
      </c>
      <c r="D28" s="13">
        <v>3106</v>
      </c>
      <c r="E28" s="13" t="s">
        <v>47</v>
      </c>
      <c r="F28" s="13">
        <v>12</v>
      </c>
      <c r="G28" s="13">
        <f t="shared" si="7"/>
        <v>1</v>
      </c>
      <c r="H28" s="13">
        <v>2</v>
      </c>
      <c r="I28" s="3">
        <f t="shared" si="8"/>
        <v>9</v>
      </c>
      <c r="J28" s="3">
        <f t="shared" si="9"/>
        <v>75</v>
      </c>
      <c r="K28" s="3">
        <v>79.479227158343022</v>
      </c>
      <c r="L28" s="3">
        <f t="shared" si="10"/>
        <v>1</v>
      </c>
      <c r="M28" s="3">
        <f t="shared" si="11"/>
        <v>2</v>
      </c>
      <c r="N28" s="3">
        <f t="shared" si="12"/>
        <v>6.2827225130890048</v>
      </c>
    </row>
    <row r="29" spans="2:14">
      <c r="B29" s="12">
        <v>170780060000400</v>
      </c>
      <c r="C29" s="13" t="s">
        <v>87</v>
      </c>
      <c r="D29" s="13">
        <v>3114</v>
      </c>
      <c r="E29" s="13" t="s">
        <v>48</v>
      </c>
      <c r="F29" s="13">
        <v>9</v>
      </c>
      <c r="G29" s="13">
        <f t="shared" si="7"/>
        <v>1</v>
      </c>
      <c r="H29" s="13">
        <v>0</v>
      </c>
      <c r="I29" s="3">
        <f t="shared" si="8"/>
        <v>8</v>
      </c>
      <c r="J29" s="3">
        <f t="shared" si="9"/>
        <v>88.888888888888886</v>
      </c>
      <c r="K29" s="3">
        <v>79.479227158343022</v>
      </c>
      <c r="L29" s="3">
        <f t="shared" si="10"/>
        <v>1</v>
      </c>
      <c r="M29" s="3">
        <f t="shared" si="11"/>
        <v>2</v>
      </c>
      <c r="N29" s="3">
        <f t="shared" si="12"/>
        <v>4.7120418848167542</v>
      </c>
    </row>
    <row r="30" spans="2:14">
      <c r="B30" s="12">
        <v>170780060000400</v>
      </c>
      <c r="C30" s="13" t="s">
        <v>88</v>
      </c>
      <c r="D30" s="13">
        <v>3115</v>
      </c>
      <c r="E30" s="13" t="s">
        <v>77</v>
      </c>
      <c r="F30" s="13">
        <v>27</v>
      </c>
      <c r="G30" s="13">
        <f t="shared" si="7"/>
        <v>3</v>
      </c>
      <c r="H30" s="13">
        <v>0</v>
      </c>
      <c r="I30" s="3">
        <f t="shared" si="8"/>
        <v>24</v>
      </c>
      <c r="J30" s="3">
        <f t="shared" si="9"/>
        <v>88.888888888888886</v>
      </c>
      <c r="K30" s="3">
        <v>79.479227158343022</v>
      </c>
      <c r="L30" s="3">
        <f t="shared" si="10"/>
        <v>3</v>
      </c>
      <c r="M30" s="3">
        <f t="shared" si="11"/>
        <v>5</v>
      </c>
      <c r="N30" s="3">
        <f t="shared" si="12"/>
        <v>14.136125654450263</v>
      </c>
    </row>
    <row r="31" spans="2:14">
      <c r="B31" s="5"/>
      <c r="C31" s="5"/>
      <c r="D31" s="5"/>
      <c r="E31" s="5"/>
      <c r="F31" s="9">
        <f>SUM(F23:F30)</f>
        <v>191</v>
      </c>
      <c r="G31" s="5"/>
      <c r="H31" s="5"/>
      <c r="I31" s="3">
        <f>SUM(I23:I30)</f>
        <v>150</v>
      </c>
      <c r="J31" s="3">
        <f>AVERAGE(J23:J30)</f>
        <v>79.479227158343022</v>
      </c>
      <c r="K31" s="5"/>
      <c r="L31" s="5"/>
      <c r="M31" s="3">
        <f>SUM(M23:M30)</f>
        <v>30</v>
      </c>
      <c r="N31" s="5"/>
    </row>
    <row r="34" spans="2:14">
      <c r="B34" s="4" t="s">
        <v>0</v>
      </c>
      <c r="C34" s="13">
        <f>$C$4-M31</f>
        <v>34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>
      <c r="B35" s="6" t="s">
        <v>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42.75">
      <c r="B37" s="7" t="s">
        <v>2</v>
      </c>
      <c r="C37" s="7" t="s">
        <v>3</v>
      </c>
      <c r="D37" s="7" t="s">
        <v>4</v>
      </c>
      <c r="E37" s="7" t="s">
        <v>5</v>
      </c>
      <c r="F37" s="7" t="s">
        <v>6</v>
      </c>
      <c r="G37" s="8" t="s">
        <v>7</v>
      </c>
      <c r="H37" s="8" t="s">
        <v>8</v>
      </c>
      <c r="I37" s="8" t="s">
        <v>9</v>
      </c>
      <c r="J37" s="7" t="s">
        <v>10</v>
      </c>
      <c r="K37" s="7" t="s">
        <v>11</v>
      </c>
      <c r="L37" s="8" t="s">
        <v>12</v>
      </c>
      <c r="M37" s="7" t="s">
        <v>13</v>
      </c>
      <c r="N37" s="8" t="s">
        <v>14</v>
      </c>
    </row>
    <row r="38" spans="2:14">
      <c r="B38" s="12">
        <v>170780060000400</v>
      </c>
      <c r="C38" s="13" t="s">
        <v>81</v>
      </c>
      <c r="D38" s="13" t="s">
        <v>44</v>
      </c>
      <c r="E38" s="13" t="s">
        <v>31</v>
      </c>
      <c r="F38" s="13">
        <v>48</v>
      </c>
      <c r="G38" s="13">
        <f>G23+L23</f>
        <v>10</v>
      </c>
      <c r="H38" s="13">
        <v>0</v>
      </c>
      <c r="I38" s="3">
        <f>F38-(G38+H38)</f>
        <v>38</v>
      </c>
      <c r="J38" s="3">
        <f>(I38/F38)*100</f>
        <v>79.166666666666657</v>
      </c>
      <c r="K38" s="3">
        <v>71.827937475803324</v>
      </c>
      <c r="L38" s="3">
        <f>IF(MIN(ROUND(F38-(F38*K38%),0)-G38,I38)&lt;=0,0,MIN(ROUND(F38-(F38*K38%),0)-G38,I38))</f>
        <v>4</v>
      </c>
      <c r="M38" s="3">
        <f>L38+M23</f>
        <v>14</v>
      </c>
      <c r="N38" s="3">
        <f>(F38/$F$16)*100</f>
        <v>25.130890052356019</v>
      </c>
    </row>
    <row r="39" spans="2:14">
      <c r="B39" s="12">
        <v>170780060000400</v>
      </c>
      <c r="C39" s="13" t="s">
        <v>82</v>
      </c>
      <c r="D39" s="13">
        <v>3002</v>
      </c>
      <c r="E39" s="13" t="s">
        <v>15</v>
      </c>
      <c r="F39" s="13">
        <v>41</v>
      </c>
      <c r="G39" s="13">
        <f t="shared" ref="G39:G45" si="13">G24+L24</f>
        <v>14</v>
      </c>
      <c r="H39" s="13">
        <v>0</v>
      </c>
      <c r="I39" s="3">
        <f t="shared" ref="I39:I45" si="14">F39-(G39+H39)</f>
        <v>27</v>
      </c>
      <c r="J39" s="3">
        <f t="shared" ref="J39:J45" si="15">(I39/F39)*100</f>
        <v>65.853658536585371</v>
      </c>
      <c r="K39" s="3">
        <v>71.827937475803324</v>
      </c>
      <c r="L39" s="3">
        <f t="shared" ref="L39:L45" si="16">IF(MIN(ROUND(F39-(F39*K39%),0)-G39,I39)&lt;=0,0,MIN(ROUND(F39-(F39*K39%),0)-G39,I39))</f>
        <v>0</v>
      </c>
      <c r="M39" s="3">
        <f t="shared" ref="M39:M45" si="17">L39+M24</f>
        <v>0</v>
      </c>
      <c r="N39" s="3">
        <f t="shared" ref="N39:N45" si="18">(F39/$F$16)*100</f>
        <v>21.465968586387437</v>
      </c>
    </row>
    <row r="40" spans="2:14">
      <c r="B40" s="12">
        <v>170780060000400</v>
      </c>
      <c r="C40" s="13" t="s">
        <v>83</v>
      </c>
      <c r="D40" s="13">
        <v>3010</v>
      </c>
      <c r="E40" s="13" t="s">
        <v>89</v>
      </c>
      <c r="F40" s="13">
        <v>5</v>
      </c>
      <c r="G40" s="13">
        <f t="shared" si="13"/>
        <v>1</v>
      </c>
      <c r="H40" s="13">
        <v>0</v>
      </c>
      <c r="I40" s="3">
        <f t="shared" si="14"/>
        <v>4</v>
      </c>
      <c r="J40" s="3">
        <f t="shared" si="15"/>
        <v>80</v>
      </c>
      <c r="K40" s="3">
        <v>71.827937475803324</v>
      </c>
      <c r="L40" s="3">
        <f t="shared" si="16"/>
        <v>0</v>
      </c>
      <c r="M40" s="3">
        <f t="shared" si="17"/>
        <v>1</v>
      </c>
      <c r="N40" s="3">
        <f t="shared" si="18"/>
        <v>2.6178010471204187</v>
      </c>
    </row>
    <row r="41" spans="2:14">
      <c r="B41" s="12">
        <v>170780060000400</v>
      </c>
      <c r="C41" s="13" t="s">
        <v>84</v>
      </c>
      <c r="D41" s="13">
        <v>3103</v>
      </c>
      <c r="E41" s="13" t="s">
        <v>45</v>
      </c>
      <c r="F41" s="13">
        <v>28</v>
      </c>
      <c r="G41" s="13">
        <f t="shared" si="13"/>
        <v>6</v>
      </c>
      <c r="H41" s="13">
        <v>9</v>
      </c>
      <c r="I41" s="3">
        <f t="shared" si="14"/>
        <v>13</v>
      </c>
      <c r="J41" s="3">
        <f t="shared" si="15"/>
        <v>46.428571428571431</v>
      </c>
      <c r="K41" s="3">
        <v>71.827937475803324</v>
      </c>
      <c r="L41" s="3">
        <f t="shared" si="16"/>
        <v>2</v>
      </c>
      <c r="M41" s="3">
        <f t="shared" si="17"/>
        <v>8</v>
      </c>
      <c r="N41" s="3">
        <f t="shared" si="18"/>
        <v>14.659685863874344</v>
      </c>
    </row>
    <row r="42" spans="2:14">
      <c r="B42" s="12">
        <v>170780060000400</v>
      </c>
      <c r="C42" s="13" t="s">
        <v>85</v>
      </c>
      <c r="D42" s="13">
        <v>3105</v>
      </c>
      <c r="E42" s="13" t="s">
        <v>46</v>
      </c>
      <c r="F42" s="13">
        <v>21</v>
      </c>
      <c r="G42" s="13">
        <f t="shared" si="13"/>
        <v>4</v>
      </c>
      <c r="H42" s="13">
        <v>0</v>
      </c>
      <c r="I42" s="3">
        <f t="shared" si="14"/>
        <v>17</v>
      </c>
      <c r="J42" s="3">
        <f t="shared" si="15"/>
        <v>80.952380952380949</v>
      </c>
      <c r="K42" s="3">
        <v>71.827937475803324</v>
      </c>
      <c r="L42" s="3">
        <f t="shared" si="16"/>
        <v>2</v>
      </c>
      <c r="M42" s="3">
        <f t="shared" si="17"/>
        <v>6</v>
      </c>
      <c r="N42" s="3">
        <f t="shared" si="18"/>
        <v>10.99476439790576</v>
      </c>
    </row>
    <row r="43" spans="2:14">
      <c r="B43" s="12">
        <v>170780060000400</v>
      </c>
      <c r="C43" s="13" t="s">
        <v>86</v>
      </c>
      <c r="D43" s="13">
        <v>3106</v>
      </c>
      <c r="E43" s="13" t="s">
        <v>47</v>
      </c>
      <c r="F43" s="13">
        <v>12</v>
      </c>
      <c r="G43" s="13">
        <f t="shared" si="13"/>
        <v>2</v>
      </c>
      <c r="H43" s="13">
        <v>2</v>
      </c>
      <c r="I43" s="3">
        <f t="shared" si="14"/>
        <v>8</v>
      </c>
      <c r="J43" s="3">
        <f t="shared" si="15"/>
        <v>66.666666666666657</v>
      </c>
      <c r="K43" s="3">
        <v>71.827937475803324</v>
      </c>
      <c r="L43" s="3">
        <f t="shared" si="16"/>
        <v>1</v>
      </c>
      <c r="M43" s="3">
        <f t="shared" si="17"/>
        <v>3</v>
      </c>
      <c r="N43" s="3">
        <f t="shared" si="18"/>
        <v>6.2827225130890048</v>
      </c>
    </row>
    <row r="44" spans="2:14">
      <c r="B44" s="12">
        <v>170780060000400</v>
      </c>
      <c r="C44" s="13" t="s">
        <v>87</v>
      </c>
      <c r="D44" s="13">
        <v>3114</v>
      </c>
      <c r="E44" s="13" t="s">
        <v>48</v>
      </c>
      <c r="F44" s="13">
        <v>9</v>
      </c>
      <c r="G44" s="13">
        <f t="shared" si="13"/>
        <v>2</v>
      </c>
      <c r="H44" s="13">
        <v>0</v>
      </c>
      <c r="I44" s="3">
        <f t="shared" si="14"/>
        <v>7</v>
      </c>
      <c r="J44" s="3">
        <f t="shared" si="15"/>
        <v>77.777777777777786</v>
      </c>
      <c r="K44" s="3">
        <v>71.827937475803324</v>
      </c>
      <c r="L44" s="3">
        <f t="shared" si="16"/>
        <v>1</v>
      </c>
      <c r="M44" s="3">
        <f t="shared" si="17"/>
        <v>3</v>
      </c>
      <c r="N44" s="3">
        <f t="shared" si="18"/>
        <v>4.7120418848167542</v>
      </c>
    </row>
    <row r="45" spans="2:14">
      <c r="B45" s="12">
        <v>170780060000400</v>
      </c>
      <c r="C45" s="13" t="s">
        <v>88</v>
      </c>
      <c r="D45" s="13">
        <v>3115</v>
      </c>
      <c r="E45" s="13" t="s">
        <v>77</v>
      </c>
      <c r="F45" s="13">
        <v>27</v>
      </c>
      <c r="G45" s="13">
        <f t="shared" si="13"/>
        <v>6</v>
      </c>
      <c r="H45" s="13">
        <v>0</v>
      </c>
      <c r="I45" s="3">
        <f t="shared" si="14"/>
        <v>21</v>
      </c>
      <c r="J45" s="3">
        <f t="shared" si="15"/>
        <v>77.777777777777786</v>
      </c>
      <c r="K45" s="3">
        <v>71.827937475803324</v>
      </c>
      <c r="L45" s="3">
        <f t="shared" si="16"/>
        <v>2</v>
      </c>
      <c r="M45" s="3">
        <f t="shared" si="17"/>
        <v>7</v>
      </c>
      <c r="N45" s="3">
        <f t="shared" si="18"/>
        <v>14.136125654450263</v>
      </c>
    </row>
    <row r="46" spans="2:14">
      <c r="B46" s="5"/>
      <c r="C46" s="5"/>
      <c r="D46" s="5"/>
      <c r="E46" s="5"/>
      <c r="F46" s="9">
        <f>SUM(F38:F45)</f>
        <v>191</v>
      </c>
      <c r="G46" s="5"/>
      <c r="H46" s="5"/>
      <c r="I46" s="3">
        <f>SUM(I38:I45)</f>
        <v>135</v>
      </c>
      <c r="J46" s="3">
        <f>AVERAGE(J38:J45)</f>
        <v>71.827937475803324</v>
      </c>
      <c r="K46" s="5"/>
      <c r="L46" s="5"/>
      <c r="M46" s="3">
        <f>SUM(M38:M45)</f>
        <v>42</v>
      </c>
      <c r="N46" s="5"/>
    </row>
    <row r="49" spans="2:14">
      <c r="B49" s="4" t="s">
        <v>0</v>
      </c>
      <c r="C49" s="13">
        <f>$C$4-M46</f>
        <v>22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>
      <c r="B50" s="6" t="s">
        <v>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2:1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2:14" ht="42.75">
      <c r="B52" s="7" t="s">
        <v>2</v>
      </c>
      <c r="C52" s="7" t="s">
        <v>3</v>
      </c>
      <c r="D52" s="7" t="s">
        <v>4</v>
      </c>
      <c r="E52" s="7" t="s">
        <v>5</v>
      </c>
      <c r="F52" s="7" t="s">
        <v>6</v>
      </c>
      <c r="G52" s="8" t="s">
        <v>7</v>
      </c>
      <c r="H52" s="8" t="s">
        <v>8</v>
      </c>
      <c r="I52" s="8" t="s">
        <v>9</v>
      </c>
      <c r="J52" s="7" t="s">
        <v>10</v>
      </c>
      <c r="K52" s="7" t="s">
        <v>11</v>
      </c>
      <c r="L52" s="8" t="s">
        <v>12</v>
      </c>
      <c r="M52" s="7" t="s">
        <v>13</v>
      </c>
      <c r="N52" s="8" t="s">
        <v>14</v>
      </c>
    </row>
    <row r="53" spans="2:14">
      <c r="B53" s="12">
        <v>170780060000400</v>
      </c>
      <c r="C53" s="13" t="s">
        <v>81</v>
      </c>
      <c r="D53" s="13" t="s">
        <v>44</v>
      </c>
      <c r="E53" s="13" t="s">
        <v>31</v>
      </c>
      <c r="F53" s="13">
        <v>48</v>
      </c>
      <c r="G53" s="13">
        <f>G38+L38</f>
        <v>14</v>
      </c>
      <c r="H53" s="13">
        <v>0</v>
      </c>
      <c r="I53" s="3">
        <f>F53-(G53+H53)</f>
        <v>34</v>
      </c>
      <c r="J53" s="3">
        <f>(I53/F53)*100</f>
        <v>70.833333333333343</v>
      </c>
      <c r="K53" s="3">
        <v>65.346455994321843</v>
      </c>
      <c r="L53" s="3">
        <f>IF(MIN(ROUND(F53-(F53*K53%),0)-G53,I53)&lt;=0,0,MIN(ROUND(F53-(F53*K53%),0)-G53,I53))</f>
        <v>3</v>
      </c>
      <c r="M53" s="3">
        <f>L53+M38</f>
        <v>17</v>
      </c>
      <c r="N53" s="3">
        <f>(F53/$F$16)*100</f>
        <v>25.130890052356019</v>
      </c>
    </row>
    <row r="54" spans="2:14">
      <c r="B54" s="12">
        <v>170780060000400</v>
      </c>
      <c r="C54" s="13" t="s">
        <v>82</v>
      </c>
      <c r="D54" s="13">
        <v>3002</v>
      </c>
      <c r="E54" s="13" t="s">
        <v>15</v>
      </c>
      <c r="F54" s="13">
        <v>41</v>
      </c>
      <c r="G54" s="13">
        <f t="shared" ref="G54:G60" si="19">G39+L39</f>
        <v>14</v>
      </c>
      <c r="H54" s="13">
        <v>0</v>
      </c>
      <c r="I54" s="3">
        <f t="shared" ref="I54:I60" si="20">F54-(G54+H54)</f>
        <v>27</v>
      </c>
      <c r="J54" s="3">
        <f t="shared" ref="J54:J60" si="21">(I54/F54)*100</f>
        <v>65.853658536585371</v>
      </c>
      <c r="K54" s="3">
        <v>65.346455994321843</v>
      </c>
      <c r="L54" s="3">
        <f t="shared" ref="L54:L60" si="22">IF(MIN(ROUND(F54-(F54*K54%),0)-G54,I54)&lt;=0,0,MIN(ROUND(F54-(F54*K54%),0)-G54,I54))</f>
        <v>0</v>
      </c>
      <c r="M54" s="3">
        <f t="shared" ref="M54:M60" si="23">L54+M39</f>
        <v>0</v>
      </c>
      <c r="N54" s="3">
        <f t="shared" ref="N54:N60" si="24">(F54/$F$16)*100</f>
        <v>21.465968586387437</v>
      </c>
    </row>
    <row r="55" spans="2:14">
      <c r="B55" s="12">
        <v>170780060000400</v>
      </c>
      <c r="C55" s="13" t="s">
        <v>83</v>
      </c>
      <c r="D55" s="13">
        <v>3010</v>
      </c>
      <c r="E55" s="13" t="s">
        <v>89</v>
      </c>
      <c r="F55" s="13">
        <v>5</v>
      </c>
      <c r="G55" s="13">
        <f t="shared" si="19"/>
        <v>1</v>
      </c>
      <c r="H55" s="13">
        <v>0</v>
      </c>
      <c r="I55" s="3">
        <f t="shared" si="20"/>
        <v>4</v>
      </c>
      <c r="J55" s="3">
        <f t="shared" si="21"/>
        <v>80</v>
      </c>
      <c r="K55" s="3">
        <v>65.346455994321843</v>
      </c>
      <c r="L55" s="3">
        <f t="shared" si="22"/>
        <v>1</v>
      </c>
      <c r="M55" s="3">
        <f t="shared" si="23"/>
        <v>2</v>
      </c>
      <c r="N55" s="3">
        <f t="shared" si="24"/>
        <v>2.6178010471204187</v>
      </c>
    </row>
    <row r="56" spans="2:14">
      <c r="B56" s="12">
        <v>170780060000400</v>
      </c>
      <c r="C56" s="13" t="s">
        <v>84</v>
      </c>
      <c r="D56" s="13">
        <v>3103</v>
      </c>
      <c r="E56" s="13" t="s">
        <v>45</v>
      </c>
      <c r="F56" s="13">
        <v>28</v>
      </c>
      <c r="G56" s="13">
        <f t="shared" si="19"/>
        <v>8</v>
      </c>
      <c r="H56" s="13">
        <v>9</v>
      </c>
      <c r="I56" s="3">
        <f t="shared" si="20"/>
        <v>11</v>
      </c>
      <c r="J56" s="3">
        <f t="shared" si="21"/>
        <v>39.285714285714285</v>
      </c>
      <c r="K56" s="3">
        <v>65.346455994321843</v>
      </c>
      <c r="L56" s="3">
        <f t="shared" si="22"/>
        <v>2</v>
      </c>
      <c r="M56" s="3">
        <f t="shared" si="23"/>
        <v>10</v>
      </c>
      <c r="N56" s="3">
        <f t="shared" si="24"/>
        <v>14.659685863874344</v>
      </c>
    </row>
    <row r="57" spans="2:14">
      <c r="B57" s="12">
        <v>170780060000400</v>
      </c>
      <c r="C57" s="13" t="s">
        <v>85</v>
      </c>
      <c r="D57" s="13">
        <v>3105</v>
      </c>
      <c r="E57" s="13" t="s">
        <v>46</v>
      </c>
      <c r="F57" s="13">
        <v>21</v>
      </c>
      <c r="G57" s="13">
        <f t="shared" si="19"/>
        <v>6</v>
      </c>
      <c r="H57" s="13">
        <v>0</v>
      </c>
      <c r="I57" s="3">
        <f t="shared" si="20"/>
        <v>15</v>
      </c>
      <c r="J57" s="3">
        <f t="shared" si="21"/>
        <v>71.428571428571431</v>
      </c>
      <c r="K57" s="3">
        <v>65.346455994321843</v>
      </c>
      <c r="L57" s="3">
        <f t="shared" si="22"/>
        <v>1</v>
      </c>
      <c r="M57" s="3">
        <f t="shared" si="23"/>
        <v>7</v>
      </c>
      <c r="N57" s="3">
        <f t="shared" si="24"/>
        <v>10.99476439790576</v>
      </c>
    </row>
    <row r="58" spans="2:14">
      <c r="B58" s="12">
        <v>170780060000400</v>
      </c>
      <c r="C58" s="13" t="s">
        <v>86</v>
      </c>
      <c r="D58" s="13">
        <v>3106</v>
      </c>
      <c r="E58" s="13" t="s">
        <v>47</v>
      </c>
      <c r="F58" s="13">
        <v>12</v>
      </c>
      <c r="G58" s="13">
        <f t="shared" si="19"/>
        <v>3</v>
      </c>
      <c r="H58" s="13">
        <v>2</v>
      </c>
      <c r="I58" s="3">
        <f t="shared" si="20"/>
        <v>7</v>
      </c>
      <c r="J58" s="3">
        <f t="shared" si="21"/>
        <v>58.333333333333336</v>
      </c>
      <c r="K58" s="3">
        <v>65.346455994321843</v>
      </c>
      <c r="L58" s="3">
        <f t="shared" si="22"/>
        <v>1</v>
      </c>
      <c r="M58" s="3">
        <f t="shared" si="23"/>
        <v>4</v>
      </c>
      <c r="N58" s="3">
        <f t="shared" si="24"/>
        <v>6.2827225130890048</v>
      </c>
    </row>
    <row r="59" spans="2:14">
      <c r="B59" s="12">
        <v>170780060000400</v>
      </c>
      <c r="C59" s="13" t="s">
        <v>87</v>
      </c>
      <c r="D59" s="13">
        <v>3114</v>
      </c>
      <c r="E59" s="13" t="s">
        <v>48</v>
      </c>
      <c r="F59" s="13">
        <v>9</v>
      </c>
      <c r="G59" s="13">
        <f t="shared" si="19"/>
        <v>3</v>
      </c>
      <c r="H59" s="13">
        <v>0</v>
      </c>
      <c r="I59" s="3">
        <f t="shared" si="20"/>
        <v>6</v>
      </c>
      <c r="J59" s="3">
        <f t="shared" si="21"/>
        <v>66.666666666666657</v>
      </c>
      <c r="K59" s="3">
        <v>65.346455994321843</v>
      </c>
      <c r="L59" s="3">
        <f t="shared" si="22"/>
        <v>0</v>
      </c>
      <c r="M59" s="3">
        <f t="shared" si="23"/>
        <v>3</v>
      </c>
      <c r="N59" s="3">
        <f t="shared" si="24"/>
        <v>4.7120418848167542</v>
      </c>
    </row>
    <row r="60" spans="2:14">
      <c r="B60" s="12">
        <v>170780060000400</v>
      </c>
      <c r="C60" s="13" t="s">
        <v>88</v>
      </c>
      <c r="D60" s="13">
        <v>3115</v>
      </c>
      <c r="E60" s="13" t="s">
        <v>77</v>
      </c>
      <c r="F60" s="13">
        <v>27</v>
      </c>
      <c r="G60" s="13">
        <f t="shared" si="19"/>
        <v>8</v>
      </c>
      <c r="H60" s="13">
        <v>0</v>
      </c>
      <c r="I60" s="3">
        <f t="shared" si="20"/>
        <v>19</v>
      </c>
      <c r="J60" s="3">
        <f t="shared" si="21"/>
        <v>70.370370370370367</v>
      </c>
      <c r="K60" s="3">
        <v>65.346455994321843</v>
      </c>
      <c r="L60" s="3">
        <f t="shared" si="22"/>
        <v>1</v>
      </c>
      <c r="M60" s="3">
        <f t="shared" si="23"/>
        <v>8</v>
      </c>
      <c r="N60" s="3">
        <f t="shared" si="24"/>
        <v>14.136125654450263</v>
      </c>
    </row>
    <row r="61" spans="2:14">
      <c r="B61" s="5"/>
      <c r="C61" s="5"/>
      <c r="D61" s="5"/>
      <c r="E61" s="5"/>
      <c r="F61" s="9">
        <f>SUM(F53:F60)</f>
        <v>191</v>
      </c>
      <c r="G61" s="5"/>
      <c r="H61" s="5"/>
      <c r="I61" s="3">
        <f>SUM(I53:I60)</f>
        <v>123</v>
      </c>
      <c r="J61" s="3">
        <f>AVERAGE(J53:J60)</f>
        <v>65.346455994321843</v>
      </c>
      <c r="K61" s="5"/>
      <c r="L61" s="5"/>
      <c r="M61" s="3">
        <f>SUM(M53:M60)</f>
        <v>51</v>
      </c>
      <c r="N61" s="5"/>
    </row>
    <row r="64" spans="2:14">
      <c r="B64" s="4" t="s">
        <v>0</v>
      </c>
      <c r="C64" s="13">
        <f>$C$4-M61</f>
        <v>13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2:15">
      <c r="B65" s="6" t="s">
        <v>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2:1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2:15" ht="42.75">
      <c r="B67" s="7" t="s">
        <v>2</v>
      </c>
      <c r="C67" s="7" t="s">
        <v>3</v>
      </c>
      <c r="D67" s="7" t="s">
        <v>4</v>
      </c>
      <c r="E67" s="7" t="s">
        <v>5</v>
      </c>
      <c r="F67" s="7" t="s">
        <v>6</v>
      </c>
      <c r="G67" s="8" t="s">
        <v>7</v>
      </c>
      <c r="H67" s="8" t="s">
        <v>8</v>
      </c>
      <c r="I67" s="8" t="s">
        <v>9</v>
      </c>
      <c r="J67" s="7" t="s">
        <v>10</v>
      </c>
      <c r="K67" s="7" t="s">
        <v>11</v>
      </c>
      <c r="L67" s="8" t="s">
        <v>12</v>
      </c>
      <c r="M67" s="7" t="s">
        <v>13</v>
      </c>
      <c r="N67" s="8" t="s">
        <v>14</v>
      </c>
      <c r="O67" s="14" t="s">
        <v>90</v>
      </c>
    </row>
    <row r="68" spans="2:15">
      <c r="B68" s="12">
        <v>170780060000400</v>
      </c>
      <c r="C68" s="13" t="s">
        <v>81</v>
      </c>
      <c r="D68" s="13" t="s">
        <v>44</v>
      </c>
      <c r="E68" s="13" t="s">
        <v>31</v>
      </c>
      <c r="F68" s="13">
        <v>48</v>
      </c>
      <c r="G68" s="13">
        <f>G53+L53</f>
        <v>17</v>
      </c>
      <c r="H68" s="13">
        <v>0</v>
      </c>
      <c r="I68" s="3">
        <f>F68-(G68+H68)</f>
        <v>31</v>
      </c>
      <c r="J68" s="3">
        <f>(I68/F68)*100</f>
        <v>64.583333333333343</v>
      </c>
      <c r="K68" s="3">
        <v>59.072481126596969</v>
      </c>
      <c r="L68" s="3">
        <f>IF(MIN(ROUND(F68-(F68*K68%),0)-G68,I68)&lt;=0,0,MIN(ROUND(F68-(F68*K68%),0)-G68,I68))</f>
        <v>3</v>
      </c>
      <c r="M68" s="3">
        <f>L68+M53</f>
        <v>20</v>
      </c>
      <c r="N68" s="3">
        <f>(F68/$F$16)*100</f>
        <v>25.130890052356019</v>
      </c>
      <c r="O68" s="24">
        <v>24</v>
      </c>
    </row>
    <row r="69" spans="2:15">
      <c r="B69" s="12">
        <v>170780060000400</v>
      </c>
      <c r="C69" s="13" t="s">
        <v>82</v>
      </c>
      <c r="D69" s="13">
        <v>3002</v>
      </c>
      <c r="E69" s="13" t="s">
        <v>15</v>
      </c>
      <c r="F69" s="13">
        <v>41</v>
      </c>
      <c r="G69" s="13">
        <f t="shared" ref="G69:G75" si="25">G54+L54</f>
        <v>14</v>
      </c>
      <c r="H69" s="13">
        <v>0</v>
      </c>
      <c r="I69" s="3">
        <f t="shared" ref="I69:I75" si="26">F69-(G69+H69)</f>
        <v>27</v>
      </c>
      <c r="J69" s="3">
        <f t="shared" ref="J69:J75" si="27">(I69/F69)*100</f>
        <v>65.853658536585371</v>
      </c>
      <c r="K69" s="3">
        <v>59.072481126596969</v>
      </c>
      <c r="L69" s="3">
        <f t="shared" ref="L69:L75" si="28">IF(MIN(ROUND(F69-(F69*K69%),0)-G69,I69)&lt;=0,0,MIN(ROUND(F69-(F69*K69%),0)-G69,I69))</f>
        <v>3</v>
      </c>
      <c r="M69" s="3">
        <f t="shared" ref="M69:M75" si="29">L69+M54</f>
        <v>3</v>
      </c>
      <c r="N69" s="3">
        <f t="shared" ref="N69:N75" si="30">(F69/$F$16)*100</f>
        <v>21.465968586387437</v>
      </c>
      <c r="O69" s="24">
        <v>6</v>
      </c>
    </row>
    <row r="70" spans="2:15">
      <c r="B70" s="12">
        <v>170780060000400</v>
      </c>
      <c r="C70" s="13" t="s">
        <v>83</v>
      </c>
      <c r="D70" s="13">
        <v>3010</v>
      </c>
      <c r="E70" s="13" t="s">
        <v>89</v>
      </c>
      <c r="F70" s="13">
        <v>5</v>
      </c>
      <c r="G70" s="13">
        <f t="shared" si="25"/>
        <v>2</v>
      </c>
      <c r="H70" s="13">
        <v>0</v>
      </c>
      <c r="I70" s="3">
        <f t="shared" si="26"/>
        <v>3</v>
      </c>
      <c r="J70" s="3">
        <f t="shared" si="27"/>
        <v>60</v>
      </c>
      <c r="K70" s="3">
        <v>59.072481126596969</v>
      </c>
      <c r="L70" s="3">
        <f t="shared" si="28"/>
        <v>0</v>
      </c>
      <c r="M70" s="3">
        <f t="shared" si="29"/>
        <v>2</v>
      </c>
      <c r="N70" s="3">
        <f t="shared" si="30"/>
        <v>2.6178010471204187</v>
      </c>
      <c r="O70" s="24">
        <v>2</v>
      </c>
    </row>
    <row r="71" spans="2:15">
      <c r="B71" s="12">
        <v>170780060000400</v>
      </c>
      <c r="C71" s="13" t="s">
        <v>84</v>
      </c>
      <c r="D71" s="13">
        <v>3103</v>
      </c>
      <c r="E71" s="13" t="s">
        <v>45</v>
      </c>
      <c r="F71" s="13">
        <v>28</v>
      </c>
      <c r="G71" s="13">
        <f t="shared" si="25"/>
        <v>10</v>
      </c>
      <c r="H71" s="13">
        <v>9</v>
      </c>
      <c r="I71" s="3">
        <f t="shared" si="26"/>
        <v>9</v>
      </c>
      <c r="J71" s="3">
        <f t="shared" si="27"/>
        <v>32.142857142857146</v>
      </c>
      <c r="K71" s="3">
        <v>59.072481126596969</v>
      </c>
      <c r="L71" s="3">
        <f t="shared" si="28"/>
        <v>1</v>
      </c>
      <c r="M71" s="3">
        <f t="shared" si="29"/>
        <v>11</v>
      </c>
      <c r="N71" s="3">
        <f t="shared" si="30"/>
        <v>14.659685863874344</v>
      </c>
      <c r="O71" s="24">
        <v>4</v>
      </c>
    </row>
    <row r="72" spans="2:15">
      <c r="B72" s="12">
        <v>170780060000400</v>
      </c>
      <c r="C72" s="13" t="s">
        <v>85</v>
      </c>
      <c r="D72" s="13">
        <v>3105</v>
      </c>
      <c r="E72" s="13" t="s">
        <v>46</v>
      </c>
      <c r="F72" s="13">
        <v>21</v>
      </c>
      <c r="G72" s="13">
        <f t="shared" si="25"/>
        <v>7</v>
      </c>
      <c r="H72" s="13">
        <v>0</v>
      </c>
      <c r="I72" s="3">
        <f t="shared" si="26"/>
        <v>14</v>
      </c>
      <c r="J72" s="3">
        <f t="shared" si="27"/>
        <v>66.666666666666657</v>
      </c>
      <c r="K72" s="3">
        <v>59.072481126596969</v>
      </c>
      <c r="L72" s="3">
        <f t="shared" si="28"/>
        <v>2</v>
      </c>
      <c r="M72" s="3">
        <f t="shared" si="29"/>
        <v>9</v>
      </c>
      <c r="N72" s="3">
        <f t="shared" si="30"/>
        <v>10.99476439790576</v>
      </c>
      <c r="O72" s="24">
        <v>10</v>
      </c>
    </row>
    <row r="73" spans="2:15">
      <c r="B73" s="12">
        <v>170780060000400</v>
      </c>
      <c r="C73" s="13" t="s">
        <v>86</v>
      </c>
      <c r="D73" s="13">
        <v>3106</v>
      </c>
      <c r="E73" s="13" t="s">
        <v>47</v>
      </c>
      <c r="F73" s="13">
        <v>12</v>
      </c>
      <c r="G73" s="13">
        <f t="shared" si="25"/>
        <v>4</v>
      </c>
      <c r="H73" s="13">
        <v>2</v>
      </c>
      <c r="I73" s="3">
        <f t="shared" si="26"/>
        <v>6</v>
      </c>
      <c r="J73" s="3">
        <f t="shared" si="27"/>
        <v>50</v>
      </c>
      <c r="K73" s="3">
        <v>59.072481126596969</v>
      </c>
      <c r="L73" s="3">
        <f t="shared" si="28"/>
        <v>1</v>
      </c>
      <c r="M73" s="3">
        <f t="shared" si="29"/>
        <v>5</v>
      </c>
      <c r="N73" s="3">
        <f t="shared" si="30"/>
        <v>6.2827225130890048</v>
      </c>
      <c r="O73" s="24">
        <v>2</v>
      </c>
    </row>
    <row r="74" spans="2:15">
      <c r="B74" s="12">
        <v>170780060000400</v>
      </c>
      <c r="C74" s="13" t="s">
        <v>87</v>
      </c>
      <c r="D74" s="13">
        <v>3114</v>
      </c>
      <c r="E74" s="13" t="s">
        <v>48</v>
      </c>
      <c r="F74" s="13">
        <v>9</v>
      </c>
      <c r="G74" s="13">
        <f t="shared" si="25"/>
        <v>3</v>
      </c>
      <c r="H74" s="13">
        <v>0</v>
      </c>
      <c r="I74" s="3">
        <f t="shared" si="26"/>
        <v>6</v>
      </c>
      <c r="J74" s="3">
        <f t="shared" si="27"/>
        <v>66.666666666666657</v>
      </c>
      <c r="K74" s="3">
        <v>59.072481126596969</v>
      </c>
      <c r="L74" s="3">
        <f t="shared" si="28"/>
        <v>1</v>
      </c>
      <c r="M74" s="3">
        <f t="shared" si="29"/>
        <v>4</v>
      </c>
      <c r="N74" s="3">
        <f t="shared" si="30"/>
        <v>4.7120418848167542</v>
      </c>
      <c r="O74" s="24">
        <v>4</v>
      </c>
    </row>
    <row r="75" spans="2:15">
      <c r="B75" s="12">
        <v>170780060000400</v>
      </c>
      <c r="C75" s="13" t="s">
        <v>88</v>
      </c>
      <c r="D75" s="13">
        <v>3115</v>
      </c>
      <c r="E75" s="13" t="s">
        <v>77</v>
      </c>
      <c r="F75" s="13">
        <v>27</v>
      </c>
      <c r="G75" s="13">
        <f t="shared" si="25"/>
        <v>9</v>
      </c>
      <c r="H75" s="13">
        <v>0</v>
      </c>
      <c r="I75" s="3">
        <f t="shared" si="26"/>
        <v>18</v>
      </c>
      <c r="J75" s="3">
        <f t="shared" si="27"/>
        <v>66.666666666666657</v>
      </c>
      <c r="K75" s="3">
        <v>59.072481126596969</v>
      </c>
      <c r="L75" s="3">
        <f t="shared" si="28"/>
        <v>2</v>
      </c>
      <c r="M75" s="3">
        <f t="shared" si="29"/>
        <v>10</v>
      </c>
      <c r="N75" s="3">
        <f t="shared" si="30"/>
        <v>14.136125654450263</v>
      </c>
      <c r="O75" s="24">
        <v>12</v>
      </c>
    </row>
    <row r="76" spans="2:15">
      <c r="B76" s="5"/>
      <c r="C76" s="5"/>
      <c r="D76" s="5"/>
      <c r="E76" s="5"/>
      <c r="F76" s="9">
        <f>SUM(F68:F75)</f>
        <v>191</v>
      </c>
      <c r="G76" s="5"/>
      <c r="H76" s="5"/>
      <c r="I76" s="3">
        <f>SUM(I68:I75)</f>
        <v>114</v>
      </c>
      <c r="J76" s="3">
        <f>AVERAGE(J68:J75)</f>
        <v>59.072481126596969</v>
      </c>
      <c r="K76" s="5"/>
      <c r="L76" s="5"/>
      <c r="M76" s="3">
        <f>SUM(M68:M75)</f>
        <v>64</v>
      </c>
      <c r="N76" s="5"/>
    </row>
  </sheetData>
  <conditionalFormatting sqref="J8:J15">
    <cfRule type="cellIs" dxfId="49" priority="21" operator="between">
      <formula>0</formula>
      <formula>33</formula>
    </cfRule>
    <cfRule type="cellIs" dxfId="48" priority="22" operator="between">
      <formula>0</formula>
      <formula>22</formula>
    </cfRule>
    <cfRule type="cellIs" dxfId="47" priority="23" operator="between">
      <formula>33</formula>
      <formula>66</formula>
    </cfRule>
    <cfRule type="cellIs" dxfId="46" priority="24" operator="between">
      <formula>66</formula>
      <formula>99</formula>
    </cfRule>
    <cfRule type="cellIs" dxfId="45" priority="25" operator="between">
      <formula>99</formula>
      <formula>100</formula>
    </cfRule>
  </conditionalFormatting>
  <conditionalFormatting sqref="J23:J30">
    <cfRule type="cellIs" dxfId="44" priority="16" operator="between">
      <formula>0</formula>
      <formula>33</formula>
    </cfRule>
    <cfRule type="cellIs" dxfId="43" priority="17" operator="between">
      <formula>0</formula>
      <formula>22</formula>
    </cfRule>
    <cfRule type="cellIs" dxfId="42" priority="18" operator="between">
      <formula>33</formula>
      <formula>66</formula>
    </cfRule>
    <cfRule type="cellIs" dxfId="41" priority="19" operator="between">
      <formula>66</formula>
      <formula>99</formula>
    </cfRule>
    <cfRule type="cellIs" dxfId="40" priority="20" operator="between">
      <formula>99</formula>
      <formula>100</formula>
    </cfRule>
  </conditionalFormatting>
  <conditionalFormatting sqref="J38:J45">
    <cfRule type="cellIs" dxfId="39" priority="11" operator="between">
      <formula>0</formula>
      <formula>33</formula>
    </cfRule>
    <cfRule type="cellIs" dxfId="38" priority="12" operator="between">
      <formula>0</formula>
      <formula>22</formula>
    </cfRule>
    <cfRule type="cellIs" dxfId="37" priority="13" operator="between">
      <formula>33</formula>
      <formula>66</formula>
    </cfRule>
    <cfRule type="cellIs" dxfId="36" priority="14" operator="between">
      <formula>66</formula>
      <formula>99</formula>
    </cfRule>
    <cfRule type="cellIs" dxfId="35" priority="15" operator="between">
      <formula>99</formula>
      <formula>100</formula>
    </cfRule>
  </conditionalFormatting>
  <conditionalFormatting sqref="J53:J60">
    <cfRule type="cellIs" dxfId="34" priority="6" operator="between">
      <formula>0</formula>
      <formula>33</formula>
    </cfRule>
    <cfRule type="cellIs" dxfId="33" priority="7" operator="between">
      <formula>0</formula>
      <formula>22</formula>
    </cfRule>
    <cfRule type="cellIs" dxfId="32" priority="8" operator="between">
      <formula>33</formula>
      <formula>66</formula>
    </cfRule>
    <cfRule type="cellIs" dxfId="31" priority="9" operator="between">
      <formula>66</formula>
      <formula>99</formula>
    </cfRule>
    <cfRule type="cellIs" dxfId="30" priority="10" operator="between">
      <formula>99</formula>
      <formula>100</formula>
    </cfRule>
  </conditionalFormatting>
  <conditionalFormatting sqref="J68:J75">
    <cfRule type="cellIs" dxfId="29" priority="1" operator="between">
      <formula>0</formula>
      <formula>33</formula>
    </cfRule>
    <cfRule type="cellIs" dxfId="28" priority="2" operator="between">
      <formula>0</formula>
      <formula>22</formula>
    </cfRule>
    <cfRule type="cellIs" dxfId="27" priority="3" operator="between">
      <formula>33</formula>
      <formula>66</formula>
    </cfRule>
    <cfRule type="cellIs" dxfId="26" priority="4" operator="between">
      <formula>66</formula>
      <formula>99</formula>
    </cfRule>
    <cfRule type="cellIs" dxfId="25" priority="5" operator="between">
      <formula>99</formula>
      <formula>100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4:N23"/>
  <sheetViews>
    <sheetView tabSelected="1" topLeftCell="A7" workbookViewId="0">
      <selection activeCell="M19" sqref="M19"/>
    </sheetView>
  </sheetViews>
  <sheetFormatPr defaultRowHeight="15"/>
  <cols>
    <col min="1" max="1" width="9.140625" style="2"/>
    <col min="2" max="2" width="21.7109375" style="2" customWidth="1"/>
    <col min="3" max="3" width="19.140625" style="2" customWidth="1"/>
    <col min="4" max="4" width="9.140625" style="2"/>
    <col min="5" max="5" width="21.42578125" style="2" customWidth="1"/>
    <col min="6" max="16384" width="9.140625" style="2"/>
  </cols>
  <sheetData>
    <row r="4" spans="2:14">
      <c r="B4" s="4" t="s">
        <v>0</v>
      </c>
      <c r="C4" s="13">
        <v>12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>
      <c r="B5" s="6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42.75"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8" t="s">
        <v>7</v>
      </c>
      <c r="H7" s="8" t="s">
        <v>8</v>
      </c>
      <c r="I7" s="8" t="s">
        <v>9</v>
      </c>
      <c r="J7" s="7" t="s">
        <v>10</v>
      </c>
      <c r="K7" s="7" t="s">
        <v>11</v>
      </c>
      <c r="L7" s="8" t="s">
        <v>12</v>
      </c>
      <c r="M7" s="7" t="s">
        <v>13</v>
      </c>
      <c r="N7" s="8" t="s">
        <v>14</v>
      </c>
    </row>
    <row r="8" spans="2:14">
      <c r="B8" s="27" t="s">
        <v>91</v>
      </c>
      <c r="C8" s="27" t="s">
        <v>92</v>
      </c>
      <c r="D8" s="27" t="s">
        <v>55</v>
      </c>
      <c r="E8" s="27" t="s">
        <v>56</v>
      </c>
      <c r="F8" s="13">
        <v>20</v>
      </c>
      <c r="G8" s="13">
        <v>18</v>
      </c>
      <c r="H8" s="13">
        <v>0</v>
      </c>
      <c r="I8" s="3">
        <f>F8-(G8+H8)</f>
        <v>2</v>
      </c>
      <c r="J8" s="3">
        <f>(I8/F8)*100</f>
        <v>10</v>
      </c>
      <c r="K8" s="3">
        <f>$J$12</f>
        <v>4.1666666666666643</v>
      </c>
      <c r="L8" s="3">
        <f>IF(MIN(ROUND(F8-(F8*K8%),0)-G8,I8)&lt;=0,0,MIN(ROUND(F8-(F8*K8%),0)-G8,I8))</f>
        <v>1</v>
      </c>
      <c r="M8" s="3">
        <f>L8</f>
        <v>1</v>
      </c>
      <c r="N8" s="3">
        <f>(F8/$F$12)*100</f>
        <v>55.555555555555557</v>
      </c>
    </row>
    <row r="9" spans="2:14">
      <c r="B9" s="27" t="s">
        <v>91</v>
      </c>
      <c r="C9" s="27" t="s">
        <v>92</v>
      </c>
      <c r="D9" s="27" t="s">
        <v>93</v>
      </c>
      <c r="E9" s="27" t="s">
        <v>57</v>
      </c>
      <c r="F9" s="13">
        <v>6</v>
      </c>
      <c r="G9" s="13">
        <v>2</v>
      </c>
      <c r="H9" s="13">
        <v>0</v>
      </c>
      <c r="I9" s="3">
        <f t="shared" ref="I9:I11" si="0">F9-(G9+H9)</f>
        <v>4</v>
      </c>
      <c r="J9" s="3">
        <f t="shared" ref="J9:J11" si="1">(I9/F9)*100</f>
        <v>66.666666666666657</v>
      </c>
      <c r="K9" s="3">
        <f>$J$12</f>
        <v>4.1666666666666643</v>
      </c>
      <c r="L9" s="3">
        <f t="shared" ref="L9:L11" si="2">IF(MIN(ROUND(F9-(F9*K9%),0)-G9,I9)&lt;=0,0,MIN(ROUND(F9-(F9*K9%),0)-G9,I9))</f>
        <v>4</v>
      </c>
      <c r="M9" s="3">
        <f t="shared" ref="M9:M11" si="3">L9</f>
        <v>4</v>
      </c>
      <c r="N9" s="3">
        <f>(F9/$F$12)*100</f>
        <v>16.666666666666664</v>
      </c>
    </row>
    <row r="10" spans="2:14">
      <c r="B10" s="27" t="s">
        <v>91</v>
      </c>
      <c r="C10" s="27" t="s">
        <v>92</v>
      </c>
      <c r="D10" s="27" t="s">
        <v>94</v>
      </c>
      <c r="E10" s="27" t="s">
        <v>59</v>
      </c>
      <c r="F10" s="13">
        <v>5</v>
      </c>
      <c r="G10" s="13">
        <v>7</v>
      </c>
      <c r="H10" s="13">
        <v>0</v>
      </c>
      <c r="I10" s="3">
        <f t="shared" si="0"/>
        <v>-2</v>
      </c>
      <c r="J10" s="3">
        <f t="shared" si="1"/>
        <v>-40</v>
      </c>
      <c r="K10" s="3">
        <f>$J$12</f>
        <v>4.1666666666666643</v>
      </c>
      <c r="L10" s="3">
        <f t="shared" si="2"/>
        <v>0</v>
      </c>
      <c r="M10" s="3">
        <f t="shared" si="3"/>
        <v>0</v>
      </c>
      <c r="N10" s="3">
        <f>(F10/$F$12)*100</f>
        <v>13.888888888888889</v>
      </c>
    </row>
    <row r="11" spans="2:14">
      <c r="B11" s="27" t="s">
        <v>91</v>
      </c>
      <c r="C11" s="27" t="s">
        <v>92</v>
      </c>
      <c r="D11" s="27" t="s">
        <v>95</v>
      </c>
      <c r="E11" s="27" t="s">
        <v>96</v>
      </c>
      <c r="F11" s="13">
        <v>5</v>
      </c>
      <c r="G11" s="13">
        <v>6</v>
      </c>
      <c r="H11" s="13">
        <v>0</v>
      </c>
      <c r="I11" s="3">
        <f t="shared" si="0"/>
        <v>-1</v>
      </c>
      <c r="J11" s="3">
        <f t="shared" si="1"/>
        <v>-20</v>
      </c>
      <c r="K11" s="3">
        <f>$J$12</f>
        <v>4.1666666666666643</v>
      </c>
      <c r="L11" s="3">
        <f t="shared" si="2"/>
        <v>0</v>
      </c>
      <c r="M11" s="3">
        <f t="shared" si="3"/>
        <v>0</v>
      </c>
      <c r="N11" s="3">
        <f>(F11/$F$12)*100</f>
        <v>13.888888888888889</v>
      </c>
    </row>
    <row r="12" spans="2:14">
      <c r="B12" s="5"/>
      <c r="C12" s="5"/>
      <c r="D12" s="5"/>
      <c r="E12" s="5"/>
      <c r="F12" s="9">
        <f>SUM(F8:F11)</f>
        <v>36</v>
      </c>
      <c r="G12" s="5"/>
      <c r="H12" s="5"/>
      <c r="I12" s="3">
        <f>SUM(I8:I11)</f>
        <v>3</v>
      </c>
      <c r="J12" s="3">
        <f>AVERAGE(J8:J11)</f>
        <v>4.1666666666666643</v>
      </c>
      <c r="K12" s="5"/>
      <c r="L12" s="5"/>
      <c r="M12" s="3">
        <f>SUM(M8:M11)</f>
        <v>5</v>
      </c>
      <c r="N12" s="5"/>
    </row>
    <row r="15" spans="2:14">
      <c r="B15" s="4" t="s">
        <v>0</v>
      </c>
      <c r="C15" s="13">
        <f>$C$4-M12</f>
        <v>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>
      <c r="B16" s="6" t="s">
        <v>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ht="42.75"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G18" s="8" t="s">
        <v>7</v>
      </c>
      <c r="H18" s="8" t="s">
        <v>8</v>
      </c>
      <c r="I18" s="8" t="s">
        <v>9</v>
      </c>
      <c r="J18" s="7" t="s">
        <v>10</v>
      </c>
      <c r="K18" s="7" t="s">
        <v>11</v>
      </c>
      <c r="L18" s="8" t="s">
        <v>12</v>
      </c>
      <c r="M18" s="7" t="s">
        <v>13</v>
      </c>
      <c r="N18" s="8" t="s">
        <v>14</v>
      </c>
    </row>
    <row r="19" spans="2:14">
      <c r="B19" s="27" t="s">
        <v>91</v>
      </c>
      <c r="C19" s="27" t="s">
        <v>92</v>
      </c>
      <c r="D19" s="27" t="s">
        <v>55</v>
      </c>
      <c r="E19" s="27" t="s">
        <v>56</v>
      </c>
      <c r="F19" s="13">
        <v>20</v>
      </c>
      <c r="G19" s="13">
        <f>G8+L8</f>
        <v>19</v>
      </c>
      <c r="H19" s="13">
        <v>0</v>
      </c>
      <c r="I19" s="3">
        <f>F19-(G19+H19)</f>
        <v>1</v>
      </c>
      <c r="J19" s="3">
        <f>(I19/F19)*100</f>
        <v>5</v>
      </c>
      <c r="K19" s="3">
        <v>-13.75</v>
      </c>
      <c r="L19" s="3">
        <f>IF(MIN(ROUND(F19-(F19*K19%),0)-G19,I19)&lt;=0,0,MIN(ROUND(F19-(F19*K19%),0)-G19,I19))</f>
        <v>1</v>
      </c>
      <c r="M19" s="3">
        <f>L19+M8</f>
        <v>2</v>
      </c>
      <c r="N19" s="3">
        <f>(F19/$F$12)*100</f>
        <v>55.555555555555557</v>
      </c>
    </row>
    <row r="20" spans="2:14">
      <c r="B20" s="27" t="s">
        <v>91</v>
      </c>
      <c r="C20" s="27" t="s">
        <v>92</v>
      </c>
      <c r="D20" s="27" t="s">
        <v>93</v>
      </c>
      <c r="E20" s="27" t="s">
        <v>57</v>
      </c>
      <c r="F20" s="13">
        <v>6</v>
      </c>
      <c r="G20" s="13">
        <f t="shared" ref="G20:G22" si="4">G9+L9</f>
        <v>6</v>
      </c>
      <c r="H20" s="13">
        <v>0</v>
      </c>
      <c r="I20" s="3">
        <f t="shared" ref="I20:I22" si="5">F20-(G20+H20)</f>
        <v>0</v>
      </c>
      <c r="J20" s="3">
        <f t="shared" ref="J20:J22" si="6">(I20/F20)*100</f>
        <v>0</v>
      </c>
      <c r="K20" s="3">
        <v>-13.75</v>
      </c>
      <c r="L20" s="3">
        <f t="shared" ref="L20:L22" si="7">IF(MIN(ROUND(F20-(F20*K20%),0)-G20,I20)&lt;=0,0,MIN(ROUND(F20-(F20*K20%),0)-G20,I20))</f>
        <v>0</v>
      </c>
      <c r="M20" s="3">
        <f t="shared" ref="M20:M23" si="8">L20+M9</f>
        <v>4</v>
      </c>
      <c r="N20" s="3">
        <f>(F20/$F$12)*100</f>
        <v>16.666666666666664</v>
      </c>
    </row>
    <row r="21" spans="2:14">
      <c r="B21" s="27" t="s">
        <v>91</v>
      </c>
      <c r="C21" s="27" t="s">
        <v>92</v>
      </c>
      <c r="D21" s="27" t="s">
        <v>94</v>
      </c>
      <c r="E21" s="27" t="s">
        <v>59</v>
      </c>
      <c r="F21" s="13">
        <v>5</v>
      </c>
      <c r="G21" s="13">
        <f t="shared" si="4"/>
        <v>7</v>
      </c>
      <c r="H21" s="13">
        <v>0</v>
      </c>
      <c r="I21" s="3">
        <f t="shared" si="5"/>
        <v>-2</v>
      </c>
      <c r="J21" s="3">
        <f t="shared" si="6"/>
        <v>-40</v>
      </c>
      <c r="K21" s="3">
        <v>-13.75</v>
      </c>
      <c r="L21" s="3">
        <f t="shared" si="7"/>
        <v>0</v>
      </c>
      <c r="M21" s="3">
        <f t="shared" si="8"/>
        <v>0</v>
      </c>
      <c r="N21" s="3">
        <f>(F21/$F$12)*100</f>
        <v>13.888888888888889</v>
      </c>
    </row>
    <row r="22" spans="2:14">
      <c r="B22" s="27" t="s">
        <v>91</v>
      </c>
      <c r="C22" s="27" t="s">
        <v>92</v>
      </c>
      <c r="D22" s="27" t="s">
        <v>95</v>
      </c>
      <c r="E22" s="27" t="s">
        <v>96</v>
      </c>
      <c r="F22" s="13">
        <v>5</v>
      </c>
      <c r="G22" s="13">
        <f t="shared" si="4"/>
        <v>6</v>
      </c>
      <c r="H22" s="13">
        <v>0</v>
      </c>
      <c r="I22" s="3">
        <f t="shared" si="5"/>
        <v>-1</v>
      </c>
      <c r="J22" s="3">
        <f t="shared" si="6"/>
        <v>-20</v>
      </c>
      <c r="K22" s="3">
        <v>-13.75</v>
      </c>
      <c r="L22" s="3">
        <f t="shared" si="7"/>
        <v>0</v>
      </c>
      <c r="M22" s="3">
        <f t="shared" si="8"/>
        <v>0</v>
      </c>
      <c r="N22" s="3">
        <f>(F22/$F$12)*100</f>
        <v>13.888888888888889</v>
      </c>
    </row>
    <row r="23" spans="2:14">
      <c r="B23" s="5"/>
      <c r="C23" s="5"/>
      <c r="D23" s="5"/>
      <c r="E23" s="5"/>
      <c r="F23" s="9">
        <f>SUM(F19:F22)</f>
        <v>36</v>
      </c>
      <c r="G23" s="5"/>
      <c r="H23" s="5"/>
      <c r="I23" s="3">
        <f>SUM(I19:I22)</f>
        <v>-2</v>
      </c>
      <c r="J23" s="3">
        <f>AVERAGE(J19:J22)</f>
        <v>-13.75</v>
      </c>
      <c r="K23" s="5"/>
      <c r="L23" s="5"/>
      <c r="M23" s="3">
        <f>SUM(M19:M22)</f>
        <v>6</v>
      </c>
      <c r="N23" s="5"/>
    </row>
  </sheetData>
  <conditionalFormatting sqref="J8:J11">
    <cfRule type="cellIs" dxfId="19" priority="6" operator="between">
      <formula>0</formula>
      <formula>33</formula>
    </cfRule>
    <cfRule type="cellIs" dxfId="18" priority="7" operator="between">
      <formula>0</formula>
      <formula>22</formula>
    </cfRule>
    <cfRule type="cellIs" dxfId="17" priority="8" operator="between">
      <formula>33</formula>
      <formula>66</formula>
    </cfRule>
    <cfRule type="cellIs" dxfId="16" priority="9" operator="between">
      <formula>66</formula>
      <formula>99</formula>
    </cfRule>
    <cfRule type="cellIs" dxfId="15" priority="10" operator="between">
      <formula>99</formula>
      <formula>100</formula>
    </cfRule>
  </conditionalFormatting>
  <conditionalFormatting sqref="J19:J22">
    <cfRule type="cellIs" dxfId="14" priority="1" operator="between">
      <formula>0</formula>
      <formula>33</formula>
    </cfRule>
    <cfRule type="cellIs" dxfId="13" priority="2" operator="between">
      <formula>0</formula>
      <formula>22</formula>
    </cfRule>
    <cfRule type="cellIs" dxfId="12" priority="3" operator="between">
      <formula>33</formula>
      <formula>66</formula>
    </cfRule>
    <cfRule type="cellIs" dxfId="11" priority="4" operator="between">
      <formula>66</formula>
      <formula>99</formula>
    </cfRule>
    <cfRule type="cellIs" dxfId="10" priority="5" operator="between">
      <formula>99</formula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1010</vt:lpstr>
      <vt:lpstr>2011</vt:lpstr>
      <vt:lpstr>1060</vt:lpstr>
      <vt:lpstr>Sheet1</vt:lpstr>
      <vt:lpstr>1080</vt:lpstr>
      <vt:lpstr>P010</vt:lpstr>
      <vt:lpstr>P050</vt:lpstr>
      <vt:lpstr>p060(10052014)</vt:lpstr>
      <vt:lpstr>p010(10052014)</vt:lpstr>
      <vt:lpstr>p060</vt:lpstr>
      <vt:lpstr>p060(14052014)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rani</cp:lastModifiedBy>
  <dcterms:created xsi:type="dcterms:W3CDTF">2014-04-16T05:08:03Z</dcterms:created>
  <dcterms:modified xsi:type="dcterms:W3CDTF">2014-05-15T12:09:47Z</dcterms:modified>
</cp:coreProperties>
</file>