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/>
  <xr:revisionPtr revIDLastSave="0" documentId="8_{EC2BC9C6-946D-4614-A7DC-DAF0E0DFFCEE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ummary" sheetId="1" r:id="rId1"/>
    <sheet name="Product Analysis" sheetId="2" r:id="rId2"/>
  </sheets>
  <definedNames>
    <definedName name="Slicer_Product_Category">#N/A</definedName>
    <definedName name="Slicer_Year">#N/A</definedName>
  </definedNames>
  <calcPr calcId="191028"/>
  <pivotCaches>
    <pivotCache cacheId="102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Q2" i="1" l="1"/>
  <c r="R2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C14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C13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B14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B13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C6" i="1" l="1"/>
  <c r="C12" i="1"/>
  <c r="D13" i="1"/>
  <c r="D14" i="1"/>
  <c r="B12" i="1"/>
  <c r="B6" i="1"/>
  <c r="D12" i="1" l="1"/>
  <c r="D6" i="1"/>
</calcChain>
</file>

<file path=xl/sharedStrings.xml><?xml version="1.0" encoding="utf-8"?>
<sst xmlns="http://schemas.openxmlformats.org/spreadsheetml/2006/main" count="2038" uniqueCount="205">
  <si>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</si>
  <si>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</si>
  <si>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</si>
  <si>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</si>
  <si>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</si>
  <si>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</si>
  <si>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</si>
  <si>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</si>
  <si>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</si>
  <si>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</si>
  <si>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> 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</si>
  <si>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</si>
  <si>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</si>
  <si>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</si>
  <si>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</si>
  <si>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</si>
  <si>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</si>
  <si>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</si>
  <si>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</si>
  <si>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</si>
  <si>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</si>
  <si>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</si>
  <si>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</si>
  <si>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                   840 </t>
  </si>
  <si>
    <t>Credit Card</t>
  </si>
  <si>
    <t>Shipped</t>
  </si>
  <si>
    <t>Lightweight and versatile</t>
  </si>
  <si>
    <t>M</t>
  </si>
  <si>
    <t>E-Bikes</t>
  </si>
  <si>
    <t>City</t>
  </si>
  <si>
    <t>UrbanEco 1000</t>
  </si>
  <si>
    <t>               1,460 </t>
  </si>
  <si>
    <t>Eco-friendly electric city bike</t>
  </si>
  <si>
    <t>TOTAL Q1 SALES</t>
  </si>
  <si>
    <t>% Increase</t>
  </si>
  <si>
    <t>TrailBlazer 2000</t>
  </si>
  <si>
    <t>               1,050 </t>
  </si>
  <si>
    <t>PayPal</t>
  </si>
  <si>
    <t>Processing</t>
  </si>
  <si>
    <t>High-performance mountain bike</t>
  </si>
  <si>
    <t>L</t>
  </si>
  <si>
    <t>UrbanEco 2000</t>
  </si>
  <si>
    <t>               1,825 </t>
  </si>
  <si>
    <t>High-performance electric city bike</t>
  </si>
  <si>
    <t>Road Bikes</t>
  </si>
  <si>
    <t>Racing</t>
  </si>
  <si>
    <t>SpeedMaster 1000</t>
  </si>
  <si>
    <t>               1,260 </t>
  </si>
  <si>
    <t>Cancelled</t>
  </si>
  <si>
    <t>Agile and aerodynamic road bike</t>
  </si>
  <si>
    <t>Q1 MONTLY TOTALS</t>
  </si>
  <si>
    <t>SpeedMaster 2000</t>
  </si>
  <si>
    <t>               1,470 </t>
  </si>
  <si>
    <t>Premium racing road bike</t>
  </si>
  <si>
    <t>January</t>
  </si>
  <si>
    <t>Touring Bikes</t>
  </si>
  <si>
    <t>Long Distance</t>
  </si>
  <si>
    <t>Explorer 1000</t>
  </si>
  <si>
    <t>                   897 </t>
  </si>
  <si>
    <t>Comfortable and durable touring bike</t>
  </si>
  <si>
    <t>February</t>
  </si>
  <si>
    <t>March</t>
  </si>
  <si>
    <t>Explorer 2000</t>
  </si>
  <si>
    <t>               1,104 </t>
  </si>
  <si>
    <t>Advanced touring bike</t>
  </si>
  <si>
    <t>Downhill</t>
  </si>
  <si>
    <t>GravityMaster 1000</t>
  </si>
  <si>
    <t>               1,496 </t>
  </si>
  <si>
    <t>Rugged and durable downhill bike</t>
  </si>
  <si>
    <t>GravityMaster 2000</t>
  </si>
  <si>
    <t>               1,700 </t>
  </si>
  <si>
    <t>Extreme downhill performance</t>
  </si>
  <si>
    <t>Cyclocross</t>
  </si>
  <si>
    <t>CrossRider 1000</t>
  </si>
  <si>
    <t>               1,292 </t>
  </si>
  <si>
    <t>Versatile cyclocross bike</t>
  </si>
  <si>
    <t>CrossRider 2000</t>
  </si>
  <si>
    <t>Advanced cyclocross bike</t>
  </si>
  <si>
    <t>Tandem</t>
  </si>
  <si>
    <t>DuoExplorer 1000</t>
  </si>
  <si>
    <t>               1,340 </t>
  </si>
  <si>
    <t>Comfortable tandem touring bike</t>
  </si>
  <si>
    <t>DuoExplorer 2000</t>
  </si>
  <si>
    <t>               1,541 </t>
  </si>
  <si>
    <t>High-performance tandem touring bike</t>
  </si>
  <si>
    <t>Electric</t>
  </si>
  <si>
    <t>E-Mountain 1000</t>
  </si>
  <si>
    <t>               2,250 </t>
  </si>
  <si>
    <t>Electric mountain bike</t>
  </si>
  <si>
    <t>E-Mountain 2000</t>
  </si>
  <si>
    <t>               2,625 </t>
  </si>
  <si>
    <t>High-performance electric mountain bike</t>
  </si>
  <si>
    <t>Trail</t>
  </si>
  <si>
    <t>Pathfinder 1000</t>
  </si>
  <si>
    <t>                   737 </t>
  </si>
  <si>
    <t>Agile trail bike for all skill levels</t>
  </si>
  <si>
    <t>Pathfinder 2000</t>
  </si>
  <si>
    <t>                   938 </t>
  </si>
  <si>
    <t>High-performance trail bike</t>
  </si>
  <si>
    <t>Touring</t>
  </si>
  <si>
    <t>Voyager 1000</t>
  </si>
  <si>
    <t>               1,190 </t>
  </si>
  <si>
    <t>Comfortable touring road bike</t>
  </si>
  <si>
    <t>Voyager 2000</t>
  </si>
  <si>
    <t>               1,400 </t>
  </si>
  <si>
    <t>Advanced touring road bike</t>
  </si>
  <si>
    <t>Adventure</t>
  </si>
  <si>
    <t>Adventurer 1000</t>
  </si>
  <si>
    <t>                   975 </t>
  </si>
  <si>
    <t>Durable bike for long adventures</t>
  </si>
  <si>
    <t>Adventurer 2000</t>
  </si>
  <si>
    <t>               1,170 </t>
  </si>
  <si>
    <t>Premium adventure touring bike</t>
  </si>
  <si>
    <t>Enduro</t>
  </si>
  <si>
    <t>EnduroMaster 1000</t>
  </si>
  <si>
    <t>               1,656 </t>
  </si>
  <si>
    <t>Endurance-focused mountain bike</t>
  </si>
  <si>
    <t>EnduroMaster 2000</t>
  </si>
  <si>
    <t>               1,872 </t>
  </si>
  <si>
    <t>High-performance enduro mountain bike</t>
  </si>
  <si>
    <t>Gravel</t>
  </si>
  <si>
    <t>GravelMaster 1000</t>
  </si>
  <si>
    <t>               1,105 </t>
  </si>
  <si>
    <t>All-terrain gravel bike</t>
  </si>
  <si>
    <t>GravelMaster 2000</t>
  </si>
  <si>
    <t>               1,365 </t>
  </si>
  <si>
    <t>High-performance gravel bike</t>
  </si>
  <si>
    <t>Folding</t>
  </si>
  <si>
    <t>FoldAway 1000</t>
  </si>
  <si>
    <t>               1,035 </t>
  </si>
  <si>
    <t>Compact folding touring bike</t>
  </si>
  <si>
    <t>FoldAway 2000</t>
  </si>
  <si>
    <t>               1,242 </t>
  </si>
  <si>
    <t>Advanced folding touring bike</t>
  </si>
  <si>
    <t>Mountain</t>
  </si>
  <si>
    <t>E-TrailBlazer 1000</t>
  </si>
  <si>
    <t>               2,080 </t>
  </si>
  <si>
    <t>E-TrailBlazer 2000</t>
  </si>
  <si>
    <t>               2,405 </t>
  </si>
  <si>
    <t>Fat Bikes</t>
  </si>
  <si>
    <t>FatTrail 1000</t>
  </si>
  <si>
    <t>                   780 </t>
  </si>
  <si>
    <t>All-terrain fat bike</t>
  </si>
  <si>
    <t>FatTrail 2000</t>
  </si>
  <si>
    <t>                   960 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</si>
  <si>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</si>
  <si>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</si>
  <si>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</si>
  <si>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</si>
  <si>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</si>
  <si>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</si>
  <si>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                   120 </t>
  </si>
  <si>
    <t>Upgraded balance bike for kids</t>
  </si>
  <si>
    <t>Bmx Bikes</t>
  </si>
  <si>
    <t>Freestyle</t>
  </si>
  <si>
    <t>FreestyleMaster 1000</t>
  </si>
  <si>
    <t>                   240 </t>
  </si>
  <si>
    <t>Beginner freestyle BMX bike</t>
  </si>
  <si>
    <t>FreestyleMaster 2000</t>
  </si>
  <si>
    <t>                   360 </t>
  </si>
  <si>
    <t>Advanced freestyle BMX bike</t>
  </si>
  <si>
    <t>XC-Rider 1000</t>
  </si>
  <si>
    <t>               1,296 </t>
  </si>
  <si>
    <t>Cross country mountain bike</t>
  </si>
  <si>
    <t>XC-Rider 2000</t>
  </si>
  <si>
    <t>               1,728 </t>
  </si>
  <si>
    <t>High-performance cross country bike</t>
  </si>
  <si>
    <t>Endurance</t>
  </si>
  <si>
    <t>EnduranceElite 1000</t>
  </si>
  <si>
    <t>               1,491 </t>
  </si>
  <si>
    <t>Endurance road bike</t>
  </si>
  <si>
    <t>EnduranceElite 2000</t>
  </si>
  <si>
    <t>               1,846 </t>
  </si>
  <si>
    <t>High-performance endurance road bike</t>
  </si>
  <si>
    <t>Hybrid Bikes</t>
  </si>
  <si>
    <t>Commuter</t>
  </si>
  <si>
    <t>CommutePro 1000</t>
  </si>
  <si>
    <t>                   720 </t>
  </si>
  <si>
    <t>Efficient commuter hybrid bike</t>
  </si>
  <si>
    <t>CommutePro 2000</t>
  </si>
  <si>
    <t>                   900 </t>
  </si>
  <si>
    <t>High-performance commuter hybrid bike</t>
  </si>
  <si>
    <t>Aero</t>
  </si>
  <si>
    <t>AeroSpeed 1000</t>
  </si>
  <si>
    <t>               1,932 </t>
  </si>
  <si>
    <t>Aerodynamic road bike</t>
  </si>
  <si>
    <t>AeroSpeed 2000</t>
  </si>
  <si>
    <t>               2,208 </t>
  </si>
  <si>
    <t>Advanced aerodynamic road bike</t>
  </si>
  <si>
    <t>Recumbent</t>
  </si>
  <si>
    <t>ReclineRider 1000</t>
  </si>
  <si>
    <t>               1,500 </t>
  </si>
  <si>
    <t>Comfortable recumbent touring bike</t>
  </si>
  <si>
    <t>ReclineRider 2000</t>
  </si>
  <si>
    <t>               1,800 </t>
  </si>
  <si>
    <t>High-performance recumbent touring bike</t>
  </si>
  <si>
    <t>DownhillDominator 1000</t>
  </si>
  <si>
    <t>               2,291 </t>
  </si>
  <si>
    <t>Downhill mountain bike</t>
  </si>
  <si>
    <t>DownhillDominator 2000</t>
  </si>
  <si>
    <t>               2,607 </t>
  </si>
  <si>
    <t>High-performance downhill mountain bike</t>
  </si>
  <si>
    <t>Sales Total</t>
  </si>
  <si>
    <t>%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</si>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</sst>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14" fontId="1" fillId="0" borderId="0" xfId="0" applyNumberFormat="1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 wrapText="1"/>
    </xf>
    <xf numFmtId="3" fontId="1" fillId="0" borderId="0" xfId="0" applyNumberFormat="1" applyFont="1" applyAlignment="1"/>
    <xf numFmtId="164" fontId="1" fillId="0" borderId="0" xfId="0" applyNumberFormat="1" applyFont="1" applyAlignment="1"/>
    <xf numFmtId="10" fontId="1" fillId="0" borderId="0" xfId="0" applyNumberFormat="1" applyFont="1" applyAlignment="1"/>
    <xf numFmtId="0" fontId="0" fillId="0" borderId="0" xfId="0" pivotButton="1"/>
    <xf numFmtId="164" fontId="0" fillId="0" borderId="0" xfId="0" applyNumberFormat="1"/>
    <xf numFmtId="10" fontId="0" fillId="0" borderId="0" xfId="0" applyNumberFormat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indexed="64"/>
          <bgColor rgb="FFFFF2CC"/>
        </patternFill>
      </fill>
      <alignment horizontal="general" vertical="bottom" textRotation="0" wrapText="1" indent="0" justifyLastLine="0" shrinkToFit="0" readingOrder="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7</xdr:row>
      <xdr:rowOff>9525</xdr:rowOff>
    </xdr:from>
    <xdr:to>
      <xdr:col>12</xdr:col>
      <xdr:colOff>9525</xdr:colOff>
      <xdr:row>20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 Category">
              <a:extLst>
                <a:ext uri="{FF2B5EF4-FFF2-40B4-BE49-F238E27FC236}">
                  <a16:creationId xmlns:a16="http://schemas.microsoft.com/office/drawing/2014/main" id="{FB38A455-D953-ED1D-BBF9-2D84AF6C7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0" y="1343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428625</xdr:colOff>
      <xdr:row>7</xdr:row>
      <xdr:rowOff>9525</xdr:rowOff>
    </xdr:from>
    <xdr:to>
      <xdr:col>8</xdr:col>
      <xdr:colOff>428625</xdr:colOff>
      <xdr:row>20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AEF022E3-4253-8D3E-ABBE-2B98A78C5702}"/>
                </a:ext>
                <a:ext uri="{147F2762-F138-4A5C-976F-8EAC2B608ADB}">
                  <a16:predDERef xmlns:a16="http://schemas.microsoft.com/office/drawing/2014/main" pred="{FB38A455-D953-ED1D-BBF9-2D84AF6C7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1343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6.039549652778" createdVersion="8" refreshedVersion="8" minRefreshableVersion="3" recordCount="245" xr:uid="{7B041DF2-BDD7-43FE-BC01-08A19DFED219}">
  <cacheSource type="worksheet">
    <worksheetSource name="Sales_Details"/>
  </cacheSource>
  <cacheFields count="20">
    <cacheField name="Product ID" numFmtId="0">
      <sharedItems containsSemiMixedTypes="0" containsString="0" containsNumber="1" containsInteger="1" minValue="1001" maxValue="1245"/>
    </cacheField>
    <cacheField name="Product Category" numFmtId="0">
      <sharedItems count="7">
        <s v="Mountain Bikes"/>
        <s v="E-Bikes"/>
        <s v="Road Bikes"/>
        <s v="Touring Bikes"/>
        <s v="Kids Bikes"/>
        <s v="Bmx Bikes"/>
        <s v="Hybrid Bikes"/>
      </sharedItems>
    </cacheField>
    <cacheField name="Product Subcategory" numFmtId="0">
      <sharedItems/>
    </cacheField>
    <cacheField name="Product Name" numFmtId="0">
      <sharedItems count="48">
        <s v="TrailBlazer 1000"/>
        <s v="UrbanEco 1000"/>
        <s v="TrailBlazer 2000"/>
        <s v="UrbanEco 2000"/>
        <s v="SpeedMaster 1000"/>
        <s v="SpeedMaster 2000"/>
        <s v="Explorer 1000"/>
        <s v="Explorer 2000"/>
        <s v="GravityMaster 1000"/>
        <s v="GravityMaster 2000"/>
        <s v="CrossRider 1000"/>
        <s v="CrossRider 2000"/>
        <s v="DuoExplorer 1000"/>
        <s v="DuoExplorer 2000"/>
        <s v="E-Mountain 1000"/>
        <s v="E-Mountain 2000"/>
        <s v="Pathfinder 1000"/>
        <s v="Pathfinder 2000"/>
        <s v="Voyager 1000"/>
        <s v="Voyager 2000"/>
        <s v="Adventurer 1000"/>
        <s v="Adventurer 2000"/>
        <s v="EnduroMaster 1000"/>
        <s v="EnduroMaster 2000"/>
        <s v="GravelMaster 1000"/>
        <s v="GravelMaster 2000"/>
        <s v="FoldAway 1000"/>
        <s v="FoldAway 2000"/>
        <s v="E-TrailBlazer 1000"/>
        <s v="E-TrailBlazer 2000"/>
        <s v="FatTrail 1000"/>
        <s v="FatTrail 2000"/>
        <s v="LittleBalancer 1000"/>
        <s v="LittleBalancer 2000"/>
        <s v="FreestyleMaster 1000"/>
        <s v="FreestyleMaster 2000"/>
        <s v="XC-Rider 1000"/>
        <s v="XC-Rider 2000"/>
        <s v="EnduranceElite 1000"/>
        <s v="EnduranceElite 2000"/>
        <s v="CommutePro 1000"/>
        <s v="CommutePro 2000"/>
        <s v="AeroSpeed 1000"/>
        <s v="AeroSpeed 2000"/>
        <s v="ReclineRider 1000"/>
        <s v="ReclineRider 2000"/>
        <s v="DownhillDominator 1000"/>
        <s v="DownhillDominator 2000"/>
      </sharedItems>
    </cacheField>
    <cacheField name="Order Date" numFmtId="14">
      <sharedItems containsSemiMixedTypes="0" containsNonDate="0" containsDate="1" containsString="0" minDate="2022-01-01T00:00:00" maxDate="2023-03-29T00:00:00"/>
    </cacheField>
    <cacheField name="Month" numFmtId="0">
      <sharedItems containsSemiMixedTypes="0" containsString="0" containsNumber="1" containsInteger="1" minValue="1" maxValue="3"/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Wholesale Price" numFmtId="0">
      <sharedItems containsMixedTypes="1" containsNumber="1" containsInteger="1" minValue="90" maxValue="90"/>
    </cacheField>
    <cacheField name="Retail Price" numFmtId="3">
      <sharedItems containsSemiMixedTypes="0" containsString="0" containsNumber="1" containsInteger="1" minValue="150" maxValue="3700"/>
    </cacheField>
    <cacheField name="Order Quantity" numFmtId="0">
      <sharedItems containsSemiMixedTypes="0" containsString="0" containsNumber="1" containsInteger="1" minValue="1" maxValue="3"/>
    </cacheField>
    <cacheField name=" Total (Before Tax)" numFmtId="0">
      <sharedItems containsSemiMixedTypes="0" containsString="0" containsNumber="1" containsInteger="1" minValue="200" maxValue="8400"/>
    </cacheField>
    <cacheField name="Tax Due" numFmtId="0">
      <sharedItems containsSemiMixedTypes="0" containsString="0" containsNumber="1" containsInteger="1" minValue="0" maxValue="420"/>
    </cacheField>
    <cacheField name="Order Total" numFmtId="0">
      <sharedItems containsSemiMixedTypes="0" containsString="0" containsNumber="1" containsInteger="1" minValue="200" maxValue="8820"/>
    </cacheField>
    <cacheField name="Payment Method" numFmtId="0">
      <sharedItems/>
    </cacheField>
    <cacheField name="Order Status" numFmtId="0">
      <sharedItems/>
    </cacheField>
    <cacheField name="Order ID" numFmtId="0">
      <sharedItems containsSemiMixedTypes="0" containsString="0" containsNumber="1" containsInteger="1" minValue="2001" maxValue="2108"/>
    </cacheField>
    <cacheField name="Customer ID" numFmtId="0">
      <sharedItems containsSemiMixedTypes="0" containsString="0" containsNumber="1" containsInteger="1" minValue="3001" maxValue="3108"/>
    </cacheField>
    <cacheField name="Product Description" numFmtId="0">
      <sharedItems/>
    </cacheField>
    <cacheField name="Product Size" numFmtId="0">
      <sharedItems/>
    </cacheField>
    <cacheField name="Product Weight" numFmtId="0">
      <sharedItems containsSemiMixedTypes="0" containsString="0" containsNumber="1" containsInteger="1" minValue="9" maxValue="42"/>
    </cacheField>
  </cacheFields>
  <extLst>
    <ext xmlns:x14="http://schemas.microsoft.com/office/spreadsheetml/2009/9/main" uri="{725AE2AE-9491-48be-B2B4-4EB974FC3084}">
      <x14:pivotCacheDefinition pivotCacheId="839238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1049"/>
    <x v="0"/>
    <s v="Cross Country"/>
    <x v="0"/>
    <d v="2022-01-01T00:00:00"/>
    <n v="1"/>
    <x v="0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059"/>
    <x v="1"/>
    <s v="City"/>
    <x v="1"/>
    <d v="2022-01-01T00:00:00"/>
    <n v="1"/>
    <x v="0"/>
    <s v="               1,460 "/>
    <n v="2000"/>
    <n v="2"/>
    <n v="4000"/>
    <n v="200"/>
    <n v="4200"/>
    <s v="Credit Card"/>
    <s v="Shipped"/>
    <n v="2061"/>
    <n v="3061"/>
    <s v="Eco-friendly electric city bike"/>
    <s v="M"/>
    <n v="35"/>
  </r>
  <r>
    <n v="1065"/>
    <x v="0"/>
    <s v="Cross Country"/>
    <x v="0"/>
    <d v="2022-01-01T00:00:00"/>
    <n v="1"/>
    <x v="0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050"/>
    <x v="0"/>
    <s v="Cross Country"/>
    <x v="2"/>
    <d v="2022-01-02T00:00:00"/>
    <n v="1"/>
    <x v="0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060"/>
    <x v="1"/>
    <s v="City"/>
    <x v="3"/>
    <d v="2022-01-02T00:00:00"/>
    <n v="1"/>
    <x v="0"/>
    <s v="               1,825 "/>
    <n v="2500"/>
    <n v="1"/>
    <n v="2500"/>
    <n v="125"/>
    <n v="2625"/>
    <s v="PayPal"/>
    <s v="Processing"/>
    <n v="2062"/>
    <n v="3062"/>
    <s v="High-performance electric city bike"/>
    <s v="L"/>
    <n v="33"/>
  </r>
  <r>
    <n v="1066"/>
    <x v="0"/>
    <s v="Cross Country"/>
    <x v="2"/>
    <d v="2022-01-02T00:00:00"/>
    <n v="1"/>
    <x v="0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051"/>
    <x v="2"/>
    <s v="Racing"/>
    <x v="4"/>
    <d v="2022-01-03T00:00:00"/>
    <n v="1"/>
    <x v="0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067"/>
    <x v="2"/>
    <s v="Racing"/>
    <x v="4"/>
    <d v="2022-01-03T00:00:00"/>
    <n v="1"/>
    <x v="0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052"/>
    <x v="2"/>
    <s v="Racing"/>
    <x v="5"/>
    <d v="2022-01-04T00:00:00"/>
    <n v="1"/>
    <x v="0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068"/>
    <x v="2"/>
    <s v="Racing"/>
    <x v="5"/>
    <d v="2022-01-04T00:00:00"/>
    <n v="1"/>
    <x v="0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053"/>
    <x v="3"/>
    <s v="Long Distance"/>
    <x v="6"/>
    <d v="2022-01-05T00:00:00"/>
    <n v="1"/>
    <x v="0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069"/>
    <x v="3"/>
    <s v="Long Distance"/>
    <x v="6"/>
    <d v="2022-01-05T00:00:00"/>
    <n v="1"/>
    <x v="0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054"/>
    <x v="3"/>
    <s v="Long Distance"/>
    <x v="7"/>
    <d v="2022-01-06T00:00:00"/>
    <n v="1"/>
    <x v="0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070"/>
    <x v="3"/>
    <s v="Long Distance"/>
    <x v="7"/>
    <d v="2022-01-06T00:00:00"/>
    <n v="1"/>
    <x v="0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071"/>
    <x v="0"/>
    <s v="Downhill"/>
    <x v="8"/>
    <d v="2022-01-07T00:00:00"/>
    <n v="1"/>
    <x v="0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072"/>
    <x v="0"/>
    <s v="Downhill"/>
    <x v="9"/>
    <d v="2022-01-08T00:00:00"/>
    <n v="1"/>
    <x v="0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061"/>
    <x v="2"/>
    <s v="Cyclocross"/>
    <x v="10"/>
    <d v="2022-01-13T00:00:00"/>
    <n v="1"/>
    <x v="0"/>
    <s v="               1,292 "/>
    <n v="1900"/>
    <n v="3"/>
    <n v="5700"/>
    <n v="285"/>
    <n v="5985"/>
    <s v="Credit Card"/>
    <s v="Cancelled"/>
    <n v="2043"/>
    <n v="3043"/>
    <s v="Versatile cyclocross bike"/>
    <s v="M"/>
    <n v="21"/>
  </r>
  <r>
    <n v="1062"/>
    <x v="2"/>
    <s v="Cyclocross"/>
    <x v="11"/>
    <d v="2022-01-14T00:00:00"/>
    <n v="1"/>
    <x v="0"/>
    <s v="               1,496 "/>
    <n v="2200"/>
    <n v="1"/>
    <n v="2200"/>
    <n v="110"/>
    <n v="2310"/>
    <s v="Credit Card"/>
    <s v="Shipped"/>
    <n v="2044"/>
    <n v="3044"/>
    <s v="Advanced cyclocross bike"/>
    <s v="L"/>
    <n v="19"/>
  </r>
  <r>
    <n v="1055"/>
    <x v="3"/>
    <s v="Tandem"/>
    <x v="12"/>
    <d v="2022-01-15T00:00:00"/>
    <n v="1"/>
    <x v="0"/>
    <s v="               1,340 "/>
    <n v="2000"/>
    <n v="2"/>
    <n v="4000"/>
    <n v="200"/>
    <n v="4200"/>
    <s v="PayPal"/>
    <s v="Processing"/>
    <n v="2045"/>
    <n v="3045"/>
    <s v="Comfortable tandem touring bike"/>
    <s v="M"/>
    <n v="36"/>
  </r>
  <r>
    <n v="1063"/>
    <x v="3"/>
    <s v="Tandem"/>
    <x v="12"/>
    <d v="2022-01-15T00:00:00"/>
    <n v="1"/>
    <x v="0"/>
    <s v="               1,340 "/>
    <n v="2000"/>
    <n v="2"/>
    <n v="4000"/>
    <n v="200"/>
    <n v="4200"/>
    <s v="PayPal"/>
    <s v="Processing"/>
    <n v="2045"/>
    <n v="3045"/>
    <s v="Comfortable tandem touring bike"/>
    <s v="M"/>
    <n v="36"/>
  </r>
  <r>
    <n v="1056"/>
    <x v="3"/>
    <s v="Tandem"/>
    <x v="13"/>
    <d v="2022-01-16T00:00:00"/>
    <n v="1"/>
    <x v="0"/>
    <s v="               1,541 "/>
    <n v="2300"/>
    <n v="1"/>
    <n v="2300"/>
    <n v="115"/>
    <n v="2415"/>
    <s v="Credit Card"/>
    <s v="Shipped"/>
    <n v="2046"/>
    <n v="3046"/>
    <s v="High-performance tandem touring bike"/>
    <s v="L"/>
    <n v="34"/>
  </r>
  <r>
    <n v="1064"/>
    <x v="3"/>
    <s v="Tandem"/>
    <x v="13"/>
    <d v="2022-01-16T00:00:00"/>
    <n v="1"/>
    <x v="0"/>
    <s v="               1,541 "/>
    <n v="2300"/>
    <n v="1"/>
    <n v="2300"/>
    <n v="115"/>
    <n v="2415"/>
    <s v="Credit Card"/>
    <s v="Shipped"/>
    <n v="2046"/>
    <n v="3046"/>
    <s v="High-performance tandem touring bike"/>
    <s v="L"/>
    <n v="34"/>
  </r>
  <r>
    <n v="1057"/>
    <x v="0"/>
    <s v="Electric"/>
    <x v="14"/>
    <d v="2022-01-17T00:00:00"/>
    <n v="1"/>
    <x v="0"/>
    <s v="               2,250 "/>
    <n v="3000"/>
    <n v="2"/>
    <n v="6000"/>
    <n v="300"/>
    <n v="6300"/>
    <s v="PayPal"/>
    <s v="Shipped"/>
    <n v="2047"/>
    <n v="3047"/>
    <s v="Electric mountain bike"/>
    <s v="M"/>
    <n v="40"/>
  </r>
  <r>
    <n v="1058"/>
    <x v="0"/>
    <s v="Electric"/>
    <x v="15"/>
    <d v="2022-01-18T00:00:00"/>
    <n v="1"/>
    <x v="0"/>
    <s v="               2,625 "/>
    <n v="3500"/>
    <n v="1"/>
    <n v="3500"/>
    <n v="175"/>
    <n v="3675"/>
    <s v="Credit Card"/>
    <s v="Processing"/>
    <n v="2048"/>
    <n v="3048"/>
    <s v="High-performance electric mountain bike"/>
    <s v="L"/>
    <n v="38"/>
  </r>
  <r>
    <n v="1073"/>
    <x v="0"/>
    <s v="Trail"/>
    <x v="16"/>
    <d v="2022-01-21T00:00:00"/>
    <n v="1"/>
    <x v="0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074"/>
    <x v="0"/>
    <s v="Trail"/>
    <x v="17"/>
    <d v="2022-01-22T00:00:00"/>
    <n v="1"/>
    <x v="0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075"/>
    <x v="2"/>
    <s v="Touring"/>
    <x v="18"/>
    <d v="2022-01-23T00:00:00"/>
    <n v="1"/>
    <x v="0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076"/>
    <x v="2"/>
    <s v="Touring"/>
    <x v="19"/>
    <d v="2022-01-24T00:00:00"/>
    <n v="1"/>
    <x v="0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077"/>
    <x v="3"/>
    <s v="Adventure"/>
    <x v="20"/>
    <d v="2022-01-25T00:00:00"/>
    <n v="1"/>
    <x v="0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078"/>
    <x v="3"/>
    <s v="Adventure"/>
    <x v="21"/>
    <d v="2022-01-26T00:00:00"/>
    <n v="1"/>
    <x v="0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079"/>
    <x v="0"/>
    <s v="Enduro"/>
    <x v="22"/>
    <d v="2022-01-27T00:00:00"/>
    <n v="1"/>
    <x v="0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080"/>
    <x v="0"/>
    <s v="Enduro"/>
    <x v="23"/>
    <d v="2022-01-28T00:00:00"/>
    <n v="1"/>
    <x v="0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182"/>
    <x v="1"/>
    <s v="City"/>
    <x v="1"/>
    <d v="2022-02-01T00:00:00"/>
    <n v="2"/>
    <x v="0"/>
    <s v="               1,460 "/>
    <n v="2000"/>
    <n v="2"/>
    <n v="4000"/>
    <n v="200"/>
    <n v="4200"/>
    <s v="Credit Card"/>
    <s v="Shipped"/>
    <n v="2061"/>
    <n v="3061"/>
    <s v="Eco-friendly electric city bike"/>
    <s v="M"/>
    <n v="35"/>
  </r>
  <r>
    <n v="1190"/>
    <x v="0"/>
    <s v="Cross Country"/>
    <x v="0"/>
    <d v="2022-02-01T00:00:00"/>
    <n v="2"/>
    <x v="0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183"/>
    <x v="1"/>
    <s v="City"/>
    <x v="3"/>
    <d v="2022-02-02T00:00:00"/>
    <n v="2"/>
    <x v="0"/>
    <s v="               1,825 "/>
    <n v="2500"/>
    <n v="1"/>
    <n v="2500"/>
    <n v="125"/>
    <n v="2625"/>
    <s v="PayPal"/>
    <s v="Processing"/>
    <n v="2062"/>
    <n v="3062"/>
    <s v="High-performance electric city bike"/>
    <s v="L"/>
    <n v="33"/>
  </r>
  <r>
    <n v="1191"/>
    <x v="0"/>
    <s v="Cross Country"/>
    <x v="2"/>
    <d v="2022-02-02T00:00:00"/>
    <n v="2"/>
    <x v="0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184"/>
    <x v="2"/>
    <s v="Gravel"/>
    <x v="24"/>
    <d v="2022-02-03T00:00:00"/>
    <n v="2"/>
    <x v="0"/>
    <s v="               1,105 "/>
    <n v="1700"/>
    <n v="3"/>
    <n v="5100"/>
    <n v="255"/>
    <n v="5355"/>
    <s v="Credit Card"/>
    <s v="Cancelled"/>
    <n v="2063"/>
    <n v="3063"/>
    <s v="All-terrain gravel bike"/>
    <s v="M"/>
    <n v="22"/>
  </r>
  <r>
    <n v="1192"/>
    <x v="2"/>
    <s v="Racing"/>
    <x v="4"/>
    <d v="2022-02-03T00:00:00"/>
    <n v="2"/>
    <x v="0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185"/>
    <x v="2"/>
    <s v="Gravel"/>
    <x v="25"/>
    <d v="2022-02-04T00:00:00"/>
    <n v="2"/>
    <x v="0"/>
    <s v="               1,365 "/>
    <n v="2100"/>
    <n v="1"/>
    <n v="2100"/>
    <n v="105"/>
    <n v="2205"/>
    <s v="Credit Card"/>
    <s v="Shipped"/>
    <n v="2064"/>
    <n v="3064"/>
    <s v="High-performance gravel bike"/>
    <s v="L"/>
    <n v="20"/>
  </r>
  <r>
    <n v="1193"/>
    <x v="2"/>
    <s v="Racing"/>
    <x v="5"/>
    <d v="2022-02-04T00:00:00"/>
    <n v="2"/>
    <x v="0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186"/>
    <x v="3"/>
    <s v="Folding"/>
    <x v="26"/>
    <d v="2022-02-05T00:00:00"/>
    <n v="2"/>
    <x v="0"/>
    <s v="               1,035 "/>
    <n v="1500"/>
    <n v="2"/>
    <n v="3000"/>
    <n v="150"/>
    <n v="3150"/>
    <s v="PayPal"/>
    <s v="Processing"/>
    <n v="2065"/>
    <n v="3065"/>
    <s v="Compact folding touring bike"/>
    <s v="M"/>
    <n v="30"/>
  </r>
  <r>
    <n v="1194"/>
    <x v="3"/>
    <s v="Long Distance"/>
    <x v="6"/>
    <d v="2022-02-05T00:00:00"/>
    <n v="2"/>
    <x v="0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187"/>
    <x v="3"/>
    <s v="Folding"/>
    <x v="27"/>
    <d v="2022-02-06T00:00:00"/>
    <n v="2"/>
    <x v="0"/>
    <s v="               1,242 "/>
    <n v="1800"/>
    <n v="1"/>
    <n v="1800"/>
    <n v="0"/>
    <n v="1800"/>
    <s v="Credit Card"/>
    <s v="Shipped"/>
    <n v="2066"/>
    <n v="3066"/>
    <s v="Advanced folding touring bike"/>
    <s v="L"/>
    <n v="28"/>
  </r>
  <r>
    <n v="1195"/>
    <x v="3"/>
    <s v="Long Distance"/>
    <x v="7"/>
    <d v="2022-02-06T00:00:00"/>
    <n v="2"/>
    <x v="0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188"/>
    <x v="1"/>
    <s v="Mountain"/>
    <x v="28"/>
    <d v="2022-02-07T00:00:00"/>
    <n v="2"/>
    <x v="0"/>
    <s v="               2,080 "/>
    <n v="3200"/>
    <n v="2"/>
    <n v="6400"/>
    <n v="320"/>
    <n v="6720"/>
    <s v="PayPal"/>
    <s v="Shipped"/>
    <n v="2067"/>
    <n v="3067"/>
    <s v="Electric mountain bike"/>
    <s v="M"/>
    <n v="42"/>
  </r>
  <r>
    <n v="1196"/>
    <x v="0"/>
    <s v="Downhill"/>
    <x v="8"/>
    <d v="2022-02-07T00:00:00"/>
    <n v="2"/>
    <x v="0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198"/>
    <x v="0"/>
    <s v="Downhill"/>
    <x v="8"/>
    <d v="2022-02-07T00:00:00"/>
    <n v="2"/>
    <x v="0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189"/>
    <x v="1"/>
    <s v="Mountain"/>
    <x v="29"/>
    <d v="2022-02-08T00:00:00"/>
    <n v="2"/>
    <x v="0"/>
    <s v="               2,405 "/>
    <n v="3700"/>
    <n v="1"/>
    <n v="3700"/>
    <n v="185"/>
    <n v="3885"/>
    <s v="Credit Card"/>
    <s v="Processing"/>
    <n v="2068"/>
    <n v="3068"/>
    <s v="High-performance electric mountain bike"/>
    <s v="L"/>
    <n v="40"/>
  </r>
  <r>
    <n v="1197"/>
    <x v="0"/>
    <s v="Downhill"/>
    <x v="9"/>
    <d v="2022-02-08T00:00:00"/>
    <n v="2"/>
    <x v="0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199"/>
    <x v="0"/>
    <s v="Downhill"/>
    <x v="9"/>
    <d v="2022-02-08T00:00:00"/>
    <n v="2"/>
    <x v="0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208"/>
    <x v="0"/>
    <s v="Fat Bikes"/>
    <x v="30"/>
    <d v="2022-02-11T00:00:00"/>
    <n v="2"/>
    <x v="0"/>
    <s v="                   780 "/>
    <n v="1300"/>
    <n v="2"/>
    <n v="2600"/>
    <n v="130"/>
    <n v="2730"/>
    <s v="Credit Card"/>
    <s v="Shipped"/>
    <n v="2041"/>
    <n v="3041"/>
    <s v="All-terrain fat bike"/>
    <s v="M"/>
    <n v="32"/>
  </r>
  <r>
    <n v="1209"/>
    <x v="0"/>
    <s v="Fat Bikes"/>
    <x v="31"/>
    <d v="2022-02-12T00:00:00"/>
    <n v="2"/>
    <x v="0"/>
    <s v="                   960 "/>
    <n v="1600"/>
    <n v="1"/>
    <n v="1600"/>
    <n v="0"/>
    <n v="1600"/>
    <s v="PayPal"/>
    <s v="Processing"/>
    <n v="2042"/>
    <n v="3042"/>
    <s v="High-performance fat bike"/>
    <s v="L"/>
    <n v="29"/>
  </r>
  <r>
    <n v="1176"/>
    <x v="2"/>
    <s v="Cyclocross"/>
    <x v="10"/>
    <d v="2022-02-13T00:00:00"/>
    <n v="2"/>
    <x v="0"/>
    <s v="               1,292 "/>
    <n v="1900"/>
    <n v="3"/>
    <n v="5700"/>
    <n v="285"/>
    <n v="5985"/>
    <s v="Credit Card"/>
    <s v="Cancelled"/>
    <n v="2043"/>
    <n v="3043"/>
    <s v="Versatile cyclocross bike"/>
    <s v="M"/>
    <n v="21"/>
  </r>
  <r>
    <n v="1177"/>
    <x v="2"/>
    <s v="Cyclocross"/>
    <x v="11"/>
    <d v="2022-02-14T00:00:00"/>
    <n v="2"/>
    <x v="0"/>
    <s v="               1,496 "/>
    <n v="2200"/>
    <n v="1"/>
    <n v="2200"/>
    <n v="110"/>
    <n v="2310"/>
    <s v="Credit Card"/>
    <s v="Shipped"/>
    <n v="2044"/>
    <n v="3044"/>
    <s v="Advanced cyclocross bike"/>
    <s v="L"/>
    <n v="19"/>
  </r>
  <r>
    <n v="1178"/>
    <x v="3"/>
    <s v="Tandem"/>
    <x v="12"/>
    <d v="2022-02-15T00:00:00"/>
    <n v="2"/>
    <x v="0"/>
    <s v="               1,340 "/>
    <n v="2000"/>
    <n v="2"/>
    <n v="4000"/>
    <n v="200"/>
    <n v="4200"/>
    <s v="PayPal"/>
    <s v="Processing"/>
    <n v="2045"/>
    <n v="3045"/>
    <s v="Comfortable tandem touring bike"/>
    <s v="M"/>
    <n v="36"/>
  </r>
  <r>
    <n v="1179"/>
    <x v="3"/>
    <s v="Tandem"/>
    <x v="13"/>
    <d v="2022-02-16T00:00:00"/>
    <n v="2"/>
    <x v="0"/>
    <s v="               1,541 "/>
    <n v="2300"/>
    <n v="1"/>
    <n v="2300"/>
    <n v="115"/>
    <n v="2415"/>
    <s v="Credit Card"/>
    <s v="Shipped"/>
    <n v="2046"/>
    <n v="3046"/>
    <s v="High-performance tandem touring bike"/>
    <s v="L"/>
    <n v="34"/>
  </r>
  <r>
    <n v="1180"/>
    <x v="0"/>
    <s v="Electric"/>
    <x v="14"/>
    <d v="2022-02-17T00:00:00"/>
    <n v="2"/>
    <x v="0"/>
    <s v="               2,250 "/>
    <n v="3000"/>
    <n v="2"/>
    <n v="6000"/>
    <n v="300"/>
    <n v="6300"/>
    <s v="PayPal"/>
    <s v="Shipped"/>
    <n v="2047"/>
    <n v="3047"/>
    <s v="Electric mountain bike"/>
    <s v="M"/>
    <n v="40"/>
  </r>
  <r>
    <n v="1181"/>
    <x v="0"/>
    <s v="Electric"/>
    <x v="15"/>
    <d v="2022-02-18T00:00:00"/>
    <n v="2"/>
    <x v="0"/>
    <s v="               2,625 "/>
    <n v="3500"/>
    <n v="1"/>
    <n v="3500"/>
    <n v="175"/>
    <n v="3675"/>
    <s v="Credit Card"/>
    <s v="Processing"/>
    <n v="2048"/>
    <n v="3048"/>
    <s v="High-performance electric mountain bike"/>
    <s v="L"/>
    <n v="38"/>
  </r>
  <r>
    <n v="1200"/>
    <x v="0"/>
    <s v="Trail"/>
    <x v="16"/>
    <d v="2022-02-21T00:00:00"/>
    <n v="2"/>
    <x v="0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201"/>
    <x v="0"/>
    <s v="Trail"/>
    <x v="17"/>
    <d v="2022-02-22T00:00:00"/>
    <n v="2"/>
    <x v="0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202"/>
    <x v="2"/>
    <s v="Touring"/>
    <x v="18"/>
    <d v="2022-02-23T00:00:00"/>
    <n v="2"/>
    <x v="0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203"/>
    <x v="2"/>
    <s v="Touring"/>
    <x v="19"/>
    <d v="2022-02-24T00:00:00"/>
    <n v="2"/>
    <x v="0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204"/>
    <x v="3"/>
    <s v="Adventure"/>
    <x v="20"/>
    <d v="2022-02-25T00:00:00"/>
    <n v="2"/>
    <x v="0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205"/>
    <x v="3"/>
    <s v="Adventure"/>
    <x v="21"/>
    <d v="2022-02-26T00:00:00"/>
    <n v="2"/>
    <x v="0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206"/>
    <x v="0"/>
    <s v="Enduro"/>
    <x v="22"/>
    <d v="2022-02-27T00:00:00"/>
    <n v="2"/>
    <x v="0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207"/>
    <x v="0"/>
    <s v="Enduro"/>
    <x v="23"/>
    <d v="2022-02-28T00:00:00"/>
    <n v="2"/>
    <x v="0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216"/>
    <x v="0"/>
    <s v="Cross Country"/>
    <x v="0"/>
    <d v="2022-03-01T00:00:00"/>
    <n v="3"/>
    <x v="0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240"/>
    <x v="1"/>
    <s v="City"/>
    <x v="1"/>
    <d v="2022-03-01T00:00:00"/>
    <n v="3"/>
    <x v="0"/>
    <s v="               1,460 "/>
    <n v="2000"/>
    <n v="2"/>
    <n v="4000"/>
    <n v="200"/>
    <n v="4200"/>
    <s v="Credit Card"/>
    <s v="Shipped"/>
    <n v="2061"/>
    <n v="3061"/>
    <s v="Eco-friendly electric city bike"/>
    <s v="M"/>
    <n v="35"/>
  </r>
  <r>
    <n v="1217"/>
    <x v="0"/>
    <s v="Cross Country"/>
    <x v="2"/>
    <d v="2022-03-02T00:00:00"/>
    <n v="3"/>
    <x v="0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241"/>
    <x v="1"/>
    <s v="City"/>
    <x v="3"/>
    <d v="2022-03-02T00:00:00"/>
    <n v="3"/>
    <x v="0"/>
    <s v="               1,825 "/>
    <n v="2500"/>
    <n v="1"/>
    <n v="2500"/>
    <n v="125"/>
    <n v="2625"/>
    <s v="PayPal"/>
    <s v="Processing"/>
    <n v="2062"/>
    <n v="3062"/>
    <s v="High-performance electric city bike"/>
    <s v="L"/>
    <n v="33"/>
  </r>
  <r>
    <n v="1218"/>
    <x v="2"/>
    <s v="Racing"/>
    <x v="4"/>
    <d v="2022-03-03T00:00:00"/>
    <n v="3"/>
    <x v="0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242"/>
    <x v="2"/>
    <s v="Gravel"/>
    <x v="24"/>
    <d v="2022-03-03T00:00:00"/>
    <n v="3"/>
    <x v="0"/>
    <s v="               1,105 "/>
    <n v="1700"/>
    <n v="3"/>
    <n v="5100"/>
    <n v="255"/>
    <n v="5355"/>
    <s v="Credit Card"/>
    <s v="Cancelled"/>
    <n v="2063"/>
    <n v="3063"/>
    <s v="All-terrain gravel bike"/>
    <s v="M"/>
    <n v="22"/>
  </r>
  <r>
    <n v="1219"/>
    <x v="2"/>
    <s v="Racing"/>
    <x v="5"/>
    <d v="2022-03-04T00:00:00"/>
    <n v="3"/>
    <x v="0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243"/>
    <x v="2"/>
    <s v="Gravel"/>
    <x v="25"/>
    <d v="2022-03-04T00:00:00"/>
    <n v="3"/>
    <x v="0"/>
    <s v="               1,365 "/>
    <n v="2100"/>
    <n v="1"/>
    <n v="2100"/>
    <n v="105"/>
    <n v="2205"/>
    <s v="Credit Card"/>
    <s v="Shipped"/>
    <n v="2064"/>
    <n v="3064"/>
    <s v="High-performance gravel bike"/>
    <s v="L"/>
    <n v="20"/>
  </r>
  <r>
    <n v="1220"/>
    <x v="3"/>
    <s v="Long Distance"/>
    <x v="6"/>
    <d v="2022-03-05T00:00:00"/>
    <n v="3"/>
    <x v="0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244"/>
    <x v="3"/>
    <s v="Folding"/>
    <x v="26"/>
    <d v="2022-03-05T00:00:00"/>
    <n v="3"/>
    <x v="0"/>
    <s v="               1,035 "/>
    <n v="1500"/>
    <n v="2"/>
    <n v="3000"/>
    <n v="150"/>
    <n v="3150"/>
    <s v="PayPal"/>
    <s v="Processing"/>
    <n v="2065"/>
    <n v="3065"/>
    <s v="Compact folding touring bike"/>
    <s v="M"/>
    <n v="30"/>
  </r>
  <r>
    <n v="1221"/>
    <x v="3"/>
    <s v="Long Distance"/>
    <x v="7"/>
    <d v="2022-03-06T00:00:00"/>
    <n v="3"/>
    <x v="0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245"/>
    <x v="3"/>
    <s v="Folding"/>
    <x v="27"/>
    <d v="2022-03-06T00:00:00"/>
    <n v="3"/>
    <x v="0"/>
    <s v="               1,242 "/>
    <n v="1800"/>
    <n v="1"/>
    <n v="1800"/>
    <n v="0"/>
    <n v="1800"/>
    <s v="Credit Card"/>
    <s v="Shipped"/>
    <n v="2066"/>
    <n v="3066"/>
    <s v="Advanced folding touring bike"/>
    <s v="L"/>
    <n v="28"/>
  </r>
  <r>
    <n v="1222"/>
    <x v="0"/>
    <s v="Downhill"/>
    <x v="8"/>
    <d v="2022-03-07T00:00:00"/>
    <n v="3"/>
    <x v="0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223"/>
    <x v="0"/>
    <s v="Downhill"/>
    <x v="9"/>
    <d v="2022-03-08T00:00:00"/>
    <n v="3"/>
    <x v="0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232"/>
    <x v="0"/>
    <s v="Fat Bikes"/>
    <x v="30"/>
    <d v="2022-03-11T00:00:00"/>
    <n v="3"/>
    <x v="0"/>
    <s v="                   780 "/>
    <n v="1300"/>
    <n v="2"/>
    <n v="2600"/>
    <n v="130"/>
    <n v="2730"/>
    <s v="Credit Card"/>
    <s v="Shipped"/>
    <n v="2041"/>
    <n v="3041"/>
    <s v="All-terrain fat bike"/>
    <s v="M"/>
    <n v="32"/>
  </r>
  <r>
    <n v="1233"/>
    <x v="0"/>
    <s v="Fat Bikes"/>
    <x v="31"/>
    <d v="2022-03-12T00:00:00"/>
    <n v="3"/>
    <x v="0"/>
    <s v="                   960 "/>
    <n v="1600"/>
    <n v="1"/>
    <n v="1600"/>
    <n v="0"/>
    <n v="1600"/>
    <s v="PayPal"/>
    <s v="Processing"/>
    <n v="2042"/>
    <n v="3042"/>
    <s v="High-performance fat bike"/>
    <s v="L"/>
    <n v="29"/>
  </r>
  <r>
    <n v="1234"/>
    <x v="2"/>
    <s v="Cyclocross"/>
    <x v="10"/>
    <d v="2022-03-13T00:00:00"/>
    <n v="3"/>
    <x v="0"/>
    <s v="               1,292 "/>
    <n v="1900"/>
    <n v="3"/>
    <n v="5700"/>
    <n v="285"/>
    <n v="5985"/>
    <s v="Credit Card"/>
    <s v="Cancelled"/>
    <n v="2043"/>
    <n v="3043"/>
    <s v="Versatile cyclocross bike"/>
    <s v="M"/>
    <n v="21"/>
  </r>
  <r>
    <n v="1235"/>
    <x v="2"/>
    <s v="Cyclocross"/>
    <x v="11"/>
    <d v="2022-03-14T00:00:00"/>
    <n v="3"/>
    <x v="0"/>
    <s v="               1,496 "/>
    <n v="2200"/>
    <n v="1"/>
    <n v="2200"/>
    <n v="110"/>
    <n v="2310"/>
    <s v="Credit Card"/>
    <s v="Shipped"/>
    <n v="2044"/>
    <n v="3044"/>
    <s v="Advanced cyclocross bike"/>
    <s v="L"/>
    <n v="19"/>
  </r>
  <r>
    <n v="1236"/>
    <x v="3"/>
    <s v="Tandem"/>
    <x v="12"/>
    <d v="2022-03-15T00:00:00"/>
    <n v="3"/>
    <x v="0"/>
    <s v="               1,340 "/>
    <n v="2000"/>
    <n v="2"/>
    <n v="4000"/>
    <n v="200"/>
    <n v="4200"/>
    <s v="PayPal"/>
    <s v="Processing"/>
    <n v="2045"/>
    <n v="3045"/>
    <s v="Comfortable tandem touring bike"/>
    <s v="M"/>
    <n v="36"/>
  </r>
  <r>
    <n v="1237"/>
    <x v="3"/>
    <s v="Tandem"/>
    <x v="13"/>
    <d v="2022-03-16T00:00:00"/>
    <n v="3"/>
    <x v="0"/>
    <s v="               1,541 "/>
    <n v="2300"/>
    <n v="1"/>
    <n v="2300"/>
    <n v="115"/>
    <n v="2415"/>
    <s v="Credit Card"/>
    <s v="Shipped"/>
    <n v="2046"/>
    <n v="3046"/>
    <s v="High-performance tandem touring bike"/>
    <s v="L"/>
    <n v="34"/>
  </r>
  <r>
    <n v="1238"/>
    <x v="0"/>
    <s v="Electric"/>
    <x v="14"/>
    <d v="2022-03-17T00:00:00"/>
    <n v="3"/>
    <x v="0"/>
    <s v="               2,250 "/>
    <n v="3000"/>
    <n v="2"/>
    <n v="6000"/>
    <n v="300"/>
    <n v="6300"/>
    <s v="PayPal"/>
    <s v="Shipped"/>
    <n v="2047"/>
    <n v="3047"/>
    <s v="Electric mountain bike"/>
    <s v="M"/>
    <n v="40"/>
  </r>
  <r>
    <n v="1239"/>
    <x v="0"/>
    <s v="Electric"/>
    <x v="15"/>
    <d v="2022-03-18T00:00:00"/>
    <n v="3"/>
    <x v="0"/>
    <s v="               2,625 "/>
    <n v="3500"/>
    <n v="1"/>
    <n v="3500"/>
    <n v="175"/>
    <n v="3675"/>
    <s v="Credit Card"/>
    <s v="Processing"/>
    <n v="2048"/>
    <n v="3048"/>
    <s v="High-performance electric mountain bike"/>
    <s v="L"/>
    <n v="38"/>
  </r>
  <r>
    <n v="1224"/>
    <x v="0"/>
    <s v="Trail"/>
    <x v="16"/>
    <d v="2022-03-21T00:00:00"/>
    <n v="3"/>
    <x v="0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225"/>
    <x v="0"/>
    <s v="Trail"/>
    <x v="17"/>
    <d v="2022-03-22T00:00:00"/>
    <n v="3"/>
    <x v="0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210"/>
    <x v="2"/>
    <s v="Touring"/>
    <x v="18"/>
    <d v="2022-03-23T00:00:00"/>
    <n v="3"/>
    <x v="0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226"/>
    <x v="2"/>
    <s v="Touring"/>
    <x v="18"/>
    <d v="2022-03-23T00:00:00"/>
    <n v="3"/>
    <x v="0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211"/>
    <x v="2"/>
    <s v="Touring"/>
    <x v="19"/>
    <d v="2022-03-24T00:00:00"/>
    <n v="3"/>
    <x v="0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227"/>
    <x v="2"/>
    <s v="Touring"/>
    <x v="19"/>
    <d v="2022-03-24T00:00:00"/>
    <n v="3"/>
    <x v="0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212"/>
    <x v="3"/>
    <s v="Adventure"/>
    <x v="20"/>
    <d v="2022-03-25T00:00:00"/>
    <n v="3"/>
    <x v="0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228"/>
    <x v="3"/>
    <s v="Adventure"/>
    <x v="20"/>
    <d v="2022-03-25T00:00:00"/>
    <n v="3"/>
    <x v="0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213"/>
    <x v="3"/>
    <s v="Adventure"/>
    <x v="21"/>
    <d v="2022-03-26T00:00:00"/>
    <n v="3"/>
    <x v="0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229"/>
    <x v="3"/>
    <s v="Adventure"/>
    <x v="21"/>
    <d v="2022-03-26T00:00:00"/>
    <n v="3"/>
    <x v="0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214"/>
    <x v="0"/>
    <s v="Enduro"/>
    <x v="22"/>
    <d v="2022-03-27T00:00:00"/>
    <n v="3"/>
    <x v="0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230"/>
    <x v="0"/>
    <s v="Enduro"/>
    <x v="22"/>
    <d v="2022-03-27T00:00:00"/>
    <n v="3"/>
    <x v="0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215"/>
    <x v="0"/>
    <s v="Enduro"/>
    <x v="23"/>
    <d v="2022-03-28T00:00:00"/>
    <n v="3"/>
    <x v="0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231"/>
    <x v="0"/>
    <s v="Enduro"/>
    <x v="23"/>
    <d v="2022-03-28T00:00:00"/>
    <n v="3"/>
    <x v="0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107"/>
    <x v="0"/>
    <s v="Cross Country"/>
    <x v="0"/>
    <d v="2023-01-01T00:00:00"/>
    <n v="1"/>
    <x v="1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131"/>
    <x v="1"/>
    <s v="City"/>
    <x v="1"/>
    <d v="2023-01-01T00:00:00"/>
    <n v="1"/>
    <x v="1"/>
    <s v="               1,460 "/>
    <n v="2000"/>
    <n v="2"/>
    <n v="4000"/>
    <n v="200"/>
    <n v="4200"/>
    <s v="Credit Card"/>
    <s v="Shipped"/>
    <n v="2061"/>
    <n v="3061"/>
    <s v="Eco-friendly electric city bike"/>
    <s v="M"/>
    <n v="35"/>
  </r>
  <r>
    <n v="1108"/>
    <x v="0"/>
    <s v="Cross Country"/>
    <x v="2"/>
    <d v="2023-01-02T00:00:00"/>
    <n v="1"/>
    <x v="1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132"/>
    <x v="1"/>
    <s v="City"/>
    <x v="3"/>
    <d v="2023-01-02T00:00:00"/>
    <n v="1"/>
    <x v="1"/>
    <s v="               1,825 "/>
    <n v="2500"/>
    <n v="1"/>
    <n v="2500"/>
    <n v="125"/>
    <n v="2625"/>
    <s v="PayPal"/>
    <s v="Processing"/>
    <n v="2062"/>
    <n v="3062"/>
    <s v="High-performance electric city bike"/>
    <s v="L"/>
    <n v="33"/>
  </r>
  <r>
    <n v="1109"/>
    <x v="2"/>
    <s v="Racing"/>
    <x v="4"/>
    <d v="2023-01-03T00:00:00"/>
    <n v="1"/>
    <x v="1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133"/>
    <x v="2"/>
    <s v="Gravel"/>
    <x v="24"/>
    <d v="2023-01-03T00:00:00"/>
    <n v="1"/>
    <x v="1"/>
    <s v="               1,105 "/>
    <n v="1700"/>
    <n v="3"/>
    <n v="5100"/>
    <n v="255"/>
    <n v="5355"/>
    <s v="Credit Card"/>
    <s v="Cancelled"/>
    <n v="2063"/>
    <n v="3063"/>
    <s v="All-terrain gravel bike"/>
    <s v="M"/>
    <n v="22"/>
  </r>
  <r>
    <n v="1094"/>
    <x v="2"/>
    <s v="Racing"/>
    <x v="5"/>
    <d v="2023-01-04T00:00:00"/>
    <n v="1"/>
    <x v="1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110"/>
    <x v="2"/>
    <s v="Racing"/>
    <x v="5"/>
    <d v="2023-01-04T00:00:00"/>
    <n v="1"/>
    <x v="1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134"/>
    <x v="2"/>
    <s v="Gravel"/>
    <x v="25"/>
    <d v="2023-01-04T00:00:00"/>
    <n v="1"/>
    <x v="1"/>
    <s v="               1,365 "/>
    <n v="2100"/>
    <n v="1"/>
    <n v="2100"/>
    <n v="105"/>
    <n v="2205"/>
    <s v="Credit Card"/>
    <s v="Shipped"/>
    <n v="2064"/>
    <n v="3064"/>
    <s v="High-performance gravel bike"/>
    <s v="L"/>
    <n v="20"/>
  </r>
  <r>
    <n v="1095"/>
    <x v="3"/>
    <s v="Long Distance"/>
    <x v="6"/>
    <d v="2023-01-05T00:00:00"/>
    <n v="1"/>
    <x v="1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111"/>
    <x v="3"/>
    <s v="Long Distance"/>
    <x v="6"/>
    <d v="2023-01-05T00:00:00"/>
    <n v="1"/>
    <x v="1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135"/>
    <x v="3"/>
    <s v="Folding"/>
    <x v="26"/>
    <d v="2023-01-05T00:00:00"/>
    <n v="1"/>
    <x v="1"/>
    <s v="               1,035 "/>
    <n v="1500"/>
    <n v="2"/>
    <n v="3000"/>
    <n v="150"/>
    <n v="3150"/>
    <s v="PayPal"/>
    <s v="Processing"/>
    <n v="2065"/>
    <n v="3065"/>
    <s v="Compact folding touring bike"/>
    <s v="M"/>
    <n v="30"/>
  </r>
  <r>
    <n v="1096"/>
    <x v="3"/>
    <s v="Long Distance"/>
    <x v="7"/>
    <d v="2023-01-06T00:00:00"/>
    <n v="1"/>
    <x v="1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112"/>
    <x v="3"/>
    <s v="Long Distance"/>
    <x v="7"/>
    <d v="2023-01-06T00:00:00"/>
    <n v="1"/>
    <x v="1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136"/>
    <x v="3"/>
    <s v="Folding"/>
    <x v="27"/>
    <d v="2023-01-06T00:00:00"/>
    <n v="1"/>
    <x v="1"/>
    <s v="               1,242 "/>
    <n v="1800"/>
    <n v="1"/>
    <n v="1800"/>
    <n v="0"/>
    <n v="1800"/>
    <s v="Credit Card"/>
    <s v="Shipped"/>
    <n v="2066"/>
    <n v="3066"/>
    <s v="Advanced folding touring bike"/>
    <s v="L"/>
    <n v="28"/>
  </r>
  <r>
    <n v="1097"/>
    <x v="0"/>
    <s v="Downhill"/>
    <x v="8"/>
    <d v="2023-01-07T00:00:00"/>
    <n v="1"/>
    <x v="1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113"/>
    <x v="0"/>
    <s v="Downhill"/>
    <x v="8"/>
    <d v="2023-01-07T00:00:00"/>
    <n v="1"/>
    <x v="1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137"/>
    <x v="1"/>
    <s v="Mountain"/>
    <x v="28"/>
    <d v="2023-01-07T00:00:00"/>
    <n v="1"/>
    <x v="1"/>
    <s v="               2,080 "/>
    <n v="3200"/>
    <n v="2"/>
    <n v="6400"/>
    <n v="320"/>
    <n v="6720"/>
    <s v="PayPal"/>
    <s v="Shipped"/>
    <n v="2067"/>
    <n v="3067"/>
    <s v="Electric mountain bike"/>
    <s v="M"/>
    <n v="42"/>
  </r>
  <r>
    <n v="1098"/>
    <x v="0"/>
    <s v="Downhill"/>
    <x v="9"/>
    <d v="2023-01-08T00:00:00"/>
    <n v="1"/>
    <x v="1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114"/>
    <x v="0"/>
    <s v="Downhill"/>
    <x v="9"/>
    <d v="2023-01-08T00:00:00"/>
    <n v="1"/>
    <x v="1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138"/>
    <x v="1"/>
    <s v="Mountain"/>
    <x v="29"/>
    <d v="2023-01-08T00:00:00"/>
    <n v="1"/>
    <x v="1"/>
    <s v="               2,405 "/>
    <n v="3700"/>
    <n v="1"/>
    <n v="3700"/>
    <n v="185"/>
    <n v="3885"/>
    <s v="Credit Card"/>
    <s v="Processing"/>
    <n v="2068"/>
    <n v="3068"/>
    <s v="High-performance electric mountain bike"/>
    <s v="L"/>
    <n v="40"/>
  </r>
  <r>
    <n v="1123"/>
    <x v="0"/>
    <s v="Fat Bikes"/>
    <x v="30"/>
    <d v="2023-01-11T00:00:00"/>
    <n v="1"/>
    <x v="1"/>
    <s v="                   780 "/>
    <n v="1300"/>
    <n v="2"/>
    <n v="2600"/>
    <n v="130"/>
    <n v="2730"/>
    <s v="Credit Card"/>
    <s v="Shipped"/>
    <n v="2041"/>
    <n v="3041"/>
    <s v="All-terrain fat bike"/>
    <s v="M"/>
    <n v="32"/>
  </r>
  <r>
    <n v="1124"/>
    <x v="0"/>
    <s v="Fat Bikes"/>
    <x v="31"/>
    <d v="2023-01-12T00:00:00"/>
    <n v="1"/>
    <x v="1"/>
    <s v="                   960 "/>
    <n v="1600"/>
    <n v="1"/>
    <n v="1600"/>
    <n v="0"/>
    <n v="1600"/>
    <s v="PayPal"/>
    <s v="Processing"/>
    <n v="2042"/>
    <n v="3042"/>
    <s v="High-performance fat bike"/>
    <s v="L"/>
    <n v="29"/>
  </r>
  <r>
    <n v="1125"/>
    <x v="2"/>
    <s v="Cyclocross"/>
    <x v="10"/>
    <d v="2023-01-13T00:00:00"/>
    <n v="1"/>
    <x v="1"/>
    <s v="               1,292 "/>
    <n v="1900"/>
    <n v="3"/>
    <n v="5700"/>
    <n v="285"/>
    <n v="5985"/>
    <s v="Credit Card"/>
    <s v="Cancelled"/>
    <n v="2043"/>
    <n v="3043"/>
    <s v="Versatile cyclocross bike"/>
    <s v="M"/>
    <n v="21"/>
  </r>
  <r>
    <n v="1126"/>
    <x v="2"/>
    <s v="Cyclocross"/>
    <x v="11"/>
    <d v="2023-01-14T00:00:00"/>
    <n v="1"/>
    <x v="1"/>
    <s v="               1,496 "/>
    <n v="2200"/>
    <n v="1"/>
    <n v="2200"/>
    <n v="110"/>
    <n v="2310"/>
    <s v="Credit Card"/>
    <s v="Shipped"/>
    <n v="2044"/>
    <n v="3044"/>
    <s v="Advanced cyclocross bike"/>
    <s v="L"/>
    <n v="19"/>
  </r>
  <r>
    <n v="1127"/>
    <x v="3"/>
    <s v="Tandem"/>
    <x v="12"/>
    <d v="2023-01-15T00:00:00"/>
    <n v="1"/>
    <x v="1"/>
    <s v="               1,340 "/>
    <n v="2000"/>
    <n v="2"/>
    <n v="4000"/>
    <n v="200"/>
    <n v="4200"/>
    <s v="PayPal"/>
    <s v="Processing"/>
    <n v="2045"/>
    <n v="3045"/>
    <s v="Comfortable tandem touring bike"/>
    <s v="M"/>
    <n v="36"/>
  </r>
  <r>
    <n v="1128"/>
    <x v="3"/>
    <s v="Tandem"/>
    <x v="13"/>
    <d v="2023-01-16T00:00:00"/>
    <n v="1"/>
    <x v="1"/>
    <s v="               1,541 "/>
    <n v="2300"/>
    <n v="1"/>
    <n v="2300"/>
    <n v="115"/>
    <n v="2415"/>
    <s v="Credit Card"/>
    <s v="Shipped"/>
    <n v="2046"/>
    <n v="3046"/>
    <s v="High-performance tandem touring bike"/>
    <s v="L"/>
    <n v="34"/>
  </r>
  <r>
    <n v="1129"/>
    <x v="0"/>
    <s v="Electric"/>
    <x v="14"/>
    <d v="2023-01-17T00:00:00"/>
    <n v="1"/>
    <x v="1"/>
    <s v="               2,250 "/>
    <n v="3000"/>
    <n v="2"/>
    <n v="6000"/>
    <n v="300"/>
    <n v="6300"/>
    <s v="PayPal"/>
    <s v="Shipped"/>
    <n v="2047"/>
    <n v="3047"/>
    <s v="Electric mountain bike"/>
    <s v="M"/>
    <n v="40"/>
  </r>
  <r>
    <n v="1130"/>
    <x v="0"/>
    <s v="Electric"/>
    <x v="15"/>
    <d v="2023-01-18T00:00:00"/>
    <n v="1"/>
    <x v="1"/>
    <s v="               2,625 "/>
    <n v="3500"/>
    <n v="1"/>
    <n v="3500"/>
    <n v="175"/>
    <n v="3675"/>
    <s v="Credit Card"/>
    <s v="Processing"/>
    <n v="2048"/>
    <n v="3048"/>
    <s v="High-performance electric mountain bike"/>
    <s v="L"/>
    <n v="38"/>
  </r>
  <r>
    <n v="1099"/>
    <x v="0"/>
    <s v="Trail"/>
    <x v="16"/>
    <d v="2023-01-21T00:00:00"/>
    <n v="1"/>
    <x v="1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115"/>
    <x v="0"/>
    <s v="Trail"/>
    <x v="16"/>
    <d v="2023-01-21T00:00:00"/>
    <n v="1"/>
    <x v="1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100"/>
    <x v="0"/>
    <s v="Trail"/>
    <x v="17"/>
    <d v="2023-01-22T00:00:00"/>
    <n v="1"/>
    <x v="1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116"/>
    <x v="0"/>
    <s v="Trail"/>
    <x v="17"/>
    <d v="2023-01-22T00:00:00"/>
    <n v="1"/>
    <x v="1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101"/>
    <x v="2"/>
    <s v="Touring"/>
    <x v="18"/>
    <d v="2023-01-23T00:00:00"/>
    <n v="1"/>
    <x v="1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117"/>
    <x v="2"/>
    <s v="Touring"/>
    <x v="18"/>
    <d v="2023-01-23T00:00:00"/>
    <n v="1"/>
    <x v="1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102"/>
    <x v="2"/>
    <s v="Touring"/>
    <x v="19"/>
    <d v="2023-01-24T00:00:00"/>
    <n v="1"/>
    <x v="1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118"/>
    <x v="2"/>
    <s v="Touring"/>
    <x v="19"/>
    <d v="2023-01-24T00:00:00"/>
    <n v="1"/>
    <x v="1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103"/>
    <x v="3"/>
    <s v="Adventure"/>
    <x v="20"/>
    <d v="2023-01-25T00:00:00"/>
    <n v="1"/>
    <x v="1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119"/>
    <x v="3"/>
    <s v="Adventure"/>
    <x v="20"/>
    <d v="2023-01-25T00:00:00"/>
    <n v="1"/>
    <x v="1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104"/>
    <x v="3"/>
    <s v="Adventure"/>
    <x v="21"/>
    <d v="2023-01-26T00:00:00"/>
    <n v="1"/>
    <x v="1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120"/>
    <x v="3"/>
    <s v="Adventure"/>
    <x v="21"/>
    <d v="2023-01-26T00:00:00"/>
    <n v="1"/>
    <x v="1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105"/>
    <x v="0"/>
    <s v="Enduro"/>
    <x v="22"/>
    <d v="2023-01-27T00:00:00"/>
    <n v="1"/>
    <x v="1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121"/>
    <x v="0"/>
    <s v="Enduro"/>
    <x v="22"/>
    <d v="2023-01-27T00:00:00"/>
    <n v="1"/>
    <x v="1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106"/>
    <x v="0"/>
    <s v="Enduro"/>
    <x v="23"/>
    <d v="2023-01-28T00:00:00"/>
    <n v="1"/>
    <x v="1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122"/>
    <x v="0"/>
    <s v="Enduro"/>
    <x v="23"/>
    <d v="2023-01-28T00:00:00"/>
    <n v="1"/>
    <x v="1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041"/>
    <x v="4"/>
    <s v="Balance"/>
    <x v="32"/>
    <d v="2023-02-01T00:00:00"/>
    <n v="2"/>
    <x v="1"/>
    <n v="90"/>
    <n v="150"/>
    <n v="2"/>
    <n v="300"/>
    <n v="0"/>
    <n v="300"/>
    <s v="Credit Card"/>
    <s v="Shipped"/>
    <n v="2101"/>
    <n v="3101"/>
    <s v="Starter balance bike for kids"/>
    <s v="M"/>
    <n v="10"/>
  </r>
  <r>
    <n v="1153"/>
    <x v="0"/>
    <s v="Cross Country"/>
    <x v="0"/>
    <d v="2023-02-01T00:00:00"/>
    <n v="2"/>
    <x v="1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042"/>
    <x v="4"/>
    <s v="Balance"/>
    <x v="33"/>
    <d v="2023-02-02T00:00:00"/>
    <n v="2"/>
    <x v="1"/>
    <s v="                   120 "/>
    <n v="200"/>
    <n v="1"/>
    <n v="200"/>
    <n v="0"/>
    <n v="200"/>
    <s v="PayPal"/>
    <s v="Processing"/>
    <n v="2102"/>
    <n v="3102"/>
    <s v="Upgraded balance bike for kids"/>
    <s v="L"/>
    <n v="9"/>
  </r>
  <r>
    <n v="1154"/>
    <x v="0"/>
    <s v="Cross Country"/>
    <x v="2"/>
    <d v="2023-02-02T00:00:00"/>
    <n v="2"/>
    <x v="1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043"/>
    <x v="5"/>
    <s v="Freestyle"/>
    <x v="34"/>
    <d v="2023-02-03T00:00:00"/>
    <n v="2"/>
    <x v="1"/>
    <s v="                   240 "/>
    <n v="400"/>
    <n v="3"/>
    <n v="1200"/>
    <n v="0"/>
    <n v="1200"/>
    <s v="Credit Card"/>
    <s v="Cancelled"/>
    <n v="2103"/>
    <n v="3103"/>
    <s v="Beginner freestyle BMX bike"/>
    <s v="M"/>
    <n v="25"/>
  </r>
  <r>
    <n v="1155"/>
    <x v="2"/>
    <s v="Racing"/>
    <x v="4"/>
    <d v="2023-02-03T00:00:00"/>
    <n v="2"/>
    <x v="1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044"/>
    <x v="5"/>
    <s v="Freestyle"/>
    <x v="35"/>
    <d v="2023-02-04T00:00:00"/>
    <n v="2"/>
    <x v="1"/>
    <s v="                   360 "/>
    <n v="600"/>
    <n v="1"/>
    <n v="600"/>
    <n v="0"/>
    <n v="600"/>
    <s v="Credit Card"/>
    <s v="Shipped"/>
    <n v="2104"/>
    <n v="3104"/>
    <s v="Advanced freestyle BMX bike"/>
    <s v="L"/>
    <n v="23"/>
  </r>
  <r>
    <n v="1081"/>
    <x v="2"/>
    <s v="Racing"/>
    <x v="5"/>
    <d v="2023-02-04T00:00:00"/>
    <n v="2"/>
    <x v="1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045"/>
    <x v="0"/>
    <s v="Cross Country"/>
    <x v="36"/>
    <d v="2023-02-05T00:00:00"/>
    <n v="2"/>
    <x v="1"/>
    <s v="               1,296 "/>
    <n v="1800"/>
    <n v="2"/>
    <n v="3600"/>
    <n v="180"/>
    <n v="3780"/>
    <s v="PayPal"/>
    <s v="Processing"/>
    <n v="2105"/>
    <n v="3105"/>
    <s v="Cross country mountain bike"/>
    <s v="M"/>
    <n v="29"/>
  </r>
  <r>
    <n v="1082"/>
    <x v="3"/>
    <s v="Long Distance"/>
    <x v="6"/>
    <d v="2023-02-05T00:00:00"/>
    <n v="2"/>
    <x v="1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046"/>
    <x v="0"/>
    <s v="Cross Country"/>
    <x v="37"/>
    <d v="2023-02-06T00:00:00"/>
    <n v="2"/>
    <x v="1"/>
    <s v="               1,728 "/>
    <n v="2400"/>
    <n v="1"/>
    <n v="2400"/>
    <n v="120"/>
    <n v="2520"/>
    <s v="Credit Card"/>
    <s v="Shipped"/>
    <n v="2106"/>
    <n v="3106"/>
    <s v="High-performance cross country bike"/>
    <s v="L"/>
    <n v="27"/>
  </r>
  <r>
    <n v="1083"/>
    <x v="3"/>
    <s v="Long Distance"/>
    <x v="7"/>
    <d v="2023-02-06T00:00:00"/>
    <n v="2"/>
    <x v="1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047"/>
    <x v="2"/>
    <s v="Endurance"/>
    <x v="38"/>
    <d v="2023-02-07T00:00:00"/>
    <n v="2"/>
    <x v="1"/>
    <s v="               1,491 "/>
    <n v="2100"/>
    <n v="2"/>
    <n v="4200"/>
    <n v="210"/>
    <n v="4410"/>
    <s v="PayPal"/>
    <s v="Shipped"/>
    <n v="2107"/>
    <n v="3107"/>
    <s v="Endurance road bike"/>
    <s v="M"/>
    <n v="20"/>
  </r>
  <r>
    <n v="1084"/>
    <x v="0"/>
    <s v="Downhill"/>
    <x v="8"/>
    <d v="2023-02-07T00:00:00"/>
    <n v="2"/>
    <x v="1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048"/>
    <x v="2"/>
    <s v="Endurance"/>
    <x v="39"/>
    <d v="2023-02-08T00:00:00"/>
    <n v="2"/>
    <x v="1"/>
    <s v="               1,846 "/>
    <n v="2600"/>
    <n v="1"/>
    <n v="2600"/>
    <n v="130"/>
    <n v="2730"/>
    <s v="Credit Card"/>
    <s v="Processing"/>
    <n v="2108"/>
    <n v="3108"/>
    <s v="High-performance endurance road bike"/>
    <s v="L"/>
    <n v="18"/>
  </r>
  <r>
    <n v="1085"/>
    <x v="0"/>
    <s v="Downhill"/>
    <x v="9"/>
    <d v="2023-02-08T00:00:00"/>
    <n v="2"/>
    <x v="1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033"/>
    <x v="6"/>
    <s v="Commuter"/>
    <x v="40"/>
    <d v="2023-02-19T00:00:00"/>
    <n v="2"/>
    <x v="1"/>
    <s v="                   720 "/>
    <n v="1200"/>
    <n v="2"/>
    <n v="2400"/>
    <n v="120"/>
    <n v="2520"/>
    <s v="Credit Card"/>
    <s v="Shipped"/>
    <n v="2081"/>
    <n v="3081"/>
    <s v="Efficient commuter hybrid bike"/>
    <s v="M"/>
    <n v="27"/>
  </r>
  <r>
    <n v="1139"/>
    <x v="6"/>
    <s v="Commuter"/>
    <x v="40"/>
    <d v="2023-02-19T00:00:00"/>
    <n v="2"/>
    <x v="1"/>
    <s v="                   720 "/>
    <n v="1200"/>
    <n v="2"/>
    <n v="2400"/>
    <n v="120"/>
    <n v="2520"/>
    <s v="Credit Card"/>
    <s v="Shipped"/>
    <n v="2081"/>
    <n v="3081"/>
    <s v="Efficient commuter hybrid bike"/>
    <s v="M"/>
    <n v="27"/>
  </r>
  <r>
    <n v="1034"/>
    <x v="6"/>
    <s v="Commuter"/>
    <x v="41"/>
    <d v="2023-02-20T00:00:00"/>
    <n v="2"/>
    <x v="1"/>
    <s v="                   900 "/>
    <n v="1500"/>
    <n v="1"/>
    <n v="1500"/>
    <n v="0"/>
    <n v="1500"/>
    <s v="PayPal"/>
    <s v="Processing"/>
    <n v="2082"/>
    <n v="3082"/>
    <s v="High-performance commuter hybrid bike"/>
    <s v="L"/>
    <n v="25"/>
  </r>
  <r>
    <n v="1140"/>
    <x v="6"/>
    <s v="Commuter"/>
    <x v="41"/>
    <d v="2023-02-20T00:00:00"/>
    <n v="2"/>
    <x v="1"/>
    <s v="                   900 "/>
    <n v="1500"/>
    <n v="1"/>
    <n v="1500"/>
    <n v="0"/>
    <n v="1500"/>
    <s v="PayPal"/>
    <s v="Processing"/>
    <n v="2082"/>
    <n v="3082"/>
    <s v="High-performance commuter hybrid bike"/>
    <s v="L"/>
    <n v="25"/>
  </r>
  <r>
    <n v="1035"/>
    <x v="2"/>
    <s v="Aero"/>
    <x v="42"/>
    <d v="2023-02-21T00:00:00"/>
    <n v="2"/>
    <x v="1"/>
    <s v="               1,932 "/>
    <n v="2800"/>
    <n v="3"/>
    <n v="8400"/>
    <n v="420"/>
    <n v="8820"/>
    <s v="Credit Card"/>
    <s v="Cancelled"/>
    <n v="2083"/>
    <n v="3083"/>
    <s v="Aerodynamic road bike"/>
    <s v="M"/>
    <n v="18"/>
  </r>
  <r>
    <n v="1086"/>
    <x v="0"/>
    <s v="Trail"/>
    <x v="16"/>
    <d v="2023-02-21T00:00:00"/>
    <n v="2"/>
    <x v="1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141"/>
    <x v="2"/>
    <s v="Aero"/>
    <x v="42"/>
    <d v="2023-02-21T00:00:00"/>
    <n v="2"/>
    <x v="1"/>
    <s v="               1,932 "/>
    <n v="2800"/>
    <n v="3"/>
    <n v="8400"/>
    <n v="420"/>
    <n v="8820"/>
    <s v="Credit Card"/>
    <s v="Cancelled"/>
    <n v="2083"/>
    <n v="3083"/>
    <s v="Aerodynamic road bike"/>
    <s v="M"/>
    <n v="18"/>
  </r>
  <r>
    <n v="1036"/>
    <x v="2"/>
    <s v="Aero"/>
    <x v="43"/>
    <d v="2023-02-22T00:00:00"/>
    <n v="2"/>
    <x v="1"/>
    <s v="               2,208 "/>
    <n v="3200"/>
    <n v="1"/>
    <n v="3200"/>
    <n v="160"/>
    <n v="3360"/>
    <s v="Credit Card"/>
    <s v="Shipped"/>
    <n v="2084"/>
    <n v="3084"/>
    <s v="Advanced aerodynamic road bike"/>
    <s v="L"/>
    <n v="16"/>
  </r>
  <r>
    <n v="1087"/>
    <x v="0"/>
    <s v="Trail"/>
    <x v="17"/>
    <d v="2023-02-22T00:00:00"/>
    <n v="2"/>
    <x v="1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142"/>
    <x v="2"/>
    <s v="Aero"/>
    <x v="43"/>
    <d v="2023-02-22T00:00:00"/>
    <n v="2"/>
    <x v="1"/>
    <s v="               2,208 "/>
    <n v="3200"/>
    <n v="1"/>
    <n v="3200"/>
    <n v="160"/>
    <n v="3360"/>
    <s v="Credit Card"/>
    <s v="Shipped"/>
    <n v="2084"/>
    <n v="3084"/>
    <s v="Advanced aerodynamic road bike"/>
    <s v="L"/>
    <n v="16"/>
  </r>
  <r>
    <n v="1146"/>
    <x v="0"/>
    <s v="Trail"/>
    <x v="17"/>
    <d v="2023-02-22T00:00:00"/>
    <n v="2"/>
    <x v="1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037"/>
    <x v="3"/>
    <s v="Recumbent"/>
    <x v="44"/>
    <d v="2023-02-23T00:00:00"/>
    <n v="2"/>
    <x v="1"/>
    <s v="               1,500 "/>
    <n v="2000"/>
    <n v="2"/>
    <n v="4000"/>
    <n v="200"/>
    <n v="4200"/>
    <s v="PayPal"/>
    <s v="Processing"/>
    <n v="2085"/>
    <n v="3085"/>
    <s v="Comfortable recumbent touring bike"/>
    <s v="M"/>
    <n v="33"/>
  </r>
  <r>
    <n v="1088"/>
    <x v="2"/>
    <s v="Touring"/>
    <x v="18"/>
    <d v="2023-02-23T00:00:00"/>
    <n v="2"/>
    <x v="1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143"/>
    <x v="3"/>
    <s v="Recumbent"/>
    <x v="44"/>
    <d v="2023-02-23T00:00:00"/>
    <n v="2"/>
    <x v="1"/>
    <s v="               1,500 "/>
    <n v="2000"/>
    <n v="2"/>
    <n v="4000"/>
    <n v="200"/>
    <n v="4200"/>
    <s v="PayPal"/>
    <s v="Processing"/>
    <n v="2085"/>
    <n v="3085"/>
    <s v="Comfortable recumbent touring bike"/>
    <s v="M"/>
    <n v="33"/>
  </r>
  <r>
    <n v="1147"/>
    <x v="2"/>
    <s v="Touring"/>
    <x v="18"/>
    <d v="2023-02-23T00:00:00"/>
    <n v="2"/>
    <x v="1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038"/>
    <x v="3"/>
    <s v="Recumbent"/>
    <x v="45"/>
    <d v="2023-02-24T00:00:00"/>
    <n v="2"/>
    <x v="1"/>
    <s v="               1,800 "/>
    <n v="2400"/>
    <n v="1"/>
    <n v="2400"/>
    <n v="120"/>
    <n v="2520"/>
    <s v="Credit Card"/>
    <s v="Shipped"/>
    <n v="2086"/>
    <n v="3086"/>
    <s v="High-performance recumbent touring bike"/>
    <s v="L"/>
    <n v="30"/>
  </r>
  <r>
    <n v="1089"/>
    <x v="2"/>
    <s v="Touring"/>
    <x v="19"/>
    <d v="2023-02-24T00:00:00"/>
    <n v="2"/>
    <x v="1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144"/>
    <x v="3"/>
    <s v="Recumbent"/>
    <x v="45"/>
    <d v="2023-02-24T00:00:00"/>
    <n v="2"/>
    <x v="1"/>
    <s v="               1,800 "/>
    <n v="2400"/>
    <n v="1"/>
    <n v="2400"/>
    <n v="120"/>
    <n v="2520"/>
    <s v="Credit Card"/>
    <s v="Shipped"/>
    <n v="2086"/>
    <n v="3086"/>
    <s v="High-performance recumbent touring bike"/>
    <s v="L"/>
    <n v="30"/>
  </r>
  <r>
    <n v="1148"/>
    <x v="2"/>
    <s v="Touring"/>
    <x v="19"/>
    <d v="2023-02-24T00:00:00"/>
    <n v="2"/>
    <x v="1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039"/>
    <x v="0"/>
    <s v="Downhill"/>
    <x v="46"/>
    <d v="2023-02-25T00:00:00"/>
    <n v="2"/>
    <x v="1"/>
    <s v="               2,291 "/>
    <n v="2900"/>
    <n v="2"/>
    <n v="5800"/>
    <n v="290"/>
    <n v="6090"/>
    <s v="PayPal"/>
    <s v="Shipped"/>
    <n v="2087"/>
    <n v="3087"/>
    <s v="Downhill mountain bike"/>
    <s v="M"/>
    <n v="34"/>
  </r>
  <r>
    <n v="1090"/>
    <x v="3"/>
    <s v="Adventure"/>
    <x v="20"/>
    <d v="2023-02-25T00:00:00"/>
    <n v="2"/>
    <x v="1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145"/>
    <x v="0"/>
    <s v="Downhill"/>
    <x v="46"/>
    <d v="2023-02-25T00:00:00"/>
    <n v="2"/>
    <x v="1"/>
    <s v="               2,291 "/>
    <n v="2900"/>
    <n v="2"/>
    <n v="5800"/>
    <n v="290"/>
    <n v="6090"/>
    <s v="PayPal"/>
    <s v="Shipped"/>
    <n v="2087"/>
    <n v="3087"/>
    <s v="Downhill mountain bike"/>
    <s v="M"/>
    <n v="34"/>
  </r>
  <r>
    <n v="1149"/>
    <x v="3"/>
    <s v="Adventure"/>
    <x v="20"/>
    <d v="2023-02-25T00:00:00"/>
    <n v="2"/>
    <x v="1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040"/>
    <x v="0"/>
    <s v="Downhill"/>
    <x v="47"/>
    <d v="2023-02-26T00:00:00"/>
    <n v="2"/>
    <x v="1"/>
    <s v="               2,607 "/>
    <n v="3300"/>
    <n v="1"/>
    <n v="3300"/>
    <n v="165"/>
    <n v="3465"/>
    <s v="PayPal"/>
    <s v="Processing"/>
    <n v="2088"/>
    <n v="3088"/>
    <s v="High-performance downhill mountain bike"/>
    <s v="L"/>
    <n v="32"/>
  </r>
  <r>
    <n v="1091"/>
    <x v="3"/>
    <s v="Adventure"/>
    <x v="21"/>
    <d v="2023-02-26T00:00:00"/>
    <n v="2"/>
    <x v="1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150"/>
    <x v="3"/>
    <s v="Adventure"/>
    <x v="21"/>
    <d v="2023-02-26T00:00:00"/>
    <n v="2"/>
    <x v="1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092"/>
    <x v="0"/>
    <s v="Enduro"/>
    <x v="22"/>
    <d v="2023-02-27T00:00:00"/>
    <n v="2"/>
    <x v="1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151"/>
    <x v="0"/>
    <s v="Enduro"/>
    <x v="22"/>
    <d v="2023-02-27T00:00:00"/>
    <n v="2"/>
    <x v="1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093"/>
    <x v="0"/>
    <s v="Enduro"/>
    <x v="23"/>
    <d v="2023-02-28T00:00:00"/>
    <n v="2"/>
    <x v="1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152"/>
    <x v="0"/>
    <s v="Enduro"/>
    <x v="23"/>
    <d v="2023-02-28T00:00:00"/>
    <n v="2"/>
    <x v="1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  <r>
    <n v="1001"/>
    <x v="0"/>
    <s v="Cross Country"/>
    <x v="0"/>
    <d v="2023-03-01T00:00:00"/>
    <n v="3"/>
    <x v="1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025"/>
    <x v="1"/>
    <s v="City"/>
    <x v="1"/>
    <d v="2023-03-01T00:00:00"/>
    <n v="3"/>
    <x v="1"/>
    <s v="               1,460 "/>
    <n v="2000"/>
    <n v="2"/>
    <n v="4000"/>
    <n v="200"/>
    <n v="4200"/>
    <s v="Credit Card"/>
    <s v="Shipped"/>
    <n v="2061"/>
    <n v="3061"/>
    <s v="Eco-friendly electric city bike"/>
    <s v="M"/>
    <n v="35"/>
  </r>
  <r>
    <n v="1156"/>
    <x v="0"/>
    <s v="Cross Country"/>
    <x v="0"/>
    <d v="2023-03-01T00:00:00"/>
    <n v="3"/>
    <x v="1"/>
    <s v="                   840 "/>
    <n v="1200"/>
    <n v="2"/>
    <n v="2400"/>
    <n v="120"/>
    <n v="2520"/>
    <s v="Credit Card"/>
    <s v="Shipped"/>
    <n v="2001"/>
    <n v="3001"/>
    <s v="Lightweight and versatile"/>
    <s v="M"/>
    <n v="25"/>
  </r>
  <r>
    <n v="1002"/>
    <x v="0"/>
    <s v="Cross Country"/>
    <x v="2"/>
    <d v="2023-03-02T00:00:00"/>
    <n v="3"/>
    <x v="1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026"/>
    <x v="1"/>
    <s v="City"/>
    <x v="3"/>
    <d v="2023-03-02T00:00:00"/>
    <n v="3"/>
    <x v="1"/>
    <s v="               1,825 "/>
    <n v="2500"/>
    <n v="1"/>
    <n v="2500"/>
    <n v="125"/>
    <n v="2625"/>
    <s v="PayPal"/>
    <s v="Processing"/>
    <n v="2062"/>
    <n v="3062"/>
    <s v="High-performance electric city bike"/>
    <s v="L"/>
    <n v="33"/>
  </r>
  <r>
    <n v="1157"/>
    <x v="0"/>
    <s v="Cross Country"/>
    <x v="2"/>
    <d v="2023-03-02T00:00:00"/>
    <n v="3"/>
    <x v="1"/>
    <s v="               1,050 "/>
    <n v="1500"/>
    <n v="1"/>
    <n v="1500"/>
    <n v="0"/>
    <n v="1500"/>
    <s v="PayPal"/>
    <s v="Processing"/>
    <n v="2002"/>
    <n v="3002"/>
    <s v="High-performance mountain bike"/>
    <s v="L"/>
    <n v="22"/>
  </r>
  <r>
    <n v="1003"/>
    <x v="2"/>
    <s v="Racing"/>
    <x v="4"/>
    <d v="2023-03-03T00:00:00"/>
    <n v="3"/>
    <x v="1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027"/>
    <x v="2"/>
    <s v="Gravel"/>
    <x v="24"/>
    <d v="2023-03-03T00:00:00"/>
    <n v="3"/>
    <x v="1"/>
    <s v="               1,105 "/>
    <n v="1700"/>
    <n v="3"/>
    <n v="5100"/>
    <n v="255"/>
    <n v="5355"/>
    <s v="Credit Card"/>
    <s v="Cancelled"/>
    <n v="2063"/>
    <n v="3063"/>
    <s v="All-terrain gravel bike"/>
    <s v="M"/>
    <n v="22"/>
  </r>
  <r>
    <n v="1158"/>
    <x v="2"/>
    <s v="Racing"/>
    <x v="4"/>
    <d v="2023-03-03T00:00:00"/>
    <n v="3"/>
    <x v="1"/>
    <s v="               1,260 "/>
    <n v="1800"/>
    <n v="3"/>
    <n v="5400"/>
    <n v="270"/>
    <n v="5670"/>
    <s v="Credit Card"/>
    <s v="Cancelled"/>
    <n v="2003"/>
    <n v="3003"/>
    <s v="Agile and aerodynamic road bike"/>
    <s v="M"/>
    <n v="18"/>
  </r>
  <r>
    <n v="1004"/>
    <x v="2"/>
    <s v="Racing"/>
    <x v="5"/>
    <d v="2023-03-04T00:00:00"/>
    <n v="3"/>
    <x v="1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028"/>
    <x v="2"/>
    <s v="Gravel"/>
    <x v="25"/>
    <d v="2023-03-04T00:00:00"/>
    <n v="3"/>
    <x v="1"/>
    <s v="               1,365 "/>
    <n v="2100"/>
    <n v="1"/>
    <n v="2100"/>
    <n v="105"/>
    <n v="2205"/>
    <s v="Credit Card"/>
    <s v="Shipped"/>
    <n v="2064"/>
    <n v="3064"/>
    <s v="High-performance gravel bike"/>
    <s v="L"/>
    <n v="20"/>
  </r>
  <r>
    <n v="1159"/>
    <x v="2"/>
    <s v="Racing"/>
    <x v="5"/>
    <d v="2023-03-04T00:00:00"/>
    <n v="3"/>
    <x v="1"/>
    <s v="               1,470 "/>
    <n v="2100"/>
    <n v="1"/>
    <n v="2100"/>
    <n v="105"/>
    <n v="2205"/>
    <s v="Credit Card"/>
    <s v="Shipped"/>
    <n v="2004"/>
    <n v="3004"/>
    <s v="Premium racing road bike"/>
    <s v="L"/>
    <n v="16"/>
  </r>
  <r>
    <n v="1005"/>
    <x v="3"/>
    <s v="Long Distance"/>
    <x v="6"/>
    <d v="2023-03-05T00:00:00"/>
    <n v="3"/>
    <x v="1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029"/>
    <x v="3"/>
    <s v="Folding"/>
    <x v="26"/>
    <d v="2023-03-05T00:00:00"/>
    <n v="3"/>
    <x v="1"/>
    <s v="               1,035 "/>
    <n v="1500"/>
    <n v="2"/>
    <n v="3000"/>
    <n v="150"/>
    <n v="3150"/>
    <s v="PayPal"/>
    <s v="Processing"/>
    <n v="2065"/>
    <n v="3065"/>
    <s v="Compact folding touring bike"/>
    <s v="M"/>
    <n v="30"/>
  </r>
  <r>
    <n v="1160"/>
    <x v="3"/>
    <s v="Long Distance"/>
    <x v="6"/>
    <d v="2023-03-05T00:00:00"/>
    <n v="3"/>
    <x v="1"/>
    <s v="                   897 "/>
    <n v="1300"/>
    <n v="2"/>
    <n v="2600"/>
    <n v="130"/>
    <n v="2730"/>
    <s v="PayPal"/>
    <s v="Processing"/>
    <n v="2005"/>
    <n v="3005"/>
    <s v="Comfortable and durable touring bike"/>
    <s v="M"/>
    <n v="27"/>
  </r>
  <r>
    <n v="1006"/>
    <x v="3"/>
    <s v="Long Distance"/>
    <x v="7"/>
    <d v="2023-03-06T00:00:00"/>
    <n v="3"/>
    <x v="1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030"/>
    <x v="3"/>
    <s v="Folding"/>
    <x v="27"/>
    <d v="2023-03-06T00:00:00"/>
    <n v="3"/>
    <x v="1"/>
    <s v="               1,242 "/>
    <n v="1800"/>
    <n v="1"/>
    <n v="1800"/>
    <n v="0"/>
    <n v="1800"/>
    <s v="Credit Card"/>
    <s v="Shipped"/>
    <n v="2066"/>
    <n v="3066"/>
    <s v="Advanced folding touring bike"/>
    <s v="L"/>
    <n v="28"/>
  </r>
  <r>
    <n v="1161"/>
    <x v="3"/>
    <s v="Long Distance"/>
    <x v="7"/>
    <d v="2023-03-06T00:00:00"/>
    <n v="3"/>
    <x v="1"/>
    <s v="               1,104 "/>
    <n v="1600"/>
    <n v="1"/>
    <n v="1600"/>
    <n v="0"/>
    <n v="1600"/>
    <s v="Credit Card"/>
    <s v="Shipped"/>
    <n v="2006"/>
    <n v="3006"/>
    <s v="Advanced touring bike"/>
    <s v="L"/>
    <n v="24"/>
  </r>
  <r>
    <n v="1007"/>
    <x v="0"/>
    <s v="Downhill"/>
    <x v="8"/>
    <d v="2023-03-07T00:00:00"/>
    <n v="3"/>
    <x v="1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031"/>
    <x v="1"/>
    <s v="Mountain"/>
    <x v="28"/>
    <d v="2023-03-07T00:00:00"/>
    <n v="3"/>
    <x v="1"/>
    <s v="               2,080 "/>
    <n v="3200"/>
    <n v="2"/>
    <n v="6400"/>
    <n v="320"/>
    <n v="6720"/>
    <s v="PayPal"/>
    <s v="Shipped"/>
    <n v="2067"/>
    <n v="3067"/>
    <s v="Electric mountain bike"/>
    <s v="M"/>
    <n v="42"/>
  </r>
  <r>
    <n v="1162"/>
    <x v="0"/>
    <s v="Downhill"/>
    <x v="8"/>
    <d v="2023-03-07T00:00:00"/>
    <n v="3"/>
    <x v="1"/>
    <s v="               1,496 "/>
    <n v="2200"/>
    <n v="2"/>
    <n v="4400"/>
    <n v="220"/>
    <n v="4620"/>
    <s v="PayPal"/>
    <s v="Shipped"/>
    <n v="2007"/>
    <n v="3007"/>
    <s v="Rugged and durable downhill bike"/>
    <s v="M"/>
    <n v="29"/>
  </r>
  <r>
    <n v="1008"/>
    <x v="0"/>
    <s v="Downhill"/>
    <x v="9"/>
    <d v="2023-03-08T00:00:00"/>
    <n v="3"/>
    <x v="1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032"/>
    <x v="1"/>
    <s v="Mountain"/>
    <x v="29"/>
    <d v="2023-03-08T00:00:00"/>
    <n v="3"/>
    <x v="1"/>
    <s v="               2,405 "/>
    <n v="3700"/>
    <n v="1"/>
    <n v="3700"/>
    <n v="185"/>
    <n v="3885"/>
    <s v="Credit Card"/>
    <s v="Processing"/>
    <n v="2068"/>
    <n v="3068"/>
    <s v="High-performance electric mountain bike"/>
    <s v="L"/>
    <n v="40"/>
  </r>
  <r>
    <n v="1163"/>
    <x v="0"/>
    <s v="Downhill"/>
    <x v="9"/>
    <d v="2023-03-08T00:00:00"/>
    <n v="3"/>
    <x v="1"/>
    <s v="               1,700 "/>
    <n v="2500"/>
    <n v="1"/>
    <n v="2500"/>
    <n v="125"/>
    <n v="2625"/>
    <s v="Credit Card"/>
    <s v="Processing"/>
    <n v="2008"/>
    <n v="3008"/>
    <s v="Extreme downhill performance"/>
    <s v="L"/>
    <n v="27"/>
  </r>
  <r>
    <n v="1017"/>
    <x v="0"/>
    <s v="Fat Bikes"/>
    <x v="30"/>
    <d v="2023-03-11T00:00:00"/>
    <n v="3"/>
    <x v="1"/>
    <s v="                   780 "/>
    <n v="1300"/>
    <n v="2"/>
    <n v="2600"/>
    <n v="130"/>
    <n v="2730"/>
    <s v="Credit Card"/>
    <s v="Shipped"/>
    <n v="2041"/>
    <n v="3041"/>
    <s v="All-terrain fat bike"/>
    <s v="M"/>
    <n v="32"/>
  </r>
  <r>
    <n v="1172"/>
    <x v="0"/>
    <s v="Fat Bikes"/>
    <x v="30"/>
    <d v="2023-03-11T00:00:00"/>
    <n v="3"/>
    <x v="1"/>
    <s v="                   780 "/>
    <n v="1300"/>
    <n v="2"/>
    <n v="2600"/>
    <n v="130"/>
    <n v="2730"/>
    <s v="Credit Card"/>
    <s v="Shipped"/>
    <n v="2041"/>
    <n v="3041"/>
    <s v="All-terrain fat bike"/>
    <s v="M"/>
    <n v="32"/>
  </r>
  <r>
    <n v="1018"/>
    <x v="0"/>
    <s v="Fat Bikes"/>
    <x v="31"/>
    <d v="2023-03-12T00:00:00"/>
    <n v="3"/>
    <x v="1"/>
    <s v="                   960 "/>
    <n v="1600"/>
    <n v="1"/>
    <n v="1600"/>
    <n v="0"/>
    <n v="1600"/>
    <s v="PayPal"/>
    <s v="Processing"/>
    <n v="2042"/>
    <n v="3042"/>
    <s v="High-performance fat bike"/>
    <s v="L"/>
    <n v="29"/>
  </r>
  <r>
    <n v="1173"/>
    <x v="0"/>
    <s v="Fat Bikes"/>
    <x v="31"/>
    <d v="2023-03-12T00:00:00"/>
    <n v="3"/>
    <x v="1"/>
    <s v="                   960 "/>
    <n v="1600"/>
    <n v="1"/>
    <n v="1600"/>
    <n v="0"/>
    <n v="1600"/>
    <s v="PayPal"/>
    <s v="Processing"/>
    <n v="2042"/>
    <n v="3042"/>
    <s v="High-performance fat bike"/>
    <s v="L"/>
    <n v="29"/>
  </r>
  <r>
    <n v="1019"/>
    <x v="2"/>
    <s v="Cyclocross"/>
    <x v="10"/>
    <d v="2023-03-13T00:00:00"/>
    <n v="3"/>
    <x v="1"/>
    <s v="               1,292 "/>
    <n v="1900"/>
    <n v="3"/>
    <n v="5700"/>
    <n v="285"/>
    <n v="5985"/>
    <s v="Credit Card"/>
    <s v="Cancelled"/>
    <n v="2043"/>
    <n v="3043"/>
    <s v="Versatile cyclocross bike"/>
    <s v="M"/>
    <n v="21"/>
  </r>
  <r>
    <n v="1174"/>
    <x v="2"/>
    <s v="Cyclocross"/>
    <x v="10"/>
    <d v="2023-03-13T00:00:00"/>
    <n v="3"/>
    <x v="1"/>
    <s v="               1,292 "/>
    <n v="1900"/>
    <n v="3"/>
    <n v="5700"/>
    <n v="285"/>
    <n v="5985"/>
    <s v="Credit Card"/>
    <s v="Cancelled"/>
    <n v="2043"/>
    <n v="3043"/>
    <s v="Versatile cyclocross bike"/>
    <s v="M"/>
    <n v="21"/>
  </r>
  <r>
    <n v="1020"/>
    <x v="2"/>
    <s v="Cyclocross"/>
    <x v="11"/>
    <d v="2023-03-14T00:00:00"/>
    <n v="3"/>
    <x v="1"/>
    <s v="               1,496 "/>
    <n v="2200"/>
    <n v="1"/>
    <n v="2200"/>
    <n v="110"/>
    <n v="2310"/>
    <s v="Credit Card"/>
    <s v="Shipped"/>
    <n v="2044"/>
    <n v="3044"/>
    <s v="Advanced cyclocross bike"/>
    <s v="L"/>
    <n v="19"/>
  </r>
  <r>
    <n v="1175"/>
    <x v="2"/>
    <s v="Cyclocross"/>
    <x v="11"/>
    <d v="2023-03-14T00:00:00"/>
    <n v="3"/>
    <x v="1"/>
    <s v="               1,496 "/>
    <n v="2200"/>
    <n v="1"/>
    <n v="2200"/>
    <n v="110"/>
    <n v="2310"/>
    <s v="Credit Card"/>
    <s v="Shipped"/>
    <n v="2044"/>
    <n v="3044"/>
    <s v="Advanced cyclocross bike"/>
    <s v="L"/>
    <n v="19"/>
  </r>
  <r>
    <n v="1021"/>
    <x v="3"/>
    <s v="Tandem"/>
    <x v="12"/>
    <d v="2023-03-15T00:00:00"/>
    <n v="3"/>
    <x v="1"/>
    <s v="               1,340 "/>
    <n v="2000"/>
    <n v="2"/>
    <n v="4000"/>
    <n v="200"/>
    <n v="4200"/>
    <s v="PayPal"/>
    <s v="Processing"/>
    <n v="2045"/>
    <n v="3045"/>
    <s v="Comfortable tandem touring bike"/>
    <s v="M"/>
    <n v="36"/>
  </r>
  <r>
    <n v="1022"/>
    <x v="3"/>
    <s v="Tandem"/>
    <x v="13"/>
    <d v="2023-03-16T00:00:00"/>
    <n v="3"/>
    <x v="1"/>
    <s v="               1,541 "/>
    <n v="2300"/>
    <n v="1"/>
    <n v="2300"/>
    <n v="115"/>
    <n v="2415"/>
    <s v="Credit Card"/>
    <s v="Shipped"/>
    <n v="2046"/>
    <n v="3046"/>
    <s v="High-performance tandem touring bike"/>
    <s v="L"/>
    <n v="34"/>
  </r>
  <r>
    <n v="1023"/>
    <x v="0"/>
    <s v="Electric"/>
    <x v="14"/>
    <d v="2023-03-17T00:00:00"/>
    <n v="3"/>
    <x v="1"/>
    <s v="               2,250 "/>
    <n v="3000"/>
    <n v="2"/>
    <n v="6000"/>
    <n v="300"/>
    <n v="6300"/>
    <s v="PayPal"/>
    <s v="Shipped"/>
    <n v="2047"/>
    <n v="3047"/>
    <s v="Electric mountain bike"/>
    <s v="M"/>
    <n v="40"/>
  </r>
  <r>
    <n v="1024"/>
    <x v="0"/>
    <s v="Electric"/>
    <x v="15"/>
    <d v="2023-03-18T00:00:00"/>
    <n v="3"/>
    <x v="1"/>
    <s v="               2,625 "/>
    <n v="3500"/>
    <n v="1"/>
    <n v="3500"/>
    <n v="175"/>
    <n v="3675"/>
    <s v="Credit Card"/>
    <s v="Processing"/>
    <n v="2048"/>
    <n v="3048"/>
    <s v="High-performance electric mountain bike"/>
    <s v="L"/>
    <n v="38"/>
  </r>
  <r>
    <n v="1009"/>
    <x v="0"/>
    <s v="Trail"/>
    <x v="16"/>
    <d v="2023-03-21T00:00:00"/>
    <n v="3"/>
    <x v="1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164"/>
    <x v="0"/>
    <s v="Trail"/>
    <x v="16"/>
    <d v="2023-03-21T00:00:00"/>
    <n v="3"/>
    <x v="1"/>
    <s v="                   737 "/>
    <n v="1100"/>
    <n v="2"/>
    <n v="2200"/>
    <n v="110"/>
    <n v="2310"/>
    <s v="Credit Card"/>
    <s v="Shipped"/>
    <n v="2021"/>
    <n v="3021"/>
    <s v="Agile trail bike for all skill levels"/>
    <s v="M"/>
    <n v="24"/>
  </r>
  <r>
    <n v="1010"/>
    <x v="0"/>
    <s v="Trail"/>
    <x v="17"/>
    <d v="2023-03-22T00:00:00"/>
    <n v="3"/>
    <x v="1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165"/>
    <x v="0"/>
    <s v="Trail"/>
    <x v="17"/>
    <d v="2023-03-22T00:00:00"/>
    <n v="3"/>
    <x v="1"/>
    <s v="                   938 "/>
    <n v="1400"/>
    <n v="1"/>
    <n v="1400"/>
    <n v="0"/>
    <n v="1400"/>
    <s v="PayPal"/>
    <s v="Processing"/>
    <n v="2022"/>
    <n v="3022"/>
    <s v="High-performance trail bike"/>
    <s v="L"/>
    <n v="21"/>
  </r>
  <r>
    <n v="1011"/>
    <x v="2"/>
    <s v="Touring"/>
    <x v="18"/>
    <d v="2023-03-23T00:00:00"/>
    <n v="3"/>
    <x v="1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166"/>
    <x v="2"/>
    <s v="Touring"/>
    <x v="18"/>
    <d v="2023-03-23T00:00:00"/>
    <n v="3"/>
    <x v="1"/>
    <s v="               1,190 "/>
    <n v="1700"/>
    <n v="3"/>
    <n v="5100"/>
    <n v="255"/>
    <n v="5355"/>
    <s v="Credit Card"/>
    <s v="Cancelled"/>
    <n v="2023"/>
    <n v="3023"/>
    <s v="Comfortable touring road bike"/>
    <s v="M"/>
    <n v="20"/>
  </r>
  <r>
    <n v="1012"/>
    <x v="2"/>
    <s v="Touring"/>
    <x v="19"/>
    <d v="2023-03-24T00:00:00"/>
    <n v="3"/>
    <x v="1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167"/>
    <x v="2"/>
    <s v="Touring"/>
    <x v="19"/>
    <d v="2023-03-24T00:00:00"/>
    <n v="3"/>
    <x v="1"/>
    <s v="               1,400 "/>
    <n v="2000"/>
    <n v="1"/>
    <n v="2000"/>
    <n v="0"/>
    <n v="2000"/>
    <s v="Credit Card"/>
    <s v="Shipped"/>
    <n v="2024"/>
    <n v="3024"/>
    <s v="Advanced touring road bike"/>
    <s v="L"/>
    <n v="18"/>
  </r>
  <r>
    <n v="1013"/>
    <x v="3"/>
    <s v="Adventure"/>
    <x v="20"/>
    <d v="2023-03-25T00:00:00"/>
    <n v="3"/>
    <x v="1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168"/>
    <x v="3"/>
    <s v="Adventure"/>
    <x v="20"/>
    <d v="2023-03-25T00:00:00"/>
    <n v="3"/>
    <x v="1"/>
    <s v="                   975 "/>
    <n v="1500"/>
    <n v="2"/>
    <n v="3000"/>
    <n v="150"/>
    <n v="3150"/>
    <s v="PayPal"/>
    <s v="Processing"/>
    <n v="2025"/>
    <n v="3025"/>
    <s v="Durable bike for long adventures"/>
    <s v="M"/>
    <n v="28"/>
  </r>
  <r>
    <n v="1014"/>
    <x v="3"/>
    <s v="Adventure"/>
    <x v="21"/>
    <d v="2023-03-26T00:00:00"/>
    <n v="3"/>
    <x v="1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169"/>
    <x v="3"/>
    <s v="Adventure"/>
    <x v="21"/>
    <d v="2023-03-26T00:00:00"/>
    <n v="3"/>
    <x v="1"/>
    <s v="               1,170 "/>
    <n v="1800"/>
    <n v="1"/>
    <n v="1800"/>
    <n v="0"/>
    <n v="1800"/>
    <s v="Credit Card"/>
    <s v="Shipped"/>
    <n v="2026"/>
    <n v="3026"/>
    <s v="Premium adventure touring bike"/>
    <s v="L"/>
    <n v="26"/>
  </r>
  <r>
    <n v="1015"/>
    <x v="0"/>
    <s v="Enduro"/>
    <x v="22"/>
    <d v="2023-03-27T00:00:00"/>
    <n v="3"/>
    <x v="1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170"/>
    <x v="0"/>
    <s v="Enduro"/>
    <x v="22"/>
    <d v="2023-03-27T00:00:00"/>
    <n v="3"/>
    <x v="1"/>
    <s v="               1,656 "/>
    <n v="2300"/>
    <n v="2"/>
    <n v="4600"/>
    <n v="230"/>
    <n v="4830"/>
    <s v="PayPal"/>
    <s v="Shipped"/>
    <n v="2027"/>
    <n v="3027"/>
    <s v="Endurance-focused mountain bike"/>
    <s v="M"/>
    <n v="30"/>
  </r>
  <r>
    <n v="1016"/>
    <x v="0"/>
    <s v="Enduro"/>
    <x v="23"/>
    <d v="2023-03-28T00:00:00"/>
    <n v="3"/>
    <x v="1"/>
    <s v="               1,872 "/>
    <n v="1600"/>
    <n v="1"/>
    <n v="1600"/>
    <n v="0"/>
    <n v="1600"/>
    <s v="Credit Card"/>
    <s v="Processing"/>
    <n v="2028"/>
    <n v="3028"/>
    <s v="High-performance enduro mountain bike"/>
    <s v="L"/>
    <n v="28"/>
  </r>
  <r>
    <n v="1171"/>
    <x v="0"/>
    <s v="Enduro"/>
    <x v="23"/>
    <d v="2023-03-28T00:00:00"/>
    <n v="3"/>
    <x v="1"/>
    <s v="               1,872 "/>
    <n v="2600"/>
    <n v="1"/>
    <n v="2600"/>
    <n v="130"/>
    <n v="2730"/>
    <s v="Credit Card"/>
    <s v="Processing"/>
    <n v="2028"/>
    <n v="3028"/>
    <s v="High-performance enduro mountain bike"/>
    <s v="L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E5AC1-1F58-4135-AFEF-005C64991CF6}" name="PivotTable1" cacheId="10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2" firstHeaderRow="0" firstDataRow="1" firstDataCol="1"/>
  <pivotFields count="20">
    <pivotField compact="0" outline="0" showAll="0"/>
    <pivotField compact="0" outline="0" showAll="0">
      <items count="8">
        <item x="5"/>
        <item x="1"/>
        <item x="6"/>
        <item x="4"/>
        <item x="0"/>
        <item x="2"/>
        <item x="3"/>
        <item t="default"/>
      </items>
    </pivotField>
    <pivotField compact="0" outline="0" showAll="0"/>
    <pivotField axis="axisRow" compact="0" outline="0" showAll="0">
      <items count="49">
        <item x="20"/>
        <item x="21"/>
        <item x="42"/>
        <item x="43"/>
        <item x="40"/>
        <item x="41"/>
        <item x="10"/>
        <item x="11"/>
        <item x="46"/>
        <item x="47"/>
        <item x="12"/>
        <item x="13"/>
        <item x="14"/>
        <item x="15"/>
        <item x="38"/>
        <item x="39"/>
        <item x="22"/>
        <item x="23"/>
        <item x="28"/>
        <item x="29"/>
        <item x="6"/>
        <item x="7"/>
        <item x="30"/>
        <item x="31"/>
        <item x="26"/>
        <item x="27"/>
        <item x="34"/>
        <item x="35"/>
        <item x="24"/>
        <item x="25"/>
        <item x="8"/>
        <item x="9"/>
        <item x="32"/>
        <item x="33"/>
        <item x="16"/>
        <item x="17"/>
        <item x="44"/>
        <item x="45"/>
        <item x="4"/>
        <item x="5"/>
        <item x="0"/>
        <item x="2"/>
        <item x="1"/>
        <item x="3"/>
        <item x="18"/>
        <item x="19"/>
        <item x="36"/>
        <item x="37"/>
        <item t="default"/>
      </items>
    </pivotField>
    <pivotField compact="0" numFmtId="14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Total" fld="12" baseField="0" baseItem="0" numFmtId="164"/>
    <dataField name="% of Total" fld="12" showDataAs="percentOfTotal" baseField="0" baseItem="0" numFmtId="10"/>
  </dataFields>
  <formats count="3">
    <format dxfId="22">
      <pivotArea outline="0" fieldPosition="0">
        <references count="1">
          <reference field="3" count="1" selected="0">
            <x v="0"/>
          </reference>
        </references>
      </pivotArea>
    </format>
    <format dxfId="23">
      <pivotArea outline="0" collapsedLevelsAreSubtotals="1" fieldPosition="0"/>
    </format>
    <format dxfId="24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75544757-CA18-430B-8A75-0BF14E1FAA57}" sourceName="Product Category">
  <pivotTables>
    <pivotTable tabId="2" name="PivotTable1"/>
  </pivotTables>
  <data>
    <tabular pivotCacheId="839238051">
      <items count="7">
        <i x="5" s="1"/>
        <i x="1" s="1"/>
        <i x="6" s="1"/>
        <i x="4" s="1"/>
        <i x="0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D71C9EBA-32E8-407D-938E-FE091DABFE35}" sourceName="Year">
  <pivotTables>
    <pivotTable tabId="2" name="PivotTable1"/>
  </pivotTables>
  <data>
    <tabular pivotCacheId="83923805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 Category" xr10:uid="{45801426-5099-45D8-8A44-CA15AD45F9BD}" cache="Slicer_Product_Category" caption="Product Category" rowHeight="228600"/>
  <slicer name="Year" xr10:uid="{A2B187CF-04BC-452F-81D6-19F25D741816}" cache="Slicer_Year" caption="Year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EFA48-B82C-4E99-9FE7-EE8CE6513E8A}" name="Sales_Details" displayName="Sales_Details" ref="F1:Y246" totalsRowShown="0" headerRowDxfId="21" dataDxfId="20">
  <autoFilter ref="F1:Y246" xr:uid="{1BBEFA48-B82C-4E99-9FE7-EE8CE6513E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91E5AEDA-035F-4D18-BFFF-B837E136A461}" name="Product ID" dataDxfId="19"/>
    <tableColumn id="2" xr3:uid="{2DAB318B-2C15-43CF-B302-5A1CFE17131A}" name="Product Category" dataDxfId="18"/>
    <tableColumn id="3" xr3:uid="{77B71737-5076-4EA3-8A97-0B93157B5A79}" name="Product Subcategory" dataDxfId="17"/>
    <tableColumn id="4" xr3:uid="{48AFE1F0-2D93-4B35-ACC0-687CB839E62D}" name="Product Name" dataDxfId="16"/>
    <tableColumn id="5" xr3:uid="{FFD5908E-4979-4CED-AA15-CDDA971B9015}" name="Order Date" dataDxfId="15"/>
    <tableColumn id="6" xr3:uid="{0B29D318-7259-46B5-A066-48A5C19566D6}" name="Month" dataDxfId="14">
      <calculatedColumnFormula>MONTH(J2)</calculatedColumnFormula>
    </tableColumn>
    <tableColumn id="7" xr3:uid="{257D9EF7-26A5-4C88-A20A-AECC9C922A29}" name="Year" dataDxfId="13">
      <calculatedColumnFormula>YEAR(J2)</calculatedColumnFormula>
    </tableColumn>
    <tableColumn id="8" xr3:uid="{E93156CE-5FF3-4C12-AA80-DD13BF12CF89}" name="Wholesale Price" dataDxfId="12"/>
    <tableColumn id="9" xr3:uid="{19C7A8AA-8133-4C26-824B-28B33354393D}" name="Retail Price" dataDxfId="11"/>
    <tableColumn id="10" xr3:uid="{5F507FD5-9BFF-449E-BAA1-51DC6F204C3C}" name="Order Quantity" dataDxfId="10"/>
    <tableColumn id="11" xr3:uid="{AD5DFB73-7911-4A47-919E-EABDB0A39558}" name=" Total (Before Tax)" dataDxfId="9">
      <calculatedColumnFormula>N2*O2</calculatedColumnFormula>
    </tableColumn>
    <tableColumn id="12" xr3:uid="{10176B64-590C-4CDB-837A-BE152DB084D9}" name="Tax Due" dataDxfId="8">
      <calculatedColumnFormula>IF(P2&gt;2000,P2*5%,0)</calculatedColumnFormula>
    </tableColumn>
    <tableColumn id="13" xr3:uid="{7197AA39-B129-408B-816A-8DB4521FF423}" name="Order Total" dataDxfId="7">
      <calculatedColumnFormula>SUM(P2,Q2)</calculatedColumnFormula>
    </tableColumn>
    <tableColumn id="14" xr3:uid="{4C1BE19A-EC2A-4B62-A2A4-1D9FFB8D7A7E}" name="Payment Method" dataDxfId="6"/>
    <tableColumn id="15" xr3:uid="{7468FD20-0810-4411-A439-0F5A44DC6CCD}" name="Order Status" dataDxfId="5"/>
    <tableColumn id="16" xr3:uid="{8D602518-5A8C-4B48-ABC6-A5986F7957FC}" name="Order ID" dataDxfId="4"/>
    <tableColumn id="17" xr3:uid="{D414F8D2-9BAB-4733-AC20-C7AC7956C2A9}" name="Customer ID" dataDxfId="3"/>
    <tableColumn id="18" xr3:uid="{71E6A795-240F-442E-B448-27EF5CFFA8AA}" name="Product Description" dataDxfId="2"/>
    <tableColumn id="19" xr3:uid="{EF6B1AB9-EF0A-4367-A132-ED3E88380237}" name="Product Size" dataDxfId="1"/>
    <tableColumn id="20" xr3:uid="{112327AE-37E1-49B8-BB0D-9BDB72F62FB2}" name="Product 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8"/>
  <sheetViews>
    <sheetView workbookViewId="0">
      <pane xSplit="6" topLeftCell="G1" activePane="topRight" state="frozen"/>
      <selection pane="topRight" activeCell="H7" sqref="H7"/>
    </sheetView>
  </sheetViews>
  <sheetFormatPr defaultRowHeight="15"/>
  <cols>
    <col min="1" max="1" width="18.5703125" bestFit="1" customWidth="1"/>
    <col min="2" max="4" width="12.7109375" bestFit="1" customWidth="1"/>
    <col min="5" max="5" width="10.140625" customWidth="1"/>
    <col min="6" max="6" width="12.85546875" customWidth="1"/>
    <col min="7" max="7" width="19.5703125" style="6" customWidth="1"/>
    <col min="8" max="8" width="15.28515625" bestFit="1" customWidth="1"/>
    <col min="9" max="9" width="22.85546875" bestFit="1" customWidth="1"/>
    <col min="10" max="10" width="12.42578125" bestFit="1" customWidth="1"/>
    <col min="11" max="11" width="9.28515625" customWidth="1"/>
    <col min="12" max="12" width="8" customWidth="1"/>
    <col min="13" max="13" width="16.140625" bestFit="1" customWidth="1"/>
    <col min="14" max="14" width="13.85546875" style="8" customWidth="1"/>
    <col min="15" max="15" width="16.140625" style="8" customWidth="1"/>
    <col min="16" max="16" width="16.28515625" customWidth="1"/>
    <col min="17" max="17" width="11.85546875" customWidth="1"/>
    <col min="18" max="18" width="15.5703125" bestFit="1" customWidth="1"/>
    <col min="19" max="19" width="10.7109375" customWidth="1"/>
    <col min="20" max="20" width="10.140625" customWidth="1"/>
    <col min="21" max="22" width="5.140625" customWidth="1"/>
    <col min="23" max="23" width="30.7109375" customWidth="1"/>
    <col min="24" max="24" width="2.7109375" customWidth="1"/>
    <col min="25" max="25" width="3" customWidth="1"/>
    <col min="35" max="35" width="12" customWidth="1"/>
  </cols>
  <sheetData>
    <row r="1" spans="1:35" ht="32.25" customHeight="1">
      <c r="A1" s="5"/>
      <c r="B1" s="5"/>
      <c r="C1" s="5"/>
      <c r="D1" s="5"/>
      <c r="E1" s="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9" t="s">
        <v>9</v>
      </c>
      <c r="P1" s="2" t="s">
        <v>10</v>
      </c>
      <c r="Q1" s="2" t="s">
        <v>11</v>
      </c>
      <c r="R1" s="2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35">
      <c r="A2" s="5"/>
      <c r="B2" s="5"/>
      <c r="C2" s="5"/>
      <c r="D2" s="5"/>
      <c r="E2" s="5"/>
      <c r="F2" s="5">
        <v>1049</v>
      </c>
      <c r="G2" s="5" t="s">
        <v>20</v>
      </c>
      <c r="H2" s="5" t="s">
        <v>21</v>
      </c>
      <c r="I2" s="5" t="s">
        <v>22</v>
      </c>
      <c r="J2" s="3">
        <v>44562</v>
      </c>
      <c r="K2" s="5">
        <f>MONTH(J2)</f>
        <v>1</v>
      </c>
      <c r="L2" s="5">
        <f>YEAR(J2)</f>
        <v>2022</v>
      </c>
      <c r="M2" s="5" t="s">
        <v>23</v>
      </c>
      <c r="N2" s="10">
        <v>1200</v>
      </c>
      <c r="O2" s="5">
        <v>2</v>
      </c>
      <c r="P2" s="5">
        <f>N2*O2</f>
        <v>2400</v>
      </c>
      <c r="Q2" s="5">
        <f>IF(P2&gt;2000,P2*5%,0)</f>
        <v>120</v>
      </c>
      <c r="R2" s="5">
        <f>SUM(P2,Q2)</f>
        <v>2520</v>
      </c>
      <c r="S2" s="5" t="s">
        <v>24</v>
      </c>
      <c r="T2" s="5" t="s">
        <v>25</v>
      </c>
      <c r="U2" s="5">
        <v>2001</v>
      </c>
      <c r="V2" s="5">
        <v>3001</v>
      </c>
      <c r="W2" s="5" t="s">
        <v>26</v>
      </c>
      <c r="X2" s="5" t="s">
        <v>27</v>
      </c>
      <c r="Y2" s="5">
        <v>25</v>
      </c>
    </row>
    <row r="3" spans="1:35">
      <c r="A3" s="5"/>
      <c r="B3" s="5"/>
      <c r="C3" s="5"/>
      <c r="D3" s="5"/>
      <c r="E3" s="5"/>
      <c r="F3" s="5">
        <v>1059</v>
      </c>
      <c r="G3" s="5" t="s">
        <v>28</v>
      </c>
      <c r="H3" s="5" t="s">
        <v>29</v>
      </c>
      <c r="I3" s="5" t="s">
        <v>30</v>
      </c>
      <c r="J3" s="3">
        <v>44562</v>
      </c>
      <c r="K3" s="5">
        <f>MONTH(J3)</f>
        <v>1</v>
      </c>
      <c r="L3" s="5">
        <f>YEAR(J3)</f>
        <v>2022</v>
      </c>
      <c r="M3" s="7" t="s">
        <v>31</v>
      </c>
      <c r="N3" s="10">
        <v>2000</v>
      </c>
      <c r="O3" s="5">
        <v>2</v>
      </c>
      <c r="P3" s="5">
        <f>N3*O3</f>
        <v>4000</v>
      </c>
      <c r="Q3" s="5">
        <f>IF(P3&gt;2000,P3*5%,0)</f>
        <v>200</v>
      </c>
      <c r="R3" s="5">
        <f>SUM(P3,Q3)</f>
        <v>4200</v>
      </c>
      <c r="S3" s="5" t="s">
        <v>24</v>
      </c>
      <c r="T3" s="5" t="s">
        <v>25</v>
      </c>
      <c r="U3" s="5">
        <v>2061</v>
      </c>
      <c r="V3" s="5">
        <v>3061</v>
      </c>
      <c r="W3" s="5" t="s">
        <v>32</v>
      </c>
      <c r="X3" s="5" t="s">
        <v>27</v>
      </c>
      <c r="Y3" s="5">
        <v>35</v>
      </c>
    </row>
    <row r="4" spans="1:35" ht="15.75">
      <c r="A4" s="16" t="s">
        <v>33</v>
      </c>
      <c r="B4" s="16"/>
      <c r="C4" s="16"/>
      <c r="D4" s="16"/>
      <c r="E4" s="5"/>
      <c r="F4" s="5">
        <v>1065</v>
      </c>
      <c r="G4" s="5" t="s">
        <v>20</v>
      </c>
      <c r="H4" s="5" t="s">
        <v>21</v>
      </c>
      <c r="I4" s="5" t="s">
        <v>22</v>
      </c>
      <c r="J4" s="3">
        <v>44562</v>
      </c>
      <c r="K4" s="5">
        <f>MONTH(J4)</f>
        <v>1</v>
      </c>
      <c r="L4" s="5">
        <f>YEAR(J4)</f>
        <v>2022</v>
      </c>
      <c r="M4" s="5" t="s">
        <v>23</v>
      </c>
      <c r="N4" s="10">
        <v>1200</v>
      </c>
      <c r="O4" s="5">
        <v>2</v>
      </c>
      <c r="P4" s="5">
        <f>N4*O4</f>
        <v>2400</v>
      </c>
      <c r="Q4" s="5">
        <f>IF(P4&gt;2000,P4*5%,0)</f>
        <v>120</v>
      </c>
      <c r="R4" s="5">
        <f>SUM(P4,Q4)</f>
        <v>2520</v>
      </c>
      <c r="S4" s="5" t="s">
        <v>24</v>
      </c>
      <c r="T4" s="5" t="s">
        <v>25</v>
      </c>
      <c r="U4" s="5">
        <v>2001</v>
      </c>
      <c r="V4" s="5">
        <v>3001</v>
      </c>
      <c r="W4" s="5" t="s">
        <v>26</v>
      </c>
      <c r="X4" s="5" t="s">
        <v>27</v>
      </c>
      <c r="Y4" s="5">
        <v>25</v>
      </c>
      <c r="AI4" s="5"/>
    </row>
    <row r="5" spans="1:35" ht="30.75">
      <c r="A5" s="5"/>
      <c r="B5" s="4">
        <v>2022</v>
      </c>
      <c r="C5" s="4">
        <v>2023</v>
      </c>
      <c r="D5" s="4" t="s">
        <v>34</v>
      </c>
      <c r="E5" s="5"/>
      <c r="F5" s="5">
        <v>1050</v>
      </c>
      <c r="G5" s="5" t="s">
        <v>20</v>
      </c>
      <c r="H5" s="5" t="s">
        <v>21</v>
      </c>
      <c r="I5" s="5" t="s">
        <v>35</v>
      </c>
      <c r="J5" s="3">
        <v>44563</v>
      </c>
      <c r="K5" s="5">
        <f>MONTH(J5)</f>
        <v>1</v>
      </c>
      <c r="L5" s="5">
        <f>YEAR(J5)</f>
        <v>2022</v>
      </c>
      <c r="M5" s="5" t="s">
        <v>36</v>
      </c>
      <c r="N5" s="10">
        <v>1500</v>
      </c>
      <c r="O5" s="5">
        <v>1</v>
      </c>
      <c r="P5" s="5">
        <f>N5*O5</f>
        <v>1500</v>
      </c>
      <c r="Q5" s="5">
        <f>IF(P5&gt;2000,P5*5%,0)</f>
        <v>0</v>
      </c>
      <c r="R5" s="5">
        <f>SUM(P5,Q5)</f>
        <v>1500</v>
      </c>
      <c r="S5" s="5" t="s">
        <v>37</v>
      </c>
      <c r="T5" s="5" t="s">
        <v>38</v>
      </c>
      <c r="U5" s="5">
        <v>2002</v>
      </c>
      <c r="V5" s="5">
        <v>3002</v>
      </c>
      <c r="W5" s="5" t="s">
        <v>39</v>
      </c>
      <c r="X5" s="5" t="s">
        <v>40</v>
      </c>
      <c r="Y5" s="5">
        <v>22</v>
      </c>
      <c r="AI5" s="5"/>
    </row>
    <row r="6" spans="1:35">
      <c r="A6" s="5"/>
      <c r="B6" s="11">
        <f>SUMIF(L2:L246,2022,R2:R246)</f>
        <v>330500</v>
      </c>
      <c r="C6" s="11">
        <f>SUMIF(L1:L246,2023,R1:R246)</f>
        <v>453830</v>
      </c>
      <c r="D6" s="12">
        <f>(C6-B6)/B6</f>
        <v>0.37316187594553707</v>
      </c>
      <c r="E6" s="5"/>
      <c r="F6" s="5">
        <v>1060</v>
      </c>
      <c r="G6" s="5" t="s">
        <v>28</v>
      </c>
      <c r="H6" s="5" t="s">
        <v>29</v>
      </c>
      <c r="I6" s="5" t="s">
        <v>41</v>
      </c>
      <c r="J6" s="3">
        <v>44563</v>
      </c>
      <c r="K6" s="5">
        <f>MONTH(J6)</f>
        <v>1</v>
      </c>
      <c r="L6" s="5">
        <f>YEAR(J6)</f>
        <v>2022</v>
      </c>
      <c r="M6" s="5" t="s">
        <v>42</v>
      </c>
      <c r="N6" s="10">
        <v>2500</v>
      </c>
      <c r="O6" s="5">
        <v>1</v>
      </c>
      <c r="P6" s="5">
        <f>N6*O6</f>
        <v>2500</v>
      </c>
      <c r="Q6" s="5">
        <f>IF(P6&gt;2000,P6*5%,0)</f>
        <v>125</v>
      </c>
      <c r="R6" s="5">
        <f>SUM(P6,Q6)</f>
        <v>2625</v>
      </c>
      <c r="S6" s="5" t="s">
        <v>37</v>
      </c>
      <c r="T6" s="5" t="s">
        <v>38</v>
      </c>
      <c r="U6" s="5">
        <v>2062</v>
      </c>
      <c r="V6" s="5">
        <v>3062</v>
      </c>
      <c r="W6" s="5" t="s">
        <v>43</v>
      </c>
      <c r="X6" s="5" t="s">
        <v>40</v>
      </c>
      <c r="Y6" s="5">
        <v>33</v>
      </c>
      <c r="AI6" s="5"/>
    </row>
    <row r="7" spans="1:35">
      <c r="A7" s="5"/>
      <c r="B7" s="5"/>
      <c r="C7" s="5"/>
      <c r="D7" s="5"/>
      <c r="E7" s="5"/>
      <c r="F7" s="5">
        <v>1066</v>
      </c>
      <c r="G7" s="5" t="s">
        <v>20</v>
      </c>
      <c r="H7" s="5" t="s">
        <v>21</v>
      </c>
      <c r="I7" s="5" t="s">
        <v>35</v>
      </c>
      <c r="J7" s="3">
        <v>44563</v>
      </c>
      <c r="K7" s="5">
        <f>MONTH(J7)</f>
        <v>1</v>
      </c>
      <c r="L7" s="5">
        <f>YEAR(J7)</f>
        <v>2022</v>
      </c>
      <c r="M7" s="5" t="s">
        <v>36</v>
      </c>
      <c r="N7" s="10">
        <v>1500</v>
      </c>
      <c r="O7" s="5">
        <v>1</v>
      </c>
      <c r="P7" s="5">
        <f>N7*O7</f>
        <v>1500</v>
      </c>
      <c r="Q7" s="5">
        <f>IF(P7&gt;2000,P7*5%,0)</f>
        <v>0</v>
      </c>
      <c r="R7" s="5">
        <f>SUM(P7,Q7)</f>
        <v>1500</v>
      </c>
      <c r="S7" s="5" t="s">
        <v>37</v>
      </c>
      <c r="T7" s="5" t="s">
        <v>38</v>
      </c>
      <c r="U7" s="5">
        <v>2002</v>
      </c>
      <c r="V7" s="5">
        <v>3002</v>
      </c>
      <c r="W7" s="5" t="s">
        <v>39</v>
      </c>
      <c r="X7" s="5" t="s">
        <v>40</v>
      </c>
      <c r="Y7" s="5">
        <v>22</v>
      </c>
      <c r="AI7" s="5"/>
    </row>
    <row r="8" spans="1:35">
      <c r="A8" s="5"/>
      <c r="B8" s="5"/>
      <c r="C8" s="5"/>
      <c r="D8" s="5"/>
      <c r="E8" s="5"/>
      <c r="F8" s="5">
        <v>1051</v>
      </c>
      <c r="G8" s="5" t="s">
        <v>44</v>
      </c>
      <c r="H8" s="5" t="s">
        <v>45</v>
      </c>
      <c r="I8" s="5" t="s">
        <v>46</v>
      </c>
      <c r="J8" s="3">
        <v>44564</v>
      </c>
      <c r="K8" s="5">
        <f>MONTH(J8)</f>
        <v>1</v>
      </c>
      <c r="L8" s="5">
        <f>YEAR(J8)</f>
        <v>2022</v>
      </c>
      <c r="M8" s="5" t="s">
        <v>47</v>
      </c>
      <c r="N8" s="10">
        <v>1800</v>
      </c>
      <c r="O8" s="5">
        <v>3</v>
      </c>
      <c r="P8" s="5">
        <f>N8*O8</f>
        <v>5400</v>
      </c>
      <c r="Q8" s="5">
        <f>IF(P8&gt;2000,P8*5%,0)</f>
        <v>270</v>
      </c>
      <c r="R8" s="5">
        <f>SUM(P8,Q8)</f>
        <v>5670</v>
      </c>
      <c r="S8" s="5" t="s">
        <v>24</v>
      </c>
      <c r="T8" s="5" t="s">
        <v>48</v>
      </c>
      <c r="U8" s="5">
        <v>2003</v>
      </c>
      <c r="V8" s="5">
        <v>3003</v>
      </c>
      <c r="W8" s="5" t="s">
        <v>49</v>
      </c>
      <c r="X8" s="5" t="s">
        <v>27</v>
      </c>
      <c r="Y8" s="5">
        <v>18</v>
      </c>
      <c r="AI8" s="5"/>
    </row>
    <row r="9" spans="1:35">
      <c r="A9" s="5"/>
      <c r="B9" s="5"/>
      <c r="C9" s="5"/>
      <c r="D9" s="5"/>
      <c r="E9" s="5"/>
      <c r="F9" s="5">
        <v>1067</v>
      </c>
      <c r="G9" s="5" t="s">
        <v>44</v>
      </c>
      <c r="H9" s="5" t="s">
        <v>45</v>
      </c>
      <c r="I9" s="5" t="s">
        <v>46</v>
      </c>
      <c r="J9" s="3">
        <v>44564</v>
      </c>
      <c r="K9" s="5">
        <f>MONTH(J9)</f>
        <v>1</v>
      </c>
      <c r="L9" s="5">
        <f>YEAR(J9)</f>
        <v>2022</v>
      </c>
      <c r="M9" s="5" t="s">
        <v>47</v>
      </c>
      <c r="N9" s="10">
        <v>1800</v>
      </c>
      <c r="O9" s="5">
        <v>3</v>
      </c>
      <c r="P9" s="5">
        <f>N9*O9</f>
        <v>5400</v>
      </c>
      <c r="Q9" s="5">
        <f>IF(P9&gt;2000,P9*5%,0)</f>
        <v>270</v>
      </c>
      <c r="R9" s="5">
        <f>SUM(P9,Q9)</f>
        <v>5670</v>
      </c>
      <c r="S9" s="5" t="s">
        <v>24</v>
      </c>
      <c r="T9" s="5" t="s">
        <v>48</v>
      </c>
      <c r="U9" s="5">
        <v>2003</v>
      </c>
      <c r="V9" s="5">
        <v>3003</v>
      </c>
      <c r="W9" s="5" t="s">
        <v>49</v>
      </c>
      <c r="X9" s="5" t="s">
        <v>27</v>
      </c>
      <c r="Y9" s="5">
        <v>18</v>
      </c>
      <c r="AI9" s="5"/>
    </row>
    <row r="10" spans="1:35" ht="15.75">
      <c r="A10" s="16" t="s">
        <v>50</v>
      </c>
      <c r="B10" s="16"/>
      <c r="C10" s="16"/>
      <c r="D10" s="16"/>
      <c r="E10" s="5"/>
      <c r="F10" s="5">
        <v>1052</v>
      </c>
      <c r="G10" s="5" t="s">
        <v>44</v>
      </c>
      <c r="H10" s="5" t="s">
        <v>45</v>
      </c>
      <c r="I10" s="5" t="s">
        <v>51</v>
      </c>
      <c r="J10" s="3">
        <v>44565</v>
      </c>
      <c r="K10" s="5">
        <f>MONTH(J10)</f>
        <v>1</v>
      </c>
      <c r="L10" s="5">
        <f>YEAR(J10)</f>
        <v>2022</v>
      </c>
      <c r="M10" s="5" t="s">
        <v>52</v>
      </c>
      <c r="N10" s="10">
        <v>2100</v>
      </c>
      <c r="O10" s="5">
        <v>1</v>
      </c>
      <c r="P10" s="5">
        <f>N10*O10</f>
        <v>2100</v>
      </c>
      <c r="Q10" s="5">
        <f>IF(P10&gt;2000,P10*5%,0)</f>
        <v>105</v>
      </c>
      <c r="R10" s="5">
        <f>SUM(P10,Q10)</f>
        <v>2205</v>
      </c>
      <c r="S10" s="5" t="s">
        <v>24</v>
      </c>
      <c r="T10" s="5" t="s">
        <v>25</v>
      </c>
      <c r="U10" s="5">
        <v>2004</v>
      </c>
      <c r="V10" s="5">
        <v>3004</v>
      </c>
      <c r="W10" s="5" t="s">
        <v>53</v>
      </c>
      <c r="X10" s="5" t="s">
        <v>40</v>
      </c>
      <c r="Y10" s="5">
        <v>16</v>
      </c>
      <c r="AI10" s="5"/>
    </row>
    <row r="11" spans="1:35" ht="30.75">
      <c r="A11" s="5"/>
      <c r="B11" s="4">
        <v>2022</v>
      </c>
      <c r="C11" s="4">
        <v>2023</v>
      </c>
      <c r="D11" s="4" t="s">
        <v>34</v>
      </c>
      <c r="E11" s="5"/>
      <c r="F11" s="5">
        <v>1068</v>
      </c>
      <c r="G11" s="5" t="s">
        <v>44</v>
      </c>
      <c r="H11" s="5" t="s">
        <v>45</v>
      </c>
      <c r="I11" s="5" t="s">
        <v>51</v>
      </c>
      <c r="J11" s="3">
        <v>44565</v>
      </c>
      <c r="K11" s="5">
        <f>MONTH(J11)</f>
        <v>1</v>
      </c>
      <c r="L11" s="5">
        <f>YEAR(J11)</f>
        <v>2022</v>
      </c>
      <c r="M11" s="5" t="s">
        <v>52</v>
      </c>
      <c r="N11" s="10">
        <v>2100</v>
      </c>
      <c r="O11" s="5">
        <v>1</v>
      </c>
      <c r="P11" s="5">
        <f>N11*O11</f>
        <v>2100</v>
      </c>
      <c r="Q11" s="5">
        <f>IF(P11&gt;2000,P11*5%,0)</f>
        <v>105</v>
      </c>
      <c r="R11" s="5">
        <f>SUM(P11,Q11)</f>
        <v>2205</v>
      </c>
      <c r="S11" s="5" t="s">
        <v>24</v>
      </c>
      <c r="T11" s="5" t="s">
        <v>25</v>
      </c>
      <c r="U11" s="5">
        <v>2004</v>
      </c>
      <c r="V11" s="5">
        <v>3004</v>
      </c>
      <c r="W11" s="5" t="s">
        <v>53</v>
      </c>
      <c r="X11" s="5" t="s">
        <v>40</v>
      </c>
      <c r="Y11" s="5">
        <v>16</v>
      </c>
      <c r="AI11" s="5"/>
    </row>
    <row r="12" spans="1:35">
      <c r="A12" s="5" t="s">
        <v>54</v>
      </c>
      <c r="B12" s="11">
        <f>SUMIF($K$2:$K$103,1,$R$2:$R$103)</f>
        <v>101595</v>
      </c>
      <c r="C12" s="11">
        <f>SUMIF($K$104:$K$246,1,$R$104:$R$246)</f>
        <v>143555</v>
      </c>
      <c r="D12" s="12">
        <f>(C12-B12)/B12</f>
        <v>0.41301245140016735</v>
      </c>
      <c r="E12" s="5"/>
      <c r="F12" s="5">
        <v>1053</v>
      </c>
      <c r="G12" s="5" t="s">
        <v>55</v>
      </c>
      <c r="H12" s="5" t="s">
        <v>56</v>
      </c>
      <c r="I12" s="5" t="s">
        <v>57</v>
      </c>
      <c r="J12" s="3">
        <v>44566</v>
      </c>
      <c r="K12" s="5">
        <f>MONTH(J12)</f>
        <v>1</v>
      </c>
      <c r="L12" s="5">
        <f>YEAR(J12)</f>
        <v>2022</v>
      </c>
      <c r="M12" s="5" t="s">
        <v>58</v>
      </c>
      <c r="N12" s="10">
        <v>1300</v>
      </c>
      <c r="O12" s="5">
        <v>2</v>
      </c>
      <c r="P12" s="5">
        <f>N12*O12</f>
        <v>2600</v>
      </c>
      <c r="Q12" s="5">
        <f>IF(P12&gt;2000,P12*5%,0)</f>
        <v>130</v>
      </c>
      <c r="R12" s="5">
        <f>SUM(P12,Q12)</f>
        <v>2730</v>
      </c>
      <c r="S12" s="5" t="s">
        <v>37</v>
      </c>
      <c r="T12" s="5" t="s">
        <v>38</v>
      </c>
      <c r="U12" s="5">
        <v>2005</v>
      </c>
      <c r="V12" s="5">
        <v>3005</v>
      </c>
      <c r="W12" s="5" t="s">
        <v>59</v>
      </c>
      <c r="X12" s="5" t="s">
        <v>27</v>
      </c>
      <c r="Y12" s="5">
        <v>27</v>
      </c>
      <c r="AI12" s="5"/>
    </row>
    <row r="13" spans="1:35">
      <c r="A13" s="5" t="s">
        <v>60</v>
      </c>
      <c r="B13" s="11">
        <f>SUMIF($K$2:$K$103,2,$R$2:$R$146)</f>
        <v>113445</v>
      </c>
      <c r="C13" s="11">
        <f>SUMIF($K$104:$K$246,2,$R$104:$R$246)</f>
        <v>145535</v>
      </c>
      <c r="D13" s="12">
        <f t="shared" ref="D13:D14" si="0">(C13-B13)/B13</f>
        <v>0.28286835030190843</v>
      </c>
      <c r="E13" s="5"/>
      <c r="F13" s="5">
        <v>1069</v>
      </c>
      <c r="G13" s="5" t="s">
        <v>55</v>
      </c>
      <c r="H13" s="5" t="s">
        <v>56</v>
      </c>
      <c r="I13" s="5" t="s">
        <v>57</v>
      </c>
      <c r="J13" s="3">
        <v>44566</v>
      </c>
      <c r="K13" s="5">
        <f>MONTH(J13)</f>
        <v>1</v>
      </c>
      <c r="L13" s="5">
        <f>YEAR(J13)</f>
        <v>2022</v>
      </c>
      <c r="M13" s="5" t="s">
        <v>58</v>
      </c>
      <c r="N13" s="10">
        <v>1300</v>
      </c>
      <c r="O13" s="5">
        <v>2</v>
      </c>
      <c r="P13" s="5">
        <f>N13*O13</f>
        <v>2600</v>
      </c>
      <c r="Q13" s="5">
        <f>IF(P13&gt;2000,P13*5%,0)</f>
        <v>130</v>
      </c>
      <c r="R13" s="5">
        <f>SUM(P13,Q13)</f>
        <v>2730</v>
      </c>
      <c r="S13" s="5" t="s">
        <v>37</v>
      </c>
      <c r="T13" s="5" t="s">
        <v>38</v>
      </c>
      <c r="U13" s="5">
        <v>2005</v>
      </c>
      <c r="V13" s="5">
        <v>3005</v>
      </c>
      <c r="W13" s="5" t="s">
        <v>59</v>
      </c>
      <c r="X13" s="5" t="s">
        <v>27</v>
      </c>
      <c r="Y13" s="5">
        <v>27</v>
      </c>
      <c r="AI13" s="5"/>
    </row>
    <row r="14" spans="1:35">
      <c r="A14" s="5" t="s">
        <v>61</v>
      </c>
      <c r="B14" s="11">
        <f>SUMIF($K$2:$K$103,3,$R$2:$R$103)</f>
        <v>115460</v>
      </c>
      <c r="C14" s="11">
        <f>SUMIF($K$104:$K$246,3,$R$104:$R$246)</f>
        <v>164740</v>
      </c>
      <c r="D14" s="12">
        <f t="shared" si="0"/>
        <v>0.42681448120561233</v>
      </c>
      <c r="E14" s="5"/>
      <c r="F14" s="5">
        <v>1054</v>
      </c>
      <c r="G14" s="5" t="s">
        <v>55</v>
      </c>
      <c r="H14" s="5" t="s">
        <v>56</v>
      </c>
      <c r="I14" s="5" t="s">
        <v>62</v>
      </c>
      <c r="J14" s="3">
        <v>44567</v>
      </c>
      <c r="K14" s="5">
        <f>MONTH(J14)</f>
        <v>1</v>
      </c>
      <c r="L14" s="5">
        <f>YEAR(J14)</f>
        <v>2022</v>
      </c>
      <c r="M14" s="5" t="s">
        <v>63</v>
      </c>
      <c r="N14" s="10">
        <v>1600</v>
      </c>
      <c r="O14" s="5">
        <v>1</v>
      </c>
      <c r="P14" s="5">
        <f>N14*O14</f>
        <v>1600</v>
      </c>
      <c r="Q14" s="5">
        <f>IF(P14&gt;2000,P14*5%,0)</f>
        <v>0</v>
      </c>
      <c r="R14" s="5">
        <f>SUM(P14,Q14)</f>
        <v>1600</v>
      </c>
      <c r="S14" s="5" t="s">
        <v>24</v>
      </c>
      <c r="T14" s="5" t="s">
        <v>25</v>
      </c>
      <c r="U14" s="5">
        <v>2006</v>
      </c>
      <c r="V14" s="5">
        <v>3006</v>
      </c>
      <c r="W14" s="5" t="s">
        <v>64</v>
      </c>
      <c r="X14" s="5" t="s">
        <v>40</v>
      </c>
      <c r="Y14" s="5">
        <v>24</v>
      </c>
      <c r="AI14" s="5"/>
    </row>
    <row r="15" spans="1:35">
      <c r="A15" s="5"/>
      <c r="B15" s="5"/>
      <c r="C15" s="5"/>
      <c r="D15" s="5"/>
      <c r="E15" s="5"/>
      <c r="F15" s="5">
        <v>1070</v>
      </c>
      <c r="G15" s="5" t="s">
        <v>55</v>
      </c>
      <c r="H15" s="5" t="s">
        <v>56</v>
      </c>
      <c r="I15" s="5" t="s">
        <v>62</v>
      </c>
      <c r="J15" s="3">
        <v>44567</v>
      </c>
      <c r="K15" s="5">
        <f>MONTH(J15)</f>
        <v>1</v>
      </c>
      <c r="L15" s="5">
        <f>YEAR(J15)</f>
        <v>2022</v>
      </c>
      <c r="M15" s="5" t="s">
        <v>63</v>
      </c>
      <c r="N15" s="10">
        <v>1600</v>
      </c>
      <c r="O15" s="5">
        <v>1</v>
      </c>
      <c r="P15" s="5">
        <f>N15*O15</f>
        <v>1600</v>
      </c>
      <c r="Q15" s="5">
        <f>IF(P15&gt;2000,P15*5%,0)</f>
        <v>0</v>
      </c>
      <c r="R15" s="5">
        <f>SUM(P15,Q15)</f>
        <v>1600</v>
      </c>
      <c r="S15" s="5" t="s">
        <v>24</v>
      </c>
      <c r="T15" s="5" t="s">
        <v>25</v>
      </c>
      <c r="U15" s="5">
        <v>2006</v>
      </c>
      <c r="V15" s="5">
        <v>3006</v>
      </c>
      <c r="W15" s="5" t="s">
        <v>64</v>
      </c>
      <c r="X15" s="5" t="s">
        <v>40</v>
      </c>
      <c r="Y15" s="5">
        <v>24</v>
      </c>
      <c r="AI15" s="5"/>
    </row>
    <row r="16" spans="1:35">
      <c r="A16" s="5"/>
      <c r="B16" s="5"/>
      <c r="C16" s="5"/>
      <c r="D16" s="5"/>
      <c r="E16" s="5"/>
      <c r="F16" s="5">
        <v>1071</v>
      </c>
      <c r="G16" s="5" t="s">
        <v>20</v>
      </c>
      <c r="H16" s="5" t="s">
        <v>65</v>
      </c>
      <c r="I16" s="5" t="s">
        <v>66</v>
      </c>
      <c r="J16" s="3">
        <v>44568</v>
      </c>
      <c r="K16" s="5">
        <f>MONTH(J16)</f>
        <v>1</v>
      </c>
      <c r="L16" s="5">
        <f>YEAR(J16)</f>
        <v>2022</v>
      </c>
      <c r="M16" s="5" t="s">
        <v>67</v>
      </c>
      <c r="N16" s="10">
        <v>2200</v>
      </c>
      <c r="O16" s="5">
        <v>2</v>
      </c>
      <c r="P16" s="5">
        <f>N16*O16</f>
        <v>4400</v>
      </c>
      <c r="Q16" s="5">
        <f>IF(P16&gt;2000,P16*5%,0)</f>
        <v>220</v>
      </c>
      <c r="R16" s="5">
        <f>SUM(P16,Q16)</f>
        <v>4620</v>
      </c>
      <c r="S16" s="5" t="s">
        <v>37</v>
      </c>
      <c r="T16" s="5" t="s">
        <v>25</v>
      </c>
      <c r="U16" s="5">
        <v>2007</v>
      </c>
      <c r="V16" s="5">
        <v>3007</v>
      </c>
      <c r="W16" s="5" t="s">
        <v>68</v>
      </c>
      <c r="X16" s="5" t="s">
        <v>27</v>
      </c>
      <c r="Y16" s="5">
        <v>29</v>
      </c>
      <c r="AI16" s="5"/>
    </row>
    <row r="17" spans="1:35">
      <c r="A17" s="5"/>
      <c r="B17" s="5"/>
      <c r="C17" s="5"/>
      <c r="D17" s="5"/>
      <c r="E17" s="5"/>
      <c r="F17" s="5">
        <v>1072</v>
      </c>
      <c r="G17" s="5" t="s">
        <v>20</v>
      </c>
      <c r="H17" s="5" t="s">
        <v>65</v>
      </c>
      <c r="I17" s="5" t="s">
        <v>69</v>
      </c>
      <c r="J17" s="3">
        <v>44569</v>
      </c>
      <c r="K17" s="5">
        <f>MONTH(J17)</f>
        <v>1</v>
      </c>
      <c r="L17" s="5">
        <f>YEAR(J17)</f>
        <v>2022</v>
      </c>
      <c r="M17" s="5" t="s">
        <v>70</v>
      </c>
      <c r="N17" s="10">
        <v>2500</v>
      </c>
      <c r="O17" s="5">
        <v>1</v>
      </c>
      <c r="P17" s="5">
        <f>N17*O17</f>
        <v>2500</v>
      </c>
      <c r="Q17" s="5">
        <f>IF(P17&gt;2000,P17*5%,0)</f>
        <v>125</v>
      </c>
      <c r="R17" s="5">
        <f>SUM(P17,Q17)</f>
        <v>2625</v>
      </c>
      <c r="S17" s="5" t="s">
        <v>24</v>
      </c>
      <c r="T17" s="5" t="s">
        <v>38</v>
      </c>
      <c r="U17" s="5">
        <v>2008</v>
      </c>
      <c r="V17" s="5">
        <v>3008</v>
      </c>
      <c r="W17" s="5" t="s">
        <v>71</v>
      </c>
      <c r="X17" s="5" t="s">
        <v>40</v>
      </c>
      <c r="Y17" s="5">
        <v>27</v>
      </c>
      <c r="AI17" s="5"/>
    </row>
    <row r="18" spans="1:35">
      <c r="A18" s="5"/>
      <c r="B18" s="5"/>
      <c r="C18" s="5"/>
      <c r="D18" s="5"/>
      <c r="E18" s="5"/>
      <c r="F18" s="5">
        <v>1061</v>
      </c>
      <c r="G18" s="5" t="s">
        <v>44</v>
      </c>
      <c r="H18" s="5" t="s">
        <v>72</v>
      </c>
      <c r="I18" s="5" t="s">
        <v>73</v>
      </c>
      <c r="J18" s="3">
        <v>44574</v>
      </c>
      <c r="K18" s="5">
        <f>MONTH(J18)</f>
        <v>1</v>
      </c>
      <c r="L18" s="5">
        <f>YEAR(J18)</f>
        <v>2022</v>
      </c>
      <c r="M18" s="5" t="s">
        <v>74</v>
      </c>
      <c r="N18" s="10">
        <v>1900</v>
      </c>
      <c r="O18" s="5">
        <v>3</v>
      </c>
      <c r="P18" s="5">
        <f>N18*O18</f>
        <v>5700</v>
      </c>
      <c r="Q18" s="5">
        <f>IF(P18&gt;2000,P18*5%,0)</f>
        <v>285</v>
      </c>
      <c r="R18" s="5">
        <f>SUM(P18,Q18)</f>
        <v>5985</v>
      </c>
      <c r="S18" s="5" t="s">
        <v>24</v>
      </c>
      <c r="T18" s="5" t="s">
        <v>48</v>
      </c>
      <c r="U18" s="5">
        <v>2043</v>
      </c>
      <c r="V18" s="5">
        <v>3043</v>
      </c>
      <c r="W18" s="5" t="s">
        <v>75</v>
      </c>
      <c r="X18" s="5" t="s">
        <v>27</v>
      </c>
      <c r="Y18" s="5">
        <v>21</v>
      </c>
      <c r="AI18" s="5"/>
    </row>
    <row r="19" spans="1:35">
      <c r="A19" s="5"/>
      <c r="B19" s="5"/>
      <c r="C19" s="5"/>
      <c r="D19" s="5"/>
      <c r="E19" s="5"/>
      <c r="F19" s="5">
        <v>1062</v>
      </c>
      <c r="G19" s="5" t="s">
        <v>44</v>
      </c>
      <c r="H19" s="5" t="s">
        <v>72</v>
      </c>
      <c r="I19" s="5" t="s">
        <v>76</v>
      </c>
      <c r="J19" s="3">
        <v>44575</v>
      </c>
      <c r="K19" s="5">
        <f>MONTH(J19)</f>
        <v>1</v>
      </c>
      <c r="L19" s="5">
        <f>YEAR(J19)</f>
        <v>2022</v>
      </c>
      <c r="M19" s="5" t="s">
        <v>67</v>
      </c>
      <c r="N19" s="10">
        <v>2200</v>
      </c>
      <c r="O19" s="5">
        <v>1</v>
      </c>
      <c r="P19" s="5">
        <f>N19*O19</f>
        <v>2200</v>
      </c>
      <c r="Q19" s="5">
        <f>IF(P19&gt;2000,P19*5%,0)</f>
        <v>110</v>
      </c>
      <c r="R19" s="5">
        <f>SUM(P19,Q19)</f>
        <v>2310</v>
      </c>
      <c r="S19" s="5" t="s">
        <v>24</v>
      </c>
      <c r="T19" s="5" t="s">
        <v>25</v>
      </c>
      <c r="U19" s="5">
        <v>2044</v>
      </c>
      <c r="V19" s="5">
        <v>3044</v>
      </c>
      <c r="W19" s="5" t="s">
        <v>77</v>
      </c>
      <c r="X19" s="5" t="s">
        <v>40</v>
      </c>
      <c r="Y19" s="5">
        <v>19</v>
      </c>
      <c r="AI19" s="5"/>
    </row>
    <row r="20" spans="1:35">
      <c r="A20" s="5"/>
      <c r="B20" s="5"/>
      <c r="C20" s="5"/>
      <c r="D20" s="5"/>
      <c r="E20" s="5"/>
      <c r="F20" s="5">
        <v>1055</v>
      </c>
      <c r="G20" s="5" t="s">
        <v>55</v>
      </c>
      <c r="H20" s="5" t="s">
        <v>78</v>
      </c>
      <c r="I20" s="5" t="s">
        <v>79</v>
      </c>
      <c r="J20" s="3">
        <v>44576</v>
      </c>
      <c r="K20" s="5">
        <f>MONTH(J20)</f>
        <v>1</v>
      </c>
      <c r="L20" s="5">
        <f>YEAR(J20)</f>
        <v>2022</v>
      </c>
      <c r="M20" s="5" t="s">
        <v>80</v>
      </c>
      <c r="N20" s="10">
        <v>2000</v>
      </c>
      <c r="O20" s="5">
        <v>2</v>
      </c>
      <c r="P20" s="5">
        <f>N20*O20</f>
        <v>4000</v>
      </c>
      <c r="Q20" s="5">
        <f>IF(P20&gt;2000,P20*5%,0)</f>
        <v>200</v>
      </c>
      <c r="R20" s="5">
        <f>SUM(P20,Q20)</f>
        <v>4200</v>
      </c>
      <c r="S20" s="5" t="s">
        <v>37</v>
      </c>
      <c r="T20" s="5" t="s">
        <v>38</v>
      </c>
      <c r="U20" s="5">
        <v>2045</v>
      </c>
      <c r="V20" s="5">
        <v>3045</v>
      </c>
      <c r="W20" s="5" t="s">
        <v>81</v>
      </c>
      <c r="X20" s="5" t="s">
        <v>27</v>
      </c>
      <c r="Y20" s="5">
        <v>36</v>
      </c>
      <c r="AI20" s="5"/>
    </row>
    <row r="21" spans="1:35">
      <c r="A21" s="5"/>
      <c r="B21" s="5"/>
      <c r="C21" s="5"/>
      <c r="D21" s="5"/>
      <c r="E21" s="5"/>
      <c r="F21" s="5">
        <v>1063</v>
      </c>
      <c r="G21" s="5" t="s">
        <v>55</v>
      </c>
      <c r="H21" s="5" t="s">
        <v>78</v>
      </c>
      <c r="I21" s="5" t="s">
        <v>79</v>
      </c>
      <c r="J21" s="3">
        <v>44576</v>
      </c>
      <c r="K21" s="5">
        <f>MONTH(J21)</f>
        <v>1</v>
      </c>
      <c r="L21" s="5">
        <f>YEAR(J21)</f>
        <v>2022</v>
      </c>
      <c r="M21" s="5" t="s">
        <v>80</v>
      </c>
      <c r="N21" s="10">
        <v>2000</v>
      </c>
      <c r="O21" s="5">
        <v>2</v>
      </c>
      <c r="P21" s="5">
        <f>N21*O21</f>
        <v>4000</v>
      </c>
      <c r="Q21" s="5">
        <f>IF(P21&gt;2000,P21*5%,0)</f>
        <v>200</v>
      </c>
      <c r="R21" s="5">
        <f>SUM(P21,Q21)</f>
        <v>4200</v>
      </c>
      <c r="S21" s="5" t="s">
        <v>37</v>
      </c>
      <c r="T21" s="5" t="s">
        <v>38</v>
      </c>
      <c r="U21" s="5">
        <v>2045</v>
      </c>
      <c r="V21" s="5">
        <v>3045</v>
      </c>
      <c r="W21" s="5" t="s">
        <v>81</v>
      </c>
      <c r="X21" s="5" t="s">
        <v>27</v>
      </c>
      <c r="Y21" s="5">
        <v>36</v>
      </c>
      <c r="AI21" s="5"/>
    </row>
    <row r="22" spans="1:35">
      <c r="A22" s="5"/>
      <c r="B22" s="5"/>
      <c r="C22" s="5"/>
      <c r="D22" s="5"/>
      <c r="E22" s="5"/>
      <c r="F22" s="5">
        <v>1056</v>
      </c>
      <c r="G22" s="5" t="s">
        <v>55</v>
      </c>
      <c r="H22" s="5" t="s">
        <v>78</v>
      </c>
      <c r="I22" s="5" t="s">
        <v>82</v>
      </c>
      <c r="J22" s="3">
        <v>44577</v>
      </c>
      <c r="K22" s="5">
        <f>MONTH(J22)</f>
        <v>1</v>
      </c>
      <c r="L22" s="5">
        <f>YEAR(J22)</f>
        <v>2022</v>
      </c>
      <c r="M22" s="5" t="s">
        <v>83</v>
      </c>
      <c r="N22" s="10">
        <v>2300</v>
      </c>
      <c r="O22" s="5">
        <v>1</v>
      </c>
      <c r="P22" s="5">
        <f>N22*O22</f>
        <v>2300</v>
      </c>
      <c r="Q22" s="5">
        <f>IF(P22&gt;2000,P22*5%,0)</f>
        <v>115</v>
      </c>
      <c r="R22" s="5">
        <f>SUM(P22,Q22)</f>
        <v>2415</v>
      </c>
      <c r="S22" s="5" t="s">
        <v>24</v>
      </c>
      <c r="T22" s="5" t="s">
        <v>25</v>
      </c>
      <c r="U22" s="5">
        <v>2046</v>
      </c>
      <c r="V22" s="5">
        <v>3046</v>
      </c>
      <c r="W22" s="5" t="s">
        <v>84</v>
      </c>
      <c r="X22" s="5" t="s">
        <v>40</v>
      </c>
      <c r="Y22" s="5">
        <v>34</v>
      </c>
      <c r="AI22" s="5"/>
    </row>
    <row r="23" spans="1:35">
      <c r="A23" s="5"/>
      <c r="B23" s="5"/>
      <c r="C23" s="5"/>
      <c r="D23" s="5"/>
      <c r="E23" s="5"/>
      <c r="F23" s="5">
        <v>1064</v>
      </c>
      <c r="G23" s="5" t="s">
        <v>55</v>
      </c>
      <c r="H23" s="5" t="s">
        <v>78</v>
      </c>
      <c r="I23" s="5" t="s">
        <v>82</v>
      </c>
      <c r="J23" s="3">
        <v>44577</v>
      </c>
      <c r="K23" s="5">
        <f>MONTH(J23)</f>
        <v>1</v>
      </c>
      <c r="L23" s="5">
        <f>YEAR(J23)</f>
        <v>2022</v>
      </c>
      <c r="M23" s="5" t="s">
        <v>83</v>
      </c>
      <c r="N23" s="10">
        <v>2300</v>
      </c>
      <c r="O23" s="5">
        <v>1</v>
      </c>
      <c r="P23" s="5">
        <f>N23*O23</f>
        <v>2300</v>
      </c>
      <c r="Q23" s="5">
        <f>IF(P23&gt;2000,P23*5%,0)</f>
        <v>115</v>
      </c>
      <c r="R23" s="5">
        <f>SUM(P23,Q23)</f>
        <v>2415</v>
      </c>
      <c r="S23" s="5" t="s">
        <v>24</v>
      </c>
      <c r="T23" s="5" t="s">
        <v>25</v>
      </c>
      <c r="U23" s="5">
        <v>2046</v>
      </c>
      <c r="V23" s="5">
        <v>3046</v>
      </c>
      <c r="W23" s="5" t="s">
        <v>84</v>
      </c>
      <c r="X23" s="5" t="s">
        <v>40</v>
      </c>
      <c r="Y23" s="5">
        <v>34</v>
      </c>
      <c r="AI23" s="5"/>
    </row>
    <row r="24" spans="1:35">
      <c r="A24" s="5"/>
      <c r="B24" s="5"/>
      <c r="C24" s="5"/>
      <c r="D24" s="5"/>
      <c r="E24" s="5"/>
      <c r="F24" s="5">
        <v>1057</v>
      </c>
      <c r="G24" s="5" t="s">
        <v>20</v>
      </c>
      <c r="H24" s="5" t="s">
        <v>85</v>
      </c>
      <c r="I24" s="5" t="s">
        <v>86</v>
      </c>
      <c r="J24" s="3">
        <v>44578</v>
      </c>
      <c r="K24" s="5">
        <f>MONTH(J24)</f>
        <v>1</v>
      </c>
      <c r="L24" s="5">
        <f>YEAR(J24)</f>
        <v>2022</v>
      </c>
      <c r="M24" s="5" t="s">
        <v>87</v>
      </c>
      <c r="N24" s="10">
        <v>3000</v>
      </c>
      <c r="O24" s="5">
        <v>2</v>
      </c>
      <c r="P24" s="5">
        <f>N24*O24</f>
        <v>6000</v>
      </c>
      <c r="Q24" s="5">
        <f>IF(P24&gt;2000,P24*5%,0)</f>
        <v>300</v>
      </c>
      <c r="R24" s="5">
        <f>SUM(P24,Q24)</f>
        <v>6300</v>
      </c>
      <c r="S24" s="5" t="s">
        <v>37</v>
      </c>
      <c r="T24" s="5" t="s">
        <v>25</v>
      </c>
      <c r="U24" s="5">
        <v>2047</v>
      </c>
      <c r="V24" s="5">
        <v>3047</v>
      </c>
      <c r="W24" s="5" t="s">
        <v>88</v>
      </c>
      <c r="X24" s="5" t="s">
        <v>27</v>
      </c>
      <c r="Y24" s="5">
        <v>40</v>
      </c>
      <c r="AI24" s="5"/>
    </row>
    <row r="25" spans="1:35">
      <c r="A25" s="5"/>
      <c r="B25" s="5"/>
      <c r="C25" s="5"/>
      <c r="D25" s="5"/>
      <c r="E25" s="5"/>
      <c r="F25" s="5">
        <v>1058</v>
      </c>
      <c r="G25" s="5" t="s">
        <v>20</v>
      </c>
      <c r="H25" s="5" t="s">
        <v>85</v>
      </c>
      <c r="I25" s="5" t="s">
        <v>89</v>
      </c>
      <c r="J25" s="3">
        <v>44579</v>
      </c>
      <c r="K25" s="5">
        <f>MONTH(J25)</f>
        <v>1</v>
      </c>
      <c r="L25" s="5">
        <f>YEAR(J25)</f>
        <v>2022</v>
      </c>
      <c r="M25" s="5" t="s">
        <v>90</v>
      </c>
      <c r="N25" s="10">
        <v>3500</v>
      </c>
      <c r="O25" s="5">
        <v>1</v>
      </c>
      <c r="P25" s="5">
        <f>N25*O25</f>
        <v>3500</v>
      </c>
      <c r="Q25" s="5">
        <f>IF(P25&gt;2000,P25*5%,0)</f>
        <v>175</v>
      </c>
      <c r="R25" s="5">
        <f>SUM(P25,Q25)</f>
        <v>3675</v>
      </c>
      <c r="S25" s="5" t="s">
        <v>24</v>
      </c>
      <c r="T25" s="5" t="s">
        <v>38</v>
      </c>
      <c r="U25" s="5">
        <v>2048</v>
      </c>
      <c r="V25" s="5">
        <v>3048</v>
      </c>
      <c r="W25" s="5" t="s">
        <v>91</v>
      </c>
      <c r="X25" s="5" t="s">
        <v>40</v>
      </c>
      <c r="Y25" s="5">
        <v>38</v>
      </c>
      <c r="AI25" s="5"/>
    </row>
    <row r="26" spans="1:35">
      <c r="A26" s="5"/>
      <c r="B26" s="5"/>
      <c r="C26" s="5"/>
      <c r="D26" s="5"/>
      <c r="E26" s="5"/>
      <c r="F26" s="5">
        <v>1073</v>
      </c>
      <c r="G26" s="5" t="s">
        <v>20</v>
      </c>
      <c r="H26" s="5" t="s">
        <v>92</v>
      </c>
      <c r="I26" s="5" t="s">
        <v>93</v>
      </c>
      <c r="J26" s="3">
        <v>44582</v>
      </c>
      <c r="K26" s="5">
        <f>MONTH(J26)</f>
        <v>1</v>
      </c>
      <c r="L26" s="5">
        <f>YEAR(J26)</f>
        <v>2022</v>
      </c>
      <c r="M26" s="5" t="s">
        <v>94</v>
      </c>
      <c r="N26" s="10">
        <v>1100</v>
      </c>
      <c r="O26" s="5">
        <v>2</v>
      </c>
      <c r="P26" s="5">
        <f>N26*O26</f>
        <v>2200</v>
      </c>
      <c r="Q26" s="5">
        <f>IF(P26&gt;2000,P26*5%,0)</f>
        <v>110</v>
      </c>
      <c r="R26" s="5">
        <f>SUM(P26,Q26)</f>
        <v>2310</v>
      </c>
      <c r="S26" s="5" t="s">
        <v>24</v>
      </c>
      <c r="T26" s="5" t="s">
        <v>25</v>
      </c>
      <c r="U26" s="5">
        <v>2021</v>
      </c>
      <c r="V26" s="5">
        <v>3021</v>
      </c>
      <c r="W26" s="5" t="s">
        <v>95</v>
      </c>
      <c r="X26" s="5" t="s">
        <v>27</v>
      </c>
      <c r="Y26" s="5">
        <v>24</v>
      </c>
      <c r="AI26" s="5"/>
    </row>
    <row r="27" spans="1:35">
      <c r="A27" s="5"/>
      <c r="B27" s="5"/>
      <c r="C27" s="5"/>
      <c r="D27" s="5"/>
      <c r="E27" s="5"/>
      <c r="F27" s="5">
        <v>1074</v>
      </c>
      <c r="G27" s="5" t="s">
        <v>20</v>
      </c>
      <c r="H27" s="5" t="s">
        <v>92</v>
      </c>
      <c r="I27" s="5" t="s">
        <v>96</v>
      </c>
      <c r="J27" s="3">
        <v>44583</v>
      </c>
      <c r="K27" s="5">
        <f>MONTH(J27)</f>
        <v>1</v>
      </c>
      <c r="L27" s="5">
        <f>YEAR(J27)</f>
        <v>2022</v>
      </c>
      <c r="M27" s="5" t="s">
        <v>97</v>
      </c>
      <c r="N27" s="10">
        <v>1400</v>
      </c>
      <c r="O27" s="5">
        <v>1</v>
      </c>
      <c r="P27" s="5">
        <f>N27*O27</f>
        <v>1400</v>
      </c>
      <c r="Q27" s="5">
        <f>IF(P27&gt;2000,P27*5%,0)</f>
        <v>0</v>
      </c>
      <c r="R27" s="5">
        <f>SUM(P27,Q27)</f>
        <v>1400</v>
      </c>
      <c r="S27" s="5" t="s">
        <v>37</v>
      </c>
      <c r="T27" s="5" t="s">
        <v>38</v>
      </c>
      <c r="U27" s="5">
        <v>2022</v>
      </c>
      <c r="V27" s="5">
        <v>3022</v>
      </c>
      <c r="W27" s="5" t="s">
        <v>98</v>
      </c>
      <c r="X27" s="5" t="s">
        <v>40</v>
      </c>
      <c r="Y27" s="5">
        <v>21</v>
      </c>
      <c r="AI27" s="5"/>
    </row>
    <row r="28" spans="1:35">
      <c r="A28" s="5"/>
      <c r="B28" s="5"/>
      <c r="C28" s="5"/>
      <c r="D28" s="5"/>
      <c r="E28" s="5"/>
      <c r="F28" s="5">
        <v>1075</v>
      </c>
      <c r="G28" s="5" t="s">
        <v>44</v>
      </c>
      <c r="H28" s="5" t="s">
        <v>99</v>
      </c>
      <c r="I28" s="5" t="s">
        <v>100</v>
      </c>
      <c r="J28" s="3">
        <v>44584</v>
      </c>
      <c r="K28" s="5">
        <f>MONTH(J28)</f>
        <v>1</v>
      </c>
      <c r="L28" s="5">
        <f>YEAR(J28)</f>
        <v>2022</v>
      </c>
      <c r="M28" s="5" t="s">
        <v>101</v>
      </c>
      <c r="N28" s="10">
        <v>1700</v>
      </c>
      <c r="O28" s="5">
        <v>3</v>
      </c>
      <c r="P28" s="5">
        <f>N28*O28</f>
        <v>5100</v>
      </c>
      <c r="Q28" s="5">
        <f>IF(P28&gt;2000,P28*5%,0)</f>
        <v>255</v>
      </c>
      <c r="R28" s="5">
        <f>SUM(P28,Q28)</f>
        <v>5355</v>
      </c>
      <c r="S28" s="5" t="s">
        <v>24</v>
      </c>
      <c r="T28" s="5" t="s">
        <v>48</v>
      </c>
      <c r="U28" s="5">
        <v>2023</v>
      </c>
      <c r="V28" s="5">
        <v>3023</v>
      </c>
      <c r="W28" s="5" t="s">
        <v>102</v>
      </c>
      <c r="X28" s="5" t="s">
        <v>27</v>
      </c>
      <c r="Y28" s="5">
        <v>20</v>
      </c>
      <c r="AI28" s="5"/>
    </row>
    <row r="29" spans="1:35">
      <c r="A29" s="5"/>
      <c r="B29" s="5"/>
      <c r="C29" s="5"/>
      <c r="D29" s="5"/>
      <c r="E29" s="5"/>
      <c r="F29" s="5">
        <v>1076</v>
      </c>
      <c r="G29" s="5" t="s">
        <v>44</v>
      </c>
      <c r="H29" s="5" t="s">
        <v>99</v>
      </c>
      <c r="I29" s="5" t="s">
        <v>103</v>
      </c>
      <c r="J29" s="3">
        <v>44585</v>
      </c>
      <c r="K29" s="5">
        <f>MONTH(J29)</f>
        <v>1</v>
      </c>
      <c r="L29" s="5">
        <f>YEAR(J29)</f>
        <v>2022</v>
      </c>
      <c r="M29" s="5" t="s">
        <v>104</v>
      </c>
      <c r="N29" s="10">
        <v>2000</v>
      </c>
      <c r="O29" s="5">
        <v>1</v>
      </c>
      <c r="P29" s="5">
        <f>N29*O29</f>
        <v>2000</v>
      </c>
      <c r="Q29" s="5">
        <f>IF(P29&gt;2000,P29*5%,0)</f>
        <v>0</v>
      </c>
      <c r="R29" s="5">
        <f>SUM(P29,Q29)</f>
        <v>2000</v>
      </c>
      <c r="S29" s="5" t="s">
        <v>24</v>
      </c>
      <c r="T29" s="5" t="s">
        <v>25</v>
      </c>
      <c r="U29" s="5">
        <v>2024</v>
      </c>
      <c r="V29" s="5">
        <v>3024</v>
      </c>
      <c r="W29" s="5" t="s">
        <v>105</v>
      </c>
      <c r="X29" s="5" t="s">
        <v>40</v>
      </c>
      <c r="Y29" s="5">
        <v>18</v>
      </c>
      <c r="AI29" s="5"/>
    </row>
    <row r="30" spans="1:35">
      <c r="A30" s="5"/>
      <c r="B30" s="5"/>
      <c r="C30" s="5"/>
      <c r="D30" s="5"/>
      <c r="E30" s="5"/>
      <c r="F30" s="5">
        <v>1077</v>
      </c>
      <c r="G30" s="5" t="s">
        <v>55</v>
      </c>
      <c r="H30" s="5" t="s">
        <v>106</v>
      </c>
      <c r="I30" s="5" t="s">
        <v>107</v>
      </c>
      <c r="J30" s="3">
        <v>44586</v>
      </c>
      <c r="K30" s="5">
        <f>MONTH(J30)</f>
        <v>1</v>
      </c>
      <c r="L30" s="5">
        <f>YEAR(J30)</f>
        <v>2022</v>
      </c>
      <c r="M30" s="5" t="s">
        <v>108</v>
      </c>
      <c r="N30" s="10">
        <v>1500</v>
      </c>
      <c r="O30" s="5">
        <v>2</v>
      </c>
      <c r="P30" s="5">
        <f>N30*O30</f>
        <v>3000</v>
      </c>
      <c r="Q30" s="5">
        <f>IF(P30&gt;2000,P30*5%,0)</f>
        <v>150</v>
      </c>
      <c r="R30" s="5">
        <f>SUM(P30,Q30)</f>
        <v>3150</v>
      </c>
      <c r="S30" s="5" t="s">
        <v>37</v>
      </c>
      <c r="T30" s="5" t="s">
        <v>38</v>
      </c>
      <c r="U30" s="5">
        <v>2025</v>
      </c>
      <c r="V30" s="5">
        <v>3025</v>
      </c>
      <c r="W30" s="5" t="s">
        <v>109</v>
      </c>
      <c r="X30" s="5" t="s">
        <v>27</v>
      </c>
      <c r="Y30" s="5">
        <v>28</v>
      </c>
      <c r="AI30" s="5"/>
    </row>
    <row r="31" spans="1:35">
      <c r="A31" s="5"/>
      <c r="B31" s="5"/>
      <c r="C31" s="5"/>
      <c r="D31" s="5"/>
      <c r="E31" s="5"/>
      <c r="F31" s="5">
        <v>1078</v>
      </c>
      <c r="G31" s="5" t="s">
        <v>55</v>
      </c>
      <c r="H31" s="5" t="s">
        <v>106</v>
      </c>
      <c r="I31" s="5" t="s">
        <v>110</v>
      </c>
      <c r="J31" s="3">
        <v>44587</v>
      </c>
      <c r="K31" s="5">
        <f>MONTH(J31)</f>
        <v>1</v>
      </c>
      <c r="L31" s="5">
        <f>YEAR(J31)</f>
        <v>2022</v>
      </c>
      <c r="M31" s="5" t="s">
        <v>111</v>
      </c>
      <c r="N31" s="10">
        <v>1800</v>
      </c>
      <c r="O31" s="5">
        <v>1</v>
      </c>
      <c r="P31" s="5">
        <f>N31*O31</f>
        <v>1800</v>
      </c>
      <c r="Q31" s="5">
        <f>IF(P31&gt;2000,P31*5%,0)</f>
        <v>0</v>
      </c>
      <c r="R31" s="5">
        <f>SUM(P31,Q31)</f>
        <v>1800</v>
      </c>
      <c r="S31" s="5" t="s">
        <v>24</v>
      </c>
      <c r="T31" s="5" t="s">
        <v>25</v>
      </c>
      <c r="U31" s="5">
        <v>2026</v>
      </c>
      <c r="V31" s="5">
        <v>3026</v>
      </c>
      <c r="W31" s="5" t="s">
        <v>112</v>
      </c>
      <c r="X31" s="5" t="s">
        <v>40</v>
      </c>
      <c r="Y31" s="5">
        <v>26</v>
      </c>
      <c r="AI31" s="5"/>
    </row>
    <row r="32" spans="1:35">
      <c r="A32" s="5"/>
      <c r="B32" s="5"/>
      <c r="C32" s="5"/>
      <c r="D32" s="5"/>
      <c r="E32" s="5"/>
      <c r="F32" s="5">
        <v>1079</v>
      </c>
      <c r="G32" s="5" t="s">
        <v>20</v>
      </c>
      <c r="H32" s="5" t="s">
        <v>113</v>
      </c>
      <c r="I32" s="5" t="s">
        <v>114</v>
      </c>
      <c r="J32" s="3">
        <v>44588</v>
      </c>
      <c r="K32" s="5">
        <f>MONTH(J32)</f>
        <v>1</v>
      </c>
      <c r="L32" s="5">
        <f>YEAR(J32)</f>
        <v>2022</v>
      </c>
      <c r="M32" s="5" t="s">
        <v>115</v>
      </c>
      <c r="N32" s="10">
        <v>2300</v>
      </c>
      <c r="O32" s="5">
        <v>2</v>
      </c>
      <c r="P32" s="5">
        <f>N32*O32</f>
        <v>4600</v>
      </c>
      <c r="Q32" s="5">
        <f>IF(P32&gt;2000,P32*5%,0)</f>
        <v>230</v>
      </c>
      <c r="R32" s="5">
        <f>SUM(P32,Q32)</f>
        <v>4830</v>
      </c>
      <c r="S32" s="5" t="s">
        <v>37</v>
      </c>
      <c r="T32" s="5" t="s">
        <v>25</v>
      </c>
      <c r="U32" s="5">
        <v>2027</v>
      </c>
      <c r="V32" s="5">
        <v>3027</v>
      </c>
      <c r="W32" s="5" t="s">
        <v>116</v>
      </c>
      <c r="X32" s="5" t="s">
        <v>27</v>
      </c>
      <c r="Y32" s="5">
        <v>30</v>
      </c>
      <c r="AI32" s="5"/>
    </row>
    <row r="33" spans="1:35">
      <c r="A33" s="5"/>
      <c r="B33" s="5"/>
      <c r="C33" s="5"/>
      <c r="D33" s="5"/>
      <c r="E33" s="5"/>
      <c r="F33" s="5">
        <v>1080</v>
      </c>
      <c r="G33" s="5" t="s">
        <v>20</v>
      </c>
      <c r="H33" s="5" t="s">
        <v>113</v>
      </c>
      <c r="I33" s="5" t="s">
        <v>117</v>
      </c>
      <c r="J33" s="3">
        <v>44589</v>
      </c>
      <c r="K33" s="5">
        <f>MONTH(J33)</f>
        <v>1</v>
      </c>
      <c r="L33" s="5">
        <f>YEAR(J33)</f>
        <v>2022</v>
      </c>
      <c r="M33" s="5" t="s">
        <v>118</v>
      </c>
      <c r="N33" s="10">
        <v>2600</v>
      </c>
      <c r="O33" s="5">
        <v>1</v>
      </c>
      <c r="P33" s="5">
        <f>N33*O33</f>
        <v>2600</v>
      </c>
      <c r="Q33" s="5">
        <f>IF(P33&gt;2000,P33*5%,0)</f>
        <v>130</v>
      </c>
      <c r="R33" s="5">
        <f>SUM(P33,Q33)</f>
        <v>2730</v>
      </c>
      <c r="S33" s="5" t="s">
        <v>24</v>
      </c>
      <c r="T33" s="5" t="s">
        <v>38</v>
      </c>
      <c r="U33" s="5">
        <v>2028</v>
      </c>
      <c r="V33" s="5">
        <v>3028</v>
      </c>
      <c r="W33" s="5" t="s">
        <v>119</v>
      </c>
      <c r="X33" s="5" t="s">
        <v>40</v>
      </c>
      <c r="Y33" s="5">
        <v>28</v>
      </c>
      <c r="AI33" s="5"/>
    </row>
    <row r="34" spans="1:35">
      <c r="A34" s="5"/>
      <c r="B34" s="5"/>
      <c r="C34" s="5"/>
      <c r="D34" s="5"/>
      <c r="E34" s="5"/>
      <c r="F34" s="5">
        <v>1182</v>
      </c>
      <c r="G34" s="5" t="s">
        <v>28</v>
      </c>
      <c r="H34" s="5" t="s">
        <v>29</v>
      </c>
      <c r="I34" s="5" t="s">
        <v>30</v>
      </c>
      <c r="J34" s="3">
        <v>44593</v>
      </c>
      <c r="K34" s="5">
        <f>MONTH(J34)</f>
        <v>2</v>
      </c>
      <c r="L34" s="5">
        <f>YEAR(J34)</f>
        <v>2022</v>
      </c>
      <c r="M34" s="5" t="s">
        <v>31</v>
      </c>
      <c r="N34" s="10">
        <v>2000</v>
      </c>
      <c r="O34" s="5">
        <v>2</v>
      </c>
      <c r="P34" s="5">
        <f>N34*O34</f>
        <v>4000</v>
      </c>
      <c r="Q34" s="5">
        <f>IF(P34&gt;2000,P34*5%,0)</f>
        <v>200</v>
      </c>
      <c r="R34" s="5">
        <f>SUM(P34,Q34)</f>
        <v>4200</v>
      </c>
      <c r="S34" s="5" t="s">
        <v>24</v>
      </c>
      <c r="T34" s="5" t="s">
        <v>25</v>
      </c>
      <c r="U34" s="5">
        <v>2061</v>
      </c>
      <c r="V34" s="5">
        <v>3061</v>
      </c>
      <c r="W34" s="5" t="s">
        <v>32</v>
      </c>
      <c r="X34" s="5" t="s">
        <v>27</v>
      </c>
      <c r="Y34" s="5">
        <v>35</v>
      </c>
      <c r="AI34" s="5"/>
    </row>
    <row r="35" spans="1:35">
      <c r="A35" s="5"/>
      <c r="B35" s="5"/>
      <c r="C35" s="5"/>
      <c r="D35" s="5"/>
      <c r="E35" s="5"/>
      <c r="F35" s="5">
        <v>1190</v>
      </c>
      <c r="G35" s="5" t="s">
        <v>20</v>
      </c>
      <c r="H35" s="5" t="s">
        <v>21</v>
      </c>
      <c r="I35" s="5" t="s">
        <v>22</v>
      </c>
      <c r="J35" s="3">
        <v>44593</v>
      </c>
      <c r="K35" s="5">
        <f>MONTH(J35)</f>
        <v>2</v>
      </c>
      <c r="L35" s="5">
        <f>YEAR(J35)</f>
        <v>2022</v>
      </c>
      <c r="M35" s="5" t="s">
        <v>23</v>
      </c>
      <c r="N35" s="10">
        <v>1200</v>
      </c>
      <c r="O35" s="5">
        <v>2</v>
      </c>
      <c r="P35" s="5">
        <f>N35*O35</f>
        <v>2400</v>
      </c>
      <c r="Q35" s="5">
        <f>IF(P35&gt;2000,P35*5%,0)</f>
        <v>120</v>
      </c>
      <c r="R35" s="5">
        <f>SUM(P35,Q35)</f>
        <v>2520</v>
      </c>
      <c r="S35" s="5" t="s">
        <v>24</v>
      </c>
      <c r="T35" s="5" t="s">
        <v>25</v>
      </c>
      <c r="U35" s="5">
        <v>2001</v>
      </c>
      <c r="V35" s="5">
        <v>3001</v>
      </c>
      <c r="W35" s="5" t="s">
        <v>26</v>
      </c>
      <c r="X35" s="5" t="s">
        <v>27</v>
      </c>
      <c r="Y35" s="5">
        <v>25</v>
      </c>
      <c r="AI35" s="5"/>
    </row>
    <row r="36" spans="1:35">
      <c r="A36" s="5"/>
      <c r="B36" s="5"/>
      <c r="C36" s="5"/>
      <c r="D36" s="5"/>
      <c r="E36" s="5"/>
      <c r="F36" s="5">
        <v>1183</v>
      </c>
      <c r="G36" s="5" t="s">
        <v>28</v>
      </c>
      <c r="H36" s="5" t="s">
        <v>29</v>
      </c>
      <c r="I36" s="5" t="s">
        <v>41</v>
      </c>
      <c r="J36" s="3">
        <v>44594</v>
      </c>
      <c r="K36" s="5">
        <f>MONTH(J36)</f>
        <v>2</v>
      </c>
      <c r="L36" s="5">
        <f>YEAR(J36)</f>
        <v>2022</v>
      </c>
      <c r="M36" s="5" t="s">
        <v>42</v>
      </c>
      <c r="N36" s="10">
        <v>2500</v>
      </c>
      <c r="O36" s="5">
        <v>1</v>
      </c>
      <c r="P36" s="5">
        <f>N36*O36</f>
        <v>2500</v>
      </c>
      <c r="Q36" s="5">
        <f>IF(P36&gt;2000,P36*5%,0)</f>
        <v>125</v>
      </c>
      <c r="R36" s="5">
        <f>SUM(P36,Q36)</f>
        <v>2625</v>
      </c>
      <c r="S36" s="5" t="s">
        <v>37</v>
      </c>
      <c r="T36" s="5" t="s">
        <v>38</v>
      </c>
      <c r="U36" s="5">
        <v>2062</v>
      </c>
      <c r="V36" s="5">
        <v>3062</v>
      </c>
      <c r="W36" s="5" t="s">
        <v>43</v>
      </c>
      <c r="X36" s="5" t="s">
        <v>40</v>
      </c>
      <c r="Y36" s="5">
        <v>33</v>
      </c>
      <c r="AI36" s="5"/>
    </row>
    <row r="37" spans="1:35">
      <c r="A37" s="5"/>
      <c r="B37" s="5"/>
      <c r="C37" s="5"/>
      <c r="D37" s="5"/>
      <c r="E37" s="5"/>
      <c r="F37" s="5">
        <v>1191</v>
      </c>
      <c r="G37" s="5" t="s">
        <v>20</v>
      </c>
      <c r="H37" s="5" t="s">
        <v>21</v>
      </c>
      <c r="I37" s="5" t="s">
        <v>35</v>
      </c>
      <c r="J37" s="3">
        <v>44594</v>
      </c>
      <c r="K37" s="5">
        <f>MONTH(J37)</f>
        <v>2</v>
      </c>
      <c r="L37" s="5">
        <f>YEAR(J37)</f>
        <v>2022</v>
      </c>
      <c r="M37" s="5" t="s">
        <v>36</v>
      </c>
      <c r="N37" s="10">
        <v>1500</v>
      </c>
      <c r="O37" s="5">
        <v>1</v>
      </c>
      <c r="P37" s="5">
        <f>N37*O37</f>
        <v>1500</v>
      </c>
      <c r="Q37" s="5">
        <f>IF(P37&gt;2000,P37*5%,0)</f>
        <v>0</v>
      </c>
      <c r="R37" s="5">
        <f>SUM(P37,Q37)</f>
        <v>1500</v>
      </c>
      <c r="S37" s="5" t="s">
        <v>37</v>
      </c>
      <c r="T37" s="5" t="s">
        <v>38</v>
      </c>
      <c r="U37" s="5">
        <v>2002</v>
      </c>
      <c r="V37" s="5">
        <v>3002</v>
      </c>
      <c r="W37" s="5" t="s">
        <v>39</v>
      </c>
      <c r="X37" s="5" t="s">
        <v>40</v>
      </c>
      <c r="Y37" s="5">
        <v>22</v>
      </c>
      <c r="AI37" s="5"/>
    </row>
    <row r="38" spans="1:35">
      <c r="A38" s="5"/>
      <c r="B38" s="5"/>
      <c r="C38" s="5"/>
      <c r="D38" s="5"/>
      <c r="E38" s="5"/>
      <c r="F38" s="5">
        <v>1184</v>
      </c>
      <c r="G38" s="5" t="s">
        <v>44</v>
      </c>
      <c r="H38" s="5" t="s">
        <v>120</v>
      </c>
      <c r="I38" s="5" t="s">
        <v>121</v>
      </c>
      <c r="J38" s="3">
        <v>44595</v>
      </c>
      <c r="K38" s="5">
        <f>MONTH(J38)</f>
        <v>2</v>
      </c>
      <c r="L38" s="5">
        <f>YEAR(J38)</f>
        <v>2022</v>
      </c>
      <c r="M38" s="5" t="s">
        <v>122</v>
      </c>
      <c r="N38" s="10">
        <v>1700</v>
      </c>
      <c r="O38" s="5">
        <v>3</v>
      </c>
      <c r="P38" s="5">
        <f>N38*O38</f>
        <v>5100</v>
      </c>
      <c r="Q38" s="5">
        <f>IF(P38&gt;2000,P38*5%,0)</f>
        <v>255</v>
      </c>
      <c r="R38" s="5">
        <f>SUM(P38,Q38)</f>
        <v>5355</v>
      </c>
      <c r="S38" s="5" t="s">
        <v>24</v>
      </c>
      <c r="T38" s="5" t="s">
        <v>48</v>
      </c>
      <c r="U38" s="5">
        <v>2063</v>
      </c>
      <c r="V38" s="5">
        <v>3063</v>
      </c>
      <c r="W38" s="5" t="s">
        <v>123</v>
      </c>
      <c r="X38" s="5" t="s">
        <v>27</v>
      </c>
      <c r="Y38" s="5">
        <v>22</v>
      </c>
      <c r="AI38" s="5"/>
    </row>
    <row r="39" spans="1:35">
      <c r="A39" s="5"/>
      <c r="B39" s="5"/>
      <c r="C39" s="5"/>
      <c r="D39" s="5"/>
      <c r="E39" s="5"/>
      <c r="F39" s="5">
        <v>1192</v>
      </c>
      <c r="G39" s="5" t="s">
        <v>44</v>
      </c>
      <c r="H39" s="5" t="s">
        <v>45</v>
      </c>
      <c r="I39" s="5" t="s">
        <v>46</v>
      </c>
      <c r="J39" s="3">
        <v>44595</v>
      </c>
      <c r="K39" s="5">
        <f>MONTH(J39)</f>
        <v>2</v>
      </c>
      <c r="L39" s="5">
        <f>YEAR(J39)</f>
        <v>2022</v>
      </c>
      <c r="M39" s="5" t="s">
        <v>47</v>
      </c>
      <c r="N39" s="10">
        <v>1800</v>
      </c>
      <c r="O39" s="5">
        <v>3</v>
      </c>
      <c r="P39" s="5">
        <f>N39*O39</f>
        <v>5400</v>
      </c>
      <c r="Q39" s="5">
        <f>IF(P39&gt;2000,P39*5%,0)</f>
        <v>270</v>
      </c>
      <c r="R39" s="5">
        <f>SUM(P39,Q39)</f>
        <v>5670</v>
      </c>
      <c r="S39" s="5" t="s">
        <v>24</v>
      </c>
      <c r="T39" s="5" t="s">
        <v>48</v>
      </c>
      <c r="U39" s="5">
        <v>2003</v>
      </c>
      <c r="V39" s="5">
        <v>3003</v>
      </c>
      <c r="W39" s="5" t="s">
        <v>49</v>
      </c>
      <c r="X39" s="5" t="s">
        <v>27</v>
      </c>
      <c r="Y39" s="5">
        <v>18</v>
      </c>
      <c r="AI39" s="5"/>
    </row>
    <row r="40" spans="1:35">
      <c r="A40" s="5"/>
      <c r="B40" s="5"/>
      <c r="C40" s="5"/>
      <c r="D40" s="5"/>
      <c r="E40" s="5"/>
      <c r="F40" s="5">
        <v>1185</v>
      </c>
      <c r="G40" s="5" t="s">
        <v>44</v>
      </c>
      <c r="H40" s="5" t="s">
        <v>120</v>
      </c>
      <c r="I40" s="5" t="s">
        <v>124</v>
      </c>
      <c r="J40" s="3">
        <v>44596</v>
      </c>
      <c r="K40" s="5">
        <f>MONTH(J40)</f>
        <v>2</v>
      </c>
      <c r="L40" s="5">
        <f>YEAR(J40)</f>
        <v>2022</v>
      </c>
      <c r="M40" s="5" t="s">
        <v>125</v>
      </c>
      <c r="N40" s="10">
        <v>2100</v>
      </c>
      <c r="O40" s="5">
        <v>1</v>
      </c>
      <c r="P40" s="5">
        <f>N40*O40</f>
        <v>2100</v>
      </c>
      <c r="Q40" s="5">
        <f>IF(P40&gt;2000,P40*5%,0)</f>
        <v>105</v>
      </c>
      <c r="R40" s="5">
        <f>SUM(P40,Q40)</f>
        <v>2205</v>
      </c>
      <c r="S40" s="5" t="s">
        <v>24</v>
      </c>
      <c r="T40" s="5" t="s">
        <v>25</v>
      </c>
      <c r="U40" s="5">
        <v>2064</v>
      </c>
      <c r="V40" s="5">
        <v>3064</v>
      </c>
      <c r="W40" s="5" t="s">
        <v>126</v>
      </c>
      <c r="X40" s="5" t="s">
        <v>40</v>
      </c>
      <c r="Y40" s="5">
        <v>20</v>
      </c>
      <c r="AI40" s="5"/>
    </row>
    <row r="41" spans="1:35">
      <c r="A41" s="5"/>
      <c r="B41" s="5"/>
      <c r="C41" s="5"/>
      <c r="D41" s="5"/>
      <c r="E41" s="5"/>
      <c r="F41" s="5">
        <v>1193</v>
      </c>
      <c r="G41" s="5" t="s">
        <v>44</v>
      </c>
      <c r="H41" s="5" t="s">
        <v>45</v>
      </c>
      <c r="I41" s="5" t="s">
        <v>51</v>
      </c>
      <c r="J41" s="3">
        <v>44596</v>
      </c>
      <c r="K41" s="5">
        <f>MONTH(J41)</f>
        <v>2</v>
      </c>
      <c r="L41" s="5">
        <f>YEAR(J41)</f>
        <v>2022</v>
      </c>
      <c r="M41" s="5" t="s">
        <v>52</v>
      </c>
      <c r="N41" s="10">
        <v>2100</v>
      </c>
      <c r="O41" s="5">
        <v>1</v>
      </c>
      <c r="P41" s="5">
        <f>N41*O41</f>
        <v>2100</v>
      </c>
      <c r="Q41" s="5">
        <f>IF(P41&gt;2000,P41*5%,0)</f>
        <v>105</v>
      </c>
      <c r="R41" s="5">
        <f>SUM(P41,Q41)</f>
        <v>2205</v>
      </c>
      <c r="S41" s="5" t="s">
        <v>24</v>
      </c>
      <c r="T41" s="5" t="s">
        <v>25</v>
      </c>
      <c r="U41" s="5">
        <v>2004</v>
      </c>
      <c r="V41" s="5">
        <v>3004</v>
      </c>
      <c r="W41" s="5" t="s">
        <v>53</v>
      </c>
      <c r="X41" s="5" t="s">
        <v>40</v>
      </c>
      <c r="Y41" s="5">
        <v>16</v>
      </c>
      <c r="AI41" s="5"/>
    </row>
    <row r="42" spans="1:35">
      <c r="A42" s="5"/>
      <c r="B42" s="5"/>
      <c r="C42" s="5"/>
      <c r="D42" s="5"/>
      <c r="E42" s="5"/>
      <c r="F42" s="5">
        <v>1186</v>
      </c>
      <c r="G42" s="5" t="s">
        <v>55</v>
      </c>
      <c r="H42" s="5" t="s">
        <v>127</v>
      </c>
      <c r="I42" s="5" t="s">
        <v>128</v>
      </c>
      <c r="J42" s="3">
        <v>44597</v>
      </c>
      <c r="K42" s="5">
        <f>MONTH(J42)</f>
        <v>2</v>
      </c>
      <c r="L42" s="5">
        <f>YEAR(J42)</f>
        <v>2022</v>
      </c>
      <c r="M42" s="5" t="s">
        <v>129</v>
      </c>
      <c r="N42" s="10">
        <v>1500</v>
      </c>
      <c r="O42" s="5">
        <v>2</v>
      </c>
      <c r="P42" s="5">
        <f>N42*O42</f>
        <v>3000</v>
      </c>
      <c r="Q42" s="5">
        <f>IF(P42&gt;2000,P42*5%,0)</f>
        <v>150</v>
      </c>
      <c r="R42" s="5">
        <f>SUM(P42,Q42)</f>
        <v>3150</v>
      </c>
      <c r="S42" s="5" t="s">
        <v>37</v>
      </c>
      <c r="T42" s="5" t="s">
        <v>38</v>
      </c>
      <c r="U42" s="5">
        <v>2065</v>
      </c>
      <c r="V42" s="5">
        <v>3065</v>
      </c>
      <c r="W42" s="5" t="s">
        <v>130</v>
      </c>
      <c r="X42" s="5" t="s">
        <v>27</v>
      </c>
      <c r="Y42" s="5">
        <v>30</v>
      </c>
      <c r="AI42" s="5"/>
    </row>
    <row r="43" spans="1:35">
      <c r="A43" s="5"/>
      <c r="B43" s="5"/>
      <c r="C43" s="5"/>
      <c r="D43" s="5"/>
      <c r="E43" s="5"/>
      <c r="F43" s="5">
        <v>1194</v>
      </c>
      <c r="G43" s="5" t="s">
        <v>55</v>
      </c>
      <c r="H43" s="5" t="s">
        <v>56</v>
      </c>
      <c r="I43" s="5" t="s">
        <v>57</v>
      </c>
      <c r="J43" s="3">
        <v>44597</v>
      </c>
      <c r="K43" s="5">
        <f>MONTH(J43)</f>
        <v>2</v>
      </c>
      <c r="L43" s="5">
        <f>YEAR(J43)</f>
        <v>2022</v>
      </c>
      <c r="M43" s="5" t="s">
        <v>58</v>
      </c>
      <c r="N43" s="10">
        <v>1300</v>
      </c>
      <c r="O43" s="5">
        <v>2</v>
      </c>
      <c r="P43" s="5">
        <f>N43*O43</f>
        <v>2600</v>
      </c>
      <c r="Q43" s="5">
        <f>IF(P43&gt;2000,P43*5%,0)</f>
        <v>130</v>
      </c>
      <c r="R43" s="5">
        <f>SUM(P43,Q43)</f>
        <v>2730</v>
      </c>
      <c r="S43" s="5" t="s">
        <v>37</v>
      </c>
      <c r="T43" s="5" t="s">
        <v>38</v>
      </c>
      <c r="U43" s="5">
        <v>2005</v>
      </c>
      <c r="V43" s="5">
        <v>3005</v>
      </c>
      <c r="W43" s="5" t="s">
        <v>59</v>
      </c>
      <c r="X43" s="5" t="s">
        <v>27</v>
      </c>
      <c r="Y43" s="5">
        <v>27</v>
      </c>
      <c r="AI43" s="5"/>
    </row>
    <row r="44" spans="1:35">
      <c r="A44" s="5"/>
      <c r="B44" s="5"/>
      <c r="C44" s="5"/>
      <c r="D44" s="5"/>
      <c r="E44" s="5"/>
      <c r="F44" s="5">
        <v>1187</v>
      </c>
      <c r="G44" s="5" t="s">
        <v>55</v>
      </c>
      <c r="H44" s="5" t="s">
        <v>127</v>
      </c>
      <c r="I44" s="5" t="s">
        <v>131</v>
      </c>
      <c r="J44" s="3">
        <v>44598</v>
      </c>
      <c r="K44" s="5">
        <f>MONTH(J44)</f>
        <v>2</v>
      </c>
      <c r="L44" s="5">
        <f>YEAR(J44)</f>
        <v>2022</v>
      </c>
      <c r="M44" s="5" t="s">
        <v>132</v>
      </c>
      <c r="N44" s="10">
        <v>1800</v>
      </c>
      <c r="O44" s="5">
        <v>1</v>
      </c>
      <c r="P44" s="5">
        <f>N44*O44</f>
        <v>1800</v>
      </c>
      <c r="Q44" s="5">
        <f>IF(P44&gt;2000,P44*5%,0)</f>
        <v>0</v>
      </c>
      <c r="R44" s="5">
        <f>SUM(P44,Q44)</f>
        <v>1800</v>
      </c>
      <c r="S44" s="5" t="s">
        <v>24</v>
      </c>
      <c r="T44" s="5" t="s">
        <v>25</v>
      </c>
      <c r="U44" s="5">
        <v>2066</v>
      </c>
      <c r="V44" s="5">
        <v>3066</v>
      </c>
      <c r="W44" s="5" t="s">
        <v>133</v>
      </c>
      <c r="X44" s="5" t="s">
        <v>40</v>
      </c>
      <c r="Y44" s="5">
        <v>28</v>
      </c>
      <c r="AI44" s="5"/>
    </row>
    <row r="45" spans="1:35">
      <c r="A45" s="5"/>
      <c r="B45" s="5"/>
      <c r="C45" s="5"/>
      <c r="D45" s="5"/>
      <c r="E45" s="5"/>
      <c r="F45" s="5">
        <v>1195</v>
      </c>
      <c r="G45" s="5" t="s">
        <v>55</v>
      </c>
      <c r="H45" s="5" t="s">
        <v>56</v>
      </c>
      <c r="I45" s="5" t="s">
        <v>62</v>
      </c>
      <c r="J45" s="3">
        <v>44598</v>
      </c>
      <c r="K45" s="5">
        <f>MONTH(J45)</f>
        <v>2</v>
      </c>
      <c r="L45" s="5">
        <f>YEAR(J45)</f>
        <v>2022</v>
      </c>
      <c r="M45" s="5" t="s">
        <v>63</v>
      </c>
      <c r="N45" s="10">
        <v>1600</v>
      </c>
      <c r="O45" s="5">
        <v>1</v>
      </c>
      <c r="P45" s="5">
        <f>N45*O45</f>
        <v>1600</v>
      </c>
      <c r="Q45" s="5">
        <f>IF(P45&gt;2000,P45*5%,0)</f>
        <v>0</v>
      </c>
      <c r="R45" s="5">
        <f>SUM(P45,Q45)</f>
        <v>1600</v>
      </c>
      <c r="S45" s="5" t="s">
        <v>24</v>
      </c>
      <c r="T45" s="5" t="s">
        <v>25</v>
      </c>
      <c r="U45" s="5">
        <v>2006</v>
      </c>
      <c r="V45" s="5">
        <v>3006</v>
      </c>
      <c r="W45" s="5" t="s">
        <v>64</v>
      </c>
      <c r="X45" s="5" t="s">
        <v>40</v>
      </c>
      <c r="Y45" s="5">
        <v>24</v>
      </c>
      <c r="AI45" s="5"/>
    </row>
    <row r="46" spans="1:35">
      <c r="A46" s="5"/>
      <c r="B46" s="5"/>
      <c r="C46" s="5"/>
      <c r="D46" s="5"/>
      <c r="E46" s="5"/>
      <c r="F46" s="5">
        <v>1188</v>
      </c>
      <c r="G46" s="5" t="s">
        <v>28</v>
      </c>
      <c r="H46" s="5" t="s">
        <v>134</v>
      </c>
      <c r="I46" s="5" t="s">
        <v>135</v>
      </c>
      <c r="J46" s="3">
        <v>44599</v>
      </c>
      <c r="K46" s="5">
        <f>MONTH(J46)</f>
        <v>2</v>
      </c>
      <c r="L46" s="5">
        <f>YEAR(J46)</f>
        <v>2022</v>
      </c>
      <c r="M46" s="5" t="s">
        <v>136</v>
      </c>
      <c r="N46" s="10">
        <v>3200</v>
      </c>
      <c r="O46" s="5">
        <v>2</v>
      </c>
      <c r="P46" s="5">
        <f>N46*O46</f>
        <v>6400</v>
      </c>
      <c r="Q46" s="5">
        <f>IF(P46&gt;2000,P46*5%,0)</f>
        <v>320</v>
      </c>
      <c r="R46" s="5">
        <f>SUM(P46,Q46)</f>
        <v>6720</v>
      </c>
      <c r="S46" s="5" t="s">
        <v>37</v>
      </c>
      <c r="T46" s="5" t="s">
        <v>25</v>
      </c>
      <c r="U46" s="5">
        <v>2067</v>
      </c>
      <c r="V46" s="5">
        <v>3067</v>
      </c>
      <c r="W46" s="5" t="s">
        <v>88</v>
      </c>
      <c r="X46" s="5" t="s">
        <v>27</v>
      </c>
      <c r="Y46" s="5">
        <v>42</v>
      </c>
      <c r="AI46" s="5"/>
    </row>
    <row r="47" spans="1:35">
      <c r="A47" s="5"/>
      <c r="B47" s="5"/>
      <c r="C47" s="5"/>
      <c r="D47" s="5"/>
      <c r="E47" s="5"/>
      <c r="F47" s="5">
        <v>1196</v>
      </c>
      <c r="G47" s="5" t="s">
        <v>20</v>
      </c>
      <c r="H47" s="5" t="s">
        <v>65</v>
      </c>
      <c r="I47" s="5" t="s">
        <v>66</v>
      </c>
      <c r="J47" s="3">
        <v>44599</v>
      </c>
      <c r="K47" s="5">
        <f>MONTH(J47)</f>
        <v>2</v>
      </c>
      <c r="L47" s="5">
        <f>YEAR(J47)</f>
        <v>2022</v>
      </c>
      <c r="M47" s="5" t="s">
        <v>67</v>
      </c>
      <c r="N47" s="10">
        <v>2200</v>
      </c>
      <c r="O47" s="5">
        <v>2</v>
      </c>
      <c r="P47" s="5">
        <f>N47*O47</f>
        <v>4400</v>
      </c>
      <c r="Q47" s="5">
        <f>IF(P47&gt;2000,P47*5%,0)</f>
        <v>220</v>
      </c>
      <c r="R47" s="5">
        <f>SUM(P47,Q47)</f>
        <v>4620</v>
      </c>
      <c r="S47" s="5" t="s">
        <v>37</v>
      </c>
      <c r="T47" s="5" t="s">
        <v>25</v>
      </c>
      <c r="U47" s="5">
        <v>2007</v>
      </c>
      <c r="V47" s="5">
        <v>3007</v>
      </c>
      <c r="W47" s="5" t="s">
        <v>68</v>
      </c>
      <c r="X47" s="5" t="s">
        <v>27</v>
      </c>
      <c r="Y47" s="5">
        <v>29</v>
      </c>
      <c r="AI47" s="5"/>
    </row>
    <row r="48" spans="1:35">
      <c r="A48" s="5"/>
      <c r="B48" s="5"/>
      <c r="C48" s="5"/>
      <c r="D48" s="5"/>
      <c r="E48" s="5"/>
      <c r="F48" s="5">
        <v>1198</v>
      </c>
      <c r="G48" s="5" t="s">
        <v>20</v>
      </c>
      <c r="H48" s="5" t="s">
        <v>65</v>
      </c>
      <c r="I48" s="5" t="s">
        <v>66</v>
      </c>
      <c r="J48" s="3">
        <v>44599</v>
      </c>
      <c r="K48" s="5">
        <f>MONTH(J48)</f>
        <v>2</v>
      </c>
      <c r="L48" s="5">
        <f>YEAR(J48)</f>
        <v>2022</v>
      </c>
      <c r="M48" s="5" t="s">
        <v>67</v>
      </c>
      <c r="N48" s="10">
        <v>2200</v>
      </c>
      <c r="O48" s="5">
        <v>2</v>
      </c>
      <c r="P48" s="5">
        <f>N48*O48</f>
        <v>4400</v>
      </c>
      <c r="Q48" s="5">
        <f>IF(P48&gt;2000,P48*5%,0)</f>
        <v>220</v>
      </c>
      <c r="R48" s="5">
        <f>SUM(P48,Q48)</f>
        <v>4620</v>
      </c>
      <c r="S48" s="5" t="s">
        <v>37</v>
      </c>
      <c r="T48" s="5" t="s">
        <v>25</v>
      </c>
      <c r="U48" s="5">
        <v>2007</v>
      </c>
      <c r="V48" s="5">
        <v>3007</v>
      </c>
      <c r="W48" s="5" t="s">
        <v>68</v>
      </c>
      <c r="X48" s="5" t="s">
        <v>27</v>
      </c>
      <c r="Y48" s="5">
        <v>29</v>
      </c>
      <c r="AI48" s="5"/>
    </row>
    <row r="49" spans="1:35">
      <c r="A49" s="5"/>
      <c r="B49" s="5"/>
      <c r="C49" s="5"/>
      <c r="D49" s="5"/>
      <c r="E49" s="5"/>
      <c r="F49" s="5">
        <v>1189</v>
      </c>
      <c r="G49" s="5" t="s">
        <v>28</v>
      </c>
      <c r="H49" s="5" t="s">
        <v>134</v>
      </c>
      <c r="I49" s="5" t="s">
        <v>137</v>
      </c>
      <c r="J49" s="3">
        <v>44600</v>
      </c>
      <c r="K49" s="5">
        <f>MONTH(J49)</f>
        <v>2</v>
      </c>
      <c r="L49" s="5">
        <f>YEAR(J49)</f>
        <v>2022</v>
      </c>
      <c r="M49" s="5" t="s">
        <v>138</v>
      </c>
      <c r="N49" s="10">
        <v>3700</v>
      </c>
      <c r="O49" s="5">
        <v>1</v>
      </c>
      <c r="P49" s="5">
        <f>N49*O49</f>
        <v>3700</v>
      </c>
      <c r="Q49" s="5">
        <f>IF(P49&gt;2000,P49*5%,0)</f>
        <v>185</v>
      </c>
      <c r="R49" s="5">
        <f>SUM(P49,Q49)</f>
        <v>3885</v>
      </c>
      <c r="S49" s="5" t="s">
        <v>24</v>
      </c>
      <c r="T49" s="5" t="s">
        <v>38</v>
      </c>
      <c r="U49" s="5">
        <v>2068</v>
      </c>
      <c r="V49" s="5">
        <v>3068</v>
      </c>
      <c r="W49" s="5" t="s">
        <v>91</v>
      </c>
      <c r="X49" s="5" t="s">
        <v>40</v>
      </c>
      <c r="Y49" s="5">
        <v>40</v>
      </c>
      <c r="AI49" s="5"/>
    </row>
    <row r="50" spans="1:35">
      <c r="A50" s="5"/>
      <c r="B50" s="5"/>
      <c r="C50" s="5"/>
      <c r="D50" s="5"/>
      <c r="E50" s="5"/>
      <c r="F50" s="5">
        <v>1197</v>
      </c>
      <c r="G50" s="5" t="s">
        <v>20</v>
      </c>
      <c r="H50" s="5" t="s">
        <v>65</v>
      </c>
      <c r="I50" s="5" t="s">
        <v>69</v>
      </c>
      <c r="J50" s="3">
        <v>44600</v>
      </c>
      <c r="K50" s="5">
        <f>MONTH(J50)</f>
        <v>2</v>
      </c>
      <c r="L50" s="5">
        <f>YEAR(J50)</f>
        <v>2022</v>
      </c>
      <c r="M50" s="5" t="s">
        <v>70</v>
      </c>
      <c r="N50" s="10">
        <v>2500</v>
      </c>
      <c r="O50" s="5">
        <v>1</v>
      </c>
      <c r="P50" s="5">
        <f>N50*O50</f>
        <v>2500</v>
      </c>
      <c r="Q50" s="5">
        <f>IF(P50&gt;2000,P50*5%,0)</f>
        <v>125</v>
      </c>
      <c r="R50" s="5">
        <f>SUM(P50,Q50)</f>
        <v>2625</v>
      </c>
      <c r="S50" s="5" t="s">
        <v>24</v>
      </c>
      <c r="T50" s="5" t="s">
        <v>38</v>
      </c>
      <c r="U50" s="5">
        <v>2008</v>
      </c>
      <c r="V50" s="5">
        <v>3008</v>
      </c>
      <c r="W50" s="5" t="s">
        <v>71</v>
      </c>
      <c r="X50" s="5" t="s">
        <v>40</v>
      </c>
      <c r="Y50" s="5">
        <v>27</v>
      </c>
      <c r="AI50" s="5"/>
    </row>
    <row r="51" spans="1:35">
      <c r="A51" s="5"/>
      <c r="B51" s="5"/>
      <c r="C51" s="5"/>
      <c r="D51" s="5"/>
      <c r="E51" s="5"/>
      <c r="F51" s="5">
        <v>1199</v>
      </c>
      <c r="G51" s="5" t="s">
        <v>20</v>
      </c>
      <c r="H51" s="5" t="s">
        <v>65</v>
      </c>
      <c r="I51" s="5" t="s">
        <v>69</v>
      </c>
      <c r="J51" s="3">
        <v>44600</v>
      </c>
      <c r="K51" s="5">
        <f>MONTH(J51)</f>
        <v>2</v>
      </c>
      <c r="L51" s="5">
        <f>YEAR(J51)</f>
        <v>2022</v>
      </c>
      <c r="M51" s="5" t="s">
        <v>70</v>
      </c>
      <c r="N51" s="10">
        <v>2500</v>
      </c>
      <c r="O51" s="5">
        <v>1</v>
      </c>
      <c r="P51" s="5">
        <f>N51*O51</f>
        <v>2500</v>
      </c>
      <c r="Q51" s="5">
        <f>IF(P51&gt;2000,P51*5%,0)</f>
        <v>125</v>
      </c>
      <c r="R51" s="5">
        <f>SUM(P51,Q51)</f>
        <v>2625</v>
      </c>
      <c r="S51" s="5" t="s">
        <v>24</v>
      </c>
      <c r="T51" s="5" t="s">
        <v>38</v>
      </c>
      <c r="U51" s="5">
        <v>2008</v>
      </c>
      <c r="V51" s="5">
        <v>3008</v>
      </c>
      <c r="W51" s="5" t="s">
        <v>71</v>
      </c>
      <c r="X51" s="5" t="s">
        <v>40</v>
      </c>
      <c r="Y51" s="5">
        <v>27</v>
      </c>
      <c r="AI51" s="5"/>
    </row>
    <row r="52" spans="1:35">
      <c r="A52" s="5"/>
      <c r="B52" s="5"/>
      <c r="C52" s="5"/>
      <c r="D52" s="5"/>
      <c r="E52" s="5"/>
      <c r="F52" s="5">
        <v>1208</v>
      </c>
      <c r="G52" s="5" t="s">
        <v>20</v>
      </c>
      <c r="H52" s="5" t="s">
        <v>139</v>
      </c>
      <c r="I52" s="5" t="s">
        <v>140</v>
      </c>
      <c r="J52" s="3">
        <v>44603</v>
      </c>
      <c r="K52" s="5">
        <f>MONTH(J52)</f>
        <v>2</v>
      </c>
      <c r="L52" s="5">
        <f>YEAR(J52)</f>
        <v>2022</v>
      </c>
      <c r="M52" s="5" t="s">
        <v>141</v>
      </c>
      <c r="N52" s="10">
        <v>1300</v>
      </c>
      <c r="O52" s="5">
        <v>2</v>
      </c>
      <c r="P52" s="5">
        <f>N52*O52</f>
        <v>2600</v>
      </c>
      <c r="Q52" s="5">
        <f>IF(P52&gt;2000,P52*5%,0)</f>
        <v>130</v>
      </c>
      <c r="R52" s="5">
        <f>SUM(P52,Q52)</f>
        <v>2730</v>
      </c>
      <c r="S52" s="5" t="s">
        <v>24</v>
      </c>
      <c r="T52" s="5" t="s">
        <v>25</v>
      </c>
      <c r="U52" s="5">
        <v>2041</v>
      </c>
      <c r="V52" s="5">
        <v>3041</v>
      </c>
      <c r="W52" s="5" t="s">
        <v>142</v>
      </c>
      <c r="X52" s="5" t="s">
        <v>27</v>
      </c>
      <c r="Y52" s="5">
        <v>32</v>
      </c>
      <c r="AI52" s="5"/>
    </row>
    <row r="53" spans="1:35">
      <c r="A53" s="5"/>
      <c r="B53" s="5"/>
      <c r="C53" s="5"/>
      <c r="D53" s="5"/>
      <c r="E53" s="5"/>
      <c r="F53" s="5">
        <v>1209</v>
      </c>
      <c r="G53" s="5" t="s">
        <v>20</v>
      </c>
      <c r="H53" s="5" t="s">
        <v>139</v>
      </c>
      <c r="I53" s="5" t="s">
        <v>143</v>
      </c>
      <c r="J53" s="3">
        <v>44604</v>
      </c>
      <c r="K53" s="5">
        <f>MONTH(J53)</f>
        <v>2</v>
      </c>
      <c r="L53" s="5">
        <f>YEAR(J53)</f>
        <v>2022</v>
      </c>
      <c r="M53" s="5" t="s">
        <v>144</v>
      </c>
      <c r="N53" s="10">
        <v>1600</v>
      </c>
      <c r="O53" s="5">
        <v>1</v>
      </c>
      <c r="P53" s="5">
        <f>N53*O53</f>
        <v>1600</v>
      </c>
      <c r="Q53" s="5">
        <f>IF(P53&gt;2000,P53*5%,0)</f>
        <v>0</v>
      </c>
      <c r="R53" s="5">
        <f>SUM(P53,Q53)</f>
        <v>1600</v>
      </c>
      <c r="S53" s="5" t="s">
        <v>37</v>
      </c>
      <c r="T53" s="5" t="s">
        <v>38</v>
      </c>
      <c r="U53" s="5">
        <v>2042</v>
      </c>
      <c r="V53" s="5">
        <v>3042</v>
      </c>
      <c r="W53" s="5" t="s">
        <v>145</v>
      </c>
      <c r="X53" s="5" t="s">
        <v>40</v>
      </c>
      <c r="Y53" s="5">
        <v>29</v>
      </c>
      <c r="AI53" s="5"/>
    </row>
    <row r="54" spans="1:35">
      <c r="A54" s="5"/>
      <c r="B54" s="5"/>
      <c r="C54" s="5"/>
      <c r="D54" s="5"/>
      <c r="E54" s="5"/>
      <c r="F54" s="5">
        <v>1176</v>
      </c>
      <c r="G54" s="5" t="s">
        <v>44</v>
      </c>
      <c r="H54" s="5" t="s">
        <v>72</v>
      </c>
      <c r="I54" s="5" t="s">
        <v>73</v>
      </c>
      <c r="J54" s="3">
        <v>44605</v>
      </c>
      <c r="K54" s="5">
        <f>MONTH(J54)</f>
        <v>2</v>
      </c>
      <c r="L54" s="5">
        <f>YEAR(J54)</f>
        <v>2022</v>
      </c>
      <c r="M54" s="5" t="s">
        <v>74</v>
      </c>
      <c r="N54" s="10">
        <v>1900</v>
      </c>
      <c r="O54" s="5">
        <v>3</v>
      </c>
      <c r="P54" s="5">
        <f>N54*O54</f>
        <v>5700</v>
      </c>
      <c r="Q54" s="5">
        <f>IF(P54&gt;2000,P54*5%,0)</f>
        <v>285</v>
      </c>
      <c r="R54" s="5">
        <f>SUM(P54,Q54)</f>
        <v>5985</v>
      </c>
      <c r="S54" s="5" t="s">
        <v>24</v>
      </c>
      <c r="T54" s="5" t="s">
        <v>48</v>
      </c>
      <c r="U54" s="5">
        <v>2043</v>
      </c>
      <c r="V54" s="5">
        <v>3043</v>
      </c>
      <c r="W54" s="5" t="s">
        <v>75</v>
      </c>
      <c r="X54" s="5" t="s">
        <v>27</v>
      </c>
      <c r="Y54" s="5">
        <v>21</v>
      </c>
      <c r="AI54" s="5"/>
    </row>
    <row r="55" spans="1:35">
      <c r="A55" s="5"/>
      <c r="B55" s="5"/>
      <c r="C55" s="5"/>
      <c r="D55" s="5"/>
      <c r="E55" s="5"/>
      <c r="F55" s="5">
        <v>1177</v>
      </c>
      <c r="G55" s="5" t="s">
        <v>44</v>
      </c>
      <c r="H55" s="5" t="s">
        <v>72</v>
      </c>
      <c r="I55" s="5" t="s">
        <v>76</v>
      </c>
      <c r="J55" s="3">
        <v>44606</v>
      </c>
      <c r="K55" s="5">
        <f>MONTH(J55)</f>
        <v>2</v>
      </c>
      <c r="L55" s="5">
        <f>YEAR(J55)</f>
        <v>2022</v>
      </c>
      <c r="M55" s="5" t="s">
        <v>67</v>
      </c>
      <c r="N55" s="10">
        <v>2200</v>
      </c>
      <c r="O55" s="5">
        <v>1</v>
      </c>
      <c r="P55" s="5">
        <f>N55*O55</f>
        <v>2200</v>
      </c>
      <c r="Q55" s="5">
        <f>IF(P55&gt;2000,P55*5%,0)</f>
        <v>110</v>
      </c>
      <c r="R55" s="5">
        <f>SUM(P55,Q55)</f>
        <v>2310</v>
      </c>
      <c r="S55" s="5" t="s">
        <v>24</v>
      </c>
      <c r="T55" s="5" t="s">
        <v>25</v>
      </c>
      <c r="U55" s="5">
        <v>2044</v>
      </c>
      <c r="V55" s="5">
        <v>3044</v>
      </c>
      <c r="W55" s="5" t="s">
        <v>77</v>
      </c>
      <c r="X55" s="5" t="s">
        <v>40</v>
      </c>
      <c r="Y55" s="5">
        <v>19</v>
      </c>
      <c r="AI55" s="5"/>
    </row>
    <row r="56" spans="1:35">
      <c r="A56" s="5"/>
      <c r="B56" s="5"/>
      <c r="C56" s="5"/>
      <c r="D56" s="5"/>
      <c r="E56" s="5"/>
      <c r="F56" s="5">
        <v>1178</v>
      </c>
      <c r="G56" s="5" t="s">
        <v>55</v>
      </c>
      <c r="H56" s="5" t="s">
        <v>78</v>
      </c>
      <c r="I56" s="5" t="s">
        <v>79</v>
      </c>
      <c r="J56" s="3">
        <v>44607</v>
      </c>
      <c r="K56" s="5">
        <f>MONTH(J56)</f>
        <v>2</v>
      </c>
      <c r="L56" s="5">
        <f>YEAR(J56)</f>
        <v>2022</v>
      </c>
      <c r="M56" s="5" t="s">
        <v>80</v>
      </c>
      <c r="N56" s="10">
        <v>2000</v>
      </c>
      <c r="O56" s="5">
        <v>2</v>
      </c>
      <c r="P56" s="5">
        <f>N56*O56</f>
        <v>4000</v>
      </c>
      <c r="Q56" s="5">
        <f>IF(P56&gt;2000,P56*5%,0)</f>
        <v>200</v>
      </c>
      <c r="R56" s="5">
        <f>SUM(P56,Q56)</f>
        <v>4200</v>
      </c>
      <c r="S56" s="5" t="s">
        <v>37</v>
      </c>
      <c r="T56" s="5" t="s">
        <v>38</v>
      </c>
      <c r="U56" s="5">
        <v>2045</v>
      </c>
      <c r="V56" s="5">
        <v>3045</v>
      </c>
      <c r="W56" s="5" t="s">
        <v>81</v>
      </c>
      <c r="X56" s="5" t="s">
        <v>27</v>
      </c>
      <c r="Y56" s="5">
        <v>36</v>
      </c>
      <c r="AI56" s="5"/>
    </row>
    <row r="57" spans="1:35">
      <c r="A57" s="5"/>
      <c r="B57" s="5"/>
      <c r="C57" s="5"/>
      <c r="D57" s="5"/>
      <c r="E57" s="5"/>
      <c r="F57" s="5">
        <v>1179</v>
      </c>
      <c r="G57" s="5" t="s">
        <v>55</v>
      </c>
      <c r="H57" s="5" t="s">
        <v>78</v>
      </c>
      <c r="I57" s="5" t="s">
        <v>82</v>
      </c>
      <c r="J57" s="3">
        <v>44608</v>
      </c>
      <c r="K57" s="5">
        <f>MONTH(J57)</f>
        <v>2</v>
      </c>
      <c r="L57" s="5">
        <f>YEAR(J57)</f>
        <v>2022</v>
      </c>
      <c r="M57" s="5" t="s">
        <v>83</v>
      </c>
      <c r="N57" s="10">
        <v>2300</v>
      </c>
      <c r="O57" s="5">
        <v>1</v>
      </c>
      <c r="P57" s="5">
        <f>N57*O57</f>
        <v>2300</v>
      </c>
      <c r="Q57" s="5">
        <f>IF(P57&gt;2000,P57*5%,0)</f>
        <v>115</v>
      </c>
      <c r="R57" s="5">
        <f>SUM(P57,Q57)</f>
        <v>2415</v>
      </c>
      <c r="S57" s="5" t="s">
        <v>24</v>
      </c>
      <c r="T57" s="5" t="s">
        <v>25</v>
      </c>
      <c r="U57" s="5">
        <v>2046</v>
      </c>
      <c r="V57" s="5">
        <v>3046</v>
      </c>
      <c r="W57" s="5" t="s">
        <v>84</v>
      </c>
      <c r="X57" s="5" t="s">
        <v>40</v>
      </c>
      <c r="Y57" s="5">
        <v>34</v>
      </c>
      <c r="AI57" s="5"/>
    </row>
    <row r="58" spans="1:35">
      <c r="A58" s="5"/>
      <c r="B58" s="5"/>
      <c r="C58" s="5"/>
      <c r="D58" s="5"/>
      <c r="E58" s="5"/>
      <c r="F58" s="5">
        <v>1180</v>
      </c>
      <c r="G58" s="5" t="s">
        <v>20</v>
      </c>
      <c r="H58" s="5" t="s">
        <v>85</v>
      </c>
      <c r="I58" s="5" t="s">
        <v>86</v>
      </c>
      <c r="J58" s="3">
        <v>44609</v>
      </c>
      <c r="K58" s="5">
        <f>MONTH(J58)</f>
        <v>2</v>
      </c>
      <c r="L58" s="5">
        <f>YEAR(J58)</f>
        <v>2022</v>
      </c>
      <c r="M58" s="5" t="s">
        <v>87</v>
      </c>
      <c r="N58" s="10">
        <v>3000</v>
      </c>
      <c r="O58" s="5">
        <v>2</v>
      </c>
      <c r="P58" s="5">
        <f>N58*O58</f>
        <v>6000</v>
      </c>
      <c r="Q58" s="5">
        <f>IF(P58&gt;2000,P58*5%,0)</f>
        <v>300</v>
      </c>
      <c r="R58" s="5">
        <f>SUM(P58,Q58)</f>
        <v>6300</v>
      </c>
      <c r="S58" s="5" t="s">
        <v>37</v>
      </c>
      <c r="T58" s="5" t="s">
        <v>25</v>
      </c>
      <c r="U58" s="5">
        <v>2047</v>
      </c>
      <c r="V58" s="5">
        <v>3047</v>
      </c>
      <c r="W58" s="5" t="s">
        <v>88</v>
      </c>
      <c r="X58" s="5" t="s">
        <v>27</v>
      </c>
      <c r="Y58" s="5">
        <v>40</v>
      </c>
      <c r="AI58" s="5"/>
    </row>
    <row r="59" spans="1:35">
      <c r="A59" s="5"/>
      <c r="B59" s="5"/>
      <c r="C59" s="5"/>
      <c r="D59" s="5"/>
      <c r="E59" s="5"/>
      <c r="F59" s="5">
        <v>1181</v>
      </c>
      <c r="G59" s="5" t="s">
        <v>20</v>
      </c>
      <c r="H59" s="5" t="s">
        <v>85</v>
      </c>
      <c r="I59" s="5" t="s">
        <v>89</v>
      </c>
      <c r="J59" s="3">
        <v>44610</v>
      </c>
      <c r="K59" s="5">
        <f>MONTH(J59)</f>
        <v>2</v>
      </c>
      <c r="L59" s="5">
        <f>YEAR(J59)</f>
        <v>2022</v>
      </c>
      <c r="M59" s="5" t="s">
        <v>90</v>
      </c>
      <c r="N59" s="10">
        <v>3500</v>
      </c>
      <c r="O59" s="5">
        <v>1</v>
      </c>
      <c r="P59" s="5">
        <f>N59*O59</f>
        <v>3500</v>
      </c>
      <c r="Q59" s="5">
        <f>IF(P59&gt;2000,P59*5%,0)</f>
        <v>175</v>
      </c>
      <c r="R59" s="5">
        <f>SUM(P59,Q59)</f>
        <v>3675</v>
      </c>
      <c r="S59" s="5" t="s">
        <v>24</v>
      </c>
      <c r="T59" s="5" t="s">
        <v>38</v>
      </c>
      <c r="U59" s="5">
        <v>2048</v>
      </c>
      <c r="V59" s="5">
        <v>3048</v>
      </c>
      <c r="W59" s="5" t="s">
        <v>91</v>
      </c>
      <c r="X59" s="5" t="s">
        <v>40</v>
      </c>
      <c r="Y59" s="5">
        <v>38</v>
      </c>
      <c r="AI59" s="5"/>
    </row>
    <row r="60" spans="1:35">
      <c r="A60" s="5"/>
      <c r="B60" s="5"/>
      <c r="C60" s="5"/>
      <c r="D60" s="5"/>
      <c r="E60" s="5"/>
      <c r="F60" s="5">
        <v>1200</v>
      </c>
      <c r="G60" s="5" t="s">
        <v>20</v>
      </c>
      <c r="H60" s="5" t="s">
        <v>92</v>
      </c>
      <c r="I60" s="5" t="s">
        <v>93</v>
      </c>
      <c r="J60" s="3">
        <v>44613</v>
      </c>
      <c r="K60" s="5">
        <f>MONTH(J60)</f>
        <v>2</v>
      </c>
      <c r="L60" s="5">
        <f>YEAR(J60)</f>
        <v>2022</v>
      </c>
      <c r="M60" s="5" t="s">
        <v>94</v>
      </c>
      <c r="N60" s="10">
        <v>1100</v>
      </c>
      <c r="O60" s="5">
        <v>2</v>
      </c>
      <c r="P60" s="5">
        <f>N60*O60</f>
        <v>2200</v>
      </c>
      <c r="Q60" s="5">
        <f>IF(P60&gt;2000,P60*5%,0)</f>
        <v>110</v>
      </c>
      <c r="R60" s="5">
        <f>SUM(P60,Q60)</f>
        <v>2310</v>
      </c>
      <c r="S60" s="5" t="s">
        <v>24</v>
      </c>
      <c r="T60" s="5" t="s">
        <v>25</v>
      </c>
      <c r="U60" s="5">
        <v>2021</v>
      </c>
      <c r="V60" s="5">
        <v>3021</v>
      </c>
      <c r="W60" s="5" t="s">
        <v>95</v>
      </c>
      <c r="X60" s="5" t="s">
        <v>27</v>
      </c>
      <c r="Y60" s="5">
        <v>24</v>
      </c>
      <c r="AI60" s="5"/>
    </row>
    <row r="61" spans="1:35">
      <c r="A61" s="5"/>
      <c r="B61" s="5"/>
      <c r="C61" s="5"/>
      <c r="D61" s="5"/>
      <c r="E61" s="5"/>
      <c r="F61" s="5">
        <v>1201</v>
      </c>
      <c r="G61" s="5" t="s">
        <v>20</v>
      </c>
      <c r="H61" s="5" t="s">
        <v>92</v>
      </c>
      <c r="I61" s="5" t="s">
        <v>96</v>
      </c>
      <c r="J61" s="3">
        <v>44614</v>
      </c>
      <c r="K61" s="5">
        <f>MONTH(J61)</f>
        <v>2</v>
      </c>
      <c r="L61" s="5">
        <f>YEAR(J61)</f>
        <v>2022</v>
      </c>
      <c r="M61" s="5" t="s">
        <v>97</v>
      </c>
      <c r="N61" s="10">
        <v>1400</v>
      </c>
      <c r="O61" s="5">
        <v>1</v>
      </c>
      <c r="P61" s="5">
        <f>N61*O61</f>
        <v>1400</v>
      </c>
      <c r="Q61" s="5">
        <f>IF(P61&gt;2000,P61*5%,0)</f>
        <v>0</v>
      </c>
      <c r="R61" s="5">
        <f>SUM(P61,Q61)</f>
        <v>1400</v>
      </c>
      <c r="S61" s="5" t="s">
        <v>37</v>
      </c>
      <c r="T61" s="5" t="s">
        <v>38</v>
      </c>
      <c r="U61" s="5">
        <v>2022</v>
      </c>
      <c r="V61" s="5">
        <v>3022</v>
      </c>
      <c r="W61" s="5" t="s">
        <v>98</v>
      </c>
      <c r="X61" s="5" t="s">
        <v>40</v>
      </c>
      <c r="Y61" s="5">
        <v>21</v>
      </c>
      <c r="AI61" s="5"/>
    </row>
    <row r="62" spans="1:35">
      <c r="A62" s="5"/>
      <c r="B62" s="5"/>
      <c r="C62" s="5"/>
      <c r="D62" s="5"/>
      <c r="E62" s="5"/>
      <c r="F62" s="5">
        <v>1202</v>
      </c>
      <c r="G62" s="5" t="s">
        <v>44</v>
      </c>
      <c r="H62" s="5" t="s">
        <v>99</v>
      </c>
      <c r="I62" s="5" t="s">
        <v>100</v>
      </c>
      <c r="J62" s="3">
        <v>44615</v>
      </c>
      <c r="K62" s="5">
        <f>MONTH(J62)</f>
        <v>2</v>
      </c>
      <c r="L62" s="5">
        <f>YEAR(J62)</f>
        <v>2022</v>
      </c>
      <c r="M62" s="5" t="s">
        <v>101</v>
      </c>
      <c r="N62" s="10">
        <v>1700</v>
      </c>
      <c r="O62" s="5">
        <v>3</v>
      </c>
      <c r="P62" s="5">
        <f>N62*O62</f>
        <v>5100</v>
      </c>
      <c r="Q62" s="5">
        <f>IF(P62&gt;2000,P62*5%,0)</f>
        <v>255</v>
      </c>
      <c r="R62" s="5">
        <f>SUM(P62,Q62)</f>
        <v>5355</v>
      </c>
      <c r="S62" s="5" t="s">
        <v>24</v>
      </c>
      <c r="T62" s="5" t="s">
        <v>48</v>
      </c>
      <c r="U62" s="5">
        <v>2023</v>
      </c>
      <c r="V62" s="5">
        <v>3023</v>
      </c>
      <c r="W62" s="5" t="s">
        <v>102</v>
      </c>
      <c r="X62" s="5" t="s">
        <v>27</v>
      </c>
      <c r="Y62" s="5">
        <v>20</v>
      </c>
      <c r="AI62" s="5"/>
    </row>
    <row r="63" spans="1:35">
      <c r="A63" s="5"/>
      <c r="B63" s="5"/>
      <c r="C63" s="5"/>
      <c r="D63" s="5"/>
      <c r="E63" s="5"/>
      <c r="F63" s="5">
        <v>1203</v>
      </c>
      <c r="G63" s="5" t="s">
        <v>44</v>
      </c>
      <c r="H63" s="5" t="s">
        <v>99</v>
      </c>
      <c r="I63" s="5" t="s">
        <v>103</v>
      </c>
      <c r="J63" s="3">
        <v>44616</v>
      </c>
      <c r="K63" s="5">
        <f>MONTH(J63)</f>
        <v>2</v>
      </c>
      <c r="L63" s="5">
        <f>YEAR(J63)</f>
        <v>2022</v>
      </c>
      <c r="M63" s="5" t="s">
        <v>104</v>
      </c>
      <c r="N63" s="10">
        <v>2000</v>
      </c>
      <c r="O63" s="5">
        <v>1</v>
      </c>
      <c r="P63" s="5">
        <f>N63*O63</f>
        <v>2000</v>
      </c>
      <c r="Q63" s="5">
        <f>IF(P63&gt;2000,P63*5%,0)</f>
        <v>0</v>
      </c>
      <c r="R63" s="5">
        <f>SUM(P63,Q63)</f>
        <v>2000</v>
      </c>
      <c r="S63" s="5" t="s">
        <v>24</v>
      </c>
      <c r="T63" s="5" t="s">
        <v>25</v>
      </c>
      <c r="U63" s="5">
        <v>2024</v>
      </c>
      <c r="V63" s="5">
        <v>3024</v>
      </c>
      <c r="W63" s="5" t="s">
        <v>105</v>
      </c>
      <c r="X63" s="5" t="s">
        <v>40</v>
      </c>
      <c r="Y63" s="5">
        <v>18</v>
      </c>
      <c r="AI63" s="5"/>
    </row>
    <row r="64" spans="1:35">
      <c r="A64" s="5"/>
      <c r="B64" s="5"/>
      <c r="C64" s="5"/>
      <c r="D64" s="5"/>
      <c r="E64" s="5"/>
      <c r="F64" s="5">
        <v>1204</v>
      </c>
      <c r="G64" s="5" t="s">
        <v>55</v>
      </c>
      <c r="H64" s="5" t="s">
        <v>106</v>
      </c>
      <c r="I64" s="5" t="s">
        <v>107</v>
      </c>
      <c r="J64" s="3">
        <v>44617</v>
      </c>
      <c r="K64" s="5">
        <f>MONTH(J64)</f>
        <v>2</v>
      </c>
      <c r="L64" s="5">
        <f>YEAR(J64)</f>
        <v>2022</v>
      </c>
      <c r="M64" s="5" t="s">
        <v>108</v>
      </c>
      <c r="N64" s="10">
        <v>1500</v>
      </c>
      <c r="O64" s="5">
        <v>2</v>
      </c>
      <c r="P64" s="5">
        <f>N64*O64</f>
        <v>3000</v>
      </c>
      <c r="Q64" s="5">
        <f>IF(P64&gt;2000,P64*5%,0)</f>
        <v>150</v>
      </c>
      <c r="R64" s="5">
        <f>SUM(P64,Q64)</f>
        <v>3150</v>
      </c>
      <c r="S64" s="5" t="s">
        <v>37</v>
      </c>
      <c r="T64" s="5" t="s">
        <v>38</v>
      </c>
      <c r="U64" s="5">
        <v>2025</v>
      </c>
      <c r="V64" s="5">
        <v>3025</v>
      </c>
      <c r="W64" s="5" t="s">
        <v>109</v>
      </c>
      <c r="X64" s="5" t="s">
        <v>27</v>
      </c>
      <c r="Y64" s="5">
        <v>28</v>
      </c>
      <c r="AI64" s="5"/>
    </row>
    <row r="65" spans="1:35">
      <c r="A65" s="5"/>
      <c r="B65" s="5"/>
      <c r="C65" s="5"/>
      <c r="D65" s="5"/>
      <c r="E65" s="5"/>
      <c r="F65" s="5">
        <v>1205</v>
      </c>
      <c r="G65" s="5" t="s">
        <v>55</v>
      </c>
      <c r="H65" s="5" t="s">
        <v>106</v>
      </c>
      <c r="I65" s="5" t="s">
        <v>110</v>
      </c>
      <c r="J65" s="3">
        <v>44618</v>
      </c>
      <c r="K65" s="5">
        <f>MONTH(J65)</f>
        <v>2</v>
      </c>
      <c r="L65" s="5">
        <f>YEAR(J65)</f>
        <v>2022</v>
      </c>
      <c r="M65" s="5" t="s">
        <v>111</v>
      </c>
      <c r="N65" s="10">
        <v>1800</v>
      </c>
      <c r="O65" s="5">
        <v>1</v>
      </c>
      <c r="P65" s="5">
        <f>N65*O65</f>
        <v>1800</v>
      </c>
      <c r="Q65" s="5">
        <f>IF(P65&gt;2000,P65*5%,0)</f>
        <v>0</v>
      </c>
      <c r="R65" s="5">
        <f>SUM(P65,Q65)</f>
        <v>1800</v>
      </c>
      <c r="S65" s="5" t="s">
        <v>24</v>
      </c>
      <c r="T65" s="5" t="s">
        <v>25</v>
      </c>
      <c r="U65" s="5">
        <v>2026</v>
      </c>
      <c r="V65" s="5">
        <v>3026</v>
      </c>
      <c r="W65" s="5" t="s">
        <v>112</v>
      </c>
      <c r="X65" s="5" t="s">
        <v>40</v>
      </c>
      <c r="Y65" s="5">
        <v>26</v>
      </c>
      <c r="AI65" s="5"/>
    </row>
    <row r="66" spans="1:35">
      <c r="A66" s="5"/>
      <c r="B66" s="5"/>
      <c r="C66" s="5"/>
      <c r="D66" s="5"/>
      <c r="E66" s="5"/>
      <c r="F66" s="5">
        <v>1206</v>
      </c>
      <c r="G66" s="5" t="s">
        <v>20</v>
      </c>
      <c r="H66" s="5" t="s">
        <v>113</v>
      </c>
      <c r="I66" s="5" t="s">
        <v>114</v>
      </c>
      <c r="J66" s="3">
        <v>44619</v>
      </c>
      <c r="K66" s="5">
        <f>MONTH(J66)</f>
        <v>2</v>
      </c>
      <c r="L66" s="5">
        <f>YEAR(J66)</f>
        <v>2022</v>
      </c>
      <c r="M66" s="5" t="s">
        <v>115</v>
      </c>
      <c r="N66" s="10">
        <v>2300</v>
      </c>
      <c r="O66" s="5">
        <v>2</v>
      </c>
      <c r="P66" s="5">
        <f>N66*O66</f>
        <v>4600</v>
      </c>
      <c r="Q66" s="5">
        <f>IF(P66&gt;2000,P66*5%,0)</f>
        <v>230</v>
      </c>
      <c r="R66" s="5">
        <f>SUM(P66,Q66)</f>
        <v>4830</v>
      </c>
      <c r="S66" s="5" t="s">
        <v>37</v>
      </c>
      <c r="T66" s="5" t="s">
        <v>25</v>
      </c>
      <c r="U66" s="5">
        <v>2027</v>
      </c>
      <c r="V66" s="5">
        <v>3027</v>
      </c>
      <c r="W66" s="5" t="s">
        <v>116</v>
      </c>
      <c r="X66" s="5" t="s">
        <v>27</v>
      </c>
      <c r="Y66" s="5">
        <v>30</v>
      </c>
      <c r="AI66" s="5"/>
    </row>
    <row r="67" spans="1:35">
      <c r="A67" s="5"/>
      <c r="B67" s="5"/>
      <c r="C67" s="5"/>
      <c r="D67" s="5"/>
      <c r="E67" s="5"/>
      <c r="F67" s="5">
        <v>1207</v>
      </c>
      <c r="G67" s="5" t="s">
        <v>20</v>
      </c>
      <c r="H67" s="5" t="s">
        <v>113</v>
      </c>
      <c r="I67" s="5" t="s">
        <v>117</v>
      </c>
      <c r="J67" s="3">
        <v>44620</v>
      </c>
      <c r="K67" s="5">
        <f>MONTH(J67)</f>
        <v>2</v>
      </c>
      <c r="L67" s="5">
        <f>YEAR(J67)</f>
        <v>2022</v>
      </c>
      <c r="M67" s="5" t="s">
        <v>118</v>
      </c>
      <c r="N67" s="10">
        <v>2600</v>
      </c>
      <c r="O67" s="5">
        <v>1</v>
      </c>
      <c r="P67" s="5">
        <f>N67*O67</f>
        <v>2600</v>
      </c>
      <c r="Q67" s="5">
        <f>IF(P67&gt;2000,P67*5%,0)</f>
        <v>130</v>
      </c>
      <c r="R67" s="5">
        <f>SUM(P67,Q67)</f>
        <v>2730</v>
      </c>
      <c r="S67" s="5" t="s">
        <v>24</v>
      </c>
      <c r="T67" s="5" t="s">
        <v>38</v>
      </c>
      <c r="U67" s="5">
        <v>2028</v>
      </c>
      <c r="V67" s="5">
        <v>3028</v>
      </c>
      <c r="W67" s="5" t="s">
        <v>119</v>
      </c>
      <c r="X67" s="5" t="s">
        <v>40</v>
      </c>
      <c r="Y67" s="5">
        <v>28</v>
      </c>
      <c r="AI67" s="5"/>
    </row>
    <row r="68" spans="1:35">
      <c r="A68" s="5"/>
      <c r="B68" s="5"/>
      <c r="C68" s="5"/>
      <c r="D68" s="5"/>
      <c r="E68" s="5"/>
      <c r="F68" s="5">
        <v>1216</v>
      </c>
      <c r="G68" s="5" t="s">
        <v>20</v>
      </c>
      <c r="H68" s="5" t="s">
        <v>21</v>
      </c>
      <c r="I68" s="5" t="s">
        <v>22</v>
      </c>
      <c r="J68" s="3">
        <v>44621</v>
      </c>
      <c r="K68" s="5">
        <f>MONTH(J68)</f>
        <v>3</v>
      </c>
      <c r="L68" s="5">
        <f>YEAR(J68)</f>
        <v>2022</v>
      </c>
      <c r="M68" s="5" t="s">
        <v>23</v>
      </c>
      <c r="N68" s="10">
        <v>1200</v>
      </c>
      <c r="O68" s="5">
        <v>2</v>
      </c>
      <c r="P68" s="5">
        <f>N68*O68</f>
        <v>2400</v>
      </c>
      <c r="Q68" s="5">
        <f>IF(P68&gt;2000,P68*5%,0)</f>
        <v>120</v>
      </c>
      <c r="R68" s="5">
        <f>SUM(P68,Q68)</f>
        <v>2520</v>
      </c>
      <c r="S68" s="5" t="s">
        <v>24</v>
      </c>
      <c r="T68" s="5" t="s">
        <v>25</v>
      </c>
      <c r="U68" s="5">
        <v>2001</v>
      </c>
      <c r="V68" s="5">
        <v>3001</v>
      </c>
      <c r="W68" s="5" t="s">
        <v>26</v>
      </c>
      <c r="X68" s="5" t="s">
        <v>27</v>
      </c>
      <c r="Y68" s="5">
        <v>25</v>
      </c>
      <c r="AI68" s="5"/>
    </row>
    <row r="69" spans="1:35">
      <c r="A69" s="5"/>
      <c r="B69" s="5"/>
      <c r="C69" s="5"/>
      <c r="D69" s="5"/>
      <c r="E69" s="5"/>
      <c r="F69" s="5">
        <v>1240</v>
      </c>
      <c r="G69" s="5" t="s">
        <v>28</v>
      </c>
      <c r="H69" s="5" t="s">
        <v>29</v>
      </c>
      <c r="I69" s="5" t="s">
        <v>30</v>
      </c>
      <c r="J69" s="3">
        <v>44621</v>
      </c>
      <c r="K69" s="5">
        <f>MONTH(J69)</f>
        <v>3</v>
      </c>
      <c r="L69" s="5">
        <f>YEAR(J69)</f>
        <v>2022</v>
      </c>
      <c r="M69" s="5" t="s">
        <v>31</v>
      </c>
      <c r="N69" s="10">
        <v>2000</v>
      </c>
      <c r="O69" s="5">
        <v>2</v>
      </c>
      <c r="P69" s="5">
        <f>N69*O69</f>
        <v>4000</v>
      </c>
      <c r="Q69" s="5">
        <f>IF(P69&gt;2000,P69*5%,0)</f>
        <v>200</v>
      </c>
      <c r="R69" s="5">
        <f>SUM(P69,Q69)</f>
        <v>4200</v>
      </c>
      <c r="S69" s="5" t="s">
        <v>24</v>
      </c>
      <c r="T69" s="5" t="s">
        <v>25</v>
      </c>
      <c r="U69" s="5">
        <v>2061</v>
      </c>
      <c r="V69" s="5">
        <v>3061</v>
      </c>
      <c r="W69" s="5" t="s">
        <v>32</v>
      </c>
      <c r="X69" s="5" t="s">
        <v>27</v>
      </c>
      <c r="Y69" s="5">
        <v>35</v>
      </c>
      <c r="AI69" s="5"/>
    </row>
    <row r="70" spans="1:35">
      <c r="A70" s="5"/>
      <c r="B70" s="5"/>
      <c r="C70" s="5"/>
      <c r="D70" s="5"/>
      <c r="E70" s="5"/>
      <c r="F70" s="5">
        <v>1217</v>
      </c>
      <c r="G70" s="5" t="s">
        <v>20</v>
      </c>
      <c r="H70" s="5" t="s">
        <v>21</v>
      </c>
      <c r="I70" s="5" t="s">
        <v>35</v>
      </c>
      <c r="J70" s="3">
        <v>44622</v>
      </c>
      <c r="K70" s="5">
        <f>MONTH(J70)</f>
        <v>3</v>
      </c>
      <c r="L70" s="5">
        <f>YEAR(J70)</f>
        <v>2022</v>
      </c>
      <c r="M70" s="5" t="s">
        <v>36</v>
      </c>
      <c r="N70" s="10">
        <v>1500</v>
      </c>
      <c r="O70" s="5">
        <v>1</v>
      </c>
      <c r="P70" s="5">
        <f>N70*O70</f>
        <v>1500</v>
      </c>
      <c r="Q70" s="5">
        <f>IF(P70&gt;2000,P70*5%,0)</f>
        <v>0</v>
      </c>
      <c r="R70" s="5">
        <f>SUM(P70,Q70)</f>
        <v>1500</v>
      </c>
      <c r="S70" s="5" t="s">
        <v>37</v>
      </c>
      <c r="T70" s="5" t="s">
        <v>38</v>
      </c>
      <c r="U70" s="5">
        <v>2002</v>
      </c>
      <c r="V70" s="5">
        <v>3002</v>
      </c>
      <c r="W70" s="5" t="s">
        <v>39</v>
      </c>
      <c r="X70" s="5" t="s">
        <v>40</v>
      </c>
      <c r="Y70" s="5">
        <v>22</v>
      </c>
      <c r="AI70" s="5"/>
    </row>
    <row r="71" spans="1:35">
      <c r="A71" s="5"/>
      <c r="B71" s="5"/>
      <c r="C71" s="5"/>
      <c r="D71" s="5"/>
      <c r="E71" s="5"/>
      <c r="F71" s="5">
        <v>1241</v>
      </c>
      <c r="G71" s="5" t="s">
        <v>28</v>
      </c>
      <c r="H71" s="5" t="s">
        <v>29</v>
      </c>
      <c r="I71" s="5" t="s">
        <v>41</v>
      </c>
      <c r="J71" s="3">
        <v>44622</v>
      </c>
      <c r="K71" s="5">
        <f>MONTH(J71)</f>
        <v>3</v>
      </c>
      <c r="L71" s="5">
        <f>YEAR(J71)</f>
        <v>2022</v>
      </c>
      <c r="M71" s="5" t="s">
        <v>42</v>
      </c>
      <c r="N71" s="10">
        <v>2500</v>
      </c>
      <c r="O71" s="5">
        <v>1</v>
      </c>
      <c r="P71" s="5">
        <f>N71*O71</f>
        <v>2500</v>
      </c>
      <c r="Q71" s="5">
        <f>IF(P71&gt;2000,P71*5%,0)</f>
        <v>125</v>
      </c>
      <c r="R71" s="5">
        <f>SUM(P71,Q71)</f>
        <v>2625</v>
      </c>
      <c r="S71" s="5" t="s">
        <v>37</v>
      </c>
      <c r="T71" s="5" t="s">
        <v>38</v>
      </c>
      <c r="U71" s="5">
        <v>2062</v>
      </c>
      <c r="V71" s="5">
        <v>3062</v>
      </c>
      <c r="W71" s="5" t="s">
        <v>43</v>
      </c>
      <c r="X71" s="5" t="s">
        <v>40</v>
      </c>
      <c r="Y71" s="5">
        <v>33</v>
      </c>
      <c r="AI71" s="5"/>
    </row>
    <row r="72" spans="1:35">
      <c r="A72" s="5"/>
      <c r="B72" s="5"/>
      <c r="C72" s="5"/>
      <c r="D72" s="5"/>
      <c r="E72" s="5"/>
      <c r="F72" s="5">
        <v>1218</v>
      </c>
      <c r="G72" s="5" t="s">
        <v>44</v>
      </c>
      <c r="H72" s="5" t="s">
        <v>45</v>
      </c>
      <c r="I72" s="5" t="s">
        <v>46</v>
      </c>
      <c r="J72" s="3">
        <v>44623</v>
      </c>
      <c r="K72" s="5">
        <f>MONTH(J72)</f>
        <v>3</v>
      </c>
      <c r="L72" s="5">
        <f>YEAR(J72)</f>
        <v>2022</v>
      </c>
      <c r="M72" s="5" t="s">
        <v>47</v>
      </c>
      <c r="N72" s="10">
        <v>1800</v>
      </c>
      <c r="O72" s="5">
        <v>3</v>
      </c>
      <c r="P72" s="5">
        <f>N72*O72</f>
        <v>5400</v>
      </c>
      <c r="Q72" s="5">
        <f>IF(P72&gt;2000,P72*5%,0)</f>
        <v>270</v>
      </c>
      <c r="R72" s="5">
        <f>SUM(P72,Q72)</f>
        <v>5670</v>
      </c>
      <c r="S72" s="5" t="s">
        <v>24</v>
      </c>
      <c r="T72" s="5" t="s">
        <v>48</v>
      </c>
      <c r="U72" s="5">
        <v>2003</v>
      </c>
      <c r="V72" s="5">
        <v>3003</v>
      </c>
      <c r="W72" s="5" t="s">
        <v>49</v>
      </c>
      <c r="X72" s="5" t="s">
        <v>27</v>
      </c>
      <c r="Y72" s="5">
        <v>18</v>
      </c>
      <c r="AI72" s="5"/>
    </row>
    <row r="73" spans="1:35">
      <c r="A73" s="5"/>
      <c r="B73" s="5"/>
      <c r="C73" s="5"/>
      <c r="D73" s="5"/>
      <c r="E73" s="5"/>
      <c r="F73" s="5">
        <v>1242</v>
      </c>
      <c r="G73" s="5" t="s">
        <v>44</v>
      </c>
      <c r="H73" s="5" t="s">
        <v>120</v>
      </c>
      <c r="I73" s="5" t="s">
        <v>121</v>
      </c>
      <c r="J73" s="3">
        <v>44623</v>
      </c>
      <c r="K73" s="5">
        <f>MONTH(J73)</f>
        <v>3</v>
      </c>
      <c r="L73" s="5">
        <f>YEAR(J73)</f>
        <v>2022</v>
      </c>
      <c r="M73" s="5" t="s">
        <v>122</v>
      </c>
      <c r="N73" s="10">
        <v>1700</v>
      </c>
      <c r="O73" s="5">
        <v>3</v>
      </c>
      <c r="P73" s="5">
        <f>N73*O73</f>
        <v>5100</v>
      </c>
      <c r="Q73" s="5">
        <f>IF(P73&gt;2000,P73*5%,0)</f>
        <v>255</v>
      </c>
      <c r="R73" s="5">
        <f>SUM(P73,Q73)</f>
        <v>5355</v>
      </c>
      <c r="S73" s="5" t="s">
        <v>24</v>
      </c>
      <c r="T73" s="5" t="s">
        <v>48</v>
      </c>
      <c r="U73" s="5">
        <v>2063</v>
      </c>
      <c r="V73" s="5">
        <v>3063</v>
      </c>
      <c r="W73" s="5" t="s">
        <v>123</v>
      </c>
      <c r="X73" s="5" t="s">
        <v>27</v>
      </c>
      <c r="Y73" s="5">
        <v>22</v>
      </c>
      <c r="AI73" s="5"/>
    </row>
    <row r="74" spans="1:35">
      <c r="A74" s="5"/>
      <c r="B74" s="5"/>
      <c r="C74" s="5"/>
      <c r="D74" s="5"/>
      <c r="E74" s="5"/>
      <c r="F74" s="5">
        <v>1219</v>
      </c>
      <c r="G74" s="5" t="s">
        <v>44</v>
      </c>
      <c r="H74" s="5" t="s">
        <v>45</v>
      </c>
      <c r="I74" s="5" t="s">
        <v>51</v>
      </c>
      <c r="J74" s="3">
        <v>44624</v>
      </c>
      <c r="K74" s="5">
        <f>MONTH(J74)</f>
        <v>3</v>
      </c>
      <c r="L74" s="5">
        <f>YEAR(J74)</f>
        <v>2022</v>
      </c>
      <c r="M74" s="5" t="s">
        <v>52</v>
      </c>
      <c r="N74" s="10">
        <v>2100</v>
      </c>
      <c r="O74" s="5">
        <v>1</v>
      </c>
      <c r="P74" s="5">
        <f>N74*O74</f>
        <v>2100</v>
      </c>
      <c r="Q74" s="5">
        <f>IF(P74&gt;2000,P74*5%,0)</f>
        <v>105</v>
      </c>
      <c r="R74" s="5">
        <f>SUM(P74,Q74)</f>
        <v>2205</v>
      </c>
      <c r="S74" s="5" t="s">
        <v>24</v>
      </c>
      <c r="T74" s="5" t="s">
        <v>25</v>
      </c>
      <c r="U74" s="5">
        <v>2004</v>
      </c>
      <c r="V74" s="5">
        <v>3004</v>
      </c>
      <c r="W74" s="5" t="s">
        <v>53</v>
      </c>
      <c r="X74" s="5" t="s">
        <v>40</v>
      </c>
      <c r="Y74" s="5">
        <v>16</v>
      </c>
      <c r="AI74" s="5"/>
    </row>
    <row r="75" spans="1:35">
      <c r="A75" s="5"/>
      <c r="B75" s="5"/>
      <c r="C75" s="5"/>
      <c r="D75" s="5"/>
      <c r="E75" s="5"/>
      <c r="F75" s="5">
        <v>1243</v>
      </c>
      <c r="G75" s="5" t="s">
        <v>44</v>
      </c>
      <c r="H75" s="5" t="s">
        <v>120</v>
      </c>
      <c r="I75" s="5" t="s">
        <v>124</v>
      </c>
      <c r="J75" s="3">
        <v>44624</v>
      </c>
      <c r="K75" s="5">
        <f>MONTH(J75)</f>
        <v>3</v>
      </c>
      <c r="L75" s="5">
        <f>YEAR(J75)</f>
        <v>2022</v>
      </c>
      <c r="M75" s="5" t="s">
        <v>125</v>
      </c>
      <c r="N75" s="10">
        <v>2100</v>
      </c>
      <c r="O75" s="5">
        <v>1</v>
      </c>
      <c r="P75" s="5">
        <f>N75*O75</f>
        <v>2100</v>
      </c>
      <c r="Q75" s="5">
        <f>IF(P75&gt;2000,P75*5%,0)</f>
        <v>105</v>
      </c>
      <c r="R75" s="5">
        <f>SUM(P75,Q75)</f>
        <v>2205</v>
      </c>
      <c r="S75" s="5" t="s">
        <v>24</v>
      </c>
      <c r="T75" s="5" t="s">
        <v>25</v>
      </c>
      <c r="U75" s="5">
        <v>2064</v>
      </c>
      <c r="V75" s="5">
        <v>3064</v>
      </c>
      <c r="W75" s="5" t="s">
        <v>126</v>
      </c>
      <c r="X75" s="5" t="s">
        <v>40</v>
      </c>
      <c r="Y75" s="5">
        <v>20</v>
      </c>
      <c r="AI75" s="5"/>
    </row>
    <row r="76" spans="1:35">
      <c r="A76" s="5"/>
      <c r="B76" s="5"/>
      <c r="C76" s="5"/>
      <c r="D76" s="5"/>
      <c r="E76" s="5"/>
      <c r="F76" s="5">
        <v>1220</v>
      </c>
      <c r="G76" s="5" t="s">
        <v>55</v>
      </c>
      <c r="H76" s="5" t="s">
        <v>56</v>
      </c>
      <c r="I76" s="5" t="s">
        <v>57</v>
      </c>
      <c r="J76" s="3">
        <v>44625</v>
      </c>
      <c r="K76" s="5">
        <f>MONTH(J76)</f>
        <v>3</v>
      </c>
      <c r="L76" s="5">
        <f>YEAR(J76)</f>
        <v>2022</v>
      </c>
      <c r="M76" s="5" t="s">
        <v>58</v>
      </c>
      <c r="N76" s="10">
        <v>1300</v>
      </c>
      <c r="O76" s="5">
        <v>2</v>
      </c>
      <c r="P76" s="5">
        <f>N76*O76</f>
        <v>2600</v>
      </c>
      <c r="Q76" s="5">
        <f>IF(P76&gt;2000,P76*5%,0)</f>
        <v>130</v>
      </c>
      <c r="R76" s="5">
        <f>SUM(P76,Q76)</f>
        <v>2730</v>
      </c>
      <c r="S76" s="5" t="s">
        <v>37</v>
      </c>
      <c r="T76" s="5" t="s">
        <v>38</v>
      </c>
      <c r="U76" s="5">
        <v>2005</v>
      </c>
      <c r="V76" s="5">
        <v>3005</v>
      </c>
      <c r="W76" s="5" t="s">
        <v>59</v>
      </c>
      <c r="X76" s="5" t="s">
        <v>27</v>
      </c>
      <c r="Y76" s="5">
        <v>27</v>
      </c>
      <c r="AI76" s="5"/>
    </row>
    <row r="77" spans="1:35">
      <c r="A77" s="5"/>
      <c r="B77" s="5"/>
      <c r="C77" s="5"/>
      <c r="D77" s="5"/>
      <c r="E77" s="5"/>
      <c r="F77" s="5">
        <v>1244</v>
      </c>
      <c r="G77" s="5" t="s">
        <v>55</v>
      </c>
      <c r="H77" s="5" t="s">
        <v>127</v>
      </c>
      <c r="I77" s="5" t="s">
        <v>128</v>
      </c>
      <c r="J77" s="3">
        <v>44625</v>
      </c>
      <c r="K77" s="5">
        <f>MONTH(J77)</f>
        <v>3</v>
      </c>
      <c r="L77" s="5">
        <f>YEAR(J77)</f>
        <v>2022</v>
      </c>
      <c r="M77" s="5" t="s">
        <v>129</v>
      </c>
      <c r="N77" s="10">
        <v>1500</v>
      </c>
      <c r="O77" s="5">
        <v>2</v>
      </c>
      <c r="P77" s="5">
        <f>N77*O77</f>
        <v>3000</v>
      </c>
      <c r="Q77" s="5">
        <f>IF(P77&gt;2000,P77*5%,0)</f>
        <v>150</v>
      </c>
      <c r="R77" s="5">
        <f>SUM(P77,Q77)</f>
        <v>3150</v>
      </c>
      <c r="S77" s="5" t="s">
        <v>37</v>
      </c>
      <c r="T77" s="5" t="s">
        <v>38</v>
      </c>
      <c r="U77" s="5">
        <v>2065</v>
      </c>
      <c r="V77" s="5">
        <v>3065</v>
      </c>
      <c r="W77" s="5" t="s">
        <v>130</v>
      </c>
      <c r="X77" s="5" t="s">
        <v>27</v>
      </c>
      <c r="Y77" s="5">
        <v>30</v>
      </c>
      <c r="AI77" s="5"/>
    </row>
    <row r="78" spans="1:35">
      <c r="A78" s="5"/>
      <c r="B78" s="5"/>
      <c r="C78" s="5"/>
      <c r="D78" s="5"/>
      <c r="E78" s="5"/>
      <c r="F78" s="5">
        <v>1221</v>
      </c>
      <c r="G78" s="5" t="s">
        <v>55</v>
      </c>
      <c r="H78" s="5" t="s">
        <v>56</v>
      </c>
      <c r="I78" s="5" t="s">
        <v>62</v>
      </c>
      <c r="J78" s="3">
        <v>44626</v>
      </c>
      <c r="K78" s="5">
        <f>MONTH(J78)</f>
        <v>3</v>
      </c>
      <c r="L78" s="5">
        <f>YEAR(J78)</f>
        <v>2022</v>
      </c>
      <c r="M78" s="5" t="s">
        <v>63</v>
      </c>
      <c r="N78" s="10">
        <v>1600</v>
      </c>
      <c r="O78" s="5">
        <v>1</v>
      </c>
      <c r="P78" s="5">
        <f>N78*O78</f>
        <v>1600</v>
      </c>
      <c r="Q78" s="5">
        <f>IF(P78&gt;2000,P78*5%,0)</f>
        <v>0</v>
      </c>
      <c r="R78" s="5">
        <f>SUM(P78,Q78)</f>
        <v>1600</v>
      </c>
      <c r="S78" s="5" t="s">
        <v>24</v>
      </c>
      <c r="T78" s="5" t="s">
        <v>25</v>
      </c>
      <c r="U78" s="5">
        <v>2006</v>
      </c>
      <c r="V78" s="5">
        <v>3006</v>
      </c>
      <c r="W78" s="5" t="s">
        <v>64</v>
      </c>
      <c r="X78" s="5" t="s">
        <v>40</v>
      </c>
      <c r="Y78" s="5">
        <v>24</v>
      </c>
      <c r="AI78" s="5"/>
    </row>
    <row r="79" spans="1:35">
      <c r="A79" s="5"/>
      <c r="B79" s="5"/>
      <c r="C79" s="5"/>
      <c r="D79" s="5"/>
      <c r="E79" s="5"/>
      <c r="F79" s="5">
        <v>1245</v>
      </c>
      <c r="G79" s="5" t="s">
        <v>55</v>
      </c>
      <c r="H79" s="5" t="s">
        <v>127</v>
      </c>
      <c r="I79" s="5" t="s">
        <v>131</v>
      </c>
      <c r="J79" s="3">
        <v>44626</v>
      </c>
      <c r="K79" s="5">
        <f>MONTH(J79)</f>
        <v>3</v>
      </c>
      <c r="L79" s="5">
        <f>YEAR(J79)</f>
        <v>2022</v>
      </c>
      <c r="M79" s="5" t="s">
        <v>132</v>
      </c>
      <c r="N79" s="10">
        <v>1800</v>
      </c>
      <c r="O79" s="5">
        <v>1</v>
      </c>
      <c r="P79" s="5">
        <f>N79*O79</f>
        <v>1800</v>
      </c>
      <c r="Q79" s="5">
        <f>IF(P79&gt;2000,P79*5%,0)</f>
        <v>0</v>
      </c>
      <c r="R79" s="5">
        <f>SUM(P79,Q79)</f>
        <v>1800</v>
      </c>
      <c r="S79" s="5" t="s">
        <v>24</v>
      </c>
      <c r="T79" s="5" t="s">
        <v>25</v>
      </c>
      <c r="U79" s="5">
        <v>2066</v>
      </c>
      <c r="V79" s="5">
        <v>3066</v>
      </c>
      <c r="W79" s="5" t="s">
        <v>133</v>
      </c>
      <c r="X79" s="5" t="s">
        <v>40</v>
      </c>
      <c r="Y79" s="5">
        <v>28</v>
      </c>
      <c r="AI79" s="5"/>
    </row>
    <row r="80" spans="1:35">
      <c r="A80" s="5"/>
      <c r="B80" s="5"/>
      <c r="C80" s="5"/>
      <c r="D80" s="5"/>
      <c r="E80" s="5"/>
      <c r="F80" s="5">
        <v>1222</v>
      </c>
      <c r="G80" s="5" t="s">
        <v>20</v>
      </c>
      <c r="H80" s="5" t="s">
        <v>65</v>
      </c>
      <c r="I80" s="5" t="s">
        <v>66</v>
      </c>
      <c r="J80" s="3">
        <v>44627</v>
      </c>
      <c r="K80" s="5">
        <f>MONTH(J80)</f>
        <v>3</v>
      </c>
      <c r="L80" s="5">
        <f>YEAR(J80)</f>
        <v>2022</v>
      </c>
      <c r="M80" s="5" t="s">
        <v>67</v>
      </c>
      <c r="N80" s="10">
        <v>2200</v>
      </c>
      <c r="O80" s="5">
        <v>2</v>
      </c>
      <c r="P80" s="5">
        <f>N80*O80</f>
        <v>4400</v>
      </c>
      <c r="Q80" s="5">
        <f>IF(P80&gt;2000,P80*5%,0)</f>
        <v>220</v>
      </c>
      <c r="R80" s="5">
        <f>SUM(P80,Q80)</f>
        <v>4620</v>
      </c>
      <c r="S80" s="5" t="s">
        <v>37</v>
      </c>
      <c r="T80" s="5" t="s">
        <v>25</v>
      </c>
      <c r="U80" s="5">
        <v>2007</v>
      </c>
      <c r="V80" s="5">
        <v>3007</v>
      </c>
      <c r="W80" s="5" t="s">
        <v>68</v>
      </c>
      <c r="X80" s="5" t="s">
        <v>27</v>
      </c>
      <c r="Y80" s="5">
        <v>29</v>
      </c>
      <c r="AI80" s="5"/>
    </row>
    <row r="81" spans="1:35">
      <c r="A81" s="5"/>
      <c r="B81" s="5"/>
      <c r="C81" s="5"/>
      <c r="D81" s="5"/>
      <c r="E81" s="5"/>
      <c r="F81" s="5">
        <v>1223</v>
      </c>
      <c r="G81" s="5" t="s">
        <v>20</v>
      </c>
      <c r="H81" s="5" t="s">
        <v>65</v>
      </c>
      <c r="I81" s="5" t="s">
        <v>69</v>
      </c>
      <c r="J81" s="3">
        <v>44628</v>
      </c>
      <c r="K81" s="5">
        <f>MONTH(J81)</f>
        <v>3</v>
      </c>
      <c r="L81" s="5">
        <f>YEAR(J81)</f>
        <v>2022</v>
      </c>
      <c r="M81" s="5" t="s">
        <v>70</v>
      </c>
      <c r="N81" s="10">
        <v>2500</v>
      </c>
      <c r="O81" s="5">
        <v>1</v>
      </c>
      <c r="P81" s="5">
        <f>N81*O81</f>
        <v>2500</v>
      </c>
      <c r="Q81" s="5">
        <f>IF(P81&gt;2000,P81*5%,0)</f>
        <v>125</v>
      </c>
      <c r="R81" s="5">
        <f>SUM(P81,Q81)</f>
        <v>2625</v>
      </c>
      <c r="S81" s="5" t="s">
        <v>24</v>
      </c>
      <c r="T81" s="5" t="s">
        <v>38</v>
      </c>
      <c r="U81" s="5">
        <v>2008</v>
      </c>
      <c r="V81" s="5">
        <v>3008</v>
      </c>
      <c r="W81" s="5" t="s">
        <v>71</v>
      </c>
      <c r="X81" s="5" t="s">
        <v>40</v>
      </c>
      <c r="Y81" s="5">
        <v>27</v>
      </c>
      <c r="AI81" s="5"/>
    </row>
    <row r="82" spans="1:35">
      <c r="A82" s="5"/>
      <c r="B82" s="5"/>
      <c r="C82" s="5"/>
      <c r="D82" s="5"/>
      <c r="E82" s="5"/>
      <c r="F82" s="5">
        <v>1232</v>
      </c>
      <c r="G82" s="5" t="s">
        <v>20</v>
      </c>
      <c r="H82" s="5" t="s">
        <v>139</v>
      </c>
      <c r="I82" s="5" t="s">
        <v>140</v>
      </c>
      <c r="J82" s="3">
        <v>44631</v>
      </c>
      <c r="K82" s="5">
        <f>MONTH(J82)</f>
        <v>3</v>
      </c>
      <c r="L82" s="5">
        <f>YEAR(J82)</f>
        <v>2022</v>
      </c>
      <c r="M82" s="5" t="s">
        <v>141</v>
      </c>
      <c r="N82" s="10">
        <v>1300</v>
      </c>
      <c r="O82" s="5">
        <v>2</v>
      </c>
      <c r="P82" s="5">
        <f>N82*O82</f>
        <v>2600</v>
      </c>
      <c r="Q82" s="5">
        <f>IF(P82&gt;2000,P82*5%,0)</f>
        <v>130</v>
      </c>
      <c r="R82" s="5">
        <f>SUM(P82,Q82)</f>
        <v>2730</v>
      </c>
      <c r="S82" s="5" t="s">
        <v>24</v>
      </c>
      <c r="T82" s="5" t="s">
        <v>25</v>
      </c>
      <c r="U82" s="5">
        <v>2041</v>
      </c>
      <c r="V82" s="5">
        <v>3041</v>
      </c>
      <c r="W82" s="5" t="s">
        <v>142</v>
      </c>
      <c r="X82" s="5" t="s">
        <v>27</v>
      </c>
      <c r="Y82" s="5">
        <v>32</v>
      </c>
      <c r="AI82" s="5"/>
    </row>
    <row r="83" spans="1:35">
      <c r="A83" s="5"/>
      <c r="B83" s="5"/>
      <c r="C83" s="5"/>
      <c r="D83" s="5"/>
      <c r="E83" s="5"/>
      <c r="F83" s="5">
        <v>1233</v>
      </c>
      <c r="G83" s="5" t="s">
        <v>20</v>
      </c>
      <c r="H83" s="5" t="s">
        <v>139</v>
      </c>
      <c r="I83" s="5" t="s">
        <v>143</v>
      </c>
      <c r="J83" s="3">
        <v>44632</v>
      </c>
      <c r="K83" s="5">
        <f>MONTH(J83)</f>
        <v>3</v>
      </c>
      <c r="L83" s="5">
        <f>YEAR(J83)</f>
        <v>2022</v>
      </c>
      <c r="M83" s="5" t="s">
        <v>144</v>
      </c>
      <c r="N83" s="10">
        <v>1600</v>
      </c>
      <c r="O83" s="5">
        <v>1</v>
      </c>
      <c r="P83" s="5">
        <f>N83*O83</f>
        <v>1600</v>
      </c>
      <c r="Q83" s="5">
        <f>IF(P83&gt;2000,P83*5%,0)</f>
        <v>0</v>
      </c>
      <c r="R83" s="5">
        <f>SUM(P83,Q83)</f>
        <v>1600</v>
      </c>
      <c r="S83" s="5" t="s">
        <v>37</v>
      </c>
      <c r="T83" s="5" t="s">
        <v>38</v>
      </c>
      <c r="U83" s="5">
        <v>2042</v>
      </c>
      <c r="V83" s="5">
        <v>3042</v>
      </c>
      <c r="W83" s="5" t="s">
        <v>145</v>
      </c>
      <c r="X83" s="5" t="s">
        <v>40</v>
      </c>
      <c r="Y83" s="5">
        <v>29</v>
      </c>
      <c r="AI83" s="5"/>
    </row>
    <row r="84" spans="1:35">
      <c r="A84" s="5"/>
      <c r="B84" s="5"/>
      <c r="C84" s="5"/>
      <c r="D84" s="5"/>
      <c r="E84" s="5"/>
      <c r="F84" s="5">
        <v>1234</v>
      </c>
      <c r="G84" s="5" t="s">
        <v>44</v>
      </c>
      <c r="H84" s="5" t="s">
        <v>72</v>
      </c>
      <c r="I84" s="5" t="s">
        <v>73</v>
      </c>
      <c r="J84" s="3">
        <v>44633</v>
      </c>
      <c r="K84" s="5">
        <f>MONTH(J84)</f>
        <v>3</v>
      </c>
      <c r="L84" s="5">
        <f>YEAR(J84)</f>
        <v>2022</v>
      </c>
      <c r="M84" s="5" t="s">
        <v>74</v>
      </c>
      <c r="N84" s="10">
        <v>1900</v>
      </c>
      <c r="O84" s="5">
        <v>3</v>
      </c>
      <c r="P84" s="5">
        <f>N84*O84</f>
        <v>5700</v>
      </c>
      <c r="Q84" s="5">
        <f>IF(P84&gt;2000,P84*5%,0)</f>
        <v>285</v>
      </c>
      <c r="R84" s="5">
        <f>SUM(P84,Q84)</f>
        <v>5985</v>
      </c>
      <c r="S84" s="5" t="s">
        <v>24</v>
      </c>
      <c r="T84" s="5" t="s">
        <v>48</v>
      </c>
      <c r="U84" s="5">
        <v>2043</v>
      </c>
      <c r="V84" s="5">
        <v>3043</v>
      </c>
      <c r="W84" s="5" t="s">
        <v>75</v>
      </c>
      <c r="X84" s="5" t="s">
        <v>27</v>
      </c>
      <c r="Y84" s="5">
        <v>21</v>
      </c>
      <c r="AI84" s="5"/>
    </row>
    <row r="85" spans="1:35">
      <c r="A85" s="5"/>
      <c r="B85" s="5"/>
      <c r="C85" s="5"/>
      <c r="D85" s="5"/>
      <c r="E85" s="5"/>
      <c r="F85" s="5">
        <v>1235</v>
      </c>
      <c r="G85" s="5" t="s">
        <v>44</v>
      </c>
      <c r="H85" s="5" t="s">
        <v>72</v>
      </c>
      <c r="I85" s="5" t="s">
        <v>76</v>
      </c>
      <c r="J85" s="3">
        <v>44634</v>
      </c>
      <c r="K85" s="5">
        <f>MONTH(J85)</f>
        <v>3</v>
      </c>
      <c r="L85" s="5">
        <f>YEAR(J85)</f>
        <v>2022</v>
      </c>
      <c r="M85" s="5" t="s">
        <v>67</v>
      </c>
      <c r="N85" s="10">
        <v>2200</v>
      </c>
      <c r="O85" s="5">
        <v>1</v>
      </c>
      <c r="P85" s="5">
        <f>N85*O85</f>
        <v>2200</v>
      </c>
      <c r="Q85" s="5">
        <f>IF(P85&gt;2000,P85*5%,0)</f>
        <v>110</v>
      </c>
      <c r="R85" s="5">
        <f>SUM(P85,Q85)</f>
        <v>2310</v>
      </c>
      <c r="S85" s="5" t="s">
        <v>24</v>
      </c>
      <c r="T85" s="5" t="s">
        <v>25</v>
      </c>
      <c r="U85" s="5">
        <v>2044</v>
      </c>
      <c r="V85" s="5">
        <v>3044</v>
      </c>
      <c r="W85" s="5" t="s">
        <v>77</v>
      </c>
      <c r="X85" s="5" t="s">
        <v>40</v>
      </c>
      <c r="Y85" s="5">
        <v>19</v>
      </c>
      <c r="AI85" s="5"/>
    </row>
    <row r="86" spans="1:35">
      <c r="A86" s="5"/>
      <c r="B86" s="5"/>
      <c r="C86" s="5"/>
      <c r="D86" s="5"/>
      <c r="E86" s="5"/>
      <c r="F86" s="5">
        <v>1236</v>
      </c>
      <c r="G86" s="5" t="s">
        <v>55</v>
      </c>
      <c r="H86" s="5" t="s">
        <v>78</v>
      </c>
      <c r="I86" s="5" t="s">
        <v>79</v>
      </c>
      <c r="J86" s="3">
        <v>44635</v>
      </c>
      <c r="K86" s="5">
        <f>MONTH(J86)</f>
        <v>3</v>
      </c>
      <c r="L86" s="5">
        <f>YEAR(J86)</f>
        <v>2022</v>
      </c>
      <c r="M86" s="5" t="s">
        <v>80</v>
      </c>
      <c r="N86" s="10">
        <v>2000</v>
      </c>
      <c r="O86" s="5">
        <v>2</v>
      </c>
      <c r="P86" s="5">
        <f>N86*O86</f>
        <v>4000</v>
      </c>
      <c r="Q86" s="5">
        <f>IF(P86&gt;2000,P86*5%,0)</f>
        <v>200</v>
      </c>
      <c r="R86" s="5">
        <f>SUM(P86,Q86)</f>
        <v>4200</v>
      </c>
      <c r="S86" s="5" t="s">
        <v>37</v>
      </c>
      <c r="T86" s="5" t="s">
        <v>38</v>
      </c>
      <c r="U86" s="5">
        <v>2045</v>
      </c>
      <c r="V86" s="5">
        <v>3045</v>
      </c>
      <c r="W86" s="5" t="s">
        <v>81</v>
      </c>
      <c r="X86" s="5" t="s">
        <v>27</v>
      </c>
      <c r="Y86" s="5">
        <v>36</v>
      </c>
      <c r="AI86" s="5"/>
    </row>
    <row r="87" spans="1:35">
      <c r="A87" s="5"/>
      <c r="B87" s="5"/>
      <c r="C87" s="5"/>
      <c r="D87" s="5"/>
      <c r="E87" s="5"/>
      <c r="F87" s="5">
        <v>1237</v>
      </c>
      <c r="G87" s="5" t="s">
        <v>55</v>
      </c>
      <c r="H87" s="5" t="s">
        <v>78</v>
      </c>
      <c r="I87" s="5" t="s">
        <v>82</v>
      </c>
      <c r="J87" s="3">
        <v>44636</v>
      </c>
      <c r="K87" s="5">
        <f>MONTH(J87)</f>
        <v>3</v>
      </c>
      <c r="L87" s="5">
        <f>YEAR(J87)</f>
        <v>2022</v>
      </c>
      <c r="M87" s="5" t="s">
        <v>83</v>
      </c>
      <c r="N87" s="10">
        <v>2300</v>
      </c>
      <c r="O87" s="5">
        <v>1</v>
      </c>
      <c r="P87" s="5">
        <f>N87*O87</f>
        <v>2300</v>
      </c>
      <c r="Q87" s="5">
        <f>IF(P87&gt;2000,P87*5%,0)</f>
        <v>115</v>
      </c>
      <c r="R87" s="5">
        <f>SUM(P87,Q87)</f>
        <v>2415</v>
      </c>
      <c r="S87" s="5" t="s">
        <v>24</v>
      </c>
      <c r="T87" s="5" t="s">
        <v>25</v>
      </c>
      <c r="U87" s="5">
        <v>2046</v>
      </c>
      <c r="V87" s="5">
        <v>3046</v>
      </c>
      <c r="W87" s="5" t="s">
        <v>84</v>
      </c>
      <c r="X87" s="5" t="s">
        <v>40</v>
      </c>
      <c r="Y87" s="5">
        <v>34</v>
      </c>
      <c r="AI87" s="5"/>
    </row>
    <row r="88" spans="1:35">
      <c r="A88" s="5"/>
      <c r="B88" s="5"/>
      <c r="C88" s="5"/>
      <c r="D88" s="5"/>
      <c r="E88" s="5"/>
      <c r="F88" s="5">
        <v>1238</v>
      </c>
      <c r="G88" s="5" t="s">
        <v>20</v>
      </c>
      <c r="H88" s="5" t="s">
        <v>85</v>
      </c>
      <c r="I88" s="5" t="s">
        <v>86</v>
      </c>
      <c r="J88" s="3">
        <v>44637</v>
      </c>
      <c r="K88" s="5">
        <f>MONTH(J88)</f>
        <v>3</v>
      </c>
      <c r="L88" s="5">
        <f>YEAR(J88)</f>
        <v>2022</v>
      </c>
      <c r="M88" s="5" t="s">
        <v>87</v>
      </c>
      <c r="N88" s="10">
        <v>3000</v>
      </c>
      <c r="O88" s="5">
        <v>2</v>
      </c>
      <c r="P88" s="5">
        <f>N88*O88</f>
        <v>6000</v>
      </c>
      <c r="Q88" s="5">
        <f>IF(P88&gt;2000,P88*5%,0)</f>
        <v>300</v>
      </c>
      <c r="R88" s="5">
        <f>SUM(P88,Q88)</f>
        <v>6300</v>
      </c>
      <c r="S88" s="5" t="s">
        <v>37</v>
      </c>
      <c r="T88" s="5" t="s">
        <v>25</v>
      </c>
      <c r="U88" s="5">
        <v>2047</v>
      </c>
      <c r="V88" s="5">
        <v>3047</v>
      </c>
      <c r="W88" s="5" t="s">
        <v>88</v>
      </c>
      <c r="X88" s="5" t="s">
        <v>27</v>
      </c>
      <c r="Y88" s="5">
        <v>40</v>
      </c>
      <c r="AI88" s="5"/>
    </row>
    <row r="89" spans="1:35">
      <c r="A89" s="5"/>
      <c r="B89" s="5"/>
      <c r="C89" s="5"/>
      <c r="D89" s="5"/>
      <c r="E89" s="5"/>
      <c r="F89" s="5">
        <v>1239</v>
      </c>
      <c r="G89" s="5" t="s">
        <v>20</v>
      </c>
      <c r="H89" s="5" t="s">
        <v>85</v>
      </c>
      <c r="I89" s="5" t="s">
        <v>89</v>
      </c>
      <c r="J89" s="3">
        <v>44638</v>
      </c>
      <c r="K89" s="5">
        <f>MONTH(J89)</f>
        <v>3</v>
      </c>
      <c r="L89" s="5">
        <f>YEAR(J89)</f>
        <v>2022</v>
      </c>
      <c r="M89" s="5" t="s">
        <v>90</v>
      </c>
      <c r="N89" s="10">
        <v>3500</v>
      </c>
      <c r="O89" s="5">
        <v>1</v>
      </c>
      <c r="P89" s="5">
        <f>N89*O89</f>
        <v>3500</v>
      </c>
      <c r="Q89" s="5">
        <f>IF(P89&gt;2000,P89*5%,0)</f>
        <v>175</v>
      </c>
      <c r="R89" s="5">
        <f>SUM(P89,Q89)</f>
        <v>3675</v>
      </c>
      <c r="S89" s="5" t="s">
        <v>24</v>
      </c>
      <c r="T89" s="5" t="s">
        <v>38</v>
      </c>
      <c r="U89" s="5">
        <v>2048</v>
      </c>
      <c r="V89" s="5">
        <v>3048</v>
      </c>
      <c r="W89" s="5" t="s">
        <v>91</v>
      </c>
      <c r="X89" s="5" t="s">
        <v>40</v>
      </c>
      <c r="Y89" s="5">
        <v>38</v>
      </c>
      <c r="AI89" s="5"/>
    </row>
    <row r="90" spans="1:35">
      <c r="A90" s="5"/>
      <c r="B90" s="5"/>
      <c r="C90" s="5"/>
      <c r="D90" s="5"/>
      <c r="E90" s="5"/>
      <c r="F90" s="5">
        <v>1224</v>
      </c>
      <c r="G90" s="5" t="s">
        <v>20</v>
      </c>
      <c r="H90" s="5" t="s">
        <v>92</v>
      </c>
      <c r="I90" s="5" t="s">
        <v>93</v>
      </c>
      <c r="J90" s="3">
        <v>44641</v>
      </c>
      <c r="K90" s="5">
        <f>MONTH(J90)</f>
        <v>3</v>
      </c>
      <c r="L90" s="5">
        <f>YEAR(J90)</f>
        <v>2022</v>
      </c>
      <c r="M90" s="5" t="s">
        <v>94</v>
      </c>
      <c r="N90" s="10">
        <v>1100</v>
      </c>
      <c r="O90" s="5">
        <v>2</v>
      </c>
      <c r="P90" s="5">
        <f>N90*O90</f>
        <v>2200</v>
      </c>
      <c r="Q90" s="5">
        <f>IF(P90&gt;2000,P90*5%,0)</f>
        <v>110</v>
      </c>
      <c r="R90" s="5">
        <f>SUM(P90,Q90)</f>
        <v>2310</v>
      </c>
      <c r="S90" s="5" t="s">
        <v>24</v>
      </c>
      <c r="T90" s="5" t="s">
        <v>25</v>
      </c>
      <c r="U90" s="5">
        <v>2021</v>
      </c>
      <c r="V90" s="5">
        <v>3021</v>
      </c>
      <c r="W90" s="5" t="s">
        <v>95</v>
      </c>
      <c r="X90" s="5" t="s">
        <v>27</v>
      </c>
      <c r="Y90" s="5">
        <v>24</v>
      </c>
      <c r="AI90" s="5"/>
    </row>
    <row r="91" spans="1:35">
      <c r="A91" s="5"/>
      <c r="B91" s="5"/>
      <c r="C91" s="5"/>
      <c r="D91" s="5"/>
      <c r="E91" s="5"/>
      <c r="F91" s="5">
        <v>1225</v>
      </c>
      <c r="G91" s="5" t="s">
        <v>20</v>
      </c>
      <c r="H91" s="5" t="s">
        <v>92</v>
      </c>
      <c r="I91" s="5" t="s">
        <v>96</v>
      </c>
      <c r="J91" s="3">
        <v>44642</v>
      </c>
      <c r="K91" s="5">
        <f>MONTH(J91)</f>
        <v>3</v>
      </c>
      <c r="L91" s="5">
        <f>YEAR(J91)</f>
        <v>2022</v>
      </c>
      <c r="M91" s="5" t="s">
        <v>97</v>
      </c>
      <c r="N91" s="10">
        <v>1400</v>
      </c>
      <c r="O91" s="5">
        <v>1</v>
      </c>
      <c r="P91" s="5">
        <f>N91*O91</f>
        <v>1400</v>
      </c>
      <c r="Q91" s="5">
        <f>IF(P91&gt;2000,P91*5%,0)</f>
        <v>0</v>
      </c>
      <c r="R91" s="5">
        <f>SUM(P91,Q91)</f>
        <v>1400</v>
      </c>
      <c r="S91" s="5" t="s">
        <v>37</v>
      </c>
      <c r="T91" s="5" t="s">
        <v>38</v>
      </c>
      <c r="U91" s="5">
        <v>2022</v>
      </c>
      <c r="V91" s="5">
        <v>3022</v>
      </c>
      <c r="W91" s="5" t="s">
        <v>98</v>
      </c>
      <c r="X91" s="5" t="s">
        <v>40</v>
      </c>
      <c r="Y91" s="5">
        <v>21</v>
      </c>
      <c r="AI91" s="5"/>
    </row>
    <row r="92" spans="1:35">
      <c r="A92" s="5"/>
      <c r="B92" s="5"/>
      <c r="C92" s="5"/>
      <c r="D92" s="5"/>
      <c r="E92" s="5"/>
      <c r="F92" s="5">
        <v>1210</v>
      </c>
      <c r="G92" s="5" t="s">
        <v>44</v>
      </c>
      <c r="H92" s="5" t="s">
        <v>99</v>
      </c>
      <c r="I92" s="5" t="s">
        <v>100</v>
      </c>
      <c r="J92" s="3">
        <v>44643</v>
      </c>
      <c r="K92" s="5">
        <f>MONTH(J92)</f>
        <v>3</v>
      </c>
      <c r="L92" s="5">
        <f>YEAR(J92)</f>
        <v>2022</v>
      </c>
      <c r="M92" s="5" t="s">
        <v>101</v>
      </c>
      <c r="N92" s="10">
        <v>1700</v>
      </c>
      <c r="O92" s="5">
        <v>3</v>
      </c>
      <c r="P92" s="5">
        <f>N92*O92</f>
        <v>5100</v>
      </c>
      <c r="Q92" s="5">
        <f>IF(P92&gt;2000,P92*5%,0)</f>
        <v>255</v>
      </c>
      <c r="R92" s="5">
        <f>SUM(P92,Q92)</f>
        <v>5355</v>
      </c>
      <c r="S92" s="5" t="s">
        <v>24</v>
      </c>
      <c r="T92" s="5" t="s">
        <v>48</v>
      </c>
      <c r="U92" s="5">
        <v>2023</v>
      </c>
      <c r="V92" s="5">
        <v>3023</v>
      </c>
      <c r="W92" s="5" t="s">
        <v>102</v>
      </c>
      <c r="X92" s="5" t="s">
        <v>27</v>
      </c>
      <c r="Y92" s="5">
        <v>20</v>
      </c>
      <c r="AI92" s="5"/>
    </row>
    <row r="93" spans="1:35">
      <c r="A93" s="5"/>
      <c r="B93" s="5"/>
      <c r="C93" s="5"/>
      <c r="D93" s="5"/>
      <c r="E93" s="5"/>
      <c r="F93" s="5">
        <v>1226</v>
      </c>
      <c r="G93" s="5" t="s">
        <v>44</v>
      </c>
      <c r="H93" s="5" t="s">
        <v>99</v>
      </c>
      <c r="I93" s="5" t="s">
        <v>100</v>
      </c>
      <c r="J93" s="3">
        <v>44643</v>
      </c>
      <c r="K93" s="5">
        <f>MONTH(J93)</f>
        <v>3</v>
      </c>
      <c r="L93" s="5">
        <f>YEAR(J93)</f>
        <v>2022</v>
      </c>
      <c r="M93" s="5" t="s">
        <v>101</v>
      </c>
      <c r="N93" s="10">
        <v>1700</v>
      </c>
      <c r="O93" s="5">
        <v>3</v>
      </c>
      <c r="P93" s="5">
        <f>N93*O93</f>
        <v>5100</v>
      </c>
      <c r="Q93" s="5">
        <f>IF(P93&gt;2000,P93*5%,0)</f>
        <v>255</v>
      </c>
      <c r="R93" s="5">
        <f>SUM(P93,Q93)</f>
        <v>5355</v>
      </c>
      <c r="S93" s="5" t="s">
        <v>24</v>
      </c>
      <c r="T93" s="5" t="s">
        <v>48</v>
      </c>
      <c r="U93" s="5">
        <v>2023</v>
      </c>
      <c r="V93" s="5">
        <v>3023</v>
      </c>
      <c r="W93" s="5" t="s">
        <v>102</v>
      </c>
      <c r="X93" s="5" t="s">
        <v>27</v>
      </c>
      <c r="Y93" s="5">
        <v>20</v>
      </c>
      <c r="AI93" s="5"/>
    </row>
    <row r="94" spans="1:35">
      <c r="A94" s="5"/>
      <c r="B94" s="5"/>
      <c r="C94" s="5"/>
      <c r="D94" s="5"/>
      <c r="E94" s="5"/>
      <c r="F94" s="5">
        <v>1211</v>
      </c>
      <c r="G94" s="5" t="s">
        <v>44</v>
      </c>
      <c r="H94" s="5" t="s">
        <v>99</v>
      </c>
      <c r="I94" s="5" t="s">
        <v>103</v>
      </c>
      <c r="J94" s="3">
        <v>44644</v>
      </c>
      <c r="K94" s="5">
        <f>MONTH(J94)</f>
        <v>3</v>
      </c>
      <c r="L94" s="5">
        <f>YEAR(J94)</f>
        <v>2022</v>
      </c>
      <c r="M94" s="5" t="s">
        <v>104</v>
      </c>
      <c r="N94" s="10">
        <v>2000</v>
      </c>
      <c r="O94" s="5">
        <v>1</v>
      </c>
      <c r="P94" s="5">
        <f>N94*O94</f>
        <v>2000</v>
      </c>
      <c r="Q94" s="5">
        <f>IF(P94&gt;2000,P94*5%,0)</f>
        <v>0</v>
      </c>
      <c r="R94" s="5">
        <f>SUM(P94,Q94)</f>
        <v>2000</v>
      </c>
      <c r="S94" s="5" t="s">
        <v>24</v>
      </c>
      <c r="T94" s="5" t="s">
        <v>25</v>
      </c>
      <c r="U94" s="5">
        <v>2024</v>
      </c>
      <c r="V94" s="5">
        <v>3024</v>
      </c>
      <c r="W94" s="5" t="s">
        <v>105</v>
      </c>
      <c r="X94" s="5" t="s">
        <v>40</v>
      </c>
      <c r="Y94" s="5">
        <v>18</v>
      </c>
      <c r="AI94" s="5"/>
    </row>
    <row r="95" spans="1:35">
      <c r="A95" s="5"/>
      <c r="B95" s="5"/>
      <c r="C95" s="5"/>
      <c r="D95" s="5"/>
      <c r="E95" s="5"/>
      <c r="F95" s="5">
        <v>1227</v>
      </c>
      <c r="G95" s="5" t="s">
        <v>44</v>
      </c>
      <c r="H95" s="5" t="s">
        <v>99</v>
      </c>
      <c r="I95" s="5" t="s">
        <v>103</v>
      </c>
      <c r="J95" s="3">
        <v>44644</v>
      </c>
      <c r="K95" s="5">
        <f>MONTH(J95)</f>
        <v>3</v>
      </c>
      <c r="L95" s="5">
        <f>YEAR(J95)</f>
        <v>2022</v>
      </c>
      <c r="M95" s="5" t="s">
        <v>104</v>
      </c>
      <c r="N95" s="10">
        <v>2000</v>
      </c>
      <c r="O95" s="5">
        <v>1</v>
      </c>
      <c r="P95" s="5">
        <f>N95*O95</f>
        <v>2000</v>
      </c>
      <c r="Q95" s="5">
        <f>IF(P95&gt;2000,P95*5%,0)</f>
        <v>0</v>
      </c>
      <c r="R95" s="5">
        <f>SUM(P95,Q95)</f>
        <v>2000</v>
      </c>
      <c r="S95" s="5" t="s">
        <v>24</v>
      </c>
      <c r="T95" s="5" t="s">
        <v>25</v>
      </c>
      <c r="U95" s="5">
        <v>2024</v>
      </c>
      <c r="V95" s="5">
        <v>3024</v>
      </c>
      <c r="W95" s="5" t="s">
        <v>105</v>
      </c>
      <c r="X95" s="5" t="s">
        <v>40</v>
      </c>
      <c r="Y95" s="5">
        <v>18</v>
      </c>
      <c r="AI95" s="5"/>
    </row>
    <row r="96" spans="1:35">
      <c r="A96" s="5"/>
      <c r="B96" s="5"/>
      <c r="C96" s="5"/>
      <c r="D96" s="5"/>
      <c r="E96" s="5"/>
      <c r="F96" s="5">
        <v>1212</v>
      </c>
      <c r="G96" s="5" t="s">
        <v>55</v>
      </c>
      <c r="H96" s="5" t="s">
        <v>106</v>
      </c>
      <c r="I96" s="5" t="s">
        <v>107</v>
      </c>
      <c r="J96" s="3">
        <v>44645</v>
      </c>
      <c r="K96" s="5">
        <f>MONTH(J96)</f>
        <v>3</v>
      </c>
      <c r="L96" s="5">
        <f>YEAR(J96)</f>
        <v>2022</v>
      </c>
      <c r="M96" s="5" t="s">
        <v>108</v>
      </c>
      <c r="N96" s="10">
        <v>1500</v>
      </c>
      <c r="O96" s="5">
        <v>2</v>
      </c>
      <c r="P96" s="5">
        <f>N96*O96</f>
        <v>3000</v>
      </c>
      <c r="Q96" s="5">
        <f>IF(P96&gt;2000,P96*5%,0)</f>
        <v>150</v>
      </c>
      <c r="R96" s="5">
        <f>SUM(P96,Q96)</f>
        <v>3150</v>
      </c>
      <c r="S96" s="5" t="s">
        <v>37</v>
      </c>
      <c r="T96" s="5" t="s">
        <v>38</v>
      </c>
      <c r="U96" s="5">
        <v>2025</v>
      </c>
      <c r="V96" s="5">
        <v>3025</v>
      </c>
      <c r="W96" s="5" t="s">
        <v>109</v>
      </c>
      <c r="X96" s="5" t="s">
        <v>27</v>
      </c>
      <c r="Y96" s="5">
        <v>28</v>
      </c>
      <c r="AI96" s="5"/>
    </row>
    <row r="97" spans="1:35">
      <c r="A97" s="5"/>
      <c r="B97" s="5"/>
      <c r="C97" s="5"/>
      <c r="D97" s="5"/>
      <c r="E97" s="5"/>
      <c r="F97" s="5">
        <v>1228</v>
      </c>
      <c r="G97" s="5" t="s">
        <v>55</v>
      </c>
      <c r="H97" s="5" t="s">
        <v>106</v>
      </c>
      <c r="I97" s="5" t="s">
        <v>107</v>
      </c>
      <c r="J97" s="3">
        <v>44645</v>
      </c>
      <c r="K97" s="5">
        <f>MONTH(J97)</f>
        <v>3</v>
      </c>
      <c r="L97" s="5">
        <f>YEAR(J97)</f>
        <v>2022</v>
      </c>
      <c r="M97" s="5" t="s">
        <v>108</v>
      </c>
      <c r="N97" s="10">
        <v>1500</v>
      </c>
      <c r="O97" s="5">
        <v>2</v>
      </c>
      <c r="P97" s="5">
        <f>N97*O97</f>
        <v>3000</v>
      </c>
      <c r="Q97" s="5">
        <f>IF(P97&gt;2000,P97*5%,0)</f>
        <v>150</v>
      </c>
      <c r="R97" s="5">
        <f>SUM(P97,Q97)</f>
        <v>3150</v>
      </c>
      <c r="S97" s="5" t="s">
        <v>37</v>
      </c>
      <c r="T97" s="5" t="s">
        <v>38</v>
      </c>
      <c r="U97" s="5">
        <v>2025</v>
      </c>
      <c r="V97" s="5">
        <v>3025</v>
      </c>
      <c r="W97" s="5" t="s">
        <v>109</v>
      </c>
      <c r="X97" s="5" t="s">
        <v>27</v>
      </c>
      <c r="Y97" s="5">
        <v>28</v>
      </c>
      <c r="AI97" s="5"/>
    </row>
    <row r="98" spans="1:35">
      <c r="A98" s="5"/>
      <c r="B98" s="5"/>
      <c r="C98" s="5"/>
      <c r="D98" s="5"/>
      <c r="E98" s="5"/>
      <c r="F98" s="5">
        <v>1213</v>
      </c>
      <c r="G98" s="5" t="s">
        <v>55</v>
      </c>
      <c r="H98" s="5" t="s">
        <v>106</v>
      </c>
      <c r="I98" s="5" t="s">
        <v>110</v>
      </c>
      <c r="J98" s="3">
        <v>44646</v>
      </c>
      <c r="K98" s="5">
        <f>MONTH(J98)</f>
        <v>3</v>
      </c>
      <c r="L98" s="5">
        <f>YEAR(J98)</f>
        <v>2022</v>
      </c>
      <c r="M98" s="5" t="s">
        <v>111</v>
      </c>
      <c r="N98" s="10">
        <v>1800</v>
      </c>
      <c r="O98" s="5">
        <v>1</v>
      </c>
      <c r="P98" s="5">
        <f>N98*O98</f>
        <v>1800</v>
      </c>
      <c r="Q98" s="5">
        <f>IF(P98&gt;2000,P98*5%,0)</f>
        <v>0</v>
      </c>
      <c r="R98" s="5">
        <f>SUM(P98,Q98)</f>
        <v>1800</v>
      </c>
      <c r="S98" s="5" t="s">
        <v>24</v>
      </c>
      <c r="T98" s="5" t="s">
        <v>25</v>
      </c>
      <c r="U98" s="5">
        <v>2026</v>
      </c>
      <c r="V98" s="5">
        <v>3026</v>
      </c>
      <c r="W98" s="5" t="s">
        <v>112</v>
      </c>
      <c r="X98" s="5" t="s">
        <v>40</v>
      </c>
      <c r="Y98" s="5">
        <v>26</v>
      </c>
      <c r="AI98" s="5"/>
    </row>
    <row r="99" spans="1:35">
      <c r="A99" s="5"/>
      <c r="B99" s="5"/>
      <c r="C99" s="5"/>
      <c r="D99" s="5"/>
      <c r="E99" s="5"/>
      <c r="F99" s="5">
        <v>1229</v>
      </c>
      <c r="G99" s="5" t="s">
        <v>55</v>
      </c>
      <c r="H99" s="5" t="s">
        <v>106</v>
      </c>
      <c r="I99" s="5" t="s">
        <v>110</v>
      </c>
      <c r="J99" s="3">
        <v>44646</v>
      </c>
      <c r="K99" s="5">
        <f>MONTH(J99)</f>
        <v>3</v>
      </c>
      <c r="L99" s="5">
        <f>YEAR(J99)</f>
        <v>2022</v>
      </c>
      <c r="M99" s="5" t="s">
        <v>111</v>
      </c>
      <c r="N99" s="10">
        <v>1800</v>
      </c>
      <c r="O99" s="5">
        <v>1</v>
      </c>
      <c r="P99" s="5">
        <f>N99*O99</f>
        <v>1800</v>
      </c>
      <c r="Q99" s="5">
        <f>IF(P99&gt;2000,P99*5%,0)</f>
        <v>0</v>
      </c>
      <c r="R99" s="5">
        <f>SUM(P99,Q99)</f>
        <v>1800</v>
      </c>
      <c r="S99" s="5" t="s">
        <v>24</v>
      </c>
      <c r="T99" s="5" t="s">
        <v>25</v>
      </c>
      <c r="U99" s="5">
        <v>2026</v>
      </c>
      <c r="V99" s="5">
        <v>3026</v>
      </c>
      <c r="W99" s="5" t="s">
        <v>112</v>
      </c>
      <c r="X99" s="5" t="s">
        <v>40</v>
      </c>
      <c r="Y99" s="5">
        <v>26</v>
      </c>
      <c r="AI99" s="5"/>
    </row>
    <row r="100" spans="1:35">
      <c r="A100" s="5"/>
      <c r="B100" s="5"/>
      <c r="C100" s="5"/>
      <c r="D100" s="5"/>
      <c r="E100" s="5"/>
      <c r="F100" s="5">
        <v>1214</v>
      </c>
      <c r="G100" s="5" t="s">
        <v>20</v>
      </c>
      <c r="H100" s="5" t="s">
        <v>113</v>
      </c>
      <c r="I100" s="5" t="s">
        <v>114</v>
      </c>
      <c r="J100" s="3">
        <v>44647</v>
      </c>
      <c r="K100" s="5">
        <f>MONTH(J100)</f>
        <v>3</v>
      </c>
      <c r="L100" s="5">
        <f>YEAR(J100)</f>
        <v>2022</v>
      </c>
      <c r="M100" s="5" t="s">
        <v>115</v>
      </c>
      <c r="N100" s="10">
        <v>2300</v>
      </c>
      <c r="O100" s="5">
        <v>2</v>
      </c>
      <c r="P100" s="5">
        <f>N100*O100</f>
        <v>4600</v>
      </c>
      <c r="Q100" s="5">
        <f>IF(P100&gt;2000,P100*5%,0)</f>
        <v>230</v>
      </c>
      <c r="R100" s="5">
        <f>SUM(P100,Q100)</f>
        <v>4830</v>
      </c>
      <c r="S100" s="5" t="s">
        <v>37</v>
      </c>
      <c r="T100" s="5" t="s">
        <v>25</v>
      </c>
      <c r="U100" s="5">
        <v>2027</v>
      </c>
      <c r="V100" s="5">
        <v>3027</v>
      </c>
      <c r="W100" s="5" t="s">
        <v>116</v>
      </c>
      <c r="X100" s="5" t="s">
        <v>27</v>
      </c>
      <c r="Y100" s="5">
        <v>30</v>
      </c>
      <c r="AI100" s="5"/>
    </row>
    <row r="101" spans="1:35">
      <c r="A101" s="5"/>
      <c r="B101" s="5"/>
      <c r="C101" s="5"/>
      <c r="D101" s="5"/>
      <c r="E101" s="5"/>
      <c r="F101" s="5">
        <v>1230</v>
      </c>
      <c r="G101" s="5" t="s">
        <v>20</v>
      </c>
      <c r="H101" s="5" t="s">
        <v>113</v>
      </c>
      <c r="I101" s="5" t="s">
        <v>114</v>
      </c>
      <c r="J101" s="3">
        <v>44647</v>
      </c>
      <c r="K101" s="5">
        <f>MONTH(J101)</f>
        <v>3</v>
      </c>
      <c r="L101" s="5">
        <f>YEAR(J101)</f>
        <v>2022</v>
      </c>
      <c r="M101" s="5" t="s">
        <v>115</v>
      </c>
      <c r="N101" s="10">
        <v>2300</v>
      </c>
      <c r="O101" s="5">
        <v>2</v>
      </c>
      <c r="P101" s="5">
        <f>N101*O101</f>
        <v>4600</v>
      </c>
      <c r="Q101" s="5">
        <f>IF(P101&gt;2000,P101*5%,0)</f>
        <v>230</v>
      </c>
      <c r="R101" s="5">
        <f>SUM(P101,Q101)</f>
        <v>4830</v>
      </c>
      <c r="S101" s="5" t="s">
        <v>37</v>
      </c>
      <c r="T101" s="5" t="s">
        <v>25</v>
      </c>
      <c r="U101" s="5">
        <v>2027</v>
      </c>
      <c r="V101" s="5">
        <v>3027</v>
      </c>
      <c r="W101" s="5" t="s">
        <v>116</v>
      </c>
      <c r="X101" s="5" t="s">
        <v>27</v>
      </c>
      <c r="Y101" s="5">
        <v>30</v>
      </c>
      <c r="AI101" s="5"/>
    </row>
    <row r="102" spans="1:35">
      <c r="A102" s="5"/>
      <c r="B102" s="5"/>
      <c r="C102" s="5"/>
      <c r="D102" s="5"/>
      <c r="E102" s="5"/>
      <c r="F102" s="5">
        <v>1215</v>
      </c>
      <c r="G102" s="5" t="s">
        <v>20</v>
      </c>
      <c r="H102" s="5" t="s">
        <v>113</v>
      </c>
      <c r="I102" s="5" t="s">
        <v>117</v>
      </c>
      <c r="J102" s="3">
        <v>44648</v>
      </c>
      <c r="K102" s="5">
        <f>MONTH(J102)</f>
        <v>3</v>
      </c>
      <c r="L102" s="5">
        <f>YEAR(J102)</f>
        <v>2022</v>
      </c>
      <c r="M102" s="5" t="s">
        <v>118</v>
      </c>
      <c r="N102" s="10">
        <v>2600</v>
      </c>
      <c r="O102" s="5">
        <v>1</v>
      </c>
      <c r="P102" s="5">
        <f>N102*O102</f>
        <v>2600</v>
      </c>
      <c r="Q102" s="5">
        <f>IF(P102&gt;2000,P102*5%,0)</f>
        <v>130</v>
      </c>
      <c r="R102" s="5">
        <f>SUM(P102,Q102)</f>
        <v>2730</v>
      </c>
      <c r="S102" s="5" t="s">
        <v>24</v>
      </c>
      <c r="T102" s="5" t="s">
        <v>38</v>
      </c>
      <c r="U102" s="5">
        <v>2028</v>
      </c>
      <c r="V102" s="5">
        <v>3028</v>
      </c>
      <c r="W102" s="5" t="s">
        <v>119</v>
      </c>
      <c r="X102" s="5" t="s">
        <v>40</v>
      </c>
      <c r="Y102" s="5">
        <v>28</v>
      </c>
      <c r="AI102" s="5"/>
    </row>
    <row r="103" spans="1:35">
      <c r="A103" s="5"/>
      <c r="B103" s="5"/>
      <c r="C103" s="5"/>
      <c r="D103" s="5"/>
      <c r="E103" s="5"/>
      <c r="F103" s="5">
        <v>1231</v>
      </c>
      <c r="G103" s="5" t="s">
        <v>20</v>
      </c>
      <c r="H103" s="5" t="s">
        <v>113</v>
      </c>
      <c r="I103" s="5" t="s">
        <v>117</v>
      </c>
      <c r="J103" s="3">
        <v>44648</v>
      </c>
      <c r="K103" s="5">
        <f>MONTH(J103)</f>
        <v>3</v>
      </c>
      <c r="L103" s="5">
        <f>YEAR(J103)</f>
        <v>2022</v>
      </c>
      <c r="M103" s="5" t="s">
        <v>118</v>
      </c>
      <c r="N103" s="10">
        <v>2600</v>
      </c>
      <c r="O103" s="5">
        <v>1</v>
      </c>
      <c r="P103" s="5">
        <f>N103*O103</f>
        <v>2600</v>
      </c>
      <c r="Q103" s="5">
        <f>IF(P103&gt;2000,P103*5%,0)</f>
        <v>130</v>
      </c>
      <c r="R103" s="5">
        <f>SUM(P103,Q103)</f>
        <v>2730</v>
      </c>
      <c r="S103" s="5" t="s">
        <v>24</v>
      </c>
      <c r="T103" s="5" t="s">
        <v>38</v>
      </c>
      <c r="U103" s="5">
        <v>2028</v>
      </c>
      <c r="V103" s="5">
        <v>3028</v>
      </c>
      <c r="W103" s="5" t="s">
        <v>119</v>
      </c>
      <c r="X103" s="5" t="s">
        <v>40</v>
      </c>
      <c r="Y103" s="5">
        <v>28</v>
      </c>
      <c r="AI103" s="5"/>
    </row>
    <row r="104" spans="1:35">
      <c r="A104" s="5"/>
      <c r="B104" s="5"/>
      <c r="C104" s="5"/>
      <c r="D104" s="5"/>
      <c r="E104" s="5"/>
      <c r="F104" s="5">
        <v>1107</v>
      </c>
      <c r="G104" s="5" t="s">
        <v>20</v>
      </c>
      <c r="H104" s="5" t="s">
        <v>21</v>
      </c>
      <c r="I104" s="5" t="s">
        <v>22</v>
      </c>
      <c r="J104" s="3">
        <v>44927</v>
      </c>
      <c r="K104" s="5">
        <f>MONTH(J104)</f>
        <v>1</v>
      </c>
      <c r="L104" s="5">
        <f>YEAR(J104)</f>
        <v>2023</v>
      </c>
      <c r="M104" s="5" t="s">
        <v>23</v>
      </c>
      <c r="N104" s="10">
        <v>1200</v>
      </c>
      <c r="O104" s="5">
        <v>2</v>
      </c>
      <c r="P104" s="5">
        <f>N104*O104</f>
        <v>2400</v>
      </c>
      <c r="Q104" s="5">
        <f>IF(P104&gt;2000,P104*5%,0)</f>
        <v>120</v>
      </c>
      <c r="R104" s="5">
        <f>SUM(P104,Q104)</f>
        <v>2520</v>
      </c>
      <c r="S104" s="5" t="s">
        <v>24</v>
      </c>
      <c r="T104" s="5" t="s">
        <v>25</v>
      </c>
      <c r="U104" s="5">
        <v>2001</v>
      </c>
      <c r="V104" s="5">
        <v>3001</v>
      </c>
      <c r="W104" s="5" t="s">
        <v>26</v>
      </c>
      <c r="X104" s="5" t="s">
        <v>27</v>
      </c>
      <c r="Y104" s="5">
        <v>25</v>
      </c>
      <c r="AI104" s="5"/>
    </row>
    <row r="105" spans="1:35">
      <c r="A105" s="5"/>
      <c r="B105" s="5"/>
      <c r="C105" s="5"/>
      <c r="D105" s="5"/>
      <c r="E105" s="5"/>
      <c r="F105" s="5">
        <v>1131</v>
      </c>
      <c r="G105" s="5" t="s">
        <v>28</v>
      </c>
      <c r="H105" s="5" t="s">
        <v>29</v>
      </c>
      <c r="I105" s="5" t="s">
        <v>30</v>
      </c>
      <c r="J105" s="3">
        <v>44927</v>
      </c>
      <c r="K105" s="5">
        <f>MONTH(J105)</f>
        <v>1</v>
      </c>
      <c r="L105" s="5">
        <f>YEAR(J105)</f>
        <v>2023</v>
      </c>
      <c r="M105" s="5" t="s">
        <v>31</v>
      </c>
      <c r="N105" s="10">
        <v>2000</v>
      </c>
      <c r="O105" s="5">
        <v>2</v>
      </c>
      <c r="P105" s="5">
        <f>N105*O105</f>
        <v>4000</v>
      </c>
      <c r="Q105" s="5">
        <f>IF(P105&gt;2000,P105*5%,0)</f>
        <v>200</v>
      </c>
      <c r="R105" s="5">
        <f>SUM(P105,Q105)</f>
        <v>4200</v>
      </c>
      <c r="S105" s="5" t="s">
        <v>24</v>
      </c>
      <c r="T105" s="5" t="s">
        <v>25</v>
      </c>
      <c r="U105" s="5">
        <v>2061</v>
      </c>
      <c r="V105" s="5">
        <v>3061</v>
      </c>
      <c r="W105" s="5" t="s">
        <v>32</v>
      </c>
      <c r="X105" s="5" t="s">
        <v>27</v>
      </c>
      <c r="Y105" s="5">
        <v>35</v>
      </c>
      <c r="AI105" s="5"/>
    </row>
    <row r="106" spans="1:35">
      <c r="A106" s="5"/>
      <c r="B106" s="5"/>
      <c r="C106" s="5"/>
      <c r="D106" s="5"/>
      <c r="E106" s="5"/>
      <c r="F106" s="5">
        <v>1108</v>
      </c>
      <c r="G106" s="5" t="s">
        <v>20</v>
      </c>
      <c r="H106" s="5" t="s">
        <v>21</v>
      </c>
      <c r="I106" s="5" t="s">
        <v>35</v>
      </c>
      <c r="J106" s="3">
        <v>44928</v>
      </c>
      <c r="K106" s="5">
        <f>MONTH(J106)</f>
        <v>1</v>
      </c>
      <c r="L106" s="5">
        <f>YEAR(J106)</f>
        <v>2023</v>
      </c>
      <c r="M106" s="5" t="s">
        <v>36</v>
      </c>
      <c r="N106" s="10">
        <v>1500</v>
      </c>
      <c r="O106" s="5">
        <v>1</v>
      </c>
      <c r="P106" s="5">
        <f>N106*O106</f>
        <v>1500</v>
      </c>
      <c r="Q106" s="5">
        <f>IF(P106&gt;2000,P106*5%,0)</f>
        <v>0</v>
      </c>
      <c r="R106" s="5">
        <f>SUM(P106,Q106)</f>
        <v>1500</v>
      </c>
      <c r="S106" s="5" t="s">
        <v>37</v>
      </c>
      <c r="T106" s="5" t="s">
        <v>38</v>
      </c>
      <c r="U106" s="5">
        <v>2002</v>
      </c>
      <c r="V106" s="5">
        <v>3002</v>
      </c>
      <c r="W106" s="5" t="s">
        <v>39</v>
      </c>
      <c r="X106" s="5" t="s">
        <v>40</v>
      </c>
      <c r="Y106" s="5">
        <v>22</v>
      </c>
      <c r="AI106" s="5"/>
    </row>
    <row r="107" spans="1:35">
      <c r="A107" s="5"/>
      <c r="B107" s="5"/>
      <c r="C107" s="5"/>
      <c r="D107" s="5"/>
      <c r="E107" s="5"/>
      <c r="F107" s="5">
        <v>1132</v>
      </c>
      <c r="G107" s="5" t="s">
        <v>28</v>
      </c>
      <c r="H107" s="5" t="s">
        <v>29</v>
      </c>
      <c r="I107" s="5" t="s">
        <v>41</v>
      </c>
      <c r="J107" s="3">
        <v>44928</v>
      </c>
      <c r="K107" s="5">
        <f>MONTH(J107)</f>
        <v>1</v>
      </c>
      <c r="L107" s="5">
        <f>YEAR(J107)</f>
        <v>2023</v>
      </c>
      <c r="M107" s="5" t="s">
        <v>42</v>
      </c>
      <c r="N107" s="10">
        <v>2500</v>
      </c>
      <c r="O107" s="5">
        <v>1</v>
      </c>
      <c r="P107" s="5">
        <f>N107*O107</f>
        <v>2500</v>
      </c>
      <c r="Q107" s="5">
        <f>IF(P107&gt;2000,P107*5%,0)</f>
        <v>125</v>
      </c>
      <c r="R107" s="5">
        <f>SUM(P107,Q107)</f>
        <v>2625</v>
      </c>
      <c r="S107" s="5" t="s">
        <v>37</v>
      </c>
      <c r="T107" s="5" t="s">
        <v>38</v>
      </c>
      <c r="U107" s="5">
        <v>2062</v>
      </c>
      <c r="V107" s="5">
        <v>3062</v>
      </c>
      <c r="W107" s="5" t="s">
        <v>43</v>
      </c>
      <c r="X107" s="5" t="s">
        <v>40</v>
      </c>
      <c r="Y107" s="5">
        <v>33</v>
      </c>
      <c r="AI107" s="5"/>
    </row>
    <row r="108" spans="1:35">
      <c r="A108" s="5"/>
      <c r="B108" s="5"/>
      <c r="C108" s="5"/>
      <c r="D108" s="5"/>
      <c r="E108" s="5"/>
      <c r="F108" s="5">
        <v>1109</v>
      </c>
      <c r="G108" s="5" t="s">
        <v>44</v>
      </c>
      <c r="H108" s="5" t="s">
        <v>45</v>
      </c>
      <c r="I108" s="5" t="s">
        <v>46</v>
      </c>
      <c r="J108" s="3">
        <v>44929</v>
      </c>
      <c r="K108" s="5">
        <f>MONTH(J108)</f>
        <v>1</v>
      </c>
      <c r="L108" s="5">
        <f>YEAR(J108)</f>
        <v>2023</v>
      </c>
      <c r="M108" s="5" t="s">
        <v>47</v>
      </c>
      <c r="N108" s="10">
        <v>1800</v>
      </c>
      <c r="O108" s="5">
        <v>3</v>
      </c>
      <c r="P108" s="5">
        <f>N108*O108</f>
        <v>5400</v>
      </c>
      <c r="Q108" s="5">
        <f>IF(P108&gt;2000,P108*5%,0)</f>
        <v>270</v>
      </c>
      <c r="R108" s="5">
        <f>SUM(P108,Q108)</f>
        <v>5670</v>
      </c>
      <c r="S108" s="5" t="s">
        <v>24</v>
      </c>
      <c r="T108" s="5" t="s">
        <v>48</v>
      </c>
      <c r="U108" s="5">
        <v>2003</v>
      </c>
      <c r="V108" s="5">
        <v>3003</v>
      </c>
      <c r="W108" s="5" t="s">
        <v>49</v>
      </c>
      <c r="X108" s="5" t="s">
        <v>27</v>
      </c>
      <c r="Y108" s="5">
        <v>18</v>
      </c>
      <c r="AI108" s="5"/>
    </row>
    <row r="109" spans="1:35">
      <c r="A109" s="5"/>
      <c r="B109" s="5"/>
      <c r="C109" s="5"/>
      <c r="D109" s="5"/>
      <c r="E109" s="5"/>
      <c r="F109" s="5">
        <v>1133</v>
      </c>
      <c r="G109" s="5" t="s">
        <v>44</v>
      </c>
      <c r="H109" s="5" t="s">
        <v>120</v>
      </c>
      <c r="I109" s="5" t="s">
        <v>121</v>
      </c>
      <c r="J109" s="3">
        <v>44929</v>
      </c>
      <c r="K109" s="5">
        <f>MONTH(J109)</f>
        <v>1</v>
      </c>
      <c r="L109" s="5">
        <f>YEAR(J109)</f>
        <v>2023</v>
      </c>
      <c r="M109" s="5" t="s">
        <v>122</v>
      </c>
      <c r="N109" s="10">
        <v>1700</v>
      </c>
      <c r="O109" s="5">
        <v>3</v>
      </c>
      <c r="P109" s="5">
        <f>N109*O109</f>
        <v>5100</v>
      </c>
      <c r="Q109" s="5">
        <f>IF(P109&gt;2000,P109*5%,0)</f>
        <v>255</v>
      </c>
      <c r="R109" s="5">
        <f>SUM(P109,Q109)</f>
        <v>5355</v>
      </c>
      <c r="S109" s="5" t="s">
        <v>24</v>
      </c>
      <c r="T109" s="5" t="s">
        <v>48</v>
      </c>
      <c r="U109" s="5">
        <v>2063</v>
      </c>
      <c r="V109" s="5">
        <v>3063</v>
      </c>
      <c r="W109" s="5" t="s">
        <v>123</v>
      </c>
      <c r="X109" s="5" t="s">
        <v>27</v>
      </c>
      <c r="Y109" s="5">
        <v>22</v>
      </c>
      <c r="AI109" s="5"/>
    </row>
    <row r="110" spans="1:35">
      <c r="A110" s="5"/>
      <c r="B110" s="5"/>
      <c r="C110" s="5"/>
      <c r="D110" s="5"/>
      <c r="E110" s="5"/>
      <c r="F110" s="5">
        <v>1094</v>
      </c>
      <c r="G110" s="5" t="s">
        <v>44</v>
      </c>
      <c r="H110" s="5" t="s">
        <v>45</v>
      </c>
      <c r="I110" s="5" t="s">
        <v>51</v>
      </c>
      <c r="J110" s="3">
        <v>44930</v>
      </c>
      <c r="K110" s="5">
        <f>MONTH(J110)</f>
        <v>1</v>
      </c>
      <c r="L110" s="5">
        <f>YEAR(J110)</f>
        <v>2023</v>
      </c>
      <c r="M110" s="5" t="s">
        <v>52</v>
      </c>
      <c r="N110" s="10">
        <v>2100</v>
      </c>
      <c r="O110" s="5">
        <v>1</v>
      </c>
      <c r="P110" s="5">
        <f>N110*O110</f>
        <v>2100</v>
      </c>
      <c r="Q110" s="5">
        <f>IF(P110&gt;2000,P110*5%,0)</f>
        <v>105</v>
      </c>
      <c r="R110" s="5">
        <f>SUM(P110,Q110)</f>
        <v>2205</v>
      </c>
      <c r="S110" s="5" t="s">
        <v>24</v>
      </c>
      <c r="T110" s="5" t="s">
        <v>25</v>
      </c>
      <c r="U110" s="5">
        <v>2004</v>
      </c>
      <c r="V110" s="5">
        <v>3004</v>
      </c>
      <c r="W110" s="5" t="s">
        <v>53</v>
      </c>
      <c r="X110" s="5" t="s">
        <v>40</v>
      </c>
      <c r="Y110" s="5">
        <v>16</v>
      </c>
      <c r="AI110" s="5"/>
    </row>
    <row r="111" spans="1:35">
      <c r="A111" s="5"/>
      <c r="B111" s="5"/>
      <c r="C111" s="5"/>
      <c r="D111" s="5"/>
      <c r="E111" s="5"/>
      <c r="F111" s="5">
        <v>1110</v>
      </c>
      <c r="G111" s="5" t="s">
        <v>44</v>
      </c>
      <c r="H111" s="5" t="s">
        <v>45</v>
      </c>
      <c r="I111" s="5" t="s">
        <v>51</v>
      </c>
      <c r="J111" s="3">
        <v>44930</v>
      </c>
      <c r="K111" s="5">
        <f>MONTH(J111)</f>
        <v>1</v>
      </c>
      <c r="L111" s="5">
        <f>YEAR(J111)</f>
        <v>2023</v>
      </c>
      <c r="M111" s="5" t="s">
        <v>52</v>
      </c>
      <c r="N111" s="10">
        <v>2100</v>
      </c>
      <c r="O111" s="5">
        <v>1</v>
      </c>
      <c r="P111" s="5">
        <f>N111*O111</f>
        <v>2100</v>
      </c>
      <c r="Q111" s="5">
        <f>IF(P111&gt;2000,P111*5%,0)</f>
        <v>105</v>
      </c>
      <c r="R111" s="5">
        <f>SUM(P111,Q111)</f>
        <v>2205</v>
      </c>
      <c r="S111" s="5" t="s">
        <v>24</v>
      </c>
      <c r="T111" s="5" t="s">
        <v>25</v>
      </c>
      <c r="U111" s="5">
        <v>2004</v>
      </c>
      <c r="V111" s="5">
        <v>3004</v>
      </c>
      <c r="W111" s="5" t="s">
        <v>53</v>
      </c>
      <c r="X111" s="5" t="s">
        <v>40</v>
      </c>
      <c r="Y111" s="5">
        <v>16</v>
      </c>
      <c r="AI111" s="5"/>
    </row>
    <row r="112" spans="1:35">
      <c r="A112" s="5"/>
      <c r="B112" s="5"/>
      <c r="C112" s="5"/>
      <c r="D112" s="5"/>
      <c r="E112" s="5"/>
      <c r="F112" s="5">
        <v>1134</v>
      </c>
      <c r="G112" s="5" t="s">
        <v>44</v>
      </c>
      <c r="H112" s="5" t="s">
        <v>120</v>
      </c>
      <c r="I112" s="5" t="s">
        <v>124</v>
      </c>
      <c r="J112" s="3">
        <v>44930</v>
      </c>
      <c r="K112" s="5">
        <f>MONTH(J112)</f>
        <v>1</v>
      </c>
      <c r="L112" s="5">
        <f>YEAR(J112)</f>
        <v>2023</v>
      </c>
      <c r="M112" s="5" t="s">
        <v>125</v>
      </c>
      <c r="N112" s="10">
        <v>2100</v>
      </c>
      <c r="O112" s="5">
        <v>1</v>
      </c>
      <c r="P112" s="5">
        <f>N112*O112</f>
        <v>2100</v>
      </c>
      <c r="Q112" s="5">
        <f>IF(P112&gt;2000,P112*5%,0)</f>
        <v>105</v>
      </c>
      <c r="R112" s="5">
        <f>SUM(P112,Q112)</f>
        <v>2205</v>
      </c>
      <c r="S112" s="5" t="s">
        <v>24</v>
      </c>
      <c r="T112" s="5" t="s">
        <v>25</v>
      </c>
      <c r="U112" s="5">
        <v>2064</v>
      </c>
      <c r="V112" s="5">
        <v>3064</v>
      </c>
      <c r="W112" s="5" t="s">
        <v>126</v>
      </c>
      <c r="X112" s="5" t="s">
        <v>40</v>
      </c>
      <c r="Y112" s="5">
        <v>20</v>
      </c>
      <c r="AI112" s="5"/>
    </row>
    <row r="113" spans="1:35">
      <c r="A113" s="5"/>
      <c r="B113" s="5"/>
      <c r="C113" s="5"/>
      <c r="D113" s="5"/>
      <c r="E113" s="5"/>
      <c r="F113" s="5">
        <v>1095</v>
      </c>
      <c r="G113" s="5" t="s">
        <v>55</v>
      </c>
      <c r="H113" s="5" t="s">
        <v>56</v>
      </c>
      <c r="I113" s="5" t="s">
        <v>57</v>
      </c>
      <c r="J113" s="3">
        <v>44931</v>
      </c>
      <c r="K113" s="5">
        <f>MONTH(J113)</f>
        <v>1</v>
      </c>
      <c r="L113" s="5">
        <f>YEAR(J113)</f>
        <v>2023</v>
      </c>
      <c r="M113" s="5" t="s">
        <v>58</v>
      </c>
      <c r="N113" s="10">
        <v>1300</v>
      </c>
      <c r="O113" s="5">
        <v>2</v>
      </c>
      <c r="P113" s="5">
        <f>N113*O113</f>
        <v>2600</v>
      </c>
      <c r="Q113" s="5">
        <f>IF(P113&gt;2000,P113*5%,0)</f>
        <v>130</v>
      </c>
      <c r="R113" s="5">
        <f>SUM(P113,Q113)</f>
        <v>2730</v>
      </c>
      <c r="S113" s="5" t="s">
        <v>37</v>
      </c>
      <c r="T113" s="5" t="s">
        <v>38</v>
      </c>
      <c r="U113" s="5">
        <v>2005</v>
      </c>
      <c r="V113" s="5">
        <v>3005</v>
      </c>
      <c r="W113" s="5" t="s">
        <v>59</v>
      </c>
      <c r="X113" s="5" t="s">
        <v>27</v>
      </c>
      <c r="Y113" s="5">
        <v>27</v>
      </c>
      <c r="AI113" s="5"/>
    </row>
    <row r="114" spans="1:35">
      <c r="A114" s="5"/>
      <c r="B114" s="5"/>
      <c r="C114" s="5"/>
      <c r="D114" s="5"/>
      <c r="E114" s="5"/>
      <c r="F114" s="5">
        <v>1111</v>
      </c>
      <c r="G114" s="5" t="s">
        <v>55</v>
      </c>
      <c r="H114" s="5" t="s">
        <v>56</v>
      </c>
      <c r="I114" s="5" t="s">
        <v>57</v>
      </c>
      <c r="J114" s="3">
        <v>44931</v>
      </c>
      <c r="K114" s="5">
        <f>MONTH(J114)</f>
        <v>1</v>
      </c>
      <c r="L114" s="5">
        <f>YEAR(J114)</f>
        <v>2023</v>
      </c>
      <c r="M114" s="5" t="s">
        <v>58</v>
      </c>
      <c r="N114" s="10">
        <v>1300</v>
      </c>
      <c r="O114" s="5">
        <v>2</v>
      </c>
      <c r="P114" s="5">
        <f>N114*O114</f>
        <v>2600</v>
      </c>
      <c r="Q114" s="5">
        <f>IF(P114&gt;2000,P114*5%,0)</f>
        <v>130</v>
      </c>
      <c r="R114" s="5">
        <f>SUM(P114,Q114)</f>
        <v>2730</v>
      </c>
      <c r="S114" s="5" t="s">
        <v>37</v>
      </c>
      <c r="T114" s="5" t="s">
        <v>38</v>
      </c>
      <c r="U114" s="5">
        <v>2005</v>
      </c>
      <c r="V114" s="5">
        <v>3005</v>
      </c>
      <c r="W114" s="5" t="s">
        <v>59</v>
      </c>
      <c r="X114" s="5" t="s">
        <v>27</v>
      </c>
      <c r="Y114" s="5">
        <v>27</v>
      </c>
      <c r="AI114" s="5"/>
    </row>
    <row r="115" spans="1:35">
      <c r="A115" s="5"/>
      <c r="B115" s="5"/>
      <c r="C115" s="5"/>
      <c r="D115" s="5"/>
      <c r="E115" s="5"/>
      <c r="F115" s="5">
        <v>1135</v>
      </c>
      <c r="G115" s="5" t="s">
        <v>55</v>
      </c>
      <c r="H115" s="5" t="s">
        <v>127</v>
      </c>
      <c r="I115" s="5" t="s">
        <v>128</v>
      </c>
      <c r="J115" s="3">
        <v>44931</v>
      </c>
      <c r="K115" s="5">
        <f>MONTH(J115)</f>
        <v>1</v>
      </c>
      <c r="L115" s="5">
        <f>YEAR(J115)</f>
        <v>2023</v>
      </c>
      <c r="M115" s="5" t="s">
        <v>129</v>
      </c>
      <c r="N115" s="10">
        <v>1500</v>
      </c>
      <c r="O115" s="5">
        <v>2</v>
      </c>
      <c r="P115" s="5">
        <f>N115*O115</f>
        <v>3000</v>
      </c>
      <c r="Q115" s="5">
        <f>IF(P115&gt;2000,P115*5%,0)</f>
        <v>150</v>
      </c>
      <c r="R115" s="5">
        <f>SUM(P115,Q115)</f>
        <v>3150</v>
      </c>
      <c r="S115" s="5" t="s">
        <v>37</v>
      </c>
      <c r="T115" s="5" t="s">
        <v>38</v>
      </c>
      <c r="U115" s="5">
        <v>2065</v>
      </c>
      <c r="V115" s="5">
        <v>3065</v>
      </c>
      <c r="W115" s="5" t="s">
        <v>130</v>
      </c>
      <c r="X115" s="5" t="s">
        <v>27</v>
      </c>
      <c r="Y115" s="5">
        <v>30</v>
      </c>
      <c r="AI115" s="5"/>
    </row>
    <row r="116" spans="1:35">
      <c r="A116" s="5"/>
      <c r="B116" s="5"/>
      <c r="C116" s="5"/>
      <c r="D116" s="5"/>
      <c r="E116" s="5"/>
      <c r="F116" s="5">
        <v>1096</v>
      </c>
      <c r="G116" s="5" t="s">
        <v>55</v>
      </c>
      <c r="H116" s="5" t="s">
        <v>56</v>
      </c>
      <c r="I116" s="5" t="s">
        <v>62</v>
      </c>
      <c r="J116" s="3">
        <v>44932</v>
      </c>
      <c r="K116" s="5">
        <f>MONTH(J116)</f>
        <v>1</v>
      </c>
      <c r="L116" s="5">
        <f>YEAR(J116)</f>
        <v>2023</v>
      </c>
      <c r="M116" s="5" t="s">
        <v>63</v>
      </c>
      <c r="N116" s="10">
        <v>1600</v>
      </c>
      <c r="O116" s="5">
        <v>1</v>
      </c>
      <c r="P116" s="5">
        <f>N116*O116</f>
        <v>1600</v>
      </c>
      <c r="Q116" s="5">
        <f>IF(P116&gt;2000,P116*5%,0)</f>
        <v>0</v>
      </c>
      <c r="R116" s="5">
        <f>SUM(P116,Q116)</f>
        <v>1600</v>
      </c>
      <c r="S116" s="5" t="s">
        <v>24</v>
      </c>
      <c r="T116" s="5" t="s">
        <v>25</v>
      </c>
      <c r="U116" s="5">
        <v>2006</v>
      </c>
      <c r="V116" s="5">
        <v>3006</v>
      </c>
      <c r="W116" s="5" t="s">
        <v>64</v>
      </c>
      <c r="X116" s="5" t="s">
        <v>40</v>
      </c>
      <c r="Y116" s="5">
        <v>24</v>
      </c>
      <c r="AI116" s="5"/>
    </row>
    <row r="117" spans="1:35">
      <c r="A117" s="5"/>
      <c r="B117" s="5"/>
      <c r="C117" s="5"/>
      <c r="D117" s="5"/>
      <c r="E117" s="5"/>
      <c r="F117" s="5">
        <v>1112</v>
      </c>
      <c r="G117" s="5" t="s">
        <v>55</v>
      </c>
      <c r="H117" s="5" t="s">
        <v>56</v>
      </c>
      <c r="I117" s="5" t="s">
        <v>62</v>
      </c>
      <c r="J117" s="3">
        <v>44932</v>
      </c>
      <c r="K117" s="5">
        <f>MONTH(J117)</f>
        <v>1</v>
      </c>
      <c r="L117" s="5">
        <f>YEAR(J117)</f>
        <v>2023</v>
      </c>
      <c r="M117" s="5" t="s">
        <v>63</v>
      </c>
      <c r="N117" s="10">
        <v>1600</v>
      </c>
      <c r="O117" s="5">
        <v>1</v>
      </c>
      <c r="P117" s="5">
        <f>N117*O117</f>
        <v>1600</v>
      </c>
      <c r="Q117" s="5">
        <f>IF(P117&gt;2000,P117*5%,0)</f>
        <v>0</v>
      </c>
      <c r="R117" s="5">
        <f>SUM(P117,Q117)</f>
        <v>1600</v>
      </c>
      <c r="S117" s="5" t="s">
        <v>24</v>
      </c>
      <c r="T117" s="5" t="s">
        <v>25</v>
      </c>
      <c r="U117" s="5">
        <v>2006</v>
      </c>
      <c r="V117" s="5">
        <v>3006</v>
      </c>
      <c r="W117" s="5" t="s">
        <v>64</v>
      </c>
      <c r="X117" s="5" t="s">
        <v>40</v>
      </c>
      <c r="Y117" s="5">
        <v>24</v>
      </c>
      <c r="AI117" s="5"/>
    </row>
    <row r="118" spans="1:35">
      <c r="A118" s="5"/>
      <c r="B118" s="5"/>
      <c r="C118" s="5"/>
      <c r="D118" s="5"/>
      <c r="E118" s="5"/>
      <c r="F118" s="5">
        <v>1136</v>
      </c>
      <c r="G118" s="5" t="s">
        <v>55</v>
      </c>
      <c r="H118" s="5" t="s">
        <v>127</v>
      </c>
      <c r="I118" s="5" t="s">
        <v>131</v>
      </c>
      <c r="J118" s="3">
        <v>44932</v>
      </c>
      <c r="K118" s="5">
        <f>MONTH(J118)</f>
        <v>1</v>
      </c>
      <c r="L118" s="5">
        <f>YEAR(J118)</f>
        <v>2023</v>
      </c>
      <c r="M118" s="5" t="s">
        <v>132</v>
      </c>
      <c r="N118" s="10">
        <v>1800</v>
      </c>
      <c r="O118" s="5">
        <v>1</v>
      </c>
      <c r="P118" s="5">
        <f>N118*O118</f>
        <v>1800</v>
      </c>
      <c r="Q118" s="5">
        <f>IF(P118&gt;2000,P118*5%,0)</f>
        <v>0</v>
      </c>
      <c r="R118" s="5">
        <f>SUM(P118,Q118)</f>
        <v>1800</v>
      </c>
      <c r="S118" s="5" t="s">
        <v>24</v>
      </c>
      <c r="T118" s="5" t="s">
        <v>25</v>
      </c>
      <c r="U118" s="5">
        <v>2066</v>
      </c>
      <c r="V118" s="5">
        <v>3066</v>
      </c>
      <c r="W118" s="5" t="s">
        <v>133</v>
      </c>
      <c r="X118" s="5" t="s">
        <v>40</v>
      </c>
      <c r="Y118" s="5">
        <v>28</v>
      </c>
      <c r="AI118" s="5"/>
    </row>
    <row r="119" spans="1:35">
      <c r="A119" s="5"/>
      <c r="B119" s="5"/>
      <c r="C119" s="5"/>
      <c r="D119" s="5"/>
      <c r="E119" s="5"/>
      <c r="F119" s="5">
        <v>1097</v>
      </c>
      <c r="G119" s="5" t="s">
        <v>20</v>
      </c>
      <c r="H119" s="5" t="s">
        <v>65</v>
      </c>
      <c r="I119" s="5" t="s">
        <v>66</v>
      </c>
      <c r="J119" s="3">
        <v>44933</v>
      </c>
      <c r="K119" s="5">
        <f>MONTH(J119)</f>
        <v>1</v>
      </c>
      <c r="L119" s="5">
        <f>YEAR(J119)</f>
        <v>2023</v>
      </c>
      <c r="M119" s="5" t="s">
        <v>67</v>
      </c>
      <c r="N119" s="10">
        <v>2200</v>
      </c>
      <c r="O119" s="5">
        <v>2</v>
      </c>
      <c r="P119" s="5">
        <f>N119*O119</f>
        <v>4400</v>
      </c>
      <c r="Q119" s="5">
        <f>IF(P119&gt;2000,P119*5%,0)</f>
        <v>220</v>
      </c>
      <c r="R119" s="5">
        <f>SUM(P119,Q119)</f>
        <v>4620</v>
      </c>
      <c r="S119" s="5" t="s">
        <v>37</v>
      </c>
      <c r="T119" s="5" t="s">
        <v>25</v>
      </c>
      <c r="U119" s="5">
        <v>2007</v>
      </c>
      <c r="V119" s="5">
        <v>3007</v>
      </c>
      <c r="W119" s="5" t="s">
        <v>68</v>
      </c>
      <c r="X119" s="5" t="s">
        <v>27</v>
      </c>
      <c r="Y119" s="5">
        <v>29</v>
      </c>
      <c r="AI119" s="5"/>
    </row>
    <row r="120" spans="1:35">
      <c r="A120" s="5"/>
      <c r="B120" s="5"/>
      <c r="C120" s="5"/>
      <c r="D120" s="5"/>
      <c r="E120" s="5"/>
      <c r="F120" s="5">
        <v>1113</v>
      </c>
      <c r="G120" s="5" t="s">
        <v>20</v>
      </c>
      <c r="H120" s="5" t="s">
        <v>65</v>
      </c>
      <c r="I120" s="5" t="s">
        <v>66</v>
      </c>
      <c r="J120" s="3">
        <v>44933</v>
      </c>
      <c r="K120" s="5">
        <f>MONTH(J120)</f>
        <v>1</v>
      </c>
      <c r="L120" s="5">
        <f>YEAR(J120)</f>
        <v>2023</v>
      </c>
      <c r="M120" s="5" t="s">
        <v>67</v>
      </c>
      <c r="N120" s="10">
        <v>2200</v>
      </c>
      <c r="O120" s="5">
        <v>2</v>
      </c>
      <c r="P120" s="5">
        <f>N120*O120</f>
        <v>4400</v>
      </c>
      <c r="Q120" s="5">
        <f>IF(P120&gt;2000,P120*5%,0)</f>
        <v>220</v>
      </c>
      <c r="R120" s="5">
        <f>SUM(P120,Q120)</f>
        <v>4620</v>
      </c>
      <c r="S120" s="5" t="s">
        <v>37</v>
      </c>
      <c r="T120" s="5" t="s">
        <v>25</v>
      </c>
      <c r="U120" s="5">
        <v>2007</v>
      </c>
      <c r="V120" s="5">
        <v>3007</v>
      </c>
      <c r="W120" s="5" t="s">
        <v>68</v>
      </c>
      <c r="X120" s="5" t="s">
        <v>27</v>
      </c>
      <c r="Y120" s="5">
        <v>29</v>
      </c>
      <c r="AI120" s="5"/>
    </row>
    <row r="121" spans="1:35">
      <c r="A121" s="5"/>
      <c r="B121" s="5"/>
      <c r="C121" s="5"/>
      <c r="D121" s="5"/>
      <c r="E121" s="5"/>
      <c r="F121" s="5">
        <v>1137</v>
      </c>
      <c r="G121" s="5" t="s">
        <v>28</v>
      </c>
      <c r="H121" s="5" t="s">
        <v>134</v>
      </c>
      <c r="I121" s="5" t="s">
        <v>135</v>
      </c>
      <c r="J121" s="3">
        <v>44933</v>
      </c>
      <c r="K121" s="5">
        <f>MONTH(J121)</f>
        <v>1</v>
      </c>
      <c r="L121" s="5">
        <f>YEAR(J121)</f>
        <v>2023</v>
      </c>
      <c r="M121" s="5" t="s">
        <v>136</v>
      </c>
      <c r="N121" s="10">
        <v>3200</v>
      </c>
      <c r="O121" s="5">
        <v>2</v>
      </c>
      <c r="P121" s="5">
        <f>N121*O121</f>
        <v>6400</v>
      </c>
      <c r="Q121" s="5">
        <f>IF(P121&gt;2000,P121*5%,0)</f>
        <v>320</v>
      </c>
      <c r="R121" s="5">
        <f>SUM(P121,Q121)</f>
        <v>6720</v>
      </c>
      <c r="S121" s="5" t="s">
        <v>37</v>
      </c>
      <c r="T121" s="5" t="s">
        <v>25</v>
      </c>
      <c r="U121" s="5">
        <v>2067</v>
      </c>
      <c r="V121" s="5">
        <v>3067</v>
      </c>
      <c r="W121" s="5" t="s">
        <v>88</v>
      </c>
      <c r="X121" s="5" t="s">
        <v>27</v>
      </c>
      <c r="Y121" s="5">
        <v>42</v>
      </c>
      <c r="AI121" s="5"/>
    </row>
    <row r="122" spans="1:35">
      <c r="A122" s="5"/>
      <c r="B122" s="5"/>
      <c r="C122" s="5"/>
      <c r="D122" s="5"/>
      <c r="E122" s="5"/>
      <c r="F122" s="5">
        <v>1098</v>
      </c>
      <c r="G122" s="5" t="s">
        <v>20</v>
      </c>
      <c r="H122" s="5" t="s">
        <v>65</v>
      </c>
      <c r="I122" s="5" t="s">
        <v>69</v>
      </c>
      <c r="J122" s="3">
        <v>44934</v>
      </c>
      <c r="K122" s="5">
        <f>MONTH(J122)</f>
        <v>1</v>
      </c>
      <c r="L122" s="5">
        <f>YEAR(J122)</f>
        <v>2023</v>
      </c>
      <c r="M122" s="5" t="s">
        <v>70</v>
      </c>
      <c r="N122" s="10">
        <v>2500</v>
      </c>
      <c r="O122" s="5">
        <v>1</v>
      </c>
      <c r="P122" s="5">
        <f>N122*O122</f>
        <v>2500</v>
      </c>
      <c r="Q122" s="5">
        <f>IF(P122&gt;2000,P122*5%,0)</f>
        <v>125</v>
      </c>
      <c r="R122" s="5">
        <f>SUM(P122,Q122)</f>
        <v>2625</v>
      </c>
      <c r="S122" s="5" t="s">
        <v>24</v>
      </c>
      <c r="T122" s="5" t="s">
        <v>38</v>
      </c>
      <c r="U122" s="5">
        <v>2008</v>
      </c>
      <c r="V122" s="5">
        <v>3008</v>
      </c>
      <c r="W122" s="5" t="s">
        <v>71</v>
      </c>
      <c r="X122" s="5" t="s">
        <v>40</v>
      </c>
      <c r="Y122" s="5">
        <v>27</v>
      </c>
      <c r="AI122" s="5"/>
    </row>
    <row r="123" spans="1:35">
      <c r="A123" s="5"/>
      <c r="B123" s="5"/>
      <c r="C123" s="5"/>
      <c r="D123" s="5"/>
      <c r="E123" s="5"/>
      <c r="F123" s="5">
        <v>1114</v>
      </c>
      <c r="G123" s="5" t="s">
        <v>20</v>
      </c>
      <c r="H123" s="5" t="s">
        <v>65</v>
      </c>
      <c r="I123" s="5" t="s">
        <v>69</v>
      </c>
      <c r="J123" s="3">
        <v>44934</v>
      </c>
      <c r="K123" s="5">
        <f>MONTH(J123)</f>
        <v>1</v>
      </c>
      <c r="L123" s="5">
        <f>YEAR(J123)</f>
        <v>2023</v>
      </c>
      <c r="M123" s="5" t="s">
        <v>70</v>
      </c>
      <c r="N123" s="10">
        <v>2500</v>
      </c>
      <c r="O123" s="5">
        <v>1</v>
      </c>
      <c r="P123" s="5">
        <f>N123*O123</f>
        <v>2500</v>
      </c>
      <c r="Q123" s="5">
        <f>IF(P123&gt;2000,P123*5%,0)</f>
        <v>125</v>
      </c>
      <c r="R123" s="5">
        <f>SUM(P123,Q123)</f>
        <v>2625</v>
      </c>
      <c r="S123" s="5" t="s">
        <v>24</v>
      </c>
      <c r="T123" s="5" t="s">
        <v>38</v>
      </c>
      <c r="U123" s="5">
        <v>2008</v>
      </c>
      <c r="V123" s="5">
        <v>3008</v>
      </c>
      <c r="W123" s="5" t="s">
        <v>71</v>
      </c>
      <c r="X123" s="5" t="s">
        <v>40</v>
      </c>
      <c r="Y123" s="5">
        <v>27</v>
      </c>
      <c r="AI123" s="5"/>
    </row>
    <row r="124" spans="1:35">
      <c r="A124" s="5"/>
      <c r="B124" s="5"/>
      <c r="C124" s="5"/>
      <c r="D124" s="5"/>
      <c r="E124" s="5"/>
      <c r="F124" s="5">
        <v>1138</v>
      </c>
      <c r="G124" s="5" t="s">
        <v>28</v>
      </c>
      <c r="H124" s="5" t="s">
        <v>134</v>
      </c>
      <c r="I124" s="5" t="s">
        <v>137</v>
      </c>
      <c r="J124" s="3">
        <v>44934</v>
      </c>
      <c r="K124" s="5">
        <f>MONTH(J124)</f>
        <v>1</v>
      </c>
      <c r="L124" s="5">
        <f>YEAR(J124)</f>
        <v>2023</v>
      </c>
      <c r="M124" s="5" t="s">
        <v>138</v>
      </c>
      <c r="N124" s="10">
        <v>3700</v>
      </c>
      <c r="O124" s="5">
        <v>1</v>
      </c>
      <c r="P124" s="5">
        <f>N124*O124</f>
        <v>3700</v>
      </c>
      <c r="Q124" s="5">
        <f>IF(P124&gt;2000,P124*5%,0)</f>
        <v>185</v>
      </c>
      <c r="R124" s="5">
        <f>SUM(P124,Q124)</f>
        <v>3885</v>
      </c>
      <c r="S124" s="5" t="s">
        <v>24</v>
      </c>
      <c r="T124" s="5" t="s">
        <v>38</v>
      </c>
      <c r="U124" s="5">
        <v>2068</v>
      </c>
      <c r="V124" s="5">
        <v>3068</v>
      </c>
      <c r="W124" s="5" t="s">
        <v>91</v>
      </c>
      <c r="X124" s="5" t="s">
        <v>40</v>
      </c>
      <c r="Y124" s="5">
        <v>40</v>
      </c>
      <c r="AI124" s="5"/>
    </row>
    <row r="125" spans="1:35">
      <c r="A125" s="5"/>
      <c r="B125" s="5"/>
      <c r="C125" s="5"/>
      <c r="D125" s="5"/>
      <c r="E125" s="5"/>
      <c r="F125" s="5">
        <v>1123</v>
      </c>
      <c r="G125" s="5" t="s">
        <v>20</v>
      </c>
      <c r="H125" s="5" t="s">
        <v>139</v>
      </c>
      <c r="I125" s="5" t="s">
        <v>140</v>
      </c>
      <c r="J125" s="3">
        <v>44937</v>
      </c>
      <c r="K125" s="5">
        <f>MONTH(J125)</f>
        <v>1</v>
      </c>
      <c r="L125" s="5">
        <f>YEAR(J125)</f>
        <v>2023</v>
      </c>
      <c r="M125" s="5" t="s">
        <v>141</v>
      </c>
      <c r="N125" s="10">
        <v>1300</v>
      </c>
      <c r="O125" s="5">
        <v>2</v>
      </c>
      <c r="P125" s="5">
        <f>N125*O125</f>
        <v>2600</v>
      </c>
      <c r="Q125" s="5">
        <f>IF(P125&gt;2000,P125*5%,0)</f>
        <v>130</v>
      </c>
      <c r="R125" s="5">
        <f>SUM(P125,Q125)</f>
        <v>2730</v>
      </c>
      <c r="S125" s="5" t="s">
        <v>24</v>
      </c>
      <c r="T125" s="5" t="s">
        <v>25</v>
      </c>
      <c r="U125" s="5">
        <v>2041</v>
      </c>
      <c r="V125" s="5">
        <v>3041</v>
      </c>
      <c r="W125" s="5" t="s">
        <v>142</v>
      </c>
      <c r="X125" s="5" t="s">
        <v>27</v>
      </c>
      <c r="Y125" s="5">
        <v>32</v>
      </c>
      <c r="AI125" s="5"/>
    </row>
    <row r="126" spans="1:35">
      <c r="A126" s="5"/>
      <c r="B126" s="5"/>
      <c r="C126" s="5"/>
      <c r="D126" s="5"/>
      <c r="E126" s="5"/>
      <c r="F126" s="5">
        <v>1124</v>
      </c>
      <c r="G126" s="5" t="s">
        <v>20</v>
      </c>
      <c r="H126" s="5" t="s">
        <v>139</v>
      </c>
      <c r="I126" s="5" t="s">
        <v>143</v>
      </c>
      <c r="J126" s="3">
        <v>44938</v>
      </c>
      <c r="K126" s="5">
        <f>MONTH(J126)</f>
        <v>1</v>
      </c>
      <c r="L126" s="5">
        <f>YEAR(J126)</f>
        <v>2023</v>
      </c>
      <c r="M126" s="5" t="s">
        <v>144</v>
      </c>
      <c r="N126" s="10">
        <v>1600</v>
      </c>
      <c r="O126" s="5">
        <v>1</v>
      </c>
      <c r="P126" s="5">
        <f>N126*O126</f>
        <v>1600</v>
      </c>
      <c r="Q126" s="5">
        <f>IF(P126&gt;2000,P126*5%,0)</f>
        <v>0</v>
      </c>
      <c r="R126" s="5">
        <f>SUM(P126,Q126)</f>
        <v>1600</v>
      </c>
      <c r="S126" s="5" t="s">
        <v>37</v>
      </c>
      <c r="T126" s="5" t="s">
        <v>38</v>
      </c>
      <c r="U126" s="5">
        <v>2042</v>
      </c>
      <c r="V126" s="5">
        <v>3042</v>
      </c>
      <c r="W126" s="5" t="s">
        <v>145</v>
      </c>
      <c r="X126" s="5" t="s">
        <v>40</v>
      </c>
      <c r="Y126" s="5">
        <v>29</v>
      </c>
      <c r="AI126" s="5"/>
    </row>
    <row r="127" spans="1:35">
      <c r="A127" s="5"/>
      <c r="B127" s="5"/>
      <c r="C127" s="5"/>
      <c r="D127" s="5"/>
      <c r="E127" s="5"/>
      <c r="F127" s="5">
        <v>1125</v>
      </c>
      <c r="G127" s="5" t="s">
        <v>44</v>
      </c>
      <c r="H127" s="5" t="s">
        <v>72</v>
      </c>
      <c r="I127" s="5" t="s">
        <v>73</v>
      </c>
      <c r="J127" s="3">
        <v>44939</v>
      </c>
      <c r="K127" s="5">
        <f>MONTH(J127)</f>
        <v>1</v>
      </c>
      <c r="L127" s="5">
        <f>YEAR(J127)</f>
        <v>2023</v>
      </c>
      <c r="M127" s="5" t="s">
        <v>74</v>
      </c>
      <c r="N127" s="10">
        <v>1900</v>
      </c>
      <c r="O127" s="5">
        <v>3</v>
      </c>
      <c r="P127" s="5">
        <f>N127*O127</f>
        <v>5700</v>
      </c>
      <c r="Q127" s="5">
        <f>IF(P127&gt;2000,P127*5%,0)</f>
        <v>285</v>
      </c>
      <c r="R127" s="5">
        <f>SUM(P127,Q127)</f>
        <v>5985</v>
      </c>
      <c r="S127" s="5" t="s">
        <v>24</v>
      </c>
      <c r="T127" s="5" t="s">
        <v>48</v>
      </c>
      <c r="U127" s="5">
        <v>2043</v>
      </c>
      <c r="V127" s="5">
        <v>3043</v>
      </c>
      <c r="W127" s="5" t="s">
        <v>75</v>
      </c>
      <c r="X127" s="5" t="s">
        <v>27</v>
      </c>
      <c r="Y127" s="5">
        <v>21</v>
      </c>
      <c r="AI127" s="5"/>
    </row>
    <row r="128" spans="1:35">
      <c r="A128" s="5"/>
      <c r="B128" s="5"/>
      <c r="C128" s="5"/>
      <c r="D128" s="5"/>
      <c r="E128" s="5"/>
      <c r="F128" s="5">
        <v>1126</v>
      </c>
      <c r="G128" s="5" t="s">
        <v>44</v>
      </c>
      <c r="H128" s="5" t="s">
        <v>72</v>
      </c>
      <c r="I128" s="5" t="s">
        <v>76</v>
      </c>
      <c r="J128" s="3">
        <v>44940</v>
      </c>
      <c r="K128" s="5">
        <f>MONTH(J128)</f>
        <v>1</v>
      </c>
      <c r="L128" s="5">
        <f>YEAR(J128)</f>
        <v>2023</v>
      </c>
      <c r="M128" s="5" t="s">
        <v>67</v>
      </c>
      <c r="N128" s="10">
        <v>2200</v>
      </c>
      <c r="O128" s="5">
        <v>1</v>
      </c>
      <c r="P128" s="5">
        <f>N128*O128</f>
        <v>2200</v>
      </c>
      <c r="Q128" s="5">
        <f>IF(P128&gt;2000,P128*5%,0)</f>
        <v>110</v>
      </c>
      <c r="R128" s="5">
        <f>SUM(P128,Q128)</f>
        <v>2310</v>
      </c>
      <c r="S128" s="5" t="s">
        <v>24</v>
      </c>
      <c r="T128" s="5" t="s">
        <v>25</v>
      </c>
      <c r="U128" s="5">
        <v>2044</v>
      </c>
      <c r="V128" s="5">
        <v>3044</v>
      </c>
      <c r="W128" s="5" t="s">
        <v>77</v>
      </c>
      <c r="X128" s="5" t="s">
        <v>40</v>
      </c>
      <c r="Y128" s="5">
        <v>19</v>
      </c>
      <c r="AI128" s="5"/>
    </row>
    <row r="129" spans="1:35">
      <c r="A129" s="5"/>
      <c r="B129" s="5"/>
      <c r="C129" s="5"/>
      <c r="D129" s="5"/>
      <c r="E129" s="5"/>
      <c r="F129" s="5">
        <v>1127</v>
      </c>
      <c r="G129" s="5" t="s">
        <v>55</v>
      </c>
      <c r="H129" s="5" t="s">
        <v>78</v>
      </c>
      <c r="I129" s="5" t="s">
        <v>79</v>
      </c>
      <c r="J129" s="3">
        <v>44941</v>
      </c>
      <c r="K129" s="5">
        <f>MONTH(J129)</f>
        <v>1</v>
      </c>
      <c r="L129" s="5">
        <f>YEAR(J129)</f>
        <v>2023</v>
      </c>
      <c r="M129" s="5" t="s">
        <v>80</v>
      </c>
      <c r="N129" s="10">
        <v>2000</v>
      </c>
      <c r="O129" s="5">
        <v>2</v>
      </c>
      <c r="P129" s="5">
        <f>N129*O129</f>
        <v>4000</v>
      </c>
      <c r="Q129" s="5">
        <f>IF(P129&gt;2000,P129*5%,0)</f>
        <v>200</v>
      </c>
      <c r="R129" s="5">
        <f>SUM(P129,Q129)</f>
        <v>4200</v>
      </c>
      <c r="S129" s="5" t="s">
        <v>37</v>
      </c>
      <c r="T129" s="5" t="s">
        <v>38</v>
      </c>
      <c r="U129" s="5">
        <v>2045</v>
      </c>
      <c r="V129" s="5">
        <v>3045</v>
      </c>
      <c r="W129" s="5" t="s">
        <v>81</v>
      </c>
      <c r="X129" s="5" t="s">
        <v>27</v>
      </c>
      <c r="Y129" s="5">
        <v>36</v>
      </c>
      <c r="AI129" s="5"/>
    </row>
    <row r="130" spans="1:35">
      <c r="A130" s="5"/>
      <c r="B130" s="5"/>
      <c r="C130" s="5"/>
      <c r="D130" s="5"/>
      <c r="E130" s="5"/>
      <c r="F130" s="5">
        <v>1128</v>
      </c>
      <c r="G130" s="5" t="s">
        <v>55</v>
      </c>
      <c r="H130" s="5" t="s">
        <v>78</v>
      </c>
      <c r="I130" s="5" t="s">
        <v>82</v>
      </c>
      <c r="J130" s="3">
        <v>44942</v>
      </c>
      <c r="K130" s="5">
        <f>MONTH(J130)</f>
        <v>1</v>
      </c>
      <c r="L130" s="5">
        <f>YEAR(J130)</f>
        <v>2023</v>
      </c>
      <c r="M130" s="5" t="s">
        <v>83</v>
      </c>
      <c r="N130" s="10">
        <v>2300</v>
      </c>
      <c r="O130" s="5">
        <v>1</v>
      </c>
      <c r="P130" s="5">
        <f>N130*O130</f>
        <v>2300</v>
      </c>
      <c r="Q130" s="5">
        <f>IF(P130&gt;2000,P130*5%,0)</f>
        <v>115</v>
      </c>
      <c r="R130" s="5">
        <f>SUM(P130,Q130)</f>
        <v>2415</v>
      </c>
      <c r="S130" s="5" t="s">
        <v>24</v>
      </c>
      <c r="T130" s="5" t="s">
        <v>25</v>
      </c>
      <c r="U130" s="5">
        <v>2046</v>
      </c>
      <c r="V130" s="5">
        <v>3046</v>
      </c>
      <c r="W130" s="5" t="s">
        <v>84</v>
      </c>
      <c r="X130" s="5" t="s">
        <v>40</v>
      </c>
      <c r="Y130" s="5">
        <v>34</v>
      </c>
      <c r="AI130" s="5"/>
    </row>
    <row r="131" spans="1:35">
      <c r="A131" s="5"/>
      <c r="B131" s="5"/>
      <c r="C131" s="5"/>
      <c r="D131" s="5"/>
      <c r="E131" s="5"/>
      <c r="F131" s="5">
        <v>1129</v>
      </c>
      <c r="G131" s="5" t="s">
        <v>20</v>
      </c>
      <c r="H131" s="5" t="s">
        <v>85</v>
      </c>
      <c r="I131" s="5" t="s">
        <v>86</v>
      </c>
      <c r="J131" s="3">
        <v>44943</v>
      </c>
      <c r="K131" s="5">
        <f>MONTH(J131)</f>
        <v>1</v>
      </c>
      <c r="L131" s="5">
        <f>YEAR(J131)</f>
        <v>2023</v>
      </c>
      <c r="M131" s="5" t="s">
        <v>87</v>
      </c>
      <c r="N131" s="10">
        <v>3000</v>
      </c>
      <c r="O131" s="5">
        <v>2</v>
      </c>
      <c r="P131" s="5">
        <f>N131*O131</f>
        <v>6000</v>
      </c>
      <c r="Q131" s="5">
        <f>IF(P131&gt;2000,P131*5%,0)</f>
        <v>300</v>
      </c>
      <c r="R131" s="5">
        <f>SUM(P131,Q131)</f>
        <v>6300</v>
      </c>
      <c r="S131" s="5" t="s">
        <v>37</v>
      </c>
      <c r="T131" s="5" t="s">
        <v>25</v>
      </c>
      <c r="U131" s="5">
        <v>2047</v>
      </c>
      <c r="V131" s="5">
        <v>3047</v>
      </c>
      <c r="W131" s="5" t="s">
        <v>88</v>
      </c>
      <c r="X131" s="5" t="s">
        <v>27</v>
      </c>
      <c r="Y131" s="5">
        <v>40</v>
      </c>
      <c r="AI131" s="5"/>
    </row>
    <row r="132" spans="1:35">
      <c r="A132" s="5"/>
      <c r="B132" s="5"/>
      <c r="C132" s="5"/>
      <c r="D132" s="5"/>
      <c r="E132" s="5"/>
      <c r="F132" s="5">
        <v>1130</v>
      </c>
      <c r="G132" s="5" t="s">
        <v>20</v>
      </c>
      <c r="H132" s="5" t="s">
        <v>85</v>
      </c>
      <c r="I132" s="5" t="s">
        <v>89</v>
      </c>
      <c r="J132" s="3">
        <v>44944</v>
      </c>
      <c r="K132" s="5">
        <f>MONTH(J132)</f>
        <v>1</v>
      </c>
      <c r="L132" s="5">
        <f>YEAR(J132)</f>
        <v>2023</v>
      </c>
      <c r="M132" s="5" t="s">
        <v>90</v>
      </c>
      <c r="N132" s="10">
        <v>3500</v>
      </c>
      <c r="O132" s="5">
        <v>1</v>
      </c>
      <c r="P132" s="5">
        <f>N132*O132</f>
        <v>3500</v>
      </c>
      <c r="Q132" s="5">
        <f>IF(P132&gt;2000,P132*5%,0)</f>
        <v>175</v>
      </c>
      <c r="R132" s="5">
        <f>SUM(P132,Q132)</f>
        <v>3675</v>
      </c>
      <c r="S132" s="5" t="s">
        <v>24</v>
      </c>
      <c r="T132" s="5" t="s">
        <v>38</v>
      </c>
      <c r="U132" s="5">
        <v>2048</v>
      </c>
      <c r="V132" s="5">
        <v>3048</v>
      </c>
      <c r="W132" s="5" t="s">
        <v>91</v>
      </c>
      <c r="X132" s="5" t="s">
        <v>40</v>
      </c>
      <c r="Y132" s="5">
        <v>38</v>
      </c>
      <c r="AI132" s="5"/>
    </row>
    <row r="133" spans="1:35">
      <c r="A133" s="5"/>
      <c r="B133" s="5"/>
      <c r="C133" s="5"/>
      <c r="D133" s="5"/>
      <c r="E133" s="5"/>
      <c r="F133" s="5">
        <v>1099</v>
      </c>
      <c r="G133" s="5" t="s">
        <v>20</v>
      </c>
      <c r="H133" s="5" t="s">
        <v>92</v>
      </c>
      <c r="I133" s="5" t="s">
        <v>93</v>
      </c>
      <c r="J133" s="3">
        <v>44947</v>
      </c>
      <c r="K133" s="5">
        <f>MONTH(J133)</f>
        <v>1</v>
      </c>
      <c r="L133" s="5">
        <f>YEAR(J133)</f>
        <v>2023</v>
      </c>
      <c r="M133" s="5" t="s">
        <v>94</v>
      </c>
      <c r="N133" s="10">
        <v>1100</v>
      </c>
      <c r="O133" s="5">
        <v>2</v>
      </c>
      <c r="P133" s="5">
        <f>N133*O133</f>
        <v>2200</v>
      </c>
      <c r="Q133" s="5">
        <f>IF(P133&gt;2000,P133*5%,0)</f>
        <v>110</v>
      </c>
      <c r="R133" s="5">
        <f>SUM(P133,Q133)</f>
        <v>2310</v>
      </c>
      <c r="S133" s="5" t="s">
        <v>24</v>
      </c>
      <c r="T133" s="5" t="s">
        <v>25</v>
      </c>
      <c r="U133" s="5">
        <v>2021</v>
      </c>
      <c r="V133" s="5">
        <v>3021</v>
      </c>
      <c r="W133" s="5" t="s">
        <v>95</v>
      </c>
      <c r="X133" s="5" t="s">
        <v>27</v>
      </c>
      <c r="Y133" s="5">
        <v>24</v>
      </c>
      <c r="AI133" s="5"/>
    </row>
    <row r="134" spans="1:35">
      <c r="A134" s="5"/>
      <c r="B134" s="5"/>
      <c r="C134" s="5"/>
      <c r="D134" s="5"/>
      <c r="E134" s="5"/>
      <c r="F134" s="5">
        <v>1115</v>
      </c>
      <c r="G134" s="5" t="s">
        <v>20</v>
      </c>
      <c r="H134" s="5" t="s">
        <v>92</v>
      </c>
      <c r="I134" s="5" t="s">
        <v>93</v>
      </c>
      <c r="J134" s="3">
        <v>44947</v>
      </c>
      <c r="K134" s="5">
        <f>MONTH(J134)</f>
        <v>1</v>
      </c>
      <c r="L134" s="5">
        <f>YEAR(J134)</f>
        <v>2023</v>
      </c>
      <c r="M134" s="5" t="s">
        <v>94</v>
      </c>
      <c r="N134" s="10">
        <v>1100</v>
      </c>
      <c r="O134" s="5">
        <v>2</v>
      </c>
      <c r="P134" s="5">
        <f>N134*O134</f>
        <v>2200</v>
      </c>
      <c r="Q134" s="5">
        <f>IF(P134&gt;2000,P134*5%,0)</f>
        <v>110</v>
      </c>
      <c r="R134" s="5">
        <f>SUM(P134,Q134)</f>
        <v>2310</v>
      </c>
      <c r="S134" s="5" t="s">
        <v>24</v>
      </c>
      <c r="T134" s="5" t="s">
        <v>25</v>
      </c>
      <c r="U134" s="5">
        <v>2021</v>
      </c>
      <c r="V134" s="5">
        <v>3021</v>
      </c>
      <c r="W134" s="5" t="s">
        <v>95</v>
      </c>
      <c r="X134" s="5" t="s">
        <v>27</v>
      </c>
      <c r="Y134" s="5">
        <v>24</v>
      </c>
      <c r="AI134" s="5"/>
    </row>
    <row r="135" spans="1:35">
      <c r="A135" s="5"/>
      <c r="B135" s="5"/>
      <c r="C135" s="5"/>
      <c r="D135" s="5"/>
      <c r="E135" s="5"/>
      <c r="F135" s="5">
        <v>1100</v>
      </c>
      <c r="G135" s="5" t="s">
        <v>20</v>
      </c>
      <c r="H135" s="5" t="s">
        <v>92</v>
      </c>
      <c r="I135" s="5" t="s">
        <v>96</v>
      </c>
      <c r="J135" s="3">
        <v>44948</v>
      </c>
      <c r="K135" s="5">
        <f>MONTH(J135)</f>
        <v>1</v>
      </c>
      <c r="L135" s="5">
        <f>YEAR(J135)</f>
        <v>2023</v>
      </c>
      <c r="M135" s="5" t="s">
        <v>97</v>
      </c>
      <c r="N135" s="10">
        <v>1400</v>
      </c>
      <c r="O135" s="5">
        <v>1</v>
      </c>
      <c r="P135" s="5">
        <f>N135*O135</f>
        <v>1400</v>
      </c>
      <c r="Q135" s="5">
        <f>IF(P135&gt;2000,P135*5%,0)</f>
        <v>0</v>
      </c>
      <c r="R135" s="5">
        <f>SUM(P135,Q135)</f>
        <v>1400</v>
      </c>
      <c r="S135" s="5" t="s">
        <v>37</v>
      </c>
      <c r="T135" s="5" t="s">
        <v>38</v>
      </c>
      <c r="U135" s="5">
        <v>2022</v>
      </c>
      <c r="V135" s="5">
        <v>3022</v>
      </c>
      <c r="W135" s="5" t="s">
        <v>98</v>
      </c>
      <c r="X135" s="5" t="s">
        <v>40</v>
      </c>
      <c r="Y135" s="5">
        <v>21</v>
      </c>
      <c r="AI135" s="5"/>
    </row>
    <row r="136" spans="1:35">
      <c r="A136" s="5"/>
      <c r="B136" s="5"/>
      <c r="C136" s="5"/>
      <c r="D136" s="5"/>
      <c r="E136" s="5"/>
      <c r="F136" s="5">
        <v>1116</v>
      </c>
      <c r="G136" s="5" t="s">
        <v>20</v>
      </c>
      <c r="H136" s="5" t="s">
        <v>92</v>
      </c>
      <c r="I136" s="5" t="s">
        <v>96</v>
      </c>
      <c r="J136" s="3">
        <v>44948</v>
      </c>
      <c r="K136" s="5">
        <f>MONTH(J136)</f>
        <v>1</v>
      </c>
      <c r="L136" s="5">
        <f>YEAR(J136)</f>
        <v>2023</v>
      </c>
      <c r="M136" s="5" t="s">
        <v>97</v>
      </c>
      <c r="N136" s="10">
        <v>1400</v>
      </c>
      <c r="O136" s="5">
        <v>1</v>
      </c>
      <c r="P136" s="5">
        <f>N136*O136</f>
        <v>1400</v>
      </c>
      <c r="Q136" s="5">
        <f>IF(P136&gt;2000,P136*5%,0)</f>
        <v>0</v>
      </c>
      <c r="R136" s="5">
        <f>SUM(P136,Q136)</f>
        <v>1400</v>
      </c>
      <c r="S136" s="5" t="s">
        <v>37</v>
      </c>
      <c r="T136" s="5" t="s">
        <v>38</v>
      </c>
      <c r="U136" s="5">
        <v>2022</v>
      </c>
      <c r="V136" s="5">
        <v>3022</v>
      </c>
      <c r="W136" s="5" t="s">
        <v>98</v>
      </c>
      <c r="X136" s="5" t="s">
        <v>40</v>
      </c>
      <c r="Y136" s="5">
        <v>21</v>
      </c>
      <c r="AI136" s="5"/>
    </row>
    <row r="137" spans="1:35">
      <c r="A137" s="5"/>
      <c r="B137" s="5"/>
      <c r="C137" s="5"/>
      <c r="D137" s="5"/>
      <c r="E137" s="5"/>
      <c r="F137" s="5">
        <v>1101</v>
      </c>
      <c r="G137" s="5" t="s">
        <v>44</v>
      </c>
      <c r="H137" s="5" t="s">
        <v>99</v>
      </c>
      <c r="I137" s="5" t="s">
        <v>100</v>
      </c>
      <c r="J137" s="3">
        <v>44949</v>
      </c>
      <c r="K137" s="5">
        <f>MONTH(J137)</f>
        <v>1</v>
      </c>
      <c r="L137" s="5">
        <f>YEAR(J137)</f>
        <v>2023</v>
      </c>
      <c r="M137" s="5" t="s">
        <v>101</v>
      </c>
      <c r="N137" s="10">
        <v>1700</v>
      </c>
      <c r="O137" s="5">
        <v>3</v>
      </c>
      <c r="P137" s="5">
        <f>N137*O137</f>
        <v>5100</v>
      </c>
      <c r="Q137" s="5">
        <f>IF(P137&gt;2000,P137*5%,0)</f>
        <v>255</v>
      </c>
      <c r="R137" s="5">
        <f>SUM(P137,Q137)</f>
        <v>5355</v>
      </c>
      <c r="S137" s="5" t="s">
        <v>24</v>
      </c>
      <c r="T137" s="5" t="s">
        <v>48</v>
      </c>
      <c r="U137" s="5">
        <v>2023</v>
      </c>
      <c r="V137" s="5">
        <v>3023</v>
      </c>
      <c r="W137" s="5" t="s">
        <v>102</v>
      </c>
      <c r="X137" s="5" t="s">
        <v>27</v>
      </c>
      <c r="Y137" s="5">
        <v>20</v>
      </c>
      <c r="AI137" s="5"/>
    </row>
    <row r="138" spans="1:35">
      <c r="A138" s="5"/>
      <c r="B138" s="5"/>
      <c r="C138" s="5"/>
      <c r="D138" s="5"/>
      <c r="E138" s="5"/>
      <c r="F138" s="5">
        <v>1117</v>
      </c>
      <c r="G138" s="5" t="s">
        <v>44</v>
      </c>
      <c r="H138" s="5" t="s">
        <v>99</v>
      </c>
      <c r="I138" s="5" t="s">
        <v>100</v>
      </c>
      <c r="J138" s="3">
        <v>44949</v>
      </c>
      <c r="K138" s="5">
        <f>MONTH(J138)</f>
        <v>1</v>
      </c>
      <c r="L138" s="5">
        <f>YEAR(J138)</f>
        <v>2023</v>
      </c>
      <c r="M138" s="5" t="s">
        <v>101</v>
      </c>
      <c r="N138" s="10">
        <v>1700</v>
      </c>
      <c r="O138" s="5">
        <v>3</v>
      </c>
      <c r="P138" s="5">
        <f>N138*O138</f>
        <v>5100</v>
      </c>
      <c r="Q138" s="5">
        <f>IF(P138&gt;2000,P138*5%,0)</f>
        <v>255</v>
      </c>
      <c r="R138" s="5">
        <f>SUM(P138,Q138)</f>
        <v>5355</v>
      </c>
      <c r="S138" s="5" t="s">
        <v>24</v>
      </c>
      <c r="T138" s="5" t="s">
        <v>48</v>
      </c>
      <c r="U138" s="5">
        <v>2023</v>
      </c>
      <c r="V138" s="5">
        <v>3023</v>
      </c>
      <c r="W138" s="5" t="s">
        <v>102</v>
      </c>
      <c r="X138" s="5" t="s">
        <v>27</v>
      </c>
      <c r="Y138" s="5">
        <v>20</v>
      </c>
      <c r="AI138" s="5"/>
    </row>
    <row r="139" spans="1:35">
      <c r="A139" s="5"/>
      <c r="B139" s="5"/>
      <c r="C139" s="5"/>
      <c r="D139" s="5"/>
      <c r="E139" s="5"/>
      <c r="F139" s="5">
        <v>1102</v>
      </c>
      <c r="G139" s="5" t="s">
        <v>44</v>
      </c>
      <c r="H139" s="5" t="s">
        <v>99</v>
      </c>
      <c r="I139" s="5" t="s">
        <v>103</v>
      </c>
      <c r="J139" s="3">
        <v>44950</v>
      </c>
      <c r="K139" s="5">
        <f>MONTH(J139)</f>
        <v>1</v>
      </c>
      <c r="L139" s="5">
        <f>YEAR(J139)</f>
        <v>2023</v>
      </c>
      <c r="M139" s="5" t="s">
        <v>104</v>
      </c>
      <c r="N139" s="10">
        <v>2000</v>
      </c>
      <c r="O139" s="5">
        <v>1</v>
      </c>
      <c r="P139" s="5">
        <f>N139*O139</f>
        <v>2000</v>
      </c>
      <c r="Q139" s="5">
        <f>IF(P139&gt;2000,P139*5%,0)</f>
        <v>0</v>
      </c>
      <c r="R139" s="5">
        <f>SUM(P139,Q139)</f>
        <v>2000</v>
      </c>
      <c r="S139" s="5" t="s">
        <v>24</v>
      </c>
      <c r="T139" s="5" t="s">
        <v>25</v>
      </c>
      <c r="U139" s="5">
        <v>2024</v>
      </c>
      <c r="V139" s="5">
        <v>3024</v>
      </c>
      <c r="W139" s="5" t="s">
        <v>105</v>
      </c>
      <c r="X139" s="5" t="s">
        <v>40</v>
      </c>
      <c r="Y139" s="5">
        <v>18</v>
      </c>
      <c r="AI139" s="5"/>
    </row>
    <row r="140" spans="1:35">
      <c r="A140" s="5"/>
      <c r="B140" s="5"/>
      <c r="C140" s="5"/>
      <c r="D140" s="5"/>
      <c r="E140" s="5"/>
      <c r="F140" s="5">
        <v>1118</v>
      </c>
      <c r="G140" s="5" t="s">
        <v>44</v>
      </c>
      <c r="H140" s="5" t="s">
        <v>99</v>
      </c>
      <c r="I140" s="5" t="s">
        <v>103</v>
      </c>
      <c r="J140" s="3">
        <v>44950</v>
      </c>
      <c r="K140" s="5">
        <f>MONTH(J140)</f>
        <v>1</v>
      </c>
      <c r="L140" s="5">
        <f>YEAR(J140)</f>
        <v>2023</v>
      </c>
      <c r="M140" s="5" t="s">
        <v>104</v>
      </c>
      <c r="N140" s="10">
        <v>2000</v>
      </c>
      <c r="O140" s="5">
        <v>1</v>
      </c>
      <c r="P140" s="5">
        <f>N140*O140</f>
        <v>2000</v>
      </c>
      <c r="Q140" s="5">
        <f>IF(P140&gt;2000,P140*5%,0)</f>
        <v>0</v>
      </c>
      <c r="R140" s="5">
        <f>SUM(P140,Q140)</f>
        <v>2000</v>
      </c>
      <c r="S140" s="5" t="s">
        <v>24</v>
      </c>
      <c r="T140" s="5" t="s">
        <v>25</v>
      </c>
      <c r="U140" s="5">
        <v>2024</v>
      </c>
      <c r="V140" s="5">
        <v>3024</v>
      </c>
      <c r="W140" s="5" t="s">
        <v>105</v>
      </c>
      <c r="X140" s="5" t="s">
        <v>40</v>
      </c>
      <c r="Y140" s="5">
        <v>18</v>
      </c>
      <c r="AI140" s="5"/>
    </row>
    <row r="141" spans="1:35">
      <c r="A141" s="5"/>
      <c r="B141" s="5"/>
      <c r="C141" s="5"/>
      <c r="D141" s="5"/>
      <c r="E141" s="5"/>
      <c r="F141" s="5">
        <v>1103</v>
      </c>
      <c r="G141" s="5" t="s">
        <v>55</v>
      </c>
      <c r="H141" s="5" t="s">
        <v>106</v>
      </c>
      <c r="I141" s="5" t="s">
        <v>107</v>
      </c>
      <c r="J141" s="3">
        <v>44951</v>
      </c>
      <c r="K141" s="5">
        <f>MONTH(J141)</f>
        <v>1</v>
      </c>
      <c r="L141" s="5">
        <f>YEAR(J141)</f>
        <v>2023</v>
      </c>
      <c r="M141" s="5" t="s">
        <v>108</v>
      </c>
      <c r="N141" s="10">
        <v>1500</v>
      </c>
      <c r="O141" s="5">
        <v>2</v>
      </c>
      <c r="P141" s="5">
        <f>N141*O141</f>
        <v>3000</v>
      </c>
      <c r="Q141" s="5">
        <f>IF(P141&gt;2000,P141*5%,0)</f>
        <v>150</v>
      </c>
      <c r="R141" s="5">
        <f>SUM(P141,Q141)</f>
        <v>3150</v>
      </c>
      <c r="S141" s="5" t="s">
        <v>37</v>
      </c>
      <c r="T141" s="5" t="s">
        <v>38</v>
      </c>
      <c r="U141" s="5">
        <v>2025</v>
      </c>
      <c r="V141" s="5">
        <v>3025</v>
      </c>
      <c r="W141" s="5" t="s">
        <v>109</v>
      </c>
      <c r="X141" s="5" t="s">
        <v>27</v>
      </c>
      <c r="Y141" s="5">
        <v>28</v>
      </c>
      <c r="AI141" s="5"/>
    </row>
    <row r="142" spans="1:35">
      <c r="A142" s="5"/>
      <c r="B142" s="5"/>
      <c r="C142" s="5"/>
      <c r="D142" s="5"/>
      <c r="E142" s="5"/>
      <c r="F142" s="5">
        <v>1119</v>
      </c>
      <c r="G142" s="5" t="s">
        <v>55</v>
      </c>
      <c r="H142" s="5" t="s">
        <v>106</v>
      </c>
      <c r="I142" s="5" t="s">
        <v>107</v>
      </c>
      <c r="J142" s="3">
        <v>44951</v>
      </c>
      <c r="K142" s="5">
        <f>MONTH(J142)</f>
        <v>1</v>
      </c>
      <c r="L142" s="5">
        <f>YEAR(J142)</f>
        <v>2023</v>
      </c>
      <c r="M142" s="5" t="s">
        <v>108</v>
      </c>
      <c r="N142" s="10">
        <v>1500</v>
      </c>
      <c r="O142" s="5">
        <v>2</v>
      </c>
      <c r="P142" s="5">
        <f>N142*O142</f>
        <v>3000</v>
      </c>
      <c r="Q142" s="5">
        <f>IF(P142&gt;2000,P142*5%,0)</f>
        <v>150</v>
      </c>
      <c r="R142" s="5">
        <f>SUM(P142,Q142)</f>
        <v>3150</v>
      </c>
      <c r="S142" s="5" t="s">
        <v>37</v>
      </c>
      <c r="T142" s="5" t="s">
        <v>38</v>
      </c>
      <c r="U142" s="5">
        <v>2025</v>
      </c>
      <c r="V142" s="5">
        <v>3025</v>
      </c>
      <c r="W142" s="5" t="s">
        <v>109</v>
      </c>
      <c r="X142" s="5" t="s">
        <v>27</v>
      </c>
      <c r="Y142" s="5">
        <v>28</v>
      </c>
      <c r="AI142" s="5"/>
    </row>
    <row r="143" spans="1:35">
      <c r="A143" s="5"/>
      <c r="B143" s="5"/>
      <c r="C143" s="5"/>
      <c r="D143" s="5"/>
      <c r="E143" s="5"/>
      <c r="F143" s="5">
        <v>1104</v>
      </c>
      <c r="G143" s="5" t="s">
        <v>55</v>
      </c>
      <c r="H143" s="5" t="s">
        <v>106</v>
      </c>
      <c r="I143" s="5" t="s">
        <v>110</v>
      </c>
      <c r="J143" s="3">
        <v>44952</v>
      </c>
      <c r="K143" s="5">
        <f>MONTH(J143)</f>
        <v>1</v>
      </c>
      <c r="L143" s="5">
        <f>YEAR(J143)</f>
        <v>2023</v>
      </c>
      <c r="M143" s="5" t="s">
        <v>111</v>
      </c>
      <c r="N143" s="10">
        <v>1800</v>
      </c>
      <c r="O143" s="5">
        <v>1</v>
      </c>
      <c r="P143" s="5">
        <f>N143*O143</f>
        <v>1800</v>
      </c>
      <c r="Q143" s="5">
        <f>IF(P143&gt;2000,P143*5%,0)</f>
        <v>0</v>
      </c>
      <c r="R143" s="5">
        <f>SUM(P143,Q143)</f>
        <v>1800</v>
      </c>
      <c r="S143" s="5" t="s">
        <v>24</v>
      </c>
      <c r="T143" s="5" t="s">
        <v>25</v>
      </c>
      <c r="U143" s="5">
        <v>2026</v>
      </c>
      <c r="V143" s="5">
        <v>3026</v>
      </c>
      <c r="W143" s="5" t="s">
        <v>112</v>
      </c>
      <c r="X143" s="5" t="s">
        <v>40</v>
      </c>
      <c r="Y143" s="5">
        <v>26</v>
      </c>
      <c r="AI143" s="5"/>
    </row>
    <row r="144" spans="1:35">
      <c r="A144" s="5"/>
      <c r="B144" s="5"/>
      <c r="C144" s="5"/>
      <c r="D144" s="5"/>
      <c r="E144" s="5"/>
      <c r="F144" s="5">
        <v>1120</v>
      </c>
      <c r="G144" s="5" t="s">
        <v>55</v>
      </c>
      <c r="H144" s="5" t="s">
        <v>106</v>
      </c>
      <c r="I144" s="5" t="s">
        <v>110</v>
      </c>
      <c r="J144" s="3">
        <v>44952</v>
      </c>
      <c r="K144" s="5">
        <f>MONTH(J144)</f>
        <v>1</v>
      </c>
      <c r="L144" s="5">
        <f>YEAR(J144)</f>
        <v>2023</v>
      </c>
      <c r="M144" s="5" t="s">
        <v>111</v>
      </c>
      <c r="N144" s="10">
        <v>1800</v>
      </c>
      <c r="O144" s="5">
        <v>1</v>
      </c>
      <c r="P144" s="5">
        <f>N144*O144</f>
        <v>1800</v>
      </c>
      <c r="Q144" s="5">
        <f>IF(P144&gt;2000,P144*5%,0)</f>
        <v>0</v>
      </c>
      <c r="R144" s="5">
        <f>SUM(P144,Q144)</f>
        <v>1800</v>
      </c>
      <c r="S144" s="5" t="s">
        <v>24</v>
      </c>
      <c r="T144" s="5" t="s">
        <v>25</v>
      </c>
      <c r="U144" s="5">
        <v>2026</v>
      </c>
      <c r="V144" s="5">
        <v>3026</v>
      </c>
      <c r="W144" s="5" t="s">
        <v>112</v>
      </c>
      <c r="X144" s="5" t="s">
        <v>40</v>
      </c>
      <c r="Y144" s="5">
        <v>26</v>
      </c>
      <c r="AI144" s="5"/>
    </row>
    <row r="145" spans="1:35">
      <c r="A145" s="5"/>
      <c r="B145" s="5"/>
      <c r="C145" s="5"/>
      <c r="D145" s="5"/>
      <c r="E145" s="5"/>
      <c r="F145" s="5">
        <v>1105</v>
      </c>
      <c r="G145" s="5" t="s">
        <v>20</v>
      </c>
      <c r="H145" s="5" t="s">
        <v>113</v>
      </c>
      <c r="I145" s="5" t="s">
        <v>114</v>
      </c>
      <c r="J145" s="3">
        <v>44953</v>
      </c>
      <c r="K145" s="5">
        <f>MONTH(J145)</f>
        <v>1</v>
      </c>
      <c r="L145" s="5">
        <f>YEAR(J145)</f>
        <v>2023</v>
      </c>
      <c r="M145" s="5" t="s">
        <v>115</v>
      </c>
      <c r="N145" s="10">
        <v>2300</v>
      </c>
      <c r="O145" s="5">
        <v>2</v>
      </c>
      <c r="P145" s="5">
        <f>N145*O145</f>
        <v>4600</v>
      </c>
      <c r="Q145" s="5">
        <f>IF(P145&gt;2000,P145*5%,0)</f>
        <v>230</v>
      </c>
      <c r="R145" s="5">
        <f>SUM(P145,Q145)</f>
        <v>4830</v>
      </c>
      <c r="S145" s="5" t="s">
        <v>37</v>
      </c>
      <c r="T145" s="5" t="s">
        <v>25</v>
      </c>
      <c r="U145" s="5">
        <v>2027</v>
      </c>
      <c r="V145" s="5">
        <v>3027</v>
      </c>
      <c r="W145" s="5" t="s">
        <v>116</v>
      </c>
      <c r="X145" s="5" t="s">
        <v>27</v>
      </c>
      <c r="Y145" s="5">
        <v>30</v>
      </c>
      <c r="AI145" s="5"/>
    </row>
    <row r="146" spans="1:35">
      <c r="A146" s="5"/>
      <c r="B146" s="5"/>
      <c r="C146" s="5"/>
      <c r="D146" s="5"/>
      <c r="E146" s="5"/>
      <c r="F146" s="5">
        <v>1121</v>
      </c>
      <c r="G146" s="5" t="s">
        <v>20</v>
      </c>
      <c r="H146" s="5" t="s">
        <v>113</v>
      </c>
      <c r="I146" s="5" t="s">
        <v>114</v>
      </c>
      <c r="J146" s="3">
        <v>44953</v>
      </c>
      <c r="K146" s="5">
        <f>MONTH(J146)</f>
        <v>1</v>
      </c>
      <c r="L146" s="5">
        <f>YEAR(J146)</f>
        <v>2023</v>
      </c>
      <c r="M146" s="5" t="s">
        <v>115</v>
      </c>
      <c r="N146" s="10">
        <v>2300</v>
      </c>
      <c r="O146" s="5">
        <v>2</v>
      </c>
      <c r="P146" s="5">
        <f>N146*O146</f>
        <v>4600</v>
      </c>
      <c r="Q146" s="5">
        <f>IF(P146&gt;2000,P146*5%,0)</f>
        <v>230</v>
      </c>
      <c r="R146" s="5">
        <f>SUM(P146,Q146)</f>
        <v>4830</v>
      </c>
      <c r="S146" s="5" t="s">
        <v>37</v>
      </c>
      <c r="T146" s="5" t="s">
        <v>25</v>
      </c>
      <c r="U146" s="5">
        <v>2027</v>
      </c>
      <c r="V146" s="5">
        <v>3027</v>
      </c>
      <c r="W146" s="5" t="s">
        <v>116</v>
      </c>
      <c r="X146" s="5" t="s">
        <v>27</v>
      </c>
      <c r="Y146" s="5">
        <v>30</v>
      </c>
      <c r="AI146" s="5"/>
    </row>
    <row r="147" spans="1:35">
      <c r="A147" s="5"/>
      <c r="B147" s="5"/>
      <c r="C147" s="5"/>
      <c r="D147" s="5"/>
      <c r="E147" s="5"/>
      <c r="F147" s="5">
        <v>1106</v>
      </c>
      <c r="G147" s="5" t="s">
        <v>20</v>
      </c>
      <c r="H147" s="5" t="s">
        <v>113</v>
      </c>
      <c r="I147" s="5" t="s">
        <v>117</v>
      </c>
      <c r="J147" s="3">
        <v>44954</v>
      </c>
      <c r="K147" s="5">
        <f>MONTH(J147)</f>
        <v>1</v>
      </c>
      <c r="L147" s="5">
        <f>YEAR(J147)</f>
        <v>2023</v>
      </c>
      <c r="M147" s="5" t="s">
        <v>118</v>
      </c>
      <c r="N147" s="10">
        <v>2600</v>
      </c>
      <c r="O147" s="5">
        <v>1</v>
      </c>
      <c r="P147" s="5">
        <f>N147*O147</f>
        <v>2600</v>
      </c>
      <c r="Q147" s="5">
        <f>IF(P147&gt;2000,P147*5%,0)</f>
        <v>130</v>
      </c>
      <c r="R147" s="5">
        <f>SUM(P147,Q147)</f>
        <v>2730</v>
      </c>
      <c r="S147" s="5" t="s">
        <v>24</v>
      </c>
      <c r="T147" s="5" t="s">
        <v>38</v>
      </c>
      <c r="U147" s="5">
        <v>2028</v>
      </c>
      <c r="V147" s="5">
        <v>3028</v>
      </c>
      <c r="W147" s="5" t="s">
        <v>119</v>
      </c>
      <c r="X147" s="5" t="s">
        <v>40</v>
      </c>
      <c r="Y147" s="5">
        <v>28</v>
      </c>
      <c r="AI147" s="5"/>
    </row>
    <row r="148" spans="1:35">
      <c r="A148" s="5"/>
      <c r="B148" s="5"/>
      <c r="C148" s="5"/>
      <c r="D148" s="5"/>
      <c r="E148" s="5"/>
      <c r="F148" s="5">
        <v>1122</v>
      </c>
      <c r="G148" s="5" t="s">
        <v>20</v>
      </c>
      <c r="H148" s="5" t="s">
        <v>113</v>
      </c>
      <c r="I148" s="5" t="s">
        <v>117</v>
      </c>
      <c r="J148" s="3">
        <v>44954</v>
      </c>
      <c r="K148" s="5">
        <f>MONTH(J148)</f>
        <v>1</v>
      </c>
      <c r="L148" s="5">
        <f>YEAR(J148)</f>
        <v>2023</v>
      </c>
      <c r="M148" s="5" t="s">
        <v>118</v>
      </c>
      <c r="N148" s="10">
        <v>2600</v>
      </c>
      <c r="O148" s="5">
        <v>1</v>
      </c>
      <c r="P148" s="5">
        <f>N148*O148</f>
        <v>2600</v>
      </c>
      <c r="Q148" s="5">
        <f>IF(P148&gt;2000,P148*5%,0)</f>
        <v>130</v>
      </c>
      <c r="R148" s="5">
        <f>SUM(P148,Q148)</f>
        <v>2730</v>
      </c>
      <c r="S148" s="5" t="s">
        <v>24</v>
      </c>
      <c r="T148" s="5" t="s">
        <v>38</v>
      </c>
      <c r="U148" s="5">
        <v>2028</v>
      </c>
      <c r="V148" s="5">
        <v>3028</v>
      </c>
      <c r="W148" s="5" t="s">
        <v>119</v>
      </c>
      <c r="X148" s="5" t="s">
        <v>40</v>
      </c>
      <c r="Y148" s="5">
        <v>28</v>
      </c>
      <c r="AI148" s="5"/>
    </row>
    <row r="149" spans="1:35">
      <c r="A149" s="5"/>
      <c r="B149" s="5"/>
      <c r="C149" s="5"/>
      <c r="D149" s="5"/>
      <c r="E149" s="5"/>
      <c r="F149" s="5">
        <v>1041</v>
      </c>
      <c r="G149" s="5" t="s">
        <v>146</v>
      </c>
      <c r="H149" s="5" t="s">
        <v>147</v>
      </c>
      <c r="I149" s="5" t="s">
        <v>148</v>
      </c>
      <c r="J149" s="3">
        <v>44958</v>
      </c>
      <c r="K149" s="5">
        <f>MONTH(J149)</f>
        <v>2</v>
      </c>
      <c r="L149" s="5">
        <f>YEAR(J149)</f>
        <v>2023</v>
      </c>
      <c r="M149" s="5">
        <v>90</v>
      </c>
      <c r="N149" s="10">
        <v>150</v>
      </c>
      <c r="O149" s="5">
        <v>2</v>
      </c>
      <c r="P149" s="5">
        <f>N149*O149</f>
        <v>300</v>
      </c>
      <c r="Q149" s="5">
        <f>IF(P149&gt;2000,P149*5%,0)</f>
        <v>0</v>
      </c>
      <c r="R149" s="5">
        <f>SUM(P149,Q149)</f>
        <v>300</v>
      </c>
      <c r="S149" s="5" t="s">
        <v>24</v>
      </c>
      <c r="T149" s="5" t="s">
        <v>25</v>
      </c>
      <c r="U149" s="5">
        <v>2101</v>
      </c>
      <c r="V149" s="5">
        <v>3101</v>
      </c>
      <c r="W149" s="5" t="s">
        <v>149</v>
      </c>
      <c r="X149" s="5" t="s">
        <v>27</v>
      </c>
      <c r="Y149" s="5">
        <v>10</v>
      </c>
      <c r="AI149" s="5"/>
    </row>
    <row r="150" spans="1:35">
      <c r="A150" s="5"/>
      <c r="B150" s="5"/>
      <c r="C150" s="5"/>
      <c r="D150" s="5"/>
      <c r="E150" s="5"/>
      <c r="F150" s="5">
        <v>1153</v>
      </c>
      <c r="G150" s="5" t="s">
        <v>20</v>
      </c>
      <c r="H150" s="5" t="s">
        <v>21</v>
      </c>
      <c r="I150" s="5" t="s">
        <v>22</v>
      </c>
      <c r="J150" s="3">
        <v>44958</v>
      </c>
      <c r="K150" s="5">
        <f>MONTH(J150)</f>
        <v>2</v>
      </c>
      <c r="L150" s="5">
        <f>YEAR(J150)</f>
        <v>2023</v>
      </c>
      <c r="M150" s="5" t="s">
        <v>23</v>
      </c>
      <c r="N150" s="10">
        <v>1200</v>
      </c>
      <c r="O150" s="5">
        <v>2</v>
      </c>
      <c r="P150" s="5">
        <f>N150*O150</f>
        <v>2400</v>
      </c>
      <c r="Q150" s="5">
        <f>IF(P150&gt;2000,P150*5%,0)</f>
        <v>120</v>
      </c>
      <c r="R150" s="5">
        <f>SUM(P150,Q150)</f>
        <v>2520</v>
      </c>
      <c r="S150" s="5" t="s">
        <v>24</v>
      </c>
      <c r="T150" s="5" t="s">
        <v>25</v>
      </c>
      <c r="U150" s="5">
        <v>2001</v>
      </c>
      <c r="V150" s="5">
        <v>3001</v>
      </c>
      <c r="W150" s="5" t="s">
        <v>26</v>
      </c>
      <c r="X150" s="5" t="s">
        <v>27</v>
      </c>
      <c r="Y150" s="5">
        <v>25</v>
      </c>
      <c r="AI150" s="5"/>
    </row>
    <row r="151" spans="1:35">
      <c r="A151" s="5"/>
      <c r="B151" s="5"/>
      <c r="C151" s="5"/>
      <c r="D151" s="5"/>
      <c r="E151" s="5"/>
      <c r="F151" s="5">
        <v>1042</v>
      </c>
      <c r="G151" s="5" t="s">
        <v>146</v>
      </c>
      <c r="H151" s="5" t="s">
        <v>147</v>
      </c>
      <c r="I151" s="5" t="s">
        <v>150</v>
      </c>
      <c r="J151" s="3">
        <v>44959</v>
      </c>
      <c r="K151" s="5">
        <f>MONTH(J151)</f>
        <v>2</v>
      </c>
      <c r="L151" s="5">
        <f>YEAR(J151)</f>
        <v>2023</v>
      </c>
      <c r="M151" s="5" t="s">
        <v>151</v>
      </c>
      <c r="N151" s="10">
        <v>200</v>
      </c>
      <c r="O151" s="5">
        <v>1</v>
      </c>
      <c r="P151" s="5">
        <f>N151*O151</f>
        <v>200</v>
      </c>
      <c r="Q151" s="5">
        <f>IF(P151&gt;2000,P151*5%,0)</f>
        <v>0</v>
      </c>
      <c r="R151" s="5">
        <f>SUM(P151,Q151)</f>
        <v>200</v>
      </c>
      <c r="S151" s="5" t="s">
        <v>37</v>
      </c>
      <c r="T151" s="5" t="s">
        <v>38</v>
      </c>
      <c r="U151" s="5">
        <v>2102</v>
      </c>
      <c r="V151" s="5">
        <v>3102</v>
      </c>
      <c r="W151" s="5" t="s">
        <v>152</v>
      </c>
      <c r="X151" s="5" t="s">
        <v>40</v>
      </c>
      <c r="Y151" s="5">
        <v>9</v>
      </c>
      <c r="AI151" s="5"/>
    </row>
    <row r="152" spans="1:35">
      <c r="A152" s="5"/>
      <c r="B152" s="5"/>
      <c r="C152" s="5"/>
      <c r="D152" s="5"/>
      <c r="E152" s="5"/>
      <c r="F152" s="5">
        <v>1154</v>
      </c>
      <c r="G152" s="5" t="s">
        <v>20</v>
      </c>
      <c r="H152" s="5" t="s">
        <v>21</v>
      </c>
      <c r="I152" s="5" t="s">
        <v>35</v>
      </c>
      <c r="J152" s="3">
        <v>44959</v>
      </c>
      <c r="K152" s="5">
        <f>MONTH(J152)</f>
        <v>2</v>
      </c>
      <c r="L152" s="5">
        <f>YEAR(J152)</f>
        <v>2023</v>
      </c>
      <c r="M152" s="5" t="s">
        <v>36</v>
      </c>
      <c r="N152" s="10">
        <v>1500</v>
      </c>
      <c r="O152" s="5">
        <v>1</v>
      </c>
      <c r="P152" s="5">
        <f>N152*O152</f>
        <v>1500</v>
      </c>
      <c r="Q152" s="5">
        <f>IF(P152&gt;2000,P152*5%,0)</f>
        <v>0</v>
      </c>
      <c r="R152" s="5">
        <f>SUM(P152,Q152)</f>
        <v>1500</v>
      </c>
      <c r="S152" s="5" t="s">
        <v>37</v>
      </c>
      <c r="T152" s="5" t="s">
        <v>38</v>
      </c>
      <c r="U152" s="5">
        <v>2002</v>
      </c>
      <c r="V152" s="5">
        <v>3002</v>
      </c>
      <c r="W152" s="5" t="s">
        <v>39</v>
      </c>
      <c r="X152" s="5" t="s">
        <v>40</v>
      </c>
      <c r="Y152" s="5">
        <v>22</v>
      </c>
      <c r="AI152" s="5"/>
    </row>
    <row r="153" spans="1:35">
      <c r="A153" s="5"/>
      <c r="B153" s="5"/>
      <c r="C153" s="5"/>
      <c r="D153" s="5"/>
      <c r="E153" s="5"/>
      <c r="F153" s="5">
        <v>1043</v>
      </c>
      <c r="G153" s="5" t="s">
        <v>153</v>
      </c>
      <c r="H153" s="5" t="s">
        <v>154</v>
      </c>
      <c r="I153" s="5" t="s">
        <v>155</v>
      </c>
      <c r="J153" s="3">
        <v>44960</v>
      </c>
      <c r="K153" s="5">
        <f>MONTH(J153)</f>
        <v>2</v>
      </c>
      <c r="L153" s="5">
        <f>YEAR(J153)</f>
        <v>2023</v>
      </c>
      <c r="M153" s="5" t="s">
        <v>156</v>
      </c>
      <c r="N153" s="10">
        <v>400</v>
      </c>
      <c r="O153" s="5">
        <v>3</v>
      </c>
      <c r="P153" s="5">
        <f>N153*O153</f>
        <v>1200</v>
      </c>
      <c r="Q153" s="5">
        <f>IF(P153&gt;2000,P153*5%,0)</f>
        <v>0</v>
      </c>
      <c r="R153" s="5">
        <f>SUM(P153,Q153)</f>
        <v>1200</v>
      </c>
      <c r="S153" s="5" t="s">
        <v>24</v>
      </c>
      <c r="T153" s="5" t="s">
        <v>48</v>
      </c>
      <c r="U153" s="5">
        <v>2103</v>
      </c>
      <c r="V153" s="5">
        <v>3103</v>
      </c>
      <c r="W153" s="5" t="s">
        <v>157</v>
      </c>
      <c r="X153" s="5" t="s">
        <v>27</v>
      </c>
      <c r="Y153" s="5">
        <v>25</v>
      </c>
      <c r="AI153" s="5"/>
    </row>
    <row r="154" spans="1:35">
      <c r="A154" s="5"/>
      <c r="B154" s="5"/>
      <c r="C154" s="5"/>
      <c r="D154" s="5"/>
      <c r="E154" s="5"/>
      <c r="F154" s="5">
        <v>1155</v>
      </c>
      <c r="G154" s="5" t="s">
        <v>44</v>
      </c>
      <c r="H154" s="5" t="s">
        <v>45</v>
      </c>
      <c r="I154" s="5" t="s">
        <v>46</v>
      </c>
      <c r="J154" s="3">
        <v>44960</v>
      </c>
      <c r="K154" s="5">
        <f>MONTH(J154)</f>
        <v>2</v>
      </c>
      <c r="L154" s="5">
        <f>YEAR(J154)</f>
        <v>2023</v>
      </c>
      <c r="M154" s="5" t="s">
        <v>47</v>
      </c>
      <c r="N154" s="10">
        <v>1800</v>
      </c>
      <c r="O154" s="5">
        <v>3</v>
      </c>
      <c r="P154" s="5">
        <f>N154*O154</f>
        <v>5400</v>
      </c>
      <c r="Q154" s="5">
        <f>IF(P154&gt;2000,P154*5%,0)</f>
        <v>270</v>
      </c>
      <c r="R154" s="5">
        <f>SUM(P154,Q154)</f>
        <v>5670</v>
      </c>
      <c r="S154" s="5" t="s">
        <v>24</v>
      </c>
      <c r="T154" s="5" t="s">
        <v>48</v>
      </c>
      <c r="U154" s="5">
        <v>2003</v>
      </c>
      <c r="V154" s="5">
        <v>3003</v>
      </c>
      <c r="W154" s="5" t="s">
        <v>49</v>
      </c>
      <c r="X154" s="5" t="s">
        <v>27</v>
      </c>
      <c r="Y154" s="5">
        <v>18</v>
      </c>
      <c r="AI154" s="5"/>
    </row>
    <row r="155" spans="1:35">
      <c r="A155" s="5"/>
      <c r="B155" s="5"/>
      <c r="C155" s="5"/>
      <c r="D155" s="5"/>
      <c r="E155" s="5"/>
      <c r="F155" s="5">
        <v>1044</v>
      </c>
      <c r="G155" s="5" t="s">
        <v>153</v>
      </c>
      <c r="H155" s="5" t="s">
        <v>154</v>
      </c>
      <c r="I155" s="5" t="s">
        <v>158</v>
      </c>
      <c r="J155" s="3">
        <v>44961</v>
      </c>
      <c r="K155" s="5">
        <f>MONTH(J155)</f>
        <v>2</v>
      </c>
      <c r="L155" s="5">
        <f>YEAR(J155)</f>
        <v>2023</v>
      </c>
      <c r="M155" s="5" t="s">
        <v>159</v>
      </c>
      <c r="N155" s="10">
        <v>600</v>
      </c>
      <c r="O155" s="5">
        <v>1</v>
      </c>
      <c r="P155" s="5">
        <f>N155*O155</f>
        <v>600</v>
      </c>
      <c r="Q155" s="5">
        <f>IF(P155&gt;2000,P155*5%,0)</f>
        <v>0</v>
      </c>
      <c r="R155" s="5">
        <f>SUM(P155,Q155)</f>
        <v>600</v>
      </c>
      <c r="S155" s="5" t="s">
        <v>24</v>
      </c>
      <c r="T155" s="5" t="s">
        <v>25</v>
      </c>
      <c r="U155" s="5">
        <v>2104</v>
      </c>
      <c r="V155" s="5">
        <v>3104</v>
      </c>
      <c r="W155" s="5" t="s">
        <v>160</v>
      </c>
      <c r="X155" s="5" t="s">
        <v>40</v>
      </c>
      <c r="Y155" s="5">
        <v>23</v>
      </c>
      <c r="AI155" s="5"/>
    </row>
    <row r="156" spans="1:35">
      <c r="A156" s="5"/>
      <c r="B156" s="5"/>
      <c r="C156" s="5"/>
      <c r="D156" s="5"/>
      <c r="E156" s="5"/>
      <c r="F156" s="5">
        <v>1081</v>
      </c>
      <c r="G156" s="5" t="s">
        <v>44</v>
      </c>
      <c r="H156" s="5" t="s">
        <v>45</v>
      </c>
      <c r="I156" s="5" t="s">
        <v>51</v>
      </c>
      <c r="J156" s="3">
        <v>44961</v>
      </c>
      <c r="K156" s="5">
        <f>MONTH(J156)</f>
        <v>2</v>
      </c>
      <c r="L156" s="5">
        <f>YEAR(J156)</f>
        <v>2023</v>
      </c>
      <c r="M156" s="5" t="s">
        <v>52</v>
      </c>
      <c r="N156" s="10">
        <v>2100</v>
      </c>
      <c r="O156" s="5">
        <v>1</v>
      </c>
      <c r="P156" s="5">
        <f>N156*O156</f>
        <v>2100</v>
      </c>
      <c r="Q156" s="5">
        <f>IF(P156&gt;2000,P156*5%,0)</f>
        <v>105</v>
      </c>
      <c r="R156" s="5">
        <f>SUM(P156,Q156)</f>
        <v>2205</v>
      </c>
      <c r="S156" s="5" t="s">
        <v>24</v>
      </c>
      <c r="T156" s="5" t="s">
        <v>25</v>
      </c>
      <c r="U156" s="5">
        <v>2004</v>
      </c>
      <c r="V156" s="5">
        <v>3004</v>
      </c>
      <c r="W156" s="5" t="s">
        <v>53</v>
      </c>
      <c r="X156" s="5" t="s">
        <v>40</v>
      </c>
      <c r="Y156" s="5">
        <v>16</v>
      </c>
      <c r="AI156" s="5"/>
    </row>
    <row r="157" spans="1:35">
      <c r="A157" s="5"/>
      <c r="B157" s="5"/>
      <c r="C157" s="5"/>
      <c r="D157" s="5"/>
      <c r="E157" s="5"/>
      <c r="F157" s="5">
        <v>1045</v>
      </c>
      <c r="G157" s="5" t="s">
        <v>20</v>
      </c>
      <c r="H157" s="5" t="s">
        <v>21</v>
      </c>
      <c r="I157" s="5" t="s">
        <v>161</v>
      </c>
      <c r="J157" s="3">
        <v>44962</v>
      </c>
      <c r="K157" s="5">
        <f>MONTH(J157)</f>
        <v>2</v>
      </c>
      <c r="L157" s="5">
        <f>YEAR(J157)</f>
        <v>2023</v>
      </c>
      <c r="M157" s="5" t="s">
        <v>162</v>
      </c>
      <c r="N157" s="10">
        <v>1800</v>
      </c>
      <c r="O157" s="5">
        <v>2</v>
      </c>
      <c r="P157" s="5">
        <f>N157*O157</f>
        <v>3600</v>
      </c>
      <c r="Q157" s="5">
        <f>IF(P157&gt;2000,P157*5%,0)</f>
        <v>180</v>
      </c>
      <c r="R157" s="5">
        <f>SUM(P157,Q157)</f>
        <v>3780</v>
      </c>
      <c r="S157" s="5" t="s">
        <v>37</v>
      </c>
      <c r="T157" s="5" t="s">
        <v>38</v>
      </c>
      <c r="U157" s="5">
        <v>2105</v>
      </c>
      <c r="V157" s="5">
        <v>3105</v>
      </c>
      <c r="W157" s="5" t="s">
        <v>163</v>
      </c>
      <c r="X157" s="5" t="s">
        <v>27</v>
      </c>
      <c r="Y157" s="5">
        <v>29</v>
      </c>
      <c r="AI157" s="5"/>
    </row>
    <row r="158" spans="1:35">
      <c r="A158" s="5"/>
      <c r="B158" s="5"/>
      <c r="C158" s="5"/>
      <c r="D158" s="5"/>
      <c r="E158" s="5"/>
      <c r="F158" s="5">
        <v>1082</v>
      </c>
      <c r="G158" s="5" t="s">
        <v>55</v>
      </c>
      <c r="H158" s="5" t="s">
        <v>56</v>
      </c>
      <c r="I158" s="5" t="s">
        <v>57</v>
      </c>
      <c r="J158" s="3">
        <v>44962</v>
      </c>
      <c r="K158" s="5">
        <f>MONTH(J158)</f>
        <v>2</v>
      </c>
      <c r="L158" s="5">
        <f>YEAR(J158)</f>
        <v>2023</v>
      </c>
      <c r="M158" s="5" t="s">
        <v>58</v>
      </c>
      <c r="N158" s="10">
        <v>1300</v>
      </c>
      <c r="O158" s="5">
        <v>2</v>
      </c>
      <c r="P158" s="5">
        <f>N158*O158</f>
        <v>2600</v>
      </c>
      <c r="Q158" s="5">
        <f>IF(P158&gt;2000,P158*5%,0)</f>
        <v>130</v>
      </c>
      <c r="R158" s="5">
        <f>SUM(P158,Q158)</f>
        <v>2730</v>
      </c>
      <c r="S158" s="5" t="s">
        <v>37</v>
      </c>
      <c r="T158" s="5" t="s">
        <v>38</v>
      </c>
      <c r="U158" s="5">
        <v>2005</v>
      </c>
      <c r="V158" s="5">
        <v>3005</v>
      </c>
      <c r="W158" s="5" t="s">
        <v>59</v>
      </c>
      <c r="X158" s="5" t="s">
        <v>27</v>
      </c>
      <c r="Y158" s="5">
        <v>27</v>
      </c>
      <c r="AI158" s="5"/>
    </row>
    <row r="159" spans="1:35">
      <c r="A159" s="5"/>
      <c r="B159" s="5"/>
      <c r="C159" s="5"/>
      <c r="D159" s="5"/>
      <c r="E159" s="5"/>
      <c r="F159" s="5">
        <v>1046</v>
      </c>
      <c r="G159" s="5" t="s">
        <v>20</v>
      </c>
      <c r="H159" s="5" t="s">
        <v>21</v>
      </c>
      <c r="I159" s="5" t="s">
        <v>164</v>
      </c>
      <c r="J159" s="3">
        <v>44963</v>
      </c>
      <c r="K159" s="5">
        <f>MONTH(J159)</f>
        <v>2</v>
      </c>
      <c r="L159" s="5">
        <f>YEAR(J159)</f>
        <v>2023</v>
      </c>
      <c r="M159" s="5" t="s">
        <v>165</v>
      </c>
      <c r="N159" s="10">
        <v>2400</v>
      </c>
      <c r="O159" s="5">
        <v>1</v>
      </c>
      <c r="P159" s="5">
        <f>N159*O159</f>
        <v>2400</v>
      </c>
      <c r="Q159" s="5">
        <f>IF(P159&gt;2000,P159*5%,0)</f>
        <v>120</v>
      </c>
      <c r="R159" s="5">
        <f>SUM(P159,Q159)</f>
        <v>2520</v>
      </c>
      <c r="S159" s="5" t="s">
        <v>24</v>
      </c>
      <c r="T159" s="5" t="s">
        <v>25</v>
      </c>
      <c r="U159" s="5">
        <v>2106</v>
      </c>
      <c r="V159" s="5">
        <v>3106</v>
      </c>
      <c r="W159" s="5" t="s">
        <v>166</v>
      </c>
      <c r="X159" s="5" t="s">
        <v>40</v>
      </c>
      <c r="Y159" s="5">
        <v>27</v>
      </c>
      <c r="AI159" s="5"/>
    </row>
    <row r="160" spans="1:35">
      <c r="A160" s="5"/>
      <c r="B160" s="5"/>
      <c r="C160" s="5"/>
      <c r="D160" s="5"/>
      <c r="E160" s="5"/>
      <c r="F160" s="5">
        <v>1083</v>
      </c>
      <c r="G160" s="5" t="s">
        <v>55</v>
      </c>
      <c r="H160" s="5" t="s">
        <v>56</v>
      </c>
      <c r="I160" s="5" t="s">
        <v>62</v>
      </c>
      <c r="J160" s="3">
        <v>44963</v>
      </c>
      <c r="K160" s="5">
        <f>MONTH(J160)</f>
        <v>2</v>
      </c>
      <c r="L160" s="5">
        <f>YEAR(J160)</f>
        <v>2023</v>
      </c>
      <c r="M160" s="5" t="s">
        <v>63</v>
      </c>
      <c r="N160" s="10">
        <v>1600</v>
      </c>
      <c r="O160" s="5">
        <v>1</v>
      </c>
      <c r="P160" s="5">
        <f>N160*O160</f>
        <v>1600</v>
      </c>
      <c r="Q160" s="5">
        <f>IF(P160&gt;2000,P160*5%,0)</f>
        <v>0</v>
      </c>
      <c r="R160" s="5">
        <f>SUM(P160,Q160)</f>
        <v>1600</v>
      </c>
      <c r="S160" s="5" t="s">
        <v>24</v>
      </c>
      <c r="T160" s="5" t="s">
        <v>25</v>
      </c>
      <c r="U160" s="5">
        <v>2006</v>
      </c>
      <c r="V160" s="5">
        <v>3006</v>
      </c>
      <c r="W160" s="5" t="s">
        <v>64</v>
      </c>
      <c r="X160" s="5" t="s">
        <v>40</v>
      </c>
      <c r="Y160" s="5">
        <v>24</v>
      </c>
      <c r="AI160" s="5"/>
    </row>
    <row r="161" spans="1:35">
      <c r="A161" s="5"/>
      <c r="B161" s="5"/>
      <c r="C161" s="5"/>
      <c r="D161" s="5"/>
      <c r="E161" s="5"/>
      <c r="F161" s="5">
        <v>1047</v>
      </c>
      <c r="G161" s="5" t="s">
        <v>44</v>
      </c>
      <c r="H161" s="5" t="s">
        <v>167</v>
      </c>
      <c r="I161" s="5" t="s">
        <v>168</v>
      </c>
      <c r="J161" s="3">
        <v>44964</v>
      </c>
      <c r="K161" s="5">
        <f>MONTH(J161)</f>
        <v>2</v>
      </c>
      <c r="L161" s="5">
        <f>YEAR(J161)</f>
        <v>2023</v>
      </c>
      <c r="M161" s="5" t="s">
        <v>169</v>
      </c>
      <c r="N161" s="10">
        <v>2100</v>
      </c>
      <c r="O161" s="5">
        <v>2</v>
      </c>
      <c r="P161" s="5">
        <f>N161*O161</f>
        <v>4200</v>
      </c>
      <c r="Q161" s="5">
        <f>IF(P161&gt;2000,P161*5%,0)</f>
        <v>210</v>
      </c>
      <c r="R161" s="5">
        <f>SUM(P161,Q161)</f>
        <v>4410</v>
      </c>
      <c r="S161" s="5" t="s">
        <v>37</v>
      </c>
      <c r="T161" s="5" t="s">
        <v>25</v>
      </c>
      <c r="U161" s="5">
        <v>2107</v>
      </c>
      <c r="V161" s="5">
        <v>3107</v>
      </c>
      <c r="W161" s="5" t="s">
        <v>170</v>
      </c>
      <c r="X161" s="5" t="s">
        <v>27</v>
      </c>
      <c r="Y161" s="5">
        <v>20</v>
      </c>
      <c r="AI161" s="5"/>
    </row>
    <row r="162" spans="1:35">
      <c r="A162" s="5"/>
      <c r="B162" s="5"/>
      <c r="C162" s="5"/>
      <c r="D162" s="5"/>
      <c r="E162" s="5"/>
      <c r="F162" s="5">
        <v>1084</v>
      </c>
      <c r="G162" s="5" t="s">
        <v>20</v>
      </c>
      <c r="H162" s="5" t="s">
        <v>65</v>
      </c>
      <c r="I162" s="5" t="s">
        <v>66</v>
      </c>
      <c r="J162" s="3">
        <v>44964</v>
      </c>
      <c r="K162" s="5">
        <f>MONTH(J162)</f>
        <v>2</v>
      </c>
      <c r="L162" s="5">
        <f>YEAR(J162)</f>
        <v>2023</v>
      </c>
      <c r="M162" s="5" t="s">
        <v>67</v>
      </c>
      <c r="N162" s="10">
        <v>2200</v>
      </c>
      <c r="O162" s="5">
        <v>2</v>
      </c>
      <c r="P162" s="5">
        <f>N162*O162</f>
        <v>4400</v>
      </c>
      <c r="Q162" s="5">
        <f>IF(P162&gt;2000,P162*5%,0)</f>
        <v>220</v>
      </c>
      <c r="R162" s="5">
        <f>SUM(P162,Q162)</f>
        <v>4620</v>
      </c>
      <c r="S162" s="5" t="s">
        <v>37</v>
      </c>
      <c r="T162" s="5" t="s">
        <v>25</v>
      </c>
      <c r="U162" s="5">
        <v>2007</v>
      </c>
      <c r="V162" s="5">
        <v>3007</v>
      </c>
      <c r="W162" s="5" t="s">
        <v>68</v>
      </c>
      <c r="X162" s="5" t="s">
        <v>27</v>
      </c>
      <c r="Y162" s="5">
        <v>29</v>
      </c>
      <c r="AI162" s="5"/>
    </row>
    <row r="163" spans="1:35">
      <c r="A163" s="5"/>
      <c r="B163" s="5"/>
      <c r="C163" s="5"/>
      <c r="D163" s="5"/>
      <c r="E163" s="5"/>
      <c r="F163" s="5">
        <v>1048</v>
      </c>
      <c r="G163" s="5" t="s">
        <v>44</v>
      </c>
      <c r="H163" s="5" t="s">
        <v>167</v>
      </c>
      <c r="I163" s="5" t="s">
        <v>171</v>
      </c>
      <c r="J163" s="3">
        <v>44965</v>
      </c>
      <c r="K163" s="5">
        <f>MONTH(J163)</f>
        <v>2</v>
      </c>
      <c r="L163" s="5">
        <f>YEAR(J163)</f>
        <v>2023</v>
      </c>
      <c r="M163" s="5" t="s">
        <v>172</v>
      </c>
      <c r="N163" s="10">
        <v>2600</v>
      </c>
      <c r="O163" s="5">
        <v>1</v>
      </c>
      <c r="P163" s="5">
        <f>N163*O163</f>
        <v>2600</v>
      </c>
      <c r="Q163" s="5">
        <f>IF(P163&gt;2000,P163*5%,0)</f>
        <v>130</v>
      </c>
      <c r="R163" s="5">
        <f>SUM(P163,Q163)</f>
        <v>2730</v>
      </c>
      <c r="S163" s="5" t="s">
        <v>24</v>
      </c>
      <c r="T163" s="5" t="s">
        <v>38</v>
      </c>
      <c r="U163" s="5">
        <v>2108</v>
      </c>
      <c r="V163" s="5">
        <v>3108</v>
      </c>
      <c r="W163" s="5" t="s">
        <v>173</v>
      </c>
      <c r="X163" s="5" t="s">
        <v>40</v>
      </c>
      <c r="Y163" s="5">
        <v>18</v>
      </c>
      <c r="AI163" s="5"/>
    </row>
    <row r="164" spans="1:35">
      <c r="A164" s="5"/>
      <c r="B164" s="5"/>
      <c r="C164" s="5"/>
      <c r="D164" s="5"/>
      <c r="E164" s="5"/>
      <c r="F164" s="5">
        <v>1085</v>
      </c>
      <c r="G164" s="5" t="s">
        <v>20</v>
      </c>
      <c r="H164" s="5" t="s">
        <v>65</v>
      </c>
      <c r="I164" s="5" t="s">
        <v>69</v>
      </c>
      <c r="J164" s="3">
        <v>44965</v>
      </c>
      <c r="K164" s="5">
        <f>MONTH(J164)</f>
        <v>2</v>
      </c>
      <c r="L164" s="5">
        <f>YEAR(J164)</f>
        <v>2023</v>
      </c>
      <c r="M164" s="5" t="s">
        <v>70</v>
      </c>
      <c r="N164" s="10">
        <v>2500</v>
      </c>
      <c r="O164" s="5">
        <v>1</v>
      </c>
      <c r="P164" s="5">
        <f>N164*O164</f>
        <v>2500</v>
      </c>
      <c r="Q164" s="5">
        <f>IF(P164&gt;2000,P164*5%,0)</f>
        <v>125</v>
      </c>
      <c r="R164" s="5">
        <f>SUM(P164,Q164)</f>
        <v>2625</v>
      </c>
      <c r="S164" s="5" t="s">
        <v>24</v>
      </c>
      <c r="T164" s="5" t="s">
        <v>38</v>
      </c>
      <c r="U164" s="5">
        <v>2008</v>
      </c>
      <c r="V164" s="5">
        <v>3008</v>
      </c>
      <c r="W164" s="5" t="s">
        <v>71</v>
      </c>
      <c r="X164" s="5" t="s">
        <v>40</v>
      </c>
      <c r="Y164" s="5">
        <v>27</v>
      </c>
      <c r="AI164" s="5"/>
    </row>
    <row r="165" spans="1:35">
      <c r="A165" s="5"/>
      <c r="B165" s="5"/>
      <c r="C165" s="5"/>
      <c r="D165" s="5"/>
      <c r="E165" s="5"/>
      <c r="F165" s="5">
        <v>1033</v>
      </c>
      <c r="G165" s="5" t="s">
        <v>174</v>
      </c>
      <c r="H165" s="5" t="s">
        <v>175</v>
      </c>
      <c r="I165" s="5" t="s">
        <v>176</v>
      </c>
      <c r="J165" s="3">
        <v>44976</v>
      </c>
      <c r="K165" s="5">
        <f>MONTH(J165)</f>
        <v>2</v>
      </c>
      <c r="L165" s="5">
        <f>YEAR(J165)</f>
        <v>2023</v>
      </c>
      <c r="M165" s="5" t="s">
        <v>177</v>
      </c>
      <c r="N165" s="10">
        <v>1200</v>
      </c>
      <c r="O165" s="5">
        <v>2</v>
      </c>
      <c r="P165" s="5">
        <f>N165*O165</f>
        <v>2400</v>
      </c>
      <c r="Q165" s="5">
        <f>IF(P165&gt;2000,P165*5%,0)</f>
        <v>120</v>
      </c>
      <c r="R165" s="5">
        <f>SUM(P165,Q165)</f>
        <v>2520</v>
      </c>
      <c r="S165" s="5" t="s">
        <v>24</v>
      </c>
      <c r="T165" s="5" t="s">
        <v>25</v>
      </c>
      <c r="U165" s="5">
        <v>2081</v>
      </c>
      <c r="V165" s="5">
        <v>3081</v>
      </c>
      <c r="W165" s="5" t="s">
        <v>178</v>
      </c>
      <c r="X165" s="5" t="s">
        <v>27</v>
      </c>
      <c r="Y165" s="5">
        <v>27</v>
      </c>
      <c r="AI165" s="5"/>
    </row>
    <row r="166" spans="1:35">
      <c r="A166" s="5"/>
      <c r="B166" s="5"/>
      <c r="C166" s="5"/>
      <c r="D166" s="5"/>
      <c r="E166" s="5"/>
      <c r="F166" s="5">
        <v>1139</v>
      </c>
      <c r="G166" s="5" t="s">
        <v>174</v>
      </c>
      <c r="H166" s="5" t="s">
        <v>175</v>
      </c>
      <c r="I166" s="5" t="s">
        <v>176</v>
      </c>
      <c r="J166" s="3">
        <v>44976</v>
      </c>
      <c r="K166" s="5">
        <f>MONTH(J166)</f>
        <v>2</v>
      </c>
      <c r="L166" s="5">
        <f>YEAR(J166)</f>
        <v>2023</v>
      </c>
      <c r="M166" s="5" t="s">
        <v>177</v>
      </c>
      <c r="N166" s="10">
        <v>1200</v>
      </c>
      <c r="O166" s="5">
        <v>2</v>
      </c>
      <c r="P166" s="5">
        <f>N166*O166</f>
        <v>2400</v>
      </c>
      <c r="Q166" s="5">
        <f>IF(P166&gt;2000,P166*5%,0)</f>
        <v>120</v>
      </c>
      <c r="R166" s="5">
        <f>SUM(P166,Q166)</f>
        <v>2520</v>
      </c>
      <c r="S166" s="5" t="s">
        <v>24</v>
      </c>
      <c r="T166" s="5" t="s">
        <v>25</v>
      </c>
      <c r="U166" s="5">
        <v>2081</v>
      </c>
      <c r="V166" s="5">
        <v>3081</v>
      </c>
      <c r="W166" s="5" t="s">
        <v>178</v>
      </c>
      <c r="X166" s="5" t="s">
        <v>27</v>
      </c>
      <c r="Y166" s="5">
        <v>27</v>
      </c>
      <c r="AI166" s="5"/>
    </row>
    <row r="167" spans="1:35">
      <c r="A167" s="5"/>
      <c r="B167" s="5"/>
      <c r="C167" s="5"/>
      <c r="D167" s="5"/>
      <c r="E167" s="5"/>
      <c r="F167" s="5">
        <v>1034</v>
      </c>
      <c r="G167" s="5" t="s">
        <v>174</v>
      </c>
      <c r="H167" s="5" t="s">
        <v>175</v>
      </c>
      <c r="I167" s="5" t="s">
        <v>179</v>
      </c>
      <c r="J167" s="3">
        <v>44977</v>
      </c>
      <c r="K167" s="5">
        <f>MONTH(J167)</f>
        <v>2</v>
      </c>
      <c r="L167" s="5">
        <f>YEAR(J167)</f>
        <v>2023</v>
      </c>
      <c r="M167" s="5" t="s">
        <v>180</v>
      </c>
      <c r="N167" s="10">
        <v>1500</v>
      </c>
      <c r="O167" s="5">
        <v>1</v>
      </c>
      <c r="P167" s="5">
        <f>N167*O167</f>
        <v>1500</v>
      </c>
      <c r="Q167" s="5">
        <f>IF(P167&gt;2000,P167*5%,0)</f>
        <v>0</v>
      </c>
      <c r="R167" s="5">
        <f>SUM(P167,Q167)</f>
        <v>1500</v>
      </c>
      <c r="S167" s="5" t="s">
        <v>37</v>
      </c>
      <c r="T167" s="5" t="s">
        <v>38</v>
      </c>
      <c r="U167" s="5">
        <v>2082</v>
      </c>
      <c r="V167" s="5">
        <v>3082</v>
      </c>
      <c r="W167" s="5" t="s">
        <v>181</v>
      </c>
      <c r="X167" s="5" t="s">
        <v>40</v>
      </c>
      <c r="Y167" s="5">
        <v>25</v>
      </c>
      <c r="AI167" s="5"/>
    </row>
    <row r="168" spans="1:35">
      <c r="A168" s="5"/>
      <c r="B168" s="5"/>
      <c r="C168" s="5"/>
      <c r="D168" s="5"/>
      <c r="E168" s="5"/>
      <c r="F168" s="5">
        <v>1140</v>
      </c>
      <c r="G168" s="5" t="s">
        <v>174</v>
      </c>
      <c r="H168" s="5" t="s">
        <v>175</v>
      </c>
      <c r="I168" s="5" t="s">
        <v>179</v>
      </c>
      <c r="J168" s="3">
        <v>44977</v>
      </c>
      <c r="K168" s="5">
        <f>MONTH(J168)</f>
        <v>2</v>
      </c>
      <c r="L168" s="5">
        <f>YEAR(J168)</f>
        <v>2023</v>
      </c>
      <c r="M168" s="5" t="s">
        <v>180</v>
      </c>
      <c r="N168" s="10">
        <v>1500</v>
      </c>
      <c r="O168" s="5">
        <v>1</v>
      </c>
      <c r="P168" s="5">
        <f>N168*O168</f>
        <v>1500</v>
      </c>
      <c r="Q168" s="5">
        <f>IF(P168&gt;2000,P168*5%,0)</f>
        <v>0</v>
      </c>
      <c r="R168" s="5">
        <f>SUM(P168,Q168)</f>
        <v>1500</v>
      </c>
      <c r="S168" s="5" t="s">
        <v>37</v>
      </c>
      <c r="T168" s="5" t="s">
        <v>38</v>
      </c>
      <c r="U168" s="5">
        <v>2082</v>
      </c>
      <c r="V168" s="5">
        <v>3082</v>
      </c>
      <c r="W168" s="5" t="s">
        <v>181</v>
      </c>
      <c r="X168" s="5" t="s">
        <v>40</v>
      </c>
      <c r="Y168" s="5">
        <v>25</v>
      </c>
      <c r="AI168" s="5"/>
    </row>
    <row r="169" spans="1:35">
      <c r="A169" s="5"/>
      <c r="B169" s="5"/>
      <c r="C169" s="5"/>
      <c r="D169" s="5"/>
      <c r="E169" s="5"/>
      <c r="F169" s="5">
        <v>1035</v>
      </c>
      <c r="G169" s="5" t="s">
        <v>44</v>
      </c>
      <c r="H169" s="5" t="s">
        <v>182</v>
      </c>
      <c r="I169" s="5" t="s">
        <v>183</v>
      </c>
      <c r="J169" s="3">
        <v>44978</v>
      </c>
      <c r="K169" s="5">
        <f>MONTH(J169)</f>
        <v>2</v>
      </c>
      <c r="L169" s="5">
        <f>YEAR(J169)</f>
        <v>2023</v>
      </c>
      <c r="M169" s="5" t="s">
        <v>184</v>
      </c>
      <c r="N169" s="10">
        <v>2800</v>
      </c>
      <c r="O169" s="5">
        <v>3</v>
      </c>
      <c r="P169" s="5">
        <f>N169*O169</f>
        <v>8400</v>
      </c>
      <c r="Q169" s="5">
        <f>IF(P169&gt;2000,P169*5%,0)</f>
        <v>420</v>
      </c>
      <c r="R169" s="5">
        <f>SUM(P169,Q169)</f>
        <v>8820</v>
      </c>
      <c r="S169" s="5" t="s">
        <v>24</v>
      </c>
      <c r="T169" s="5" t="s">
        <v>48</v>
      </c>
      <c r="U169" s="5">
        <v>2083</v>
      </c>
      <c r="V169" s="5">
        <v>3083</v>
      </c>
      <c r="W169" s="5" t="s">
        <v>185</v>
      </c>
      <c r="X169" s="5" t="s">
        <v>27</v>
      </c>
      <c r="Y169" s="5">
        <v>18</v>
      </c>
      <c r="AI169" s="5"/>
    </row>
    <row r="170" spans="1:35">
      <c r="A170" s="5"/>
      <c r="B170" s="5"/>
      <c r="C170" s="5"/>
      <c r="D170" s="5"/>
      <c r="E170" s="5"/>
      <c r="F170" s="5">
        <v>1086</v>
      </c>
      <c r="G170" s="5" t="s">
        <v>20</v>
      </c>
      <c r="H170" s="5" t="s">
        <v>92</v>
      </c>
      <c r="I170" s="5" t="s">
        <v>93</v>
      </c>
      <c r="J170" s="3">
        <v>44978</v>
      </c>
      <c r="K170" s="5">
        <f>MONTH(J170)</f>
        <v>2</v>
      </c>
      <c r="L170" s="5">
        <f>YEAR(J170)</f>
        <v>2023</v>
      </c>
      <c r="M170" s="5" t="s">
        <v>94</v>
      </c>
      <c r="N170" s="10">
        <v>1100</v>
      </c>
      <c r="O170" s="5">
        <v>2</v>
      </c>
      <c r="P170" s="5">
        <f>N170*O170</f>
        <v>2200</v>
      </c>
      <c r="Q170" s="5">
        <f>IF(P170&gt;2000,P170*5%,0)</f>
        <v>110</v>
      </c>
      <c r="R170" s="5">
        <f>SUM(P170,Q170)</f>
        <v>2310</v>
      </c>
      <c r="S170" s="5" t="s">
        <v>24</v>
      </c>
      <c r="T170" s="5" t="s">
        <v>25</v>
      </c>
      <c r="U170" s="5">
        <v>2021</v>
      </c>
      <c r="V170" s="5">
        <v>3021</v>
      </c>
      <c r="W170" s="5" t="s">
        <v>95</v>
      </c>
      <c r="X170" s="5" t="s">
        <v>27</v>
      </c>
      <c r="Y170" s="5">
        <v>24</v>
      </c>
      <c r="AI170" s="5"/>
    </row>
    <row r="171" spans="1:35">
      <c r="A171" s="5"/>
      <c r="B171" s="5"/>
      <c r="C171" s="5"/>
      <c r="D171" s="5"/>
      <c r="E171" s="5"/>
      <c r="F171" s="5">
        <v>1141</v>
      </c>
      <c r="G171" s="5" t="s">
        <v>44</v>
      </c>
      <c r="H171" s="5" t="s">
        <v>182</v>
      </c>
      <c r="I171" s="5" t="s">
        <v>183</v>
      </c>
      <c r="J171" s="3">
        <v>44978</v>
      </c>
      <c r="K171" s="5">
        <f>MONTH(J171)</f>
        <v>2</v>
      </c>
      <c r="L171" s="5">
        <f>YEAR(J171)</f>
        <v>2023</v>
      </c>
      <c r="M171" s="5" t="s">
        <v>184</v>
      </c>
      <c r="N171" s="10">
        <v>2800</v>
      </c>
      <c r="O171" s="5">
        <v>3</v>
      </c>
      <c r="P171" s="5">
        <f>N171*O171</f>
        <v>8400</v>
      </c>
      <c r="Q171" s="5">
        <f>IF(P171&gt;2000,P171*5%,0)</f>
        <v>420</v>
      </c>
      <c r="R171" s="5">
        <f>SUM(P171,Q171)</f>
        <v>8820</v>
      </c>
      <c r="S171" s="5" t="s">
        <v>24</v>
      </c>
      <c r="T171" s="5" t="s">
        <v>48</v>
      </c>
      <c r="U171" s="5">
        <v>2083</v>
      </c>
      <c r="V171" s="5">
        <v>3083</v>
      </c>
      <c r="W171" s="5" t="s">
        <v>185</v>
      </c>
      <c r="X171" s="5" t="s">
        <v>27</v>
      </c>
      <c r="Y171" s="5">
        <v>18</v>
      </c>
      <c r="AI171" s="5"/>
    </row>
    <row r="172" spans="1:35">
      <c r="A172" s="5"/>
      <c r="B172" s="5"/>
      <c r="C172" s="5"/>
      <c r="D172" s="5"/>
      <c r="E172" s="5"/>
      <c r="F172" s="5">
        <v>1036</v>
      </c>
      <c r="G172" s="5" t="s">
        <v>44</v>
      </c>
      <c r="H172" s="5" t="s">
        <v>182</v>
      </c>
      <c r="I172" s="5" t="s">
        <v>186</v>
      </c>
      <c r="J172" s="3">
        <v>44979</v>
      </c>
      <c r="K172" s="5">
        <f>MONTH(J172)</f>
        <v>2</v>
      </c>
      <c r="L172" s="5">
        <f>YEAR(J172)</f>
        <v>2023</v>
      </c>
      <c r="M172" s="5" t="s">
        <v>187</v>
      </c>
      <c r="N172" s="10">
        <v>3200</v>
      </c>
      <c r="O172" s="5">
        <v>1</v>
      </c>
      <c r="P172" s="5">
        <f>N172*O172</f>
        <v>3200</v>
      </c>
      <c r="Q172" s="5">
        <f>IF(P172&gt;2000,P172*5%,0)</f>
        <v>160</v>
      </c>
      <c r="R172" s="5">
        <f>SUM(P172,Q172)</f>
        <v>3360</v>
      </c>
      <c r="S172" s="5" t="s">
        <v>24</v>
      </c>
      <c r="T172" s="5" t="s">
        <v>25</v>
      </c>
      <c r="U172" s="5">
        <v>2084</v>
      </c>
      <c r="V172" s="5">
        <v>3084</v>
      </c>
      <c r="W172" s="5" t="s">
        <v>188</v>
      </c>
      <c r="X172" s="5" t="s">
        <v>40</v>
      </c>
      <c r="Y172" s="5">
        <v>16</v>
      </c>
      <c r="AI172" s="5"/>
    </row>
    <row r="173" spans="1:35">
      <c r="A173" s="5"/>
      <c r="B173" s="5"/>
      <c r="C173" s="5"/>
      <c r="D173" s="5"/>
      <c r="E173" s="5"/>
      <c r="F173" s="5">
        <v>1087</v>
      </c>
      <c r="G173" s="5" t="s">
        <v>20</v>
      </c>
      <c r="H173" s="5" t="s">
        <v>92</v>
      </c>
      <c r="I173" s="5" t="s">
        <v>96</v>
      </c>
      <c r="J173" s="3">
        <v>44979</v>
      </c>
      <c r="K173" s="5">
        <f>MONTH(J173)</f>
        <v>2</v>
      </c>
      <c r="L173" s="5">
        <f>YEAR(J173)</f>
        <v>2023</v>
      </c>
      <c r="M173" s="5" t="s">
        <v>97</v>
      </c>
      <c r="N173" s="10">
        <v>1400</v>
      </c>
      <c r="O173" s="5">
        <v>1</v>
      </c>
      <c r="P173" s="5">
        <f>N173*O173</f>
        <v>1400</v>
      </c>
      <c r="Q173" s="5">
        <f>IF(P173&gt;2000,P173*5%,0)</f>
        <v>0</v>
      </c>
      <c r="R173" s="5">
        <f>SUM(P173,Q173)</f>
        <v>1400</v>
      </c>
      <c r="S173" s="5" t="s">
        <v>37</v>
      </c>
      <c r="T173" s="5" t="s">
        <v>38</v>
      </c>
      <c r="U173" s="5">
        <v>2022</v>
      </c>
      <c r="V173" s="5">
        <v>3022</v>
      </c>
      <c r="W173" s="5" t="s">
        <v>98</v>
      </c>
      <c r="X173" s="5" t="s">
        <v>40</v>
      </c>
      <c r="Y173" s="5">
        <v>21</v>
      </c>
      <c r="AI173" s="5"/>
    </row>
    <row r="174" spans="1:35">
      <c r="A174" s="5"/>
      <c r="B174" s="5"/>
      <c r="C174" s="5"/>
      <c r="D174" s="5"/>
      <c r="E174" s="5"/>
      <c r="F174" s="5">
        <v>1142</v>
      </c>
      <c r="G174" s="5" t="s">
        <v>44</v>
      </c>
      <c r="H174" s="5" t="s">
        <v>182</v>
      </c>
      <c r="I174" s="5" t="s">
        <v>186</v>
      </c>
      <c r="J174" s="3">
        <v>44979</v>
      </c>
      <c r="K174" s="5">
        <f>MONTH(J174)</f>
        <v>2</v>
      </c>
      <c r="L174" s="5">
        <f>YEAR(J174)</f>
        <v>2023</v>
      </c>
      <c r="M174" s="5" t="s">
        <v>187</v>
      </c>
      <c r="N174" s="10">
        <v>3200</v>
      </c>
      <c r="O174" s="5">
        <v>1</v>
      </c>
      <c r="P174" s="5">
        <f>N174*O174</f>
        <v>3200</v>
      </c>
      <c r="Q174" s="5">
        <f>IF(P174&gt;2000,P174*5%,0)</f>
        <v>160</v>
      </c>
      <c r="R174" s="5">
        <f>SUM(P174,Q174)</f>
        <v>3360</v>
      </c>
      <c r="S174" s="5" t="s">
        <v>24</v>
      </c>
      <c r="T174" s="5" t="s">
        <v>25</v>
      </c>
      <c r="U174" s="5">
        <v>2084</v>
      </c>
      <c r="V174" s="5">
        <v>3084</v>
      </c>
      <c r="W174" s="5" t="s">
        <v>188</v>
      </c>
      <c r="X174" s="5" t="s">
        <v>40</v>
      </c>
      <c r="Y174" s="5">
        <v>16</v>
      </c>
      <c r="AI174" s="5"/>
    </row>
    <row r="175" spans="1:35">
      <c r="A175" s="5"/>
      <c r="B175" s="5"/>
      <c r="C175" s="5"/>
      <c r="D175" s="5"/>
      <c r="E175" s="5"/>
      <c r="F175" s="5">
        <v>1146</v>
      </c>
      <c r="G175" s="5" t="s">
        <v>20</v>
      </c>
      <c r="H175" s="5" t="s">
        <v>92</v>
      </c>
      <c r="I175" s="5" t="s">
        <v>96</v>
      </c>
      <c r="J175" s="3">
        <v>44979</v>
      </c>
      <c r="K175" s="5">
        <f>MONTH(J175)</f>
        <v>2</v>
      </c>
      <c r="L175" s="5">
        <f>YEAR(J175)</f>
        <v>2023</v>
      </c>
      <c r="M175" s="5" t="s">
        <v>97</v>
      </c>
      <c r="N175" s="10">
        <v>1400</v>
      </c>
      <c r="O175" s="5">
        <v>1</v>
      </c>
      <c r="P175" s="5">
        <f>N175*O175</f>
        <v>1400</v>
      </c>
      <c r="Q175" s="5">
        <f>IF(P175&gt;2000,P175*5%,0)</f>
        <v>0</v>
      </c>
      <c r="R175" s="5">
        <f>SUM(P175,Q175)</f>
        <v>1400</v>
      </c>
      <c r="S175" s="5" t="s">
        <v>37</v>
      </c>
      <c r="T175" s="5" t="s">
        <v>38</v>
      </c>
      <c r="U175" s="5">
        <v>2022</v>
      </c>
      <c r="V175" s="5">
        <v>3022</v>
      </c>
      <c r="W175" s="5" t="s">
        <v>98</v>
      </c>
      <c r="X175" s="5" t="s">
        <v>40</v>
      </c>
      <c r="Y175" s="5">
        <v>21</v>
      </c>
      <c r="AI175" s="5"/>
    </row>
    <row r="176" spans="1:35">
      <c r="A176" s="5"/>
      <c r="B176" s="5"/>
      <c r="C176" s="5"/>
      <c r="D176" s="5"/>
      <c r="E176" s="5"/>
      <c r="F176" s="5">
        <v>1037</v>
      </c>
      <c r="G176" s="5" t="s">
        <v>55</v>
      </c>
      <c r="H176" s="5" t="s">
        <v>189</v>
      </c>
      <c r="I176" s="5" t="s">
        <v>190</v>
      </c>
      <c r="J176" s="3">
        <v>44980</v>
      </c>
      <c r="K176" s="5">
        <f>MONTH(J176)</f>
        <v>2</v>
      </c>
      <c r="L176" s="5">
        <f>YEAR(J176)</f>
        <v>2023</v>
      </c>
      <c r="M176" s="5" t="s">
        <v>191</v>
      </c>
      <c r="N176" s="10">
        <v>2000</v>
      </c>
      <c r="O176" s="5">
        <v>2</v>
      </c>
      <c r="P176" s="5">
        <f>N176*O176</f>
        <v>4000</v>
      </c>
      <c r="Q176" s="5">
        <f>IF(P176&gt;2000,P176*5%,0)</f>
        <v>200</v>
      </c>
      <c r="R176" s="5">
        <f>SUM(P176,Q176)</f>
        <v>4200</v>
      </c>
      <c r="S176" s="5" t="s">
        <v>37</v>
      </c>
      <c r="T176" s="5" t="s">
        <v>38</v>
      </c>
      <c r="U176" s="5">
        <v>2085</v>
      </c>
      <c r="V176" s="5">
        <v>3085</v>
      </c>
      <c r="W176" s="5" t="s">
        <v>192</v>
      </c>
      <c r="X176" s="5" t="s">
        <v>27</v>
      </c>
      <c r="Y176" s="5">
        <v>33</v>
      </c>
      <c r="AI176" s="5"/>
    </row>
    <row r="177" spans="1:35">
      <c r="A177" s="5"/>
      <c r="B177" s="5"/>
      <c r="C177" s="5"/>
      <c r="D177" s="5"/>
      <c r="E177" s="5"/>
      <c r="F177" s="5">
        <v>1088</v>
      </c>
      <c r="G177" s="5" t="s">
        <v>44</v>
      </c>
      <c r="H177" s="5" t="s">
        <v>99</v>
      </c>
      <c r="I177" s="5" t="s">
        <v>100</v>
      </c>
      <c r="J177" s="3">
        <v>44980</v>
      </c>
      <c r="K177" s="5">
        <f>MONTH(J177)</f>
        <v>2</v>
      </c>
      <c r="L177" s="5">
        <f>YEAR(J177)</f>
        <v>2023</v>
      </c>
      <c r="M177" s="5" t="s">
        <v>101</v>
      </c>
      <c r="N177" s="10">
        <v>1700</v>
      </c>
      <c r="O177" s="5">
        <v>3</v>
      </c>
      <c r="P177" s="5">
        <f>N177*O177</f>
        <v>5100</v>
      </c>
      <c r="Q177" s="5">
        <f>IF(P177&gt;2000,P177*5%,0)</f>
        <v>255</v>
      </c>
      <c r="R177" s="5">
        <f>SUM(P177,Q177)</f>
        <v>5355</v>
      </c>
      <c r="S177" s="5" t="s">
        <v>24</v>
      </c>
      <c r="T177" s="5" t="s">
        <v>48</v>
      </c>
      <c r="U177" s="5">
        <v>2023</v>
      </c>
      <c r="V177" s="5">
        <v>3023</v>
      </c>
      <c r="W177" s="5" t="s">
        <v>102</v>
      </c>
      <c r="X177" s="5" t="s">
        <v>27</v>
      </c>
      <c r="Y177" s="5">
        <v>20</v>
      </c>
      <c r="AI177" s="5"/>
    </row>
    <row r="178" spans="1:35">
      <c r="A178" s="5"/>
      <c r="B178" s="5"/>
      <c r="C178" s="5"/>
      <c r="D178" s="5"/>
      <c r="E178" s="5"/>
      <c r="F178" s="5">
        <v>1143</v>
      </c>
      <c r="G178" s="5" t="s">
        <v>55</v>
      </c>
      <c r="H178" s="5" t="s">
        <v>189</v>
      </c>
      <c r="I178" s="5" t="s">
        <v>190</v>
      </c>
      <c r="J178" s="3">
        <v>44980</v>
      </c>
      <c r="K178" s="5">
        <f>MONTH(J178)</f>
        <v>2</v>
      </c>
      <c r="L178" s="5">
        <f>YEAR(J178)</f>
        <v>2023</v>
      </c>
      <c r="M178" s="5" t="s">
        <v>191</v>
      </c>
      <c r="N178" s="10">
        <v>2000</v>
      </c>
      <c r="O178" s="5">
        <v>2</v>
      </c>
      <c r="P178" s="5">
        <f>N178*O178</f>
        <v>4000</v>
      </c>
      <c r="Q178" s="5">
        <f>IF(P178&gt;2000,P178*5%,0)</f>
        <v>200</v>
      </c>
      <c r="R178" s="5">
        <f>SUM(P178,Q178)</f>
        <v>4200</v>
      </c>
      <c r="S178" s="5" t="s">
        <v>37</v>
      </c>
      <c r="T178" s="5" t="s">
        <v>38</v>
      </c>
      <c r="U178" s="5">
        <v>2085</v>
      </c>
      <c r="V178" s="5">
        <v>3085</v>
      </c>
      <c r="W178" s="5" t="s">
        <v>192</v>
      </c>
      <c r="X178" s="5" t="s">
        <v>27</v>
      </c>
      <c r="Y178" s="5">
        <v>33</v>
      </c>
      <c r="AI178" s="5"/>
    </row>
    <row r="179" spans="1:35">
      <c r="A179" s="5"/>
      <c r="B179" s="5"/>
      <c r="C179" s="5"/>
      <c r="D179" s="5"/>
      <c r="E179" s="5"/>
      <c r="F179" s="5">
        <v>1147</v>
      </c>
      <c r="G179" s="5" t="s">
        <v>44</v>
      </c>
      <c r="H179" s="5" t="s">
        <v>99</v>
      </c>
      <c r="I179" s="5" t="s">
        <v>100</v>
      </c>
      <c r="J179" s="3">
        <v>44980</v>
      </c>
      <c r="K179" s="5">
        <f>MONTH(J179)</f>
        <v>2</v>
      </c>
      <c r="L179" s="5">
        <f>YEAR(J179)</f>
        <v>2023</v>
      </c>
      <c r="M179" s="5" t="s">
        <v>101</v>
      </c>
      <c r="N179" s="10">
        <v>1700</v>
      </c>
      <c r="O179" s="5">
        <v>3</v>
      </c>
      <c r="P179" s="5">
        <f>N179*O179</f>
        <v>5100</v>
      </c>
      <c r="Q179" s="5">
        <f>IF(P179&gt;2000,P179*5%,0)</f>
        <v>255</v>
      </c>
      <c r="R179" s="5">
        <f>SUM(P179,Q179)</f>
        <v>5355</v>
      </c>
      <c r="S179" s="5" t="s">
        <v>24</v>
      </c>
      <c r="T179" s="5" t="s">
        <v>48</v>
      </c>
      <c r="U179" s="5">
        <v>2023</v>
      </c>
      <c r="V179" s="5">
        <v>3023</v>
      </c>
      <c r="W179" s="5" t="s">
        <v>102</v>
      </c>
      <c r="X179" s="5" t="s">
        <v>27</v>
      </c>
      <c r="Y179" s="5">
        <v>20</v>
      </c>
      <c r="AI179" s="5"/>
    </row>
    <row r="180" spans="1:35">
      <c r="A180" s="5"/>
      <c r="B180" s="5"/>
      <c r="C180" s="5"/>
      <c r="D180" s="5"/>
      <c r="E180" s="5"/>
      <c r="F180" s="5">
        <v>1038</v>
      </c>
      <c r="G180" s="5" t="s">
        <v>55</v>
      </c>
      <c r="H180" s="5" t="s">
        <v>189</v>
      </c>
      <c r="I180" s="5" t="s">
        <v>193</v>
      </c>
      <c r="J180" s="3">
        <v>44981</v>
      </c>
      <c r="K180" s="5">
        <f>MONTH(J180)</f>
        <v>2</v>
      </c>
      <c r="L180" s="5">
        <f>YEAR(J180)</f>
        <v>2023</v>
      </c>
      <c r="M180" s="5" t="s">
        <v>194</v>
      </c>
      <c r="N180" s="10">
        <v>2400</v>
      </c>
      <c r="O180" s="5">
        <v>1</v>
      </c>
      <c r="P180" s="5">
        <f>N180*O180</f>
        <v>2400</v>
      </c>
      <c r="Q180" s="5">
        <f>IF(P180&gt;2000,P180*5%,0)</f>
        <v>120</v>
      </c>
      <c r="R180" s="5">
        <f>SUM(P180,Q180)</f>
        <v>2520</v>
      </c>
      <c r="S180" s="5" t="s">
        <v>24</v>
      </c>
      <c r="T180" s="5" t="s">
        <v>25</v>
      </c>
      <c r="U180" s="5">
        <v>2086</v>
      </c>
      <c r="V180" s="5">
        <v>3086</v>
      </c>
      <c r="W180" s="5" t="s">
        <v>195</v>
      </c>
      <c r="X180" s="5" t="s">
        <v>40</v>
      </c>
      <c r="Y180" s="5">
        <v>30</v>
      </c>
      <c r="AI180" s="5"/>
    </row>
    <row r="181" spans="1:35">
      <c r="A181" s="5"/>
      <c r="B181" s="5"/>
      <c r="C181" s="5"/>
      <c r="D181" s="5"/>
      <c r="E181" s="5"/>
      <c r="F181" s="5">
        <v>1089</v>
      </c>
      <c r="G181" s="5" t="s">
        <v>44</v>
      </c>
      <c r="H181" s="5" t="s">
        <v>99</v>
      </c>
      <c r="I181" s="5" t="s">
        <v>103</v>
      </c>
      <c r="J181" s="3">
        <v>44981</v>
      </c>
      <c r="K181" s="5">
        <f>MONTH(J181)</f>
        <v>2</v>
      </c>
      <c r="L181" s="5">
        <f>YEAR(J181)</f>
        <v>2023</v>
      </c>
      <c r="M181" s="5" t="s">
        <v>104</v>
      </c>
      <c r="N181" s="10">
        <v>2000</v>
      </c>
      <c r="O181" s="5">
        <v>1</v>
      </c>
      <c r="P181" s="5">
        <f>N181*O181</f>
        <v>2000</v>
      </c>
      <c r="Q181" s="5">
        <f>IF(P181&gt;2000,P181*5%,0)</f>
        <v>0</v>
      </c>
      <c r="R181" s="5">
        <f>SUM(P181,Q181)</f>
        <v>2000</v>
      </c>
      <c r="S181" s="5" t="s">
        <v>24</v>
      </c>
      <c r="T181" s="5" t="s">
        <v>25</v>
      </c>
      <c r="U181" s="5">
        <v>2024</v>
      </c>
      <c r="V181" s="5">
        <v>3024</v>
      </c>
      <c r="W181" s="5" t="s">
        <v>105</v>
      </c>
      <c r="X181" s="5" t="s">
        <v>40</v>
      </c>
      <c r="Y181" s="5">
        <v>18</v>
      </c>
      <c r="AI181" s="5"/>
    </row>
    <row r="182" spans="1:35">
      <c r="A182" s="5"/>
      <c r="B182" s="5"/>
      <c r="C182" s="5"/>
      <c r="D182" s="5"/>
      <c r="E182" s="5"/>
      <c r="F182" s="5">
        <v>1144</v>
      </c>
      <c r="G182" s="5" t="s">
        <v>55</v>
      </c>
      <c r="H182" s="5" t="s">
        <v>189</v>
      </c>
      <c r="I182" s="5" t="s">
        <v>193</v>
      </c>
      <c r="J182" s="3">
        <v>44981</v>
      </c>
      <c r="K182" s="5">
        <f>MONTH(J182)</f>
        <v>2</v>
      </c>
      <c r="L182" s="5">
        <f>YEAR(J182)</f>
        <v>2023</v>
      </c>
      <c r="M182" s="5" t="s">
        <v>194</v>
      </c>
      <c r="N182" s="10">
        <v>2400</v>
      </c>
      <c r="O182" s="5">
        <v>1</v>
      </c>
      <c r="P182" s="5">
        <f>N182*O182</f>
        <v>2400</v>
      </c>
      <c r="Q182" s="5">
        <f>IF(P182&gt;2000,P182*5%,0)</f>
        <v>120</v>
      </c>
      <c r="R182" s="5">
        <f>SUM(P182,Q182)</f>
        <v>2520</v>
      </c>
      <c r="S182" s="5" t="s">
        <v>24</v>
      </c>
      <c r="T182" s="5" t="s">
        <v>25</v>
      </c>
      <c r="U182" s="5">
        <v>2086</v>
      </c>
      <c r="V182" s="5">
        <v>3086</v>
      </c>
      <c r="W182" s="5" t="s">
        <v>195</v>
      </c>
      <c r="X182" s="5" t="s">
        <v>40</v>
      </c>
      <c r="Y182" s="5">
        <v>30</v>
      </c>
      <c r="AI182" s="5"/>
    </row>
    <row r="183" spans="1:35">
      <c r="A183" s="5"/>
      <c r="B183" s="5"/>
      <c r="C183" s="5"/>
      <c r="D183" s="5"/>
      <c r="E183" s="5"/>
      <c r="F183" s="5">
        <v>1148</v>
      </c>
      <c r="G183" s="5" t="s">
        <v>44</v>
      </c>
      <c r="H183" s="5" t="s">
        <v>99</v>
      </c>
      <c r="I183" s="5" t="s">
        <v>103</v>
      </c>
      <c r="J183" s="3">
        <v>44981</v>
      </c>
      <c r="K183" s="5">
        <f>MONTH(J183)</f>
        <v>2</v>
      </c>
      <c r="L183" s="5">
        <f>YEAR(J183)</f>
        <v>2023</v>
      </c>
      <c r="M183" s="5" t="s">
        <v>104</v>
      </c>
      <c r="N183" s="10">
        <v>2000</v>
      </c>
      <c r="O183" s="5">
        <v>1</v>
      </c>
      <c r="P183" s="5">
        <f>N183*O183</f>
        <v>2000</v>
      </c>
      <c r="Q183" s="5">
        <f>IF(P183&gt;2000,P183*5%,0)</f>
        <v>0</v>
      </c>
      <c r="R183" s="5">
        <f>SUM(P183,Q183)</f>
        <v>2000</v>
      </c>
      <c r="S183" s="5" t="s">
        <v>24</v>
      </c>
      <c r="T183" s="5" t="s">
        <v>25</v>
      </c>
      <c r="U183" s="5">
        <v>2024</v>
      </c>
      <c r="V183" s="5">
        <v>3024</v>
      </c>
      <c r="W183" s="5" t="s">
        <v>105</v>
      </c>
      <c r="X183" s="5" t="s">
        <v>40</v>
      </c>
      <c r="Y183" s="5">
        <v>18</v>
      </c>
      <c r="AI183" s="5"/>
    </row>
    <row r="184" spans="1:35">
      <c r="A184" s="5"/>
      <c r="B184" s="5"/>
      <c r="C184" s="5"/>
      <c r="D184" s="5"/>
      <c r="E184" s="5"/>
      <c r="F184" s="5">
        <v>1039</v>
      </c>
      <c r="G184" s="5" t="s">
        <v>20</v>
      </c>
      <c r="H184" s="5" t="s">
        <v>65</v>
      </c>
      <c r="I184" s="5" t="s">
        <v>196</v>
      </c>
      <c r="J184" s="3">
        <v>44982</v>
      </c>
      <c r="K184" s="5">
        <f>MONTH(J184)</f>
        <v>2</v>
      </c>
      <c r="L184" s="5">
        <f>YEAR(J184)</f>
        <v>2023</v>
      </c>
      <c r="M184" s="5" t="s">
        <v>197</v>
      </c>
      <c r="N184" s="10">
        <v>2900</v>
      </c>
      <c r="O184" s="5">
        <v>2</v>
      </c>
      <c r="P184" s="5">
        <f>N184*O184</f>
        <v>5800</v>
      </c>
      <c r="Q184" s="5">
        <f>IF(P184&gt;2000,P184*5%,0)</f>
        <v>290</v>
      </c>
      <c r="R184" s="5">
        <f>SUM(P184,Q184)</f>
        <v>6090</v>
      </c>
      <c r="S184" s="5" t="s">
        <v>37</v>
      </c>
      <c r="T184" s="5" t="s">
        <v>25</v>
      </c>
      <c r="U184" s="5">
        <v>2087</v>
      </c>
      <c r="V184" s="5">
        <v>3087</v>
      </c>
      <c r="W184" s="5" t="s">
        <v>198</v>
      </c>
      <c r="X184" s="5" t="s">
        <v>27</v>
      </c>
      <c r="Y184" s="5">
        <v>34</v>
      </c>
      <c r="AI184" s="5"/>
    </row>
    <row r="185" spans="1:35">
      <c r="A185" s="5"/>
      <c r="B185" s="5"/>
      <c r="C185" s="5"/>
      <c r="D185" s="5"/>
      <c r="E185" s="5"/>
      <c r="F185" s="5">
        <v>1090</v>
      </c>
      <c r="G185" s="5" t="s">
        <v>55</v>
      </c>
      <c r="H185" s="5" t="s">
        <v>106</v>
      </c>
      <c r="I185" s="5" t="s">
        <v>107</v>
      </c>
      <c r="J185" s="3">
        <v>44982</v>
      </c>
      <c r="K185" s="5">
        <f>MONTH(J185)</f>
        <v>2</v>
      </c>
      <c r="L185" s="5">
        <f>YEAR(J185)</f>
        <v>2023</v>
      </c>
      <c r="M185" s="5" t="s">
        <v>108</v>
      </c>
      <c r="N185" s="10">
        <v>1500</v>
      </c>
      <c r="O185" s="5">
        <v>2</v>
      </c>
      <c r="P185" s="5">
        <f>N185*O185</f>
        <v>3000</v>
      </c>
      <c r="Q185" s="5">
        <f>IF(P185&gt;2000,P185*5%,0)</f>
        <v>150</v>
      </c>
      <c r="R185" s="5">
        <f>SUM(P185,Q185)</f>
        <v>3150</v>
      </c>
      <c r="S185" s="5" t="s">
        <v>37</v>
      </c>
      <c r="T185" s="5" t="s">
        <v>38</v>
      </c>
      <c r="U185" s="5">
        <v>2025</v>
      </c>
      <c r="V185" s="5">
        <v>3025</v>
      </c>
      <c r="W185" s="5" t="s">
        <v>109</v>
      </c>
      <c r="X185" s="5" t="s">
        <v>27</v>
      </c>
      <c r="Y185" s="5">
        <v>28</v>
      </c>
      <c r="AI185" s="5"/>
    </row>
    <row r="186" spans="1:35">
      <c r="A186" s="5"/>
      <c r="B186" s="5"/>
      <c r="C186" s="5"/>
      <c r="D186" s="5"/>
      <c r="E186" s="5"/>
      <c r="F186" s="5">
        <v>1145</v>
      </c>
      <c r="G186" s="5" t="s">
        <v>20</v>
      </c>
      <c r="H186" s="5" t="s">
        <v>65</v>
      </c>
      <c r="I186" s="5" t="s">
        <v>196</v>
      </c>
      <c r="J186" s="3">
        <v>44982</v>
      </c>
      <c r="K186" s="5">
        <f>MONTH(J186)</f>
        <v>2</v>
      </c>
      <c r="L186" s="5">
        <f>YEAR(J186)</f>
        <v>2023</v>
      </c>
      <c r="M186" s="5" t="s">
        <v>197</v>
      </c>
      <c r="N186" s="10">
        <v>2900</v>
      </c>
      <c r="O186" s="5">
        <v>2</v>
      </c>
      <c r="P186" s="5">
        <f>N186*O186</f>
        <v>5800</v>
      </c>
      <c r="Q186" s="5">
        <f>IF(P186&gt;2000,P186*5%,0)</f>
        <v>290</v>
      </c>
      <c r="R186" s="5">
        <f>SUM(P186,Q186)</f>
        <v>6090</v>
      </c>
      <c r="S186" s="5" t="s">
        <v>37</v>
      </c>
      <c r="T186" s="5" t="s">
        <v>25</v>
      </c>
      <c r="U186" s="5">
        <v>2087</v>
      </c>
      <c r="V186" s="5">
        <v>3087</v>
      </c>
      <c r="W186" s="5" t="s">
        <v>198</v>
      </c>
      <c r="X186" s="5" t="s">
        <v>27</v>
      </c>
      <c r="Y186" s="5">
        <v>34</v>
      </c>
      <c r="AI186" s="5"/>
    </row>
    <row r="187" spans="1:35">
      <c r="A187" s="5"/>
      <c r="B187" s="5"/>
      <c r="C187" s="5"/>
      <c r="D187" s="5"/>
      <c r="E187" s="5"/>
      <c r="F187" s="5">
        <v>1149</v>
      </c>
      <c r="G187" s="5" t="s">
        <v>55</v>
      </c>
      <c r="H187" s="5" t="s">
        <v>106</v>
      </c>
      <c r="I187" s="5" t="s">
        <v>107</v>
      </c>
      <c r="J187" s="3">
        <v>44982</v>
      </c>
      <c r="K187" s="5">
        <f>MONTH(J187)</f>
        <v>2</v>
      </c>
      <c r="L187" s="5">
        <f>YEAR(J187)</f>
        <v>2023</v>
      </c>
      <c r="M187" s="5" t="s">
        <v>108</v>
      </c>
      <c r="N187" s="10">
        <v>1500</v>
      </c>
      <c r="O187" s="5">
        <v>2</v>
      </c>
      <c r="P187" s="5">
        <f>N187*O187</f>
        <v>3000</v>
      </c>
      <c r="Q187" s="5">
        <f>IF(P187&gt;2000,P187*5%,0)</f>
        <v>150</v>
      </c>
      <c r="R187" s="5">
        <f>SUM(P187,Q187)</f>
        <v>3150</v>
      </c>
      <c r="S187" s="5" t="s">
        <v>37</v>
      </c>
      <c r="T187" s="5" t="s">
        <v>38</v>
      </c>
      <c r="U187" s="5">
        <v>2025</v>
      </c>
      <c r="V187" s="5">
        <v>3025</v>
      </c>
      <c r="W187" s="5" t="s">
        <v>109</v>
      </c>
      <c r="X187" s="5" t="s">
        <v>27</v>
      </c>
      <c r="Y187" s="5">
        <v>28</v>
      </c>
      <c r="AI187" s="5"/>
    </row>
    <row r="188" spans="1:35">
      <c r="A188" s="5"/>
      <c r="B188" s="5"/>
      <c r="C188" s="5"/>
      <c r="D188" s="5"/>
      <c r="E188" s="5"/>
      <c r="F188" s="5">
        <v>1040</v>
      </c>
      <c r="G188" s="5" t="s">
        <v>20</v>
      </c>
      <c r="H188" s="5" t="s">
        <v>65</v>
      </c>
      <c r="I188" s="5" t="s">
        <v>199</v>
      </c>
      <c r="J188" s="3">
        <v>44983</v>
      </c>
      <c r="K188" s="5">
        <f>MONTH(J188)</f>
        <v>2</v>
      </c>
      <c r="L188" s="5">
        <f>YEAR(J188)</f>
        <v>2023</v>
      </c>
      <c r="M188" s="5" t="s">
        <v>200</v>
      </c>
      <c r="N188" s="10">
        <v>3300</v>
      </c>
      <c r="O188" s="5">
        <v>1</v>
      </c>
      <c r="P188" s="5">
        <f>N188*O188</f>
        <v>3300</v>
      </c>
      <c r="Q188" s="5">
        <f>IF(P188&gt;2000,P188*5%,0)</f>
        <v>165</v>
      </c>
      <c r="R188" s="5">
        <f>SUM(P188,Q188)</f>
        <v>3465</v>
      </c>
      <c r="S188" s="5" t="s">
        <v>37</v>
      </c>
      <c r="T188" s="5" t="s">
        <v>38</v>
      </c>
      <c r="U188" s="5">
        <v>2088</v>
      </c>
      <c r="V188" s="5">
        <v>3088</v>
      </c>
      <c r="W188" s="5" t="s">
        <v>201</v>
      </c>
      <c r="X188" s="5" t="s">
        <v>40</v>
      </c>
      <c r="Y188" s="5">
        <v>32</v>
      </c>
      <c r="AI188" s="5"/>
    </row>
    <row r="189" spans="1:35">
      <c r="A189" s="5"/>
      <c r="B189" s="5"/>
      <c r="C189" s="5"/>
      <c r="D189" s="5"/>
      <c r="E189" s="5"/>
      <c r="F189" s="5">
        <v>1091</v>
      </c>
      <c r="G189" s="5" t="s">
        <v>55</v>
      </c>
      <c r="H189" s="5" t="s">
        <v>106</v>
      </c>
      <c r="I189" s="5" t="s">
        <v>110</v>
      </c>
      <c r="J189" s="3">
        <v>44983</v>
      </c>
      <c r="K189" s="5">
        <f>MONTH(J189)</f>
        <v>2</v>
      </c>
      <c r="L189" s="5">
        <f>YEAR(J189)</f>
        <v>2023</v>
      </c>
      <c r="M189" s="5" t="s">
        <v>111</v>
      </c>
      <c r="N189" s="10">
        <v>1800</v>
      </c>
      <c r="O189" s="5">
        <v>1</v>
      </c>
      <c r="P189" s="5">
        <f>N189*O189</f>
        <v>1800</v>
      </c>
      <c r="Q189" s="5">
        <f>IF(P189&gt;2000,P189*5%,0)</f>
        <v>0</v>
      </c>
      <c r="R189" s="5">
        <f>SUM(P189,Q189)</f>
        <v>1800</v>
      </c>
      <c r="S189" s="5" t="s">
        <v>24</v>
      </c>
      <c r="T189" s="5" t="s">
        <v>25</v>
      </c>
      <c r="U189" s="5">
        <v>2026</v>
      </c>
      <c r="V189" s="5">
        <v>3026</v>
      </c>
      <c r="W189" s="5" t="s">
        <v>112</v>
      </c>
      <c r="X189" s="5" t="s">
        <v>40</v>
      </c>
      <c r="Y189" s="5">
        <v>26</v>
      </c>
      <c r="AI189" s="5"/>
    </row>
    <row r="190" spans="1:35">
      <c r="A190" s="5"/>
      <c r="B190" s="5"/>
      <c r="C190" s="5"/>
      <c r="D190" s="5"/>
      <c r="E190" s="5"/>
      <c r="F190" s="5">
        <v>1150</v>
      </c>
      <c r="G190" s="5" t="s">
        <v>55</v>
      </c>
      <c r="H190" s="5" t="s">
        <v>106</v>
      </c>
      <c r="I190" s="5" t="s">
        <v>110</v>
      </c>
      <c r="J190" s="3">
        <v>44983</v>
      </c>
      <c r="K190" s="5">
        <f>MONTH(J190)</f>
        <v>2</v>
      </c>
      <c r="L190" s="5">
        <f>YEAR(J190)</f>
        <v>2023</v>
      </c>
      <c r="M190" s="5" t="s">
        <v>111</v>
      </c>
      <c r="N190" s="10">
        <v>1800</v>
      </c>
      <c r="O190" s="5">
        <v>1</v>
      </c>
      <c r="P190" s="5">
        <f>N190*O190</f>
        <v>1800</v>
      </c>
      <c r="Q190" s="5">
        <f>IF(P190&gt;2000,P190*5%,0)</f>
        <v>0</v>
      </c>
      <c r="R190" s="5">
        <f>SUM(P190,Q190)</f>
        <v>1800</v>
      </c>
      <c r="S190" s="5" t="s">
        <v>24</v>
      </c>
      <c r="T190" s="5" t="s">
        <v>25</v>
      </c>
      <c r="U190" s="5">
        <v>2026</v>
      </c>
      <c r="V190" s="5">
        <v>3026</v>
      </c>
      <c r="W190" s="5" t="s">
        <v>112</v>
      </c>
      <c r="X190" s="5" t="s">
        <v>40</v>
      </c>
      <c r="Y190" s="5">
        <v>26</v>
      </c>
      <c r="AI190" s="5"/>
    </row>
    <row r="191" spans="1:35">
      <c r="A191" s="5"/>
      <c r="B191" s="5"/>
      <c r="C191" s="5"/>
      <c r="D191" s="5"/>
      <c r="E191" s="5"/>
      <c r="F191" s="5">
        <v>1092</v>
      </c>
      <c r="G191" s="5" t="s">
        <v>20</v>
      </c>
      <c r="H191" s="5" t="s">
        <v>113</v>
      </c>
      <c r="I191" s="5" t="s">
        <v>114</v>
      </c>
      <c r="J191" s="3">
        <v>44984</v>
      </c>
      <c r="K191" s="5">
        <f>MONTH(J191)</f>
        <v>2</v>
      </c>
      <c r="L191" s="5">
        <f>YEAR(J191)</f>
        <v>2023</v>
      </c>
      <c r="M191" s="5" t="s">
        <v>115</v>
      </c>
      <c r="N191" s="10">
        <v>2300</v>
      </c>
      <c r="O191" s="5">
        <v>2</v>
      </c>
      <c r="P191" s="5">
        <f>N191*O191</f>
        <v>4600</v>
      </c>
      <c r="Q191" s="5">
        <f>IF(P191&gt;2000,P191*5%,0)</f>
        <v>230</v>
      </c>
      <c r="R191" s="5">
        <f>SUM(P191,Q191)</f>
        <v>4830</v>
      </c>
      <c r="S191" s="5" t="s">
        <v>37</v>
      </c>
      <c r="T191" s="5" t="s">
        <v>25</v>
      </c>
      <c r="U191" s="5">
        <v>2027</v>
      </c>
      <c r="V191" s="5">
        <v>3027</v>
      </c>
      <c r="W191" s="5" t="s">
        <v>116</v>
      </c>
      <c r="X191" s="5" t="s">
        <v>27</v>
      </c>
      <c r="Y191" s="5">
        <v>30</v>
      </c>
      <c r="AI191" s="5"/>
    </row>
    <row r="192" spans="1:35">
      <c r="A192" s="5"/>
      <c r="B192" s="5"/>
      <c r="C192" s="5"/>
      <c r="D192" s="5"/>
      <c r="E192" s="5"/>
      <c r="F192" s="5">
        <v>1151</v>
      </c>
      <c r="G192" s="5" t="s">
        <v>20</v>
      </c>
      <c r="H192" s="5" t="s">
        <v>113</v>
      </c>
      <c r="I192" s="5" t="s">
        <v>114</v>
      </c>
      <c r="J192" s="3">
        <v>44984</v>
      </c>
      <c r="K192" s="5">
        <f>MONTH(J192)</f>
        <v>2</v>
      </c>
      <c r="L192" s="5">
        <f>YEAR(J192)</f>
        <v>2023</v>
      </c>
      <c r="M192" s="5" t="s">
        <v>115</v>
      </c>
      <c r="N192" s="10">
        <v>2300</v>
      </c>
      <c r="O192" s="5">
        <v>2</v>
      </c>
      <c r="P192" s="5">
        <f>N192*O192</f>
        <v>4600</v>
      </c>
      <c r="Q192" s="5">
        <f>IF(P192&gt;2000,P192*5%,0)</f>
        <v>230</v>
      </c>
      <c r="R192" s="5">
        <f>SUM(P192,Q192)</f>
        <v>4830</v>
      </c>
      <c r="S192" s="5" t="s">
        <v>37</v>
      </c>
      <c r="T192" s="5" t="s">
        <v>25</v>
      </c>
      <c r="U192" s="5">
        <v>2027</v>
      </c>
      <c r="V192" s="5">
        <v>3027</v>
      </c>
      <c r="W192" s="5" t="s">
        <v>116</v>
      </c>
      <c r="X192" s="5" t="s">
        <v>27</v>
      </c>
      <c r="Y192" s="5">
        <v>30</v>
      </c>
      <c r="AI192" s="5"/>
    </row>
    <row r="193" spans="1:35">
      <c r="A193" s="5"/>
      <c r="B193" s="5"/>
      <c r="C193" s="5"/>
      <c r="D193" s="5"/>
      <c r="E193" s="5"/>
      <c r="F193" s="5">
        <v>1093</v>
      </c>
      <c r="G193" s="5" t="s">
        <v>20</v>
      </c>
      <c r="H193" s="5" t="s">
        <v>113</v>
      </c>
      <c r="I193" s="5" t="s">
        <v>117</v>
      </c>
      <c r="J193" s="3">
        <v>44985</v>
      </c>
      <c r="K193" s="5">
        <f>MONTH(J193)</f>
        <v>2</v>
      </c>
      <c r="L193" s="5">
        <f>YEAR(J193)</f>
        <v>2023</v>
      </c>
      <c r="M193" s="5" t="s">
        <v>118</v>
      </c>
      <c r="N193" s="10">
        <v>2600</v>
      </c>
      <c r="O193" s="5">
        <v>1</v>
      </c>
      <c r="P193" s="5">
        <f>N193*O193</f>
        <v>2600</v>
      </c>
      <c r="Q193" s="5">
        <f>IF(P193&gt;2000,P193*5%,0)</f>
        <v>130</v>
      </c>
      <c r="R193" s="5">
        <f>SUM(P193,Q193)</f>
        <v>2730</v>
      </c>
      <c r="S193" s="5" t="s">
        <v>24</v>
      </c>
      <c r="T193" s="5" t="s">
        <v>38</v>
      </c>
      <c r="U193" s="5">
        <v>2028</v>
      </c>
      <c r="V193" s="5">
        <v>3028</v>
      </c>
      <c r="W193" s="5" t="s">
        <v>119</v>
      </c>
      <c r="X193" s="5" t="s">
        <v>40</v>
      </c>
      <c r="Y193" s="5">
        <v>28</v>
      </c>
      <c r="AI193" s="5"/>
    </row>
    <row r="194" spans="1:35">
      <c r="A194" s="5"/>
      <c r="B194" s="5"/>
      <c r="C194" s="5"/>
      <c r="D194" s="5"/>
      <c r="E194" s="5"/>
      <c r="F194" s="5">
        <v>1152</v>
      </c>
      <c r="G194" s="5" t="s">
        <v>20</v>
      </c>
      <c r="H194" s="5" t="s">
        <v>113</v>
      </c>
      <c r="I194" s="5" t="s">
        <v>117</v>
      </c>
      <c r="J194" s="3">
        <v>44985</v>
      </c>
      <c r="K194" s="5">
        <f>MONTH(J194)</f>
        <v>2</v>
      </c>
      <c r="L194" s="5">
        <f>YEAR(J194)</f>
        <v>2023</v>
      </c>
      <c r="M194" s="5" t="s">
        <v>118</v>
      </c>
      <c r="N194" s="10">
        <v>2600</v>
      </c>
      <c r="O194" s="5">
        <v>1</v>
      </c>
      <c r="P194" s="5">
        <f>N194*O194</f>
        <v>2600</v>
      </c>
      <c r="Q194" s="5">
        <f>IF(P194&gt;2000,P194*5%,0)</f>
        <v>130</v>
      </c>
      <c r="R194" s="5">
        <f>SUM(P194,Q194)</f>
        <v>2730</v>
      </c>
      <c r="S194" s="5" t="s">
        <v>24</v>
      </c>
      <c r="T194" s="5" t="s">
        <v>38</v>
      </c>
      <c r="U194" s="5">
        <v>2028</v>
      </c>
      <c r="V194" s="5">
        <v>3028</v>
      </c>
      <c r="W194" s="5" t="s">
        <v>119</v>
      </c>
      <c r="X194" s="5" t="s">
        <v>40</v>
      </c>
      <c r="Y194" s="5">
        <v>28</v>
      </c>
      <c r="AI194" s="5"/>
    </row>
    <row r="195" spans="1:35">
      <c r="A195" s="5"/>
      <c r="B195" s="5"/>
      <c r="C195" s="5"/>
      <c r="D195" s="5"/>
      <c r="E195" s="5"/>
      <c r="F195" s="5">
        <v>1001</v>
      </c>
      <c r="G195" s="5" t="s">
        <v>20</v>
      </c>
      <c r="H195" s="5" t="s">
        <v>21</v>
      </c>
      <c r="I195" s="5" t="s">
        <v>22</v>
      </c>
      <c r="J195" s="3">
        <v>44986</v>
      </c>
      <c r="K195" s="5">
        <f>MONTH(J195)</f>
        <v>3</v>
      </c>
      <c r="L195" s="5">
        <f>YEAR(J195)</f>
        <v>2023</v>
      </c>
      <c r="M195" s="5" t="s">
        <v>23</v>
      </c>
      <c r="N195" s="10">
        <v>1200</v>
      </c>
      <c r="O195" s="5">
        <v>2</v>
      </c>
      <c r="P195" s="5">
        <f>N195*O195</f>
        <v>2400</v>
      </c>
      <c r="Q195" s="5">
        <f>IF(P195&gt;2000,P195*5%,0)</f>
        <v>120</v>
      </c>
      <c r="R195" s="5">
        <f>SUM(P195,Q195)</f>
        <v>2520</v>
      </c>
      <c r="S195" s="5" t="s">
        <v>24</v>
      </c>
      <c r="T195" s="5" t="s">
        <v>25</v>
      </c>
      <c r="U195" s="5">
        <v>2001</v>
      </c>
      <c r="V195" s="5">
        <v>3001</v>
      </c>
      <c r="W195" s="5" t="s">
        <v>26</v>
      </c>
      <c r="X195" s="5" t="s">
        <v>27</v>
      </c>
      <c r="Y195" s="5">
        <v>25</v>
      </c>
      <c r="AI195" s="5"/>
    </row>
    <row r="196" spans="1:35">
      <c r="A196" s="5"/>
      <c r="B196" s="5"/>
      <c r="C196" s="5"/>
      <c r="D196" s="5"/>
      <c r="E196" s="5"/>
      <c r="F196" s="5">
        <v>1025</v>
      </c>
      <c r="G196" s="5" t="s">
        <v>28</v>
      </c>
      <c r="H196" s="5" t="s">
        <v>29</v>
      </c>
      <c r="I196" s="5" t="s">
        <v>30</v>
      </c>
      <c r="J196" s="3">
        <v>44986</v>
      </c>
      <c r="K196" s="5">
        <f>MONTH(J196)</f>
        <v>3</v>
      </c>
      <c r="L196" s="5">
        <f>YEAR(J196)</f>
        <v>2023</v>
      </c>
      <c r="M196" s="5" t="s">
        <v>31</v>
      </c>
      <c r="N196" s="10">
        <v>2000</v>
      </c>
      <c r="O196" s="5">
        <v>2</v>
      </c>
      <c r="P196" s="5">
        <f>N196*O196</f>
        <v>4000</v>
      </c>
      <c r="Q196" s="5">
        <f>IF(P196&gt;2000,P196*5%,0)</f>
        <v>200</v>
      </c>
      <c r="R196" s="5">
        <f>SUM(P196,Q196)</f>
        <v>4200</v>
      </c>
      <c r="S196" s="5" t="s">
        <v>24</v>
      </c>
      <c r="T196" s="5" t="s">
        <v>25</v>
      </c>
      <c r="U196" s="5">
        <v>2061</v>
      </c>
      <c r="V196" s="5">
        <v>3061</v>
      </c>
      <c r="W196" s="5" t="s">
        <v>32</v>
      </c>
      <c r="X196" s="5" t="s">
        <v>27</v>
      </c>
      <c r="Y196" s="5">
        <v>35</v>
      </c>
      <c r="AI196" s="5"/>
    </row>
    <row r="197" spans="1:35">
      <c r="A197" s="5"/>
      <c r="B197" s="5"/>
      <c r="C197" s="5"/>
      <c r="D197" s="5"/>
      <c r="E197" s="5"/>
      <c r="F197" s="5">
        <v>1156</v>
      </c>
      <c r="G197" s="5" t="s">
        <v>20</v>
      </c>
      <c r="H197" s="5" t="s">
        <v>21</v>
      </c>
      <c r="I197" s="5" t="s">
        <v>22</v>
      </c>
      <c r="J197" s="3">
        <v>44986</v>
      </c>
      <c r="K197" s="5">
        <f>MONTH(J197)</f>
        <v>3</v>
      </c>
      <c r="L197" s="5">
        <f>YEAR(J197)</f>
        <v>2023</v>
      </c>
      <c r="M197" s="5" t="s">
        <v>23</v>
      </c>
      <c r="N197" s="10">
        <v>1200</v>
      </c>
      <c r="O197" s="5">
        <v>2</v>
      </c>
      <c r="P197" s="5">
        <f>N197*O197</f>
        <v>2400</v>
      </c>
      <c r="Q197" s="5">
        <f>IF(P197&gt;2000,P197*5%,0)</f>
        <v>120</v>
      </c>
      <c r="R197" s="5">
        <f>SUM(P197,Q197)</f>
        <v>2520</v>
      </c>
      <c r="S197" s="5" t="s">
        <v>24</v>
      </c>
      <c r="T197" s="5" t="s">
        <v>25</v>
      </c>
      <c r="U197" s="5">
        <v>2001</v>
      </c>
      <c r="V197" s="5">
        <v>3001</v>
      </c>
      <c r="W197" s="5" t="s">
        <v>26</v>
      </c>
      <c r="X197" s="5" t="s">
        <v>27</v>
      </c>
      <c r="Y197" s="5">
        <v>25</v>
      </c>
      <c r="AI197" s="5"/>
    </row>
    <row r="198" spans="1:35">
      <c r="A198" s="5"/>
      <c r="B198" s="5"/>
      <c r="C198" s="5"/>
      <c r="D198" s="5"/>
      <c r="E198" s="5"/>
      <c r="F198" s="5">
        <v>1002</v>
      </c>
      <c r="G198" s="5" t="s">
        <v>20</v>
      </c>
      <c r="H198" s="5" t="s">
        <v>21</v>
      </c>
      <c r="I198" s="5" t="s">
        <v>35</v>
      </c>
      <c r="J198" s="3">
        <v>44987</v>
      </c>
      <c r="K198" s="5">
        <f>MONTH(J198)</f>
        <v>3</v>
      </c>
      <c r="L198" s="5">
        <f>YEAR(J198)</f>
        <v>2023</v>
      </c>
      <c r="M198" s="5" t="s">
        <v>36</v>
      </c>
      <c r="N198" s="10">
        <v>1500</v>
      </c>
      <c r="O198" s="5">
        <v>1</v>
      </c>
      <c r="P198" s="5">
        <f>N198*O198</f>
        <v>1500</v>
      </c>
      <c r="Q198" s="5">
        <f>IF(P198&gt;2000,P198*5%,0)</f>
        <v>0</v>
      </c>
      <c r="R198" s="5">
        <f>SUM(P198,Q198)</f>
        <v>1500</v>
      </c>
      <c r="S198" s="5" t="s">
        <v>37</v>
      </c>
      <c r="T198" s="5" t="s">
        <v>38</v>
      </c>
      <c r="U198" s="5">
        <v>2002</v>
      </c>
      <c r="V198" s="5">
        <v>3002</v>
      </c>
      <c r="W198" s="5" t="s">
        <v>39</v>
      </c>
      <c r="X198" s="5" t="s">
        <v>40</v>
      </c>
      <c r="Y198" s="5">
        <v>22</v>
      </c>
      <c r="AI198" s="5"/>
    </row>
    <row r="199" spans="1:35">
      <c r="A199" s="5"/>
      <c r="B199" s="5"/>
      <c r="C199" s="5"/>
      <c r="D199" s="5"/>
      <c r="E199" s="5"/>
      <c r="F199" s="5">
        <v>1026</v>
      </c>
      <c r="G199" s="5" t="s">
        <v>28</v>
      </c>
      <c r="H199" s="5" t="s">
        <v>29</v>
      </c>
      <c r="I199" s="5" t="s">
        <v>41</v>
      </c>
      <c r="J199" s="3">
        <v>44987</v>
      </c>
      <c r="K199" s="5">
        <f>MONTH(J199)</f>
        <v>3</v>
      </c>
      <c r="L199" s="5">
        <f>YEAR(J199)</f>
        <v>2023</v>
      </c>
      <c r="M199" s="5" t="s">
        <v>42</v>
      </c>
      <c r="N199" s="10">
        <v>2500</v>
      </c>
      <c r="O199" s="5">
        <v>1</v>
      </c>
      <c r="P199" s="5">
        <f>N199*O199</f>
        <v>2500</v>
      </c>
      <c r="Q199" s="5">
        <f>IF(P199&gt;2000,P199*5%,0)</f>
        <v>125</v>
      </c>
      <c r="R199" s="5">
        <f>SUM(P199,Q199)</f>
        <v>2625</v>
      </c>
      <c r="S199" s="5" t="s">
        <v>37</v>
      </c>
      <c r="T199" s="5" t="s">
        <v>38</v>
      </c>
      <c r="U199" s="5">
        <v>2062</v>
      </c>
      <c r="V199" s="5">
        <v>3062</v>
      </c>
      <c r="W199" s="5" t="s">
        <v>43</v>
      </c>
      <c r="X199" s="5" t="s">
        <v>40</v>
      </c>
      <c r="Y199" s="5">
        <v>33</v>
      </c>
      <c r="AI199" s="5"/>
    </row>
    <row r="200" spans="1:35">
      <c r="A200" s="5"/>
      <c r="B200" s="5"/>
      <c r="C200" s="5"/>
      <c r="D200" s="5"/>
      <c r="E200" s="5"/>
      <c r="F200" s="5">
        <v>1157</v>
      </c>
      <c r="G200" s="5" t="s">
        <v>20</v>
      </c>
      <c r="H200" s="5" t="s">
        <v>21</v>
      </c>
      <c r="I200" s="5" t="s">
        <v>35</v>
      </c>
      <c r="J200" s="3">
        <v>44987</v>
      </c>
      <c r="K200" s="5">
        <f>MONTH(J200)</f>
        <v>3</v>
      </c>
      <c r="L200" s="5">
        <f>YEAR(J200)</f>
        <v>2023</v>
      </c>
      <c r="M200" s="5" t="s">
        <v>36</v>
      </c>
      <c r="N200" s="10">
        <v>1500</v>
      </c>
      <c r="O200" s="5">
        <v>1</v>
      </c>
      <c r="P200" s="5">
        <f>N200*O200</f>
        <v>1500</v>
      </c>
      <c r="Q200" s="5">
        <f>IF(P200&gt;2000,P200*5%,0)</f>
        <v>0</v>
      </c>
      <c r="R200" s="5">
        <f>SUM(P200,Q200)</f>
        <v>1500</v>
      </c>
      <c r="S200" s="5" t="s">
        <v>37</v>
      </c>
      <c r="T200" s="5" t="s">
        <v>38</v>
      </c>
      <c r="U200" s="5">
        <v>2002</v>
      </c>
      <c r="V200" s="5">
        <v>3002</v>
      </c>
      <c r="W200" s="5" t="s">
        <v>39</v>
      </c>
      <c r="X200" s="5" t="s">
        <v>40</v>
      </c>
      <c r="Y200" s="5">
        <v>22</v>
      </c>
      <c r="AI200" s="5"/>
    </row>
    <row r="201" spans="1:35">
      <c r="A201" s="5"/>
      <c r="B201" s="5"/>
      <c r="C201" s="5"/>
      <c r="D201" s="5"/>
      <c r="E201" s="5"/>
      <c r="F201" s="5">
        <v>1003</v>
      </c>
      <c r="G201" s="5" t="s">
        <v>44</v>
      </c>
      <c r="H201" s="5" t="s">
        <v>45</v>
      </c>
      <c r="I201" s="5" t="s">
        <v>46</v>
      </c>
      <c r="J201" s="3">
        <v>44988</v>
      </c>
      <c r="K201" s="5">
        <f>MONTH(J201)</f>
        <v>3</v>
      </c>
      <c r="L201" s="5">
        <f>YEAR(J201)</f>
        <v>2023</v>
      </c>
      <c r="M201" s="5" t="s">
        <v>47</v>
      </c>
      <c r="N201" s="10">
        <v>1800</v>
      </c>
      <c r="O201" s="5">
        <v>3</v>
      </c>
      <c r="P201" s="5">
        <f>N201*O201</f>
        <v>5400</v>
      </c>
      <c r="Q201" s="5">
        <f>IF(P201&gt;2000,P201*5%,0)</f>
        <v>270</v>
      </c>
      <c r="R201" s="5">
        <f>SUM(P201,Q201)</f>
        <v>5670</v>
      </c>
      <c r="S201" s="5" t="s">
        <v>24</v>
      </c>
      <c r="T201" s="5" t="s">
        <v>48</v>
      </c>
      <c r="U201" s="5">
        <v>2003</v>
      </c>
      <c r="V201" s="5">
        <v>3003</v>
      </c>
      <c r="W201" s="5" t="s">
        <v>49</v>
      </c>
      <c r="X201" s="5" t="s">
        <v>27</v>
      </c>
      <c r="Y201" s="5">
        <v>18</v>
      </c>
      <c r="AI201" s="5"/>
    </row>
    <row r="202" spans="1:35">
      <c r="A202" s="5"/>
      <c r="B202" s="5"/>
      <c r="C202" s="5"/>
      <c r="D202" s="5"/>
      <c r="E202" s="5"/>
      <c r="F202" s="5">
        <v>1027</v>
      </c>
      <c r="G202" s="5" t="s">
        <v>44</v>
      </c>
      <c r="H202" s="5" t="s">
        <v>120</v>
      </c>
      <c r="I202" s="5" t="s">
        <v>121</v>
      </c>
      <c r="J202" s="3">
        <v>44988</v>
      </c>
      <c r="K202" s="5">
        <f>MONTH(J202)</f>
        <v>3</v>
      </c>
      <c r="L202" s="5">
        <f>YEAR(J202)</f>
        <v>2023</v>
      </c>
      <c r="M202" s="5" t="s">
        <v>122</v>
      </c>
      <c r="N202" s="10">
        <v>1700</v>
      </c>
      <c r="O202" s="5">
        <v>3</v>
      </c>
      <c r="P202" s="5">
        <f>N202*O202</f>
        <v>5100</v>
      </c>
      <c r="Q202" s="5">
        <f>IF(P202&gt;2000,P202*5%,0)</f>
        <v>255</v>
      </c>
      <c r="R202" s="5">
        <f>SUM(P202,Q202)</f>
        <v>5355</v>
      </c>
      <c r="S202" s="5" t="s">
        <v>24</v>
      </c>
      <c r="T202" s="5" t="s">
        <v>48</v>
      </c>
      <c r="U202" s="5">
        <v>2063</v>
      </c>
      <c r="V202" s="5">
        <v>3063</v>
      </c>
      <c r="W202" s="5" t="s">
        <v>123</v>
      </c>
      <c r="X202" s="5" t="s">
        <v>27</v>
      </c>
      <c r="Y202" s="5">
        <v>22</v>
      </c>
      <c r="AI202" s="5"/>
    </row>
    <row r="203" spans="1:35">
      <c r="A203" s="5"/>
      <c r="B203" s="5"/>
      <c r="C203" s="5"/>
      <c r="D203" s="5"/>
      <c r="E203" s="5"/>
      <c r="F203" s="5">
        <v>1158</v>
      </c>
      <c r="G203" s="5" t="s">
        <v>44</v>
      </c>
      <c r="H203" s="5" t="s">
        <v>45</v>
      </c>
      <c r="I203" s="5" t="s">
        <v>46</v>
      </c>
      <c r="J203" s="3">
        <v>44988</v>
      </c>
      <c r="K203" s="5">
        <f>MONTH(J203)</f>
        <v>3</v>
      </c>
      <c r="L203" s="5">
        <f>YEAR(J203)</f>
        <v>2023</v>
      </c>
      <c r="M203" s="5" t="s">
        <v>47</v>
      </c>
      <c r="N203" s="10">
        <v>1800</v>
      </c>
      <c r="O203" s="5">
        <v>3</v>
      </c>
      <c r="P203" s="5">
        <f>N203*O203</f>
        <v>5400</v>
      </c>
      <c r="Q203" s="5">
        <f>IF(P203&gt;2000,P203*5%,0)</f>
        <v>270</v>
      </c>
      <c r="R203" s="5">
        <f>SUM(P203,Q203)</f>
        <v>5670</v>
      </c>
      <c r="S203" s="5" t="s">
        <v>24</v>
      </c>
      <c r="T203" s="5" t="s">
        <v>48</v>
      </c>
      <c r="U203" s="5">
        <v>2003</v>
      </c>
      <c r="V203" s="5">
        <v>3003</v>
      </c>
      <c r="W203" s="5" t="s">
        <v>49</v>
      </c>
      <c r="X203" s="5" t="s">
        <v>27</v>
      </c>
      <c r="Y203" s="5">
        <v>18</v>
      </c>
      <c r="AI203" s="5"/>
    </row>
    <row r="204" spans="1:35">
      <c r="A204" s="5"/>
      <c r="B204" s="5"/>
      <c r="C204" s="5"/>
      <c r="D204" s="5"/>
      <c r="E204" s="5"/>
      <c r="F204" s="5">
        <v>1004</v>
      </c>
      <c r="G204" s="5" t="s">
        <v>44</v>
      </c>
      <c r="H204" s="5" t="s">
        <v>45</v>
      </c>
      <c r="I204" s="5" t="s">
        <v>51</v>
      </c>
      <c r="J204" s="3">
        <v>44989</v>
      </c>
      <c r="K204" s="5">
        <f>MONTH(J204)</f>
        <v>3</v>
      </c>
      <c r="L204" s="5">
        <f>YEAR(J204)</f>
        <v>2023</v>
      </c>
      <c r="M204" s="5" t="s">
        <v>52</v>
      </c>
      <c r="N204" s="10">
        <v>2100</v>
      </c>
      <c r="O204" s="5">
        <v>1</v>
      </c>
      <c r="P204" s="5">
        <f>N204*O204</f>
        <v>2100</v>
      </c>
      <c r="Q204" s="5">
        <f>IF(P204&gt;2000,P204*5%,0)</f>
        <v>105</v>
      </c>
      <c r="R204" s="5">
        <f>SUM(P204,Q204)</f>
        <v>2205</v>
      </c>
      <c r="S204" s="5" t="s">
        <v>24</v>
      </c>
      <c r="T204" s="5" t="s">
        <v>25</v>
      </c>
      <c r="U204" s="5">
        <v>2004</v>
      </c>
      <c r="V204" s="5">
        <v>3004</v>
      </c>
      <c r="W204" s="5" t="s">
        <v>53</v>
      </c>
      <c r="X204" s="5" t="s">
        <v>40</v>
      </c>
      <c r="Y204" s="5">
        <v>16</v>
      </c>
      <c r="AI204" s="5"/>
    </row>
    <row r="205" spans="1:35">
      <c r="A205" s="5"/>
      <c r="B205" s="5"/>
      <c r="C205" s="5"/>
      <c r="D205" s="5"/>
      <c r="E205" s="5"/>
      <c r="F205" s="5">
        <v>1028</v>
      </c>
      <c r="G205" s="5" t="s">
        <v>44</v>
      </c>
      <c r="H205" s="5" t="s">
        <v>120</v>
      </c>
      <c r="I205" s="5" t="s">
        <v>124</v>
      </c>
      <c r="J205" s="3">
        <v>44989</v>
      </c>
      <c r="K205" s="5">
        <f>MONTH(J205)</f>
        <v>3</v>
      </c>
      <c r="L205" s="5">
        <f>YEAR(J205)</f>
        <v>2023</v>
      </c>
      <c r="M205" s="5" t="s">
        <v>125</v>
      </c>
      <c r="N205" s="10">
        <v>2100</v>
      </c>
      <c r="O205" s="5">
        <v>1</v>
      </c>
      <c r="P205" s="5">
        <f>N205*O205</f>
        <v>2100</v>
      </c>
      <c r="Q205" s="5">
        <f>IF(P205&gt;2000,P205*5%,0)</f>
        <v>105</v>
      </c>
      <c r="R205" s="5">
        <f>SUM(P205,Q205)</f>
        <v>2205</v>
      </c>
      <c r="S205" s="5" t="s">
        <v>24</v>
      </c>
      <c r="T205" s="5" t="s">
        <v>25</v>
      </c>
      <c r="U205" s="5">
        <v>2064</v>
      </c>
      <c r="V205" s="5">
        <v>3064</v>
      </c>
      <c r="W205" s="5" t="s">
        <v>126</v>
      </c>
      <c r="X205" s="5" t="s">
        <v>40</v>
      </c>
      <c r="Y205" s="5">
        <v>20</v>
      </c>
      <c r="AI205" s="5"/>
    </row>
    <row r="206" spans="1:35">
      <c r="A206" s="5"/>
      <c r="B206" s="5"/>
      <c r="C206" s="5"/>
      <c r="D206" s="5"/>
      <c r="E206" s="5"/>
      <c r="F206" s="5">
        <v>1159</v>
      </c>
      <c r="G206" s="5" t="s">
        <v>44</v>
      </c>
      <c r="H206" s="5" t="s">
        <v>45</v>
      </c>
      <c r="I206" s="5" t="s">
        <v>51</v>
      </c>
      <c r="J206" s="3">
        <v>44989</v>
      </c>
      <c r="K206" s="5">
        <f>MONTH(J206)</f>
        <v>3</v>
      </c>
      <c r="L206" s="5">
        <f>YEAR(J206)</f>
        <v>2023</v>
      </c>
      <c r="M206" s="5" t="s">
        <v>52</v>
      </c>
      <c r="N206" s="10">
        <v>2100</v>
      </c>
      <c r="O206" s="5">
        <v>1</v>
      </c>
      <c r="P206" s="5">
        <f>N206*O206</f>
        <v>2100</v>
      </c>
      <c r="Q206" s="5">
        <f>IF(P206&gt;2000,P206*5%,0)</f>
        <v>105</v>
      </c>
      <c r="R206" s="5">
        <f>SUM(P206,Q206)</f>
        <v>2205</v>
      </c>
      <c r="S206" s="5" t="s">
        <v>24</v>
      </c>
      <c r="T206" s="5" t="s">
        <v>25</v>
      </c>
      <c r="U206" s="5">
        <v>2004</v>
      </c>
      <c r="V206" s="5">
        <v>3004</v>
      </c>
      <c r="W206" s="5" t="s">
        <v>53</v>
      </c>
      <c r="X206" s="5" t="s">
        <v>40</v>
      </c>
      <c r="Y206" s="5">
        <v>16</v>
      </c>
      <c r="AI206" s="5"/>
    </row>
    <row r="207" spans="1:35">
      <c r="A207" s="5"/>
      <c r="B207" s="5"/>
      <c r="C207" s="5"/>
      <c r="D207" s="5"/>
      <c r="E207" s="5"/>
      <c r="F207" s="5">
        <v>1005</v>
      </c>
      <c r="G207" s="5" t="s">
        <v>55</v>
      </c>
      <c r="H207" s="5" t="s">
        <v>56</v>
      </c>
      <c r="I207" s="5" t="s">
        <v>57</v>
      </c>
      <c r="J207" s="3">
        <v>44990</v>
      </c>
      <c r="K207" s="5">
        <f>MONTH(J207)</f>
        <v>3</v>
      </c>
      <c r="L207" s="5">
        <f>YEAR(J207)</f>
        <v>2023</v>
      </c>
      <c r="M207" s="5" t="s">
        <v>58</v>
      </c>
      <c r="N207" s="10">
        <v>1300</v>
      </c>
      <c r="O207" s="5">
        <v>2</v>
      </c>
      <c r="P207" s="5">
        <f>N207*O207</f>
        <v>2600</v>
      </c>
      <c r="Q207" s="5">
        <f>IF(P207&gt;2000,P207*5%,0)</f>
        <v>130</v>
      </c>
      <c r="R207" s="5">
        <f>SUM(P207,Q207)</f>
        <v>2730</v>
      </c>
      <c r="S207" s="5" t="s">
        <v>37</v>
      </c>
      <c r="T207" s="5" t="s">
        <v>38</v>
      </c>
      <c r="U207" s="5">
        <v>2005</v>
      </c>
      <c r="V207" s="5">
        <v>3005</v>
      </c>
      <c r="W207" s="5" t="s">
        <v>59</v>
      </c>
      <c r="X207" s="5" t="s">
        <v>27</v>
      </c>
      <c r="Y207" s="5">
        <v>27</v>
      </c>
      <c r="AI207" s="5"/>
    </row>
    <row r="208" spans="1:35">
      <c r="A208" s="5"/>
      <c r="B208" s="5"/>
      <c r="C208" s="5"/>
      <c r="D208" s="5"/>
      <c r="E208" s="5"/>
      <c r="F208" s="5">
        <v>1029</v>
      </c>
      <c r="G208" s="5" t="s">
        <v>55</v>
      </c>
      <c r="H208" s="5" t="s">
        <v>127</v>
      </c>
      <c r="I208" s="5" t="s">
        <v>128</v>
      </c>
      <c r="J208" s="3">
        <v>44990</v>
      </c>
      <c r="K208" s="5">
        <f>MONTH(J208)</f>
        <v>3</v>
      </c>
      <c r="L208" s="5">
        <f>YEAR(J208)</f>
        <v>2023</v>
      </c>
      <c r="M208" s="5" t="s">
        <v>129</v>
      </c>
      <c r="N208" s="10">
        <v>1500</v>
      </c>
      <c r="O208" s="5">
        <v>2</v>
      </c>
      <c r="P208" s="5">
        <f>N208*O208</f>
        <v>3000</v>
      </c>
      <c r="Q208" s="5">
        <f>IF(P208&gt;2000,P208*5%,0)</f>
        <v>150</v>
      </c>
      <c r="R208" s="5">
        <f>SUM(P208,Q208)</f>
        <v>3150</v>
      </c>
      <c r="S208" s="5" t="s">
        <v>37</v>
      </c>
      <c r="T208" s="5" t="s">
        <v>38</v>
      </c>
      <c r="U208" s="5">
        <v>2065</v>
      </c>
      <c r="V208" s="5">
        <v>3065</v>
      </c>
      <c r="W208" s="5" t="s">
        <v>130</v>
      </c>
      <c r="X208" s="5" t="s">
        <v>27</v>
      </c>
      <c r="Y208" s="5">
        <v>30</v>
      </c>
      <c r="AI208" s="5"/>
    </row>
    <row r="209" spans="1:35">
      <c r="A209" s="5"/>
      <c r="B209" s="5"/>
      <c r="C209" s="5"/>
      <c r="D209" s="5"/>
      <c r="E209" s="5"/>
      <c r="F209" s="5">
        <v>1160</v>
      </c>
      <c r="G209" s="5" t="s">
        <v>55</v>
      </c>
      <c r="H209" s="5" t="s">
        <v>56</v>
      </c>
      <c r="I209" s="5" t="s">
        <v>57</v>
      </c>
      <c r="J209" s="3">
        <v>44990</v>
      </c>
      <c r="K209" s="5">
        <f>MONTH(J209)</f>
        <v>3</v>
      </c>
      <c r="L209" s="5">
        <f>YEAR(J209)</f>
        <v>2023</v>
      </c>
      <c r="M209" s="5" t="s">
        <v>58</v>
      </c>
      <c r="N209" s="10">
        <v>1300</v>
      </c>
      <c r="O209" s="5">
        <v>2</v>
      </c>
      <c r="P209" s="5">
        <f>N209*O209</f>
        <v>2600</v>
      </c>
      <c r="Q209" s="5">
        <f>IF(P209&gt;2000,P209*5%,0)</f>
        <v>130</v>
      </c>
      <c r="R209" s="5">
        <f>SUM(P209,Q209)</f>
        <v>2730</v>
      </c>
      <c r="S209" s="5" t="s">
        <v>37</v>
      </c>
      <c r="T209" s="5" t="s">
        <v>38</v>
      </c>
      <c r="U209" s="5">
        <v>2005</v>
      </c>
      <c r="V209" s="5">
        <v>3005</v>
      </c>
      <c r="W209" s="5" t="s">
        <v>59</v>
      </c>
      <c r="X209" s="5" t="s">
        <v>27</v>
      </c>
      <c r="Y209" s="5">
        <v>27</v>
      </c>
      <c r="AI209" s="5"/>
    </row>
    <row r="210" spans="1:35">
      <c r="A210" s="5"/>
      <c r="B210" s="5"/>
      <c r="C210" s="5"/>
      <c r="D210" s="5"/>
      <c r="E210" s="5"/>
      <c r="F210" s="5">
        <v>1006</v>
      </c>
      <c r="G210" s="5" t="s">
        <v>55</v>
      </c>
      <c r="H210" s="5" t="s">
        <v>56</v>
      </c>
      <c r="I210" s="5" t="s">
        <v>62</v>
      </c>
      <c r="J210" s="3">
        <v>44991</v>
      </c>
      <c r="K210" s="5">
        <f>MONTH(J210)</f>
        <v>3</v>
      </c>
      <c r="L210" s="5">
        <f>YEAR(J210)</f>
        <v>2023</v>
      </c>
      <c r="M210" s="5" t="s">
        <v>63</v>
      </c>
      <c r="N210" s="10">
        <v>1600</v>
      </c>
      <c r="O210" s="5">
        <v>1</v>
      </c>
      <c r="P210" s="5">
        <f>N210*O210</f>
        <v>1600</v>
      </c>
      <c r="Q210" s="5">
        <f>IF(P210&gt;2000,P210*5%,0)</f>
        <v>0</v>
      </c>
      <c r="R210" s="5">
        <f>SUM(P210,Q210)</f>
        <v>1600</v>
      </c>
      <c r="S210" s="5" t="s">
        <v>24</v>
      </c>
      <c r="T210" s="5" t="s">
        <v>25</v>
      </c>
      <c r="U210" s="5">
        <v>2006</v>
      </c>
      <c r="V210" s="5">
        <v>3006</v>
      </c>
      <c r="W210" s="5" t="s">
        <v>64</v>
      </c>
      <c r="X210" s="5" t="s">
        <v>40</v>
      </c>
      <c r="Y210" s="5">
        <v>24</v>
      </c>
      <c r="AI210" s="5"/>
    </row>
    <row r="211" spans="1:35">
      <c r="A211" s="5"/>
      <c r="B211" s="5"/>
      <c r="C211" s="5"/>
      <c r="D211" s="5"/>
      <c r="E211" s="5"/>
      <c r="F211" s="5">
        <v>1030</v>
      </c>
      <c r="G211" s="5" t="s">
        <v>55</v>
      </c>
      <c r="H211" s="5" t="s">
        <v>127</v>
      </c>
      <c r="I211" s="5" t="s">
        <v>131</v>
      </c>
      <c r="J211" s="3">
        <v>44991</v>
      </c>
      <c r="K211" s="5">
        <f>MONTH(J211)</f>
        <v>3</v>
      </c>
      <c r="L211" s="5">
        <f>YEAR(J211)</f>
        <v>2023</v>
      </c>
      <c r="M211" s="5" t="s">
        <v>132</v>
      </c>
      <c r="N211" s="10">
        <v>1800</v>
      </c>
      <c r="O211" s="5">
        <v>1</v>
      </c>
      <c r="P211" s="5">
        <f>N211*O211</f>
        <v>1800</v>
      </c>
      <c r="Q211" s="5">
        <f>IF(P211&gt;2000,P211*5%,0)</f>
        <v>0</v>
      </c>
      <c r="R211" s="5">
        <f>SUM(P211,Q211)</f>
        <v>1800</v>
      </c>
      <c r="S211" s="5" t="s">
        <v>24</v>
      </c>
      <c r="T211" s="5" t="s">
        <v>25</v>
      </c>
      <c r="U211" s="5">
        <v>2066</v>
      </c>
      <c r="V211" s="5">
        <v>3066</v>
      </c>
      <c r="W211" s="5" t="s">
        <v>133</v>
      </c>
      <c r="X211" s="5" t="s">
        <v>40</v>
      </c>
      <c r="Y211" s="5">
        <v>28</v>
      </c>
      <c r="AI211" s="5"/>
    </row>
    <row r="212" spans="1:35">
      <c r="A212" s="5"/>
      <c r="B212" s="5"/>
      <c r="C212" s="5"/>
      <c r="D212" s="5"/>
      <c r="E212" s="5"/>
      <c r="F212" s="5">
        <v>1161</v>
      </c>
      <c r="G212" s="5" t="s">
        <v>55</v>
      </c>
      <c r="H212" s="5" t="s">
        <v>56</v>
      </c>
      <c r="I212" s="5" t="s">
        <v>62</v>
      </c>
      <c r="J212" s="3">
        <v>44991</v>
      </c>
      <c r="K212" s="5">
        <f>MONTH(J212)</f>
        <v>3</v>
      </c>
      <c r="L212" s="5">
        <f>YEAR(J212)</f>
        <v>2023</v>
      </c>
      <c r="M212" s="5" t="s">
        <v>63</v>
      </c>
      <c r="N212" s="10">
        <v>1600</v>
      </c>
      <c r="O212" s="5">
        <v>1</v>
      </c>
      <c r="P212" s="5">
        <f>N212*O212</f>
        <v>1600</v>
      </c>
      <c r="Q212" s="5">
        <f>IF(P212&gt;2000,P212*5%,0)</f>
        <v>0</v>
      </c>
      <c r="R212" s="5">
        <f>SUM(P212,Q212)</f>
        <v>1600</v>
      </c>
      <c r="S212" s="5" t="s">
        <v>24</v>
      </c>
      <c r="T212" s="5" t="s">
        <v>25</v>
      </c>
      <c r="U212" s="5">
        <v>2006</v>
      </c>
      <c r="V212" s="5">
        <v>3006</v>
      </c>
      <c r="W212" s="5" t="s">
        <v>64</v>
      </c>
      <c r="X212" s="5" t="s">
        <v>40</v>
      </c>
      <c r="Y212" s="5">
        <v>24</v>
      </c>
      <c r="AI212" s="5"/>
    </row>
    <row r="213" spans="1:35">
      <c r="A213" s="5"/>
      <c r="B213" s="5"/>
      <c r="C213" s="5"/>
      <c r="D213" s="5"/>
      <c r="E213" s="5"/>
      <c r="F213" s="5">
        <v>1007</v>
      </c>
      <c r="G213" s="5" t="s">
        <v>20</v>
      </c>
      <c r="H213" s="5" t="s">
        <v>65</v>
      </c>
      <c r="I213" s="5" t="s">
        <v>66</v>
      </c>
      <c r="J213" s="3">
        <v>44992</v>
      </c>
      <c r="K213" s="5">
        <f>MONTH(J213)</f>
        <v>3</v>
      </c>
      <c r="L213" s="5">
        <f>YEAR(J213)</f>
        <v>2023</v>
      </c>
      <c r="M213" s="5" t="s">
        <v>67</v>
      </c>
      <c r="N213" s="10">
        <v>2200</v>
      </c>
      <c r="O213" s="5">
        <v>2</v>
      </c>
      <c r="P213" s="5">
        <f>N213*O213</f>
        <v>4400</v>
      </c>
      <c r="Q213" s="5">
        <f>IF(P213&gt;2000,P213*5%,0)</f>
        <v>220</v>
      </c>
      <c r="R213" s="5">
        <f>SUM(P213,Q213)</f>
        <v>4620</v>
      </c>
      <c r="S213" s="5" t="s">
        <v>37</v>
      </c>
      <c r="T213" s="5" t="s">
        <v>25</v>
      </c>
      <c r="U213" s="5">
        <v>2007</v>
      </c>
      <c r="V213" s="5">
        <v>3007</v>
      </c>
      <c r="W213" s="5" t="s">
        <v>68</v>
      </c>
      <c r="X213" s="5" t="s">
        <v>27</v>
      </c>
      <c r="Y213" s="5">
        <v>29</v>
      </c>
      <c r="AI213" s="5"/>
    </row>
    <row r="214" spans="1:35">
      <c r="A214" s="5"/>
      <c r="B214" s="5"/>
      <c r="C214" s="5"/>
      <c r="D214" s="5"/>
      <c r="E214" s="5"/>
      <c r="F214" s="5">
        <v>1031</v>
      </c>
      <c r="G214" s="5" t="s">
        <v>28</v>
      </c>
      <c r="H214" s="5" t="s">
        <v>134</v>
      </c>
      <c r="I214" s="5" t="s">
        <v>135</v>
      </c>
      <c r="J214" s="3">
        <v>44992</v>
      </c>
      <c r="K214" s="5">
        <f>MONTH(J214)</f>
        <v>3</v>
      </c>
      <c r="L214" s="5">
        <f>YEAR(J214)</f>
        <v>2023</v>
      </c>
      <c r="M214" s="5" t="s">
        <v>136</v>
      </c>
      <c r="N214" s="10">
        <v>3200</v>
      </c>
      <c r="O214" s="5">
        <v>2</v>
      </c>
      <c r="P214" s="5">
        <f>N214*O214</f>
        <v>6400</v>
      </c>
      <c r="Q214" s="5">
        <f>IF(P214&gt;2000,P214*5%,0)</f>
        <v>320</v>
      </c>
      <c r="R214" s="5">
        <f>SUM(P214,Q214)</f>
        <v>6720</v>
      </c>
      <c r="S214" s="5" t="s">
        <v>37</v>
      </c>
      <c r="T214" s="5" t="s">
        <v>25</v>
      </c>
      <c r="U214" s="5">
        <v>2067</v>
      </c>
      <c r="V214" s="5">
        <v>3067</v>
      </c>
      <c r="W214" s="5" t="s">
        <v>88</v>
      </c>
      <c r="X214" s="5" t="s">
        <v>27</v>
      </c>
      <c r="Y214" s="5">
        <v>42</v>
      </c>
      <c r="AI214" s="5"/>
    </row>
    <row r="215" spans="1:35">
      <c r="A215" s="5"/>
      <c r="B215" s="5"/>
      <c r="C215" s="5"/>
      <c r="D215" s="5"/>
      <c r="E215" s="5"/>
      <c r="F215" s="5">
        <v>1162</v>
      </c>
      <c r="G215" s="5" t="s">
        <v>20</v>
      </c>
      <c r="H215" s="5" t="s">
        <v>65</v>
      </c>
      <c r="I215" s="5" t="s">
        <v>66</v>
      </c>
      <c r="J215" s="3">
        <v>44992</v>
      </c>
      <c r="K215" s="5">
        <f>MONTH(J215)</f>
        <v>3</v>
      </c>
      <c r="L215" s="5">
        <f>YEAR(J215)</f>
        <v>2023</v>
      </c>
      <c r="M215" s="5" t="s">
        <v>67</v>
      </c>
      <c r="N215" s="10">
        <v>2200</v>
      </c>
      <c r="O215" s="5">
        <v>2</v>
      </c>
      <c r="P215" s="5">
        <f>N215*O215</f>
        <v>4400</v>
      </c>
      <c r="Q215" s="5">
        <f>IF(P215&gt;2000,P215*5%,0)</f>
        <v>220</v>
      </c>
      <c r="R215" s="5">
        <f>SUM(P215,Q215)</f>
        <v>4620</v>
      </c>
      <c r="S215" s="5" t="s">
        <v>37</v>
      </c>
      <c r="T215" s="5" t="s">
        <v>25</v>
      </c>
      <c r="U215" s="5">
        <v>2007</v>
      </c>
      <c r="V215" s="5">
        <v>3007</v>
      </c>
      <c r="W215" s="5" t="s">
        <v>68</v>
      </c>
      <c r="X215" s="5" t="s">
        <v>27</v>
      </c>
      <c r="Y215" s="5">
        <v>29</v>
      </c>
      <c r="AI215" s="5"/>
    </row>
    <row r="216" spans="1:35">
      <c r="A216" s="5"/>
      <c r="B216" s="5"/>
      <c r="C216" s="5"/>
      <c r="D216" s="5"/>
      <c r="E216" s="5"/>
      <c r="F216" s="5">
        <v>1008</v>
      </c>
      <c r="G216" s="5" t="s">
        <v>20</v>
      </c>
      <c r="H216" s="5" t="s">
        <v>65</v>
      </c>
      <c r="I216" s="5" t="s">
        <v>69</v>
      </c>
      <c r="J216" s="3">
        <v>44993</v>
      </c>
      <c r="K216" s="5">
        <f>MONTH(J216)</f>
        <v>3</v>
      </c>
      <c r="L216" s="5">
        <f>YEAR(J216)</f>
        <v>2023</v>
      </c>
      <c r="M216" s="5" t="s">
        <v>70</v>
      </c>
      <c r="N216" s="10">
        <v>2500</v>
      </c>
      <c r="O216" s="5">
        <v>1</v>
      </c>
      <c r="P216" s="5">
        <f>N216*O216</f>
        <v>2500</v>
      </c>
      <c r="Q216" s="5">
        <f>IF(P216&gt;2000,P216*5%,0)</f>
        <v>125</v>
      </c>
      <c r="R216" s="5">
        <f>SUM(P216,Q216)</f>
        <v>2625</v>
      </c>
      <c r="S216" s="5" t="s">
        <v>24</v>
      </c>
      <c r="T216" s="5" t="s">
        <v>38</v>
      </c>
      <c r="U216" s="5">
        <v>2008</v>
      </c>
      <c r="V216" s="5">
        <v>3008</v>
      </c>
      <c r="W216" s="5" t="s">
        <v>71</v>
      </c>
      <c r="X216" s="5" t="s">
        <v>40</v>
      </c>
      <c r="Y216" s="5">
        <v>27</v>
      </c>
      <c r="AI216" s="5"/>
    </row>
    <row r="217" spans="1:35">
      <c r="A217" s="5"/>
      <c r="B217" s="5"/>
      <c r="C217" s="5"/>
      <c r="D217" s="5"/>
      <c r="E217" s="5"/>
      <c r="F217" s="5">
        <v>1032</v>
      </c>
      <c r="G217" s="5" t="s">
        <v>28</v>
      </c>
      <c r="H217" s="5" t="s">
        <v>134</v>
      </c>
      <c r="I217" s="5" t="s">
        <v>137</v>
      </c>
      <c r="J217" s="3">
        <v>44993</v>
      </c>
      <c r="K217" s="5">
        <f>MONTH(J217)</f>
        <v>3</v>
      </c>
      <c r="L217" s="5">
        <f>YEAR(J217)</f>
        <v>2023</v>
      </c>
      <c r="M217" s="5" t="s">
        <v>138</v>
      </c>
      <c r="N217" s="10">
        <v>3700</v>
      </c>
      <c r="O217" s="5">
        <v>1</v>
      </c>
      <c r="P217" s="5">
        <f>N217*O217</f>
        <v>3700</v>
      </c>
      <c r="Q217" s="5">
        <f>IF(P217&gt;2000,P217*5%,0)</f>
        <v>185</v>
      </c>
      <c r="R217" s="5">
        <f>SUM(P217,Q217)</f>
        <v>3885</v>
      </c>
      <c r="S217" s="5" t="s">
        <v>24</v>
      </c>
      <c r="T217" s="5" t="s">
        <v>38</v>
      </c>
      <c r="U217" s="5">
        <v>2068</v>
      </c>
      <c r="V217" s="5">
        <v>3068</v>
      </c>
      <c r="W217" s="5" t="s">
        <v>91</v>
      </c>
      <c r="X217" s="5" t="s">
        <v>40</v>
      </c>
      <c r="Y217" s="5">
        <v>40</v>
      </c>
      <c r="AI217" s="5"/>
    </row>
    <row r="218" spans="1:35">
      <c r="A218" s="5"/>
      <c r="B218" s="5"/>
      <c r="C218" s="5"/>
      <c r="D218" s="5"/>
      <c r="E218" s="5"/>
      <c r="F218" s="5">
        <v>1163</v>
      </c>
      <c r="G218" s="5" t="s">
        <v>20</v>
      </c>
      <c r="H218" s="5" t="s">
        <v>65</v>
      </c>
      <c r="I218" s="5" t="s">
        <v>69</v>
      </c>
      <c r="J218" s="3">
        <v>44993</v>
      </c>
      <c r="K218" s="5">
        <f>MONTH(J218)</f>
        <v>3</v>
      </c>
      <c r="L218" s="5">
        <f>YEAR(J218)</f>
        <v>2023</v>
      </c>
      <c r="M218" s="5" t="s">
        <v>70</v>
      </c>
      <c r="N218" s="10">
        <v>2500</v>
      </c>
      <c r="O218" s="5">
        <v>1</v>
      </c>
      <c r="P218" s="5">
        <f>N218*O218</f>
        <v>2500</v>
      </c>
      <c r="Q218" s="5">
        <f>IF(P218&gt;2000,P218*5%,0)</f>
        <v>125</v>
      </c>
      <c r="R218" s="5">
        <f>SUM(P218,Q218)</f>
        <v>2625</v>
      </c>
      <c r="S218" s="5" t="s">
        <v>24</v>
      </c>
      <c r="T218" s="5" t="s">
        <v>38</v>
      </c>
      <c r="U218" s="5">
        <v>2008</v>
      </c>
      <c r="V218" s="5">
        <v>3008</v>
      </c>
      <c r="W218" s="5" t="s">
        <v>71</v>
      </c>
      <c r="X218" s="5" t="s">
        <v>40</v>
      </c>
      <c r="Y218" s="5">
        <v>27</v>
      </c>
      <c r="AI218" s="5"/>
    </row>
    <row r="219" spans="1:35">
      <c r="A219" s="5"/>
      <c r="B219" s="5"/>
      <c r="C219" s="5"/>
      <c r="D219" s="5"/>
      <c r="E219" s="5"/>
      <c r="F219" s="5">
        <v>1017</v>
      </c>
      <c r="G219" s="5" t="s">
        <v>20</v>
      </c>
      <c r="H219" s="5" t="s">
        <v>139</v>
      </c>
      <c r="I219" s="5" t="s">
        <v>140</v>
      </c>
      <c r="J219" s="3">
        <v>44996</v>
      </c>
      <c r="K219" s="5">
        <f>MONTH(J219)</f>
        <v>3</v>
      </c>
      <c r="L219" s="5">
        <f>YEAR(J219)</f>
        <v>2023</v>
      </c>
      <c r="M219" s="5" t="s">
        <v>141</v>
      </c>
      <c r="N219" s="10">
        <v>1300</v>
      </c>
      <c r="O219" s="5">
        <v>2</v>
      </c>
      <c r="P219" s="5">
        <f>N219*O219</f>
        <v>2600</v>
      </c>
      <c r="Q219" s="5">
        <f>IF(P219&gt;2000,P219*5%,0)</f>
        <v>130</v>
      </c>
      <c r="R219" s="5">
        <f>SUM(P219,Q219)</f>
        <v>2730</v>
      </c>
      <c r="S219" s="5" t="s">
        <v>24</v>
      </c>
      <c r="T219" s="5" t="s">
        <v>25</v>
      </c>
      <c r="U219" s="5">
        <v>2041</v>
      </c>
      <c r="V219" s="5">
        <v>3041</v>
      </c>
      <c r="W219" s="5" t="s">
        <v>142</v>
      </c>
      <c r="X219" s="5" t="s">
        <v>27</v>
      </c>
      <c r="Y219" s="5">
        <v>32</v>
      </c>
      <c r="AI219" s="5"/>
    </row>
    <row r="220" spans="1:35">
      <c r="A220" s="5"/>
      <c r="B220" s="5"/>
      <c r="C220" s="5"/>
      <c r="D220" s="5"/>
      <c r="E220" s="5"/>
      <c r="F220" s="5">
        <v>1172</v>
      </c>
      <c r="G220" s="5" t="s">
        <v>20</v>
      </c>
      <c r="H220" s="5" t="s">
        <v>139</v>
      </c>
      <c r="I220" s="5" t="s">
        <v>140</v>
      </c>
      <c r="J220" s="3">
        <v>44996</v>
      </c>
      <c r="K220" s="5">
        <f>MONTH(J220)</f>
        <v>3</v>
      </c>
      <c r="L220" s="5">
        <f>YEAR(J220)</f>
        <v>2023</v>
      </c>
      <c r="M220" s="5" t="s">
        <v>141</v>
      </c>
      <c r="N220" s="10">
        <v>1300</v>
      </c>
      <c r="O220" s="5">
        <v>2</v>
      </c>
      <c r="P220" s="5">
        <f>N220*O220</f>
        <v>2600</v>
      </c>
      <c r="Q220" s="5">
        <f>IF(P220&gt;2000,P220*5%,0)</f>
        <v>130</v>
      </c>
      <c r="R220" s="5">
        <f>SUM(P220,Q220)</f>
        <v>2730</v>
      </c>
      <c r="S220" s="5" t="s">
        <v>24</v>
      </c>
      <c r="T220" s="5" t="s">
        <v>25</v>
      </c>
      <c r="U220" s="5">
        <v>2041</v>
      </c>
      <c r="V220" s="5">
        <v>3041</v>
      </c>
      <c r="W220" s="5" t="s">
        <v>142</v>
      </c>
      <c r="X220" s="5" t="s">
        <v>27</v>
      </c>
      <c r="Y220" s="5">
        <v>32</v>
      </c>
      <c r="AI220" s="5"/>
    </row>
    <row r="221" spans="1:35">
      <c r="A221" s="5"/>
      <c r="B221" s="5"/>
      <c r="C221" s="5"/>
      <c r="D221" s="5"/>
      <c r="E221" s="5"/>
      <c r="F221" s="5">
        <v>1018</v>
      </c>
      <c r="G221" s="5" t="s">
        <v>20</v>
      </c>
      <c r="H221" s="5" t="s">
        <v>139</v>
      </c>
      <c r="I221" s="5" t="s">
        <v>143</v>
      </c>
      <c r="J221" s="3">
        <v>44997</v>
      </c>
      <c r="K221" s="5">
        <f>MONTH(J221)</f>
        <v>3</v>
      </c>
      <c r="L221" s="5">
        <f>YEAR(J221)</f>
        <v>2023</v>
      </c>
      <c r="M221" s="5" t="s">
        <v>144</v>
      </c>
      <c r="N221" s="10">
        <v>1600</v>
      </c>
      <c r="O221" s="5">
        <v>1</v>
      </c>
      <c r="P221" s="5">
        <f>N221*O221</f>
        <v>1600</v>
      </c>
      <c r="Q221" s="5">
        <f>IF(P221&gt;2000,P221*5%,0)</f>
        <v>0</v>
      </c>
      <c r="R221" s="5">
        <f>SUM(P221,Q221)</f>
        <v>1600</v>
      </c>
      <c r="S221" s="5" t="s">
        <v>37</v>
      </c>
      <c r="T221" s="5" t="s">
        <v>38</v>
      </c>
      <c r="U221" s="5">
        <v>2042</v>
      </c>
      <c r="V221" s="5">
        <v>3042</v>
      </c>
      <c r="W221" s="5" t="s">
        <v>145</v>
      </c>
      <c r="X221" s="5" t="s">
        <v>40</v>
      </c>
      <c r="Y221" s="5">
        <v>29</v>
      </c>
      <c r="AI221" s="5"/>
    </row>
    <row r="222" spans="1:35">
      <c r="A222" s="5"/>
      <c r="B222" s="5"/>
      <c r="C222" s="5"/>
      <c r="D222" s="5"/>
      <c r="E222" s="5"/>
      <c r="F222" s="5">
        <v>1173</v>
      </c>
      <c r="G222" s="5" t="s">
        <v>20</v>
      </c>
      <c r="H222" s="5" t="s">
        <v>139</v>
      </c>
      <c r="I222" s="5" t="s">
        <v>143</v>
      </c>
      <c r="J222" s="3">
        <v>44997</v>
      </c>
      <c r="K222" s="5">
        <f>MONTH(J222)</f>
        <v>3</v>
      </c>
      <c r="L222" s="5">
        <f>YEAR(J222)</f>
        <v>2023</v>
      </c>
      <c r="M222" s="5" t="s">
        <v>144</v>
      </c>
      <c r="N222" s="10">
        <v>1600</v>
      </c>
      <c r="O222" s="5">
        <v>1</v>
      </c>
      <c r="P222" s="5">
        <f>N222*O222</f>
        <v>1600</v>
      </c>
      <c r="Q222" s="5">
        <f>IF(P222&gt;2000,P222*5%,0)</f>
        <v>0</v>
      </c>
      <c r="R222" s="5">
        <f>SUM(P222,Q222)</f>
        <v>1600</v>
      </c>
      <c r="S222" s="5" t="s">
        <v>37</v>
      </c>
      <c r="T222" s="5" t="s">
        <v>38</v>
      </c>
      <c r="U222" s="5">
        <v>2042</v>
      </c>
      <c r="V222" s="5">
        <v>3042</v>
      </c>
      <c r="W222" s="5" t="s">
        <v>145</v>
      </c>
      <c r="X222" s="5" t="s">
        <v>40</v>
      </c>
      <c r="Y222" s="5">
        <v>29</v>
      </c>
      <c r="AI222" s="5"/>
    </row>
    <row r="223" spans="1:35">
      <c r="A223" s="5"/>
      <c r="B223" s="5"/>
      <c r="C223" s="5"/>
      <c r="D223" s="5"/>
      <c r="E223" s="5"/>
      <c r="F223" s="5">
        <v>1019</v>
      </c>
      <c r="G223" s="5" t="s">
        <v>44</v>
      </c>
      <c r="H223" s="5" t="s">
        <v>72</v>
      </c>
      <c r="I223" s="5" t="s">
        <v>73</v>
      </c>
      <c r="J223" s="3">
        <v>44998</v>
      </c>
      <c r="K223" s="5">
        <f>MONTH(J223)</f>
        <v>3</v>
      </c>
      <c r="L223" s="5">
        <f>YEAR(J223)</f>
        <v>2023</v>
      </c>
      <c r="M223" s="5" t="s">
        <v>74</v>
      </c>
      <c r="N223" s="10">
        <v>1900</v>
      </c>
      <c r="O223" s="5">
        <v>3</v>
      </c>
      <c r="P223" s="5">
        <f>N223*O223</f>
        <v>5700</v>
      </c>
      <c r="Q223" s="5">
        <f>IF(P223&gt;2000,P223*5%,0)</f>
        <v>285</v>
      </c>
      <c r="R223" s="5">
        <f>SUM(P223,Q223)</f>
        <v>5985</v>
      </c>
      <c r="S223" s="5" t="s">
        <v>24</v>
      </c>
      <c r="T223" s="5" t="s">
        <v>48</v>
      </c>
      <c r="U223" s="5">
        <v>2043</v>
      </c>
      <c r="V223" s="5">
        <v>3043</v>
      </c>
      <c r="W223" s="5" t="s">
        <v>75</v>
      </c>
      <c r="X223" s="5" t="s">
        <v>27</v>
      </c>
      <c r="Y223" s="5">
        <v>21</v>
      </c>
      <c r="AI223" s="5"/>
    </row>
    <row r="224" spans="1:35">
      <c r="A224" s="5"/>
      <c r="B224" s="5"/>
      <c r="C224" s="5"/>
      <c r="D224" s="5"/>
      <c r="E224" s="5"/>
      <c r="F224" s="5">
        <v>1174</v>
      </c>
      <c r="G224" s="5" t="s">
        <v>44</v>
      </c>
      <c r="H224" s="5" t="s">
        <v>72</v>
      </c>
      <c r="I224" s="5" t="s">
        <v>73</v>
      </c>
      <c r="J224" s="3">
        <v>44998</v>
      </c>
      <c r="K224" s="5">
        <f>MONTH(J224)</f>
        <v>3</v>
      </c>
      <c r="L224" s="5">
        <f>YEAR(J224)</f>
        <v>2023</v>
      </c>
      <c r="M224" s="5" t="s">
        <v>74</v>
      </c>
      <c r="N224" s="10">
        <v>1900</v>
      </c>
      <c r="O224" s="5">
        <v>3</v>
      </c>
      <c r="P224" s="5">
        <f>N224*O224</f>
        <v>5700</v>
      </c>
      <c r="Q224" s="5">
        <f>IF(P224&gt;2000,P224*5%,0)</f>
        <v>285</v>
      </c>
      <c r="R224" s="5">
        <f>SUM(P224,Q224)</f>
        <v>5985</v>
      </c>
      <c r="S224" s="5" t="s">
        <v>24</v>
      </c>
      <c r="T224" s="5" t="s">
        <v>48</v>
      </c>
      <c r="U224" s="5">
        <v>2043</v>
      </c>
      <c r="V224" s="5">
        <v>3043</v>
      </c>
      <c r="W224" s="5" t="s">
        <v>75</v>
      </c>
      <c r="X224" s="5" t="s">
        <v>27</v>
      </c>
      <c r="Y224" s="5">
        <v>21</v>
      </c>
      <c r="AI224" s="5"/>
    </row>
    <row r="225" spans="1:35">
      <c r="A225" s="5"/>
      <c r="B225" s="5"/>
      <c r="C225" s="5"/>
      <c r="D225" s="5"/>
      <c r="E225" s="5"/>
      <c r="F225" s="5">
        <v>1020</v>
      </c>
      <c r="G225" s="5" t="s">
        <v>44</v>
      </c>
      <c r="H225" s="5" t="s">
        <v>72</v>
      </c>
      <c r="I225" s="5" t="s">
        <v>76</v>
      </c>
      <c r="J225" s="3">
        <v>44999</v>
      </c>
      <c r="K225" s="5">
        <f>MONTH(J225)</f>
        <v>3</v>
      </c>
      <c r="L225" s="5">
        <f>YEAR(J225)</f>
        <v>2023</v>
      </c>
      <c r="M225" s="5" t="s">
        <v>67</v>
      </c>
      <c r="N225" s="10">
        <v>2200</v>
      </c>
      <c r="O225" s="5">
        <v>1</v>
      </c>
      <c r="P225" s="5">
        <f>N225*O225</f>
        <v>2200</v>
      </c>
      <c r="Q225" s="5">
        <f>IF(P225&gt;2000,P225*5%,0)</f>
        <v>110</v>
      </c>
      <c r="R225" s="5">
        <f>SUM(P225,Q225)</f>
        <v>2310</v>
      </c>
      <c r="S225" s="5" t="s">
        <v>24</v>
      </c>
      <c r="T225" s="5" t="s">
        <v>25</v>
      </c>
      <c r="U225" s="5">
        <v>2044</v>
      </c>
      <c r="V225" s="5">
        <v>3044</v>
      </c>
      <c r="W225" s="5" t="s">
        <v>77</v>
      </c>
      <c r="X225" s="5" t="s">
        <v>40</v>
      </c>
      <c r="Y225" s="5">
        <v>19</v>
      </c>
      <c r="AI225" s="5"/>
    </row>
    <row r="226" spans="1:35">
      <c r="A226" s="5"/>
      <c r="B226" s="5"/>
      <c r="C226" s="5"/>
      <c r="D226" s="5"/>
      <c r="E226" s="5"/>
      <c r="F226" s="5">
        <v>1175</v>
      </c>
      <c r="G226" s="5" t="s">
        <v>44</v>
      </c>
      <c r="H226" s="5" t="s">
        <v>72</v>
      </c>
      <c r="I226" s="5" t="s">
        <v>76</v>
      </c>
      <c r="J226" s="3">
        <v>44999</v>
      </c>
      <c r="K226" s="5">
        <f>MONTH(J226)</f>
        <v>3</v>
      </c>
      <c r="L226" s="5">
        <f>YEAR(J226)</f>
        <v>2023</v>
      </c>
      <c r="M226" s="5" t="s">
        <v>67</v>
      </c>
      <c r="N226" s="10">
        <v>2200</v>
      </c>
      <c r="O226" s="5">
        <v>1</v>
      </c>
      <c r="P226" s="5">
        <f>N226*O226</f>
        <v>2200</v>
      </c>
      <c r="Q226" s="5">
        <f>IF(P226&gt;2000,P226*5%,0)</f>
        <v>110</v>
      </c>
      <c r="R226" s="5">
        <f>SUM(P226,Q226)</f>
        <v>2310</v>
      </c>
      <c r="S226" s="5" t="s">
        <v>24</v>
      </c>
      <c r="T226" s="5" t="s">
        <v>25</v>
      </c>
      <c r="U226" s="5">
        <v>2044</v>
      </c>
      <c r="V226" s="5">
        <v>3044</v>
      </c>
      <c r="W226" s="5" t="s">
        <v>77</v>
      </c>
      <c r="X226" s="5" t="s">
        <v>40</v>
      </c>
      <c r="Y226" s="5">
        <v>19</v>
      </c>
      <c r="AI226" s="5"/>
    </row>
    <row r="227" spans="1:35">
      <c r="A227" s="5"/>
      <c r="B227" s="5"/>
      <c r="C227" s="5"/>
      <c r="D227" s="5"/>
      <c r="E227" s="5"/>
      <c r="F227" s="5">
        <v>1021</v>
      </c>
      <c r="G227" s="5" t="s">
        <v>55</v>
      </c>
      <c r="H227" s="5" t="s">
        <v>78</v>
      </c>
      <c r="I227" s="5" t="s">
        <v>79</v>
      </c>
      <c r="J227" s="3">
        <v>45000</v>
      </c>
      <c r="K227" s="5">
        <f>MONTH(J227)</f>
        <v>3</v>
      </c>
      <c r="L227" s="5">
        <f>YEAR(J227)</f>
        <v>2023</v>
      </c>
      <c r="M227" s="5" t="s">
        <v>80</v>
      </c>
      <c r="N227" s="10">
        <v>2000</v>
      </c>
      <c r="O227" s="5">
        <v>2</v>
      </c>
      <c r="P227" s="5">
        <f>N227*O227</f>
        <v>4000</v>
      </c>
      <c r="Q227" s="5">
        <f>IF(P227&gt;2000,P227*5%,0)</f>
        <v>200</v>
      </c>
      <c r="R227" s="5">
        <f>SUM(P227,Q227)</f>
        <v>4200</v>
      </c>
      <c r="S227" s="5" t="s">
        <v>37</v>
      </c>
      <c r="T227" s="5" t="s">
        <v>38</v>
      </c>
      <c r="U227" s="5">
        <v>2045</v>
      </c>
      <c r="V227" s="5">
        <v>3045</v>
      </c>
      <c r="W227" s="5" t="s">
        <v>81</v>
      </c>
      <c r="X227" s="5" t="s">
        <v>27</v>
      </c>
      <c r="Y227" s="5">
        <v>36</v>
      </c>
      <c r="AI227" s="5"/>
    </row>
    <row r="228" spans="1:35">
      <c r="A228" s="5"/>
      <c r="B228" s="5"/>
      <c r="C228" s="5"/>
      <c r="D228" s="5"/>
      <c r="E228" s="5"/>
      <c r="F228" s="5">
        <v>1022</v>
      </c>
      <c r="G228" s="5" t="s">
        <v>55</v>
      </c>
      <c r="H228" s="5" t="s">
        <v>78</v>
      </c>
      <c r="I228" s="5" t="s">
        <v>82</v>
      </c>
      <c r="J228" s="3">
        <v>45001</v>
      </c>
      <c r="K228" s="5">
        <f>MONTH(J228)</f>
        <v>3</v>
      </c>
      <c r="L228" s="5">
        <f>YEAR(J228)</f>
        <v>2023</v>
      </c>
      <c r="M228" s="5" t="s">
        <v>83</v>
      </c>
      <c r="N228" s="10">
        <v>2300</v>
      </c>
      <c r="O228" s="5">
        <v>1</v>
      </c>
      <c r="P228" s="5">
        <f>N228*O228</f>
        <v>2300</v>
      </c>
      <c r="Q228" s="5">
        <f>IF(P228&gt;2000,P228*5%,0)</f>
        <v>115</v>
      </c>
      <c r="R228" s="5">
        <f>SUM(P228,Q228)</f>
        <v>2415</v>
      </c>
      <c r="S228" s="5" t="s">
        <v>24</v>
      </c>
      <c r="T228" s="5" t="s">
        <v>25</v>
      </c>
      <c r="U228" s="5">
        <v>2046</v>
      </c>
      <c r="V228" s="5">
        <v>3046</v>
      </c>
      <c r="W228" s="5" t="s">
        <v>84</v>
      </c>
      <c r="X228" s="5" t="s">
        <v>40</v>
      </c>
      <c r="Y228" s="5">
        <v>34</v>
      </c>
      <c r="AI228" s="5"/>
    </row>
    <row r="229" spans="1:35">
      <c r="A229" s="5"/>
      <c r="B229" s="5"/>
      <c r="C229" s="5"/>
      <c r="D229" s="5"/>
      <c r="E229" s="5"/>
      <c r="F229" s="5">
        <v>1023</v>
      </c>
      <c r="G229" s="5" t="s">
        <v>20</v>
      </c>
      <c r="H229" s="5" t="s">
        <v>85</v>
      </c>
      <c r="I229" s="5" t="s">
        <v>86</v>
      </c>
      <c r="J229" s="3">
        <v>45002</v>
      </c>
      <c r="K229" s="5">
        <f>MONTH(J229)</f>
        <v>3</v>
      </c>
      <c r="L229" s="5">
        <f>YEAR(J229)</f>
        <v>2023</v>
      </c>
      <c r="M229" s="5" t="s">
        <v>87</v>
      </c>
      <c r="N229" s="10">
        <v>3000</v>
      </c>
      <c r="O229" s="5">
        <v>2</v>
      </c>
      <c r="P229" s="5">
        <f>N229*O229</f>
        <v>6000</v>
      </c>
      <c r="Q229" s="5">
        <f>IF(P229&gt;2000,P229*5%,0)</f>
        <v>300</v>
      </c>
      <c r="R229" s="5">
        <f>SUM(P229,Q229)</f>
        <v>6300</v>
      </c>
      <c r="S229" s="5" t="s">
        <v>37</v>
      </c>
      <c r="T229" s="5" t="s">
        <v>25</v>
      </c>
      <c r="U229" s="5">
        <v>2047</v>
      </c>
      <c r="V229" s="5">
        <v>3047</v>
      </c>
      <c r="W229" s="5" t="s">
        <v>88</v>
      </c>
      <c r="X229" s="5" t="s">
        <v>27</v>
      </c>
      <c r="Y229" s="5">
        <v>40</v>
      </c>
      <c r="AI229" s="5"/>
    </row>
    <row r="230" spans="1:35">
      <c r="A230" s="5"/>
      <c r="B230" s="5"/>
      <c r="C230" s="5"/>
      <c r="D230" s="5"/>
      <c r="E230" s="5"/>
      <c r="F230" s="5">
        <v>1024</v>
      </c>
      <c r="G230" s="5" t="s">
        <v>20</v>
      </c>
      <c r="H230" s="5" t="s">
        <v>85</v>
      </c>
      <c r="I230" s="5" t="s">
        <v>89</v>
      </c>
      <c r="J230" s="3">
        <v>45003</v>
      </c>
      <c r="K230" s="5">
        <f>MONTH(J230)</f>
        <v>3</v>
      </c>
      <c r="L230" s="5">
        <f>YEAR(J230)</f>
        <v>2023</v>
      </c>
      <c r="M230" s="5" t="s">
        <v>90</v>
      </c>
      <c r="N230" s="10">
        <v>3500</v>
      </c>
      <c r="O230" s="5">
        <v>1</v>
      </c>
      <c r="P230" s="5">
        <f>N230*O230</f>
        <v>3500</v>
      </c>
      <c r="Q230" s="5">
        <f>IF(P230&gt;2000,P230*5%,0)</f>
        <v>175</v>
      </c>
      <c r="R230" s="5">
        <f>SUM(P230,Q230)</f>
        <v>3675</v>
      </c>
      <c r="S230" s="5" t="s">
        <v>24</v>
      </c>
      <c r="T230" s="5" t="s">
        <v>38</v>
      </c>
      <c r="U230" s="5">
        <v>2048</v>
      </c>
      <c r="V230" s="5">
        <v>3048</v>
      </c>
      <c r="W230" s="5" t="s">
        <v>91</v>
      </c>
      <c r="X230" s="5" t="s">
        <v>40</v>
      </c>
      <c r="Y230" s="5">
        <v>38</v>
      </c>
      <c r="AI230" s="5"/>
    </row>
    <row r="231" spans="1:35">
      <c r="A231" s="5"/>
      <c r="B231" s="5"/>
      <c r="C231" s="5"/>
      <c r="D231" s="5"/>
      <c r="E231" s="5"/>
      <c r="F231" s="5">
        <v>1009</v>
      </c>
      <c r="G231" s="5" t="s">
        <v>20</v>
      </c>
      <c r="H231" s="5" t="s">
        <v>92</v>
      </c>
      <c r="I231" s="5" t="s">
        <v>93</v>
      </c>
      <c r="J231" s="3">
        <v>45006</v>
      </c>
      <c r="K231" s="5">
        <f>MONTH(J231)</f>
        <v>3</v>
      </c>
      <c r="L231" s="5">
        <f>YEAR(J231)</f>
        <v>2023</v>
      </c>
      <c r="M231" s="5" t="s">
        <v>94</v>
      </c>
      <c r="N231" s="10">
        <v>1100</v>
      </c>
      <c r="O231" s="5">
        <v>2</v>
      </c>
      <c r="P231" s="5">
        <f>N231*O231</f>
        <v>2200</v>
      </c>
      <c r="Q231" s="5">
        <f>IF(P231&gt;2000,P231*5%,0)</f>
        <v>110</v>
      </c>
      <c r="R231" s="5">
        <f>SUM(P231,Q231)</f>
        <v>2310</v>
      </c>
      <c r="S231" s="5" t="s">
        <v>24</v>
      </c>
      <c r="T231" s="5" t="s">
        <v>25</v>
      </c>
      <c r="U231" s="5">
        <v>2021</v>
      </c>
      <c r="V231" s="5">
        <v>3021</v>
      </c>
      <c r="W231" s="5" t="s">
        <v>95</v>
      </c>
      <c r="X231" s="5" t="s">
        <v>27</v>
      </c>
      <c r="Y231" s="5">
        <v>24</v>
      </c>
      <c r="AI231" s="5"/>
    </row>
    <row r="232" spans="1:35">
      <c r="A232" s="5"/>
      <c r="B232" s="5"/>
      <c r="C232" s="5"/>
      <c r="D232" s="5"/>
      <c r="E232" s="5"/>
      <c r="F232" s="5">
        <v>1164</v>
      </c>
      <c r="G232" s="5" t="s">
        <v>20</v>
      </c>
      <c r="H232" s="5" t="s">
        <v>92</v>
      </c>
      <c r="I232" s="5" t="s">
        <v>93</v>
      </c>
      <c r="J232" s="3">
        <v>45006</v>
      </c>
      <c r="K232" s="5">
        <f>MONTH(J232)</f>
        <v>3</v>
      </c>
      <c r="L232" s="5">
        <f>YEAR(J232)</f>
        <v>2023</v>
      </c>
      <c r="M232" s="5" t="s">
        <v>94</v>
      </c>
      <c r="N232" s="10">
        <v>1100</v>
      </c>
      <c r="O232" s="5">
        <v>2</v>
      </c>
      <c r="P232" s="5">
        <f>N232*O232</f>
        <v>2200</v>
      </c>
      <c r="Q232" s="5">
        <f>IF(P232&gt;2000,P232*5%,0)</f>
        <v>110</v>
      </c>
      <c r="R232" s="5">
        <f>SUM(P232,Q232)</f>
        <v>2310</v>
      </c>
      <c r="S232" s="5" t="s">
        <v>24</v>
      </c>
      <c r="T232" s="5" t="s">
        <v>25</v>
      </c>
      <c r="U232" s="5">
        <v>2021</v>
      </c>
      <c r="V232" s="5">
        <v>3021</v>
      </c>
      <c r="W232" s="5" t="s">
        <v>95</v>
      </c>
      <c r="X232" s="5" t="s">
        <v>27</v>
      </c>
      <c r="Y232" s="5">
        <v>24</v>
      </c>
      <c r="AI232" s="5"/>
    </row>
    <row r="233" spans="1:35">
      <c r="A233" s="5"/>
      <c r="B233" s="5"/>
      <c r="C233" s="5"/>
      <c r="D233" s="5"/>
      <c r="E233" s="5"/>
      <c r="F233" s="5">
        <v>1010</v>
      </c>
      <c r="G233" s="5" t="s">
        <v>20</v>
      </c>
      <c r="H233" s="5" t="s">
        <v>92</v>
      </c>
      <c r="I233" s="5" t="s">
        <v>96</v>
      </c>
      <c r="J233" s="3">
        <v>45007</v>
      </c>
      <c r="K233" s="5">
        <f>MONTH(J233)</f>
        <v>3</v>
      </c>
      <c r="L233" s="5">
        <f>YEAR(J233)</f>
        <v>2023</v>
      </c>
      <c r="M233" s="5" t="s">
        <v>97</v>
      </c>
      <c r="N233" s="10">
        <v>1400</v>
      </c>
      <c r="O233" s="5">
        <v>1</v>
      </c>
      <c r="P233" s="5">
        <f>N233*O233</f>
        <v>1400</v>
      </c>
      <c r="Q233" s="5">
        <f>IF(P233&gt;2000,P233*5%,0)</f>
        <v>0</v>
      </c>
      <c r="R233" s="5">
        <f>SUM(P233,Q233)</f>
        <v>1400</v>
      </c>
      <c r="S233" s="5" t="s">
        <v>37</v>
      </c>
      <c r="T233" s="5" t="s">
        <v>38</v>
      </c>
      <c r="U233" s="5">
        <v>2022</v>
      </c>
      <c r="V233" s="5">
        <v>3022</v>
      </c>
      <c r="W233" s="5" t="s">
        <v>98</v>
      </c>
      <c r="X233" s="5" t="s">
        <v>40</v>
      </c>
      <c r="Y233" s="5">
        <v>21</v>
      </c>
      <c r="AI233" s="5"/>
    </row>
    <row r="234" spans="1:35">
      <c r="A234" s="5"/>
      <c r="B234" s="5"/>
      <c r="C234" s="5"/>
      <c r="D234" s="5"/>
      <c r="E234" s="5"/>
      <c r="F234" s="5">
        <v>1165</v>
      </c>
      <c r="G234" s="5" t="s">
        <v>20</v>
      </c>
      <c r="H234" s="5" t="s">
        <v>92</v>
      </c>
      <c r="I234" s="5" t="s">
        <v>96</v>
      </c>
      <c r="J234" s="3">
        <v>45007</v>
      </c>
      <c r="K234" s="5">
        <f>MONTH(J234)</f>
        <v>3</v>
      </c>
      <c r="L234" s="5">
        <f>YEAR(J234)</f>
        <v>2023</v>
      </c>
      <c r="M234" s="5" t="s">
        <v>97</v>
      </c>
      <c r="N234" s="10">
        <v>1400</v>
      </c>
      <c r="O234" s="5">
        <v>1</v>
      </c>
      <c r="P234" s="5">
        <f>N234*O234</f>
        <v>1400</v>
      </c>
      <c r="Q234" s="5">
        <f>IF(P234&gt;2000,P234*5%,0)</f>
        <v>0</v>
      </c>
      <c r="R234" s="5">
        <f>SUM(P234,Q234)</f>
        <v>1400</v>
      </c>
      <c r="S234" s="5" t="s">
        <v>37</v>
      </c>
      <c r="T234" s="5" t="s">
        <v>38</v>
      </c>
      <c r="U234" s="5">
        <v>2022</v>
      </c>
      <c r="V234" s="5">
        <v>3022</v>
      </c>
      <c r="W234" s="5" t="s">
        <v>98</v>
      </c>
      <c r="X234" s="5" t="s">
        <v>40</v>
      </c>
      <c r="Y234" s="5">
        <v>21</v>
      </c>
      <c r="AI234" s="5"/>
    </row>
    <row r="235" spans="1:35">
      <c r="A235" s="5"/>
      <c r="B235" s="5"/>
      <c r="C235" s="5"/>
      <c r="D235" s="5"/>
      <c r="E235" s="5"/>
      <c r="F235" s="5">
        <v>1011</v>
      </c>
      <c r="G235" s="5" t="s">
        <v>44</v>
      </c>
      <c r="H235" s="5" t="s">
        <v>99</v>
      </c>
      <c r="I235" s="5" t="s">
        <v>100</v>
      </c>
      <c r="J235" s="3">
        <v>45008</v>
      </c>
      <c r="K235" s="5">
        <f>MONTH(J235)</f>
        <v>3</v>
      </c>
      <c r="L235" s="5">
        <f>YEAR(J235)</f>
        <v>2023</v>
      </c>
      <c r="M235" s="5" t="s">
        <v>101</v>
      </c>
      <c r="N235" s="10">
        <v>1700</v>
      </c>
      <c r="O235" s="5">
        <v>3</v>
      </c>
      <c r="P235" s="5">
        <f>N235*O235</f>
        <v>5100</v>
      </c>
      <c r="Q235" s="5">
        <f>IF(P235&gt;2000,P235*5%,0)</f>
        <v>255</v>
      </c>
      <c r="R235" s="5">
        <f>SUM(P235,Q235)</f>
        <v>5355</v>
      </c>
      <c r="S235" s="5" t="s">
        <v>24</v>
      </c>
      <c r="T235" s="5" t="s">
        <v>48</v>
      </c>
      <c r="U235" s="5">
        <v>2023</v>
      </c>
      <c r="V235" s="5">
        <v>3023</v>
      </c>
      <c r="W235" s="5" t="s">
        <v>102</v>
      </c>
      <c r="X235" s="5" t="s">
        <v>27</v>
      </c>
      <c r="Y235" s="5">
        <v>20</v>
      </c>
      <c r="AI235" s="5"/>
    </row>
    <row r="236" spans="1:35">
      <c r="A236" s="5"/>
      <c r="B236" s="5"/>
      <c r="C236" s="5"/>
      <c r="D236" s="5"/>
      <c r="E236" s="5"/>
      <c r="F236" s="5">
        <v>1166</v>
      </c>
      <c r="G236" s="5" t="s">
        <v>44</v>
      </c>
      <c r="H236" s="5" t="s">
        <v>99</v>
      </c>
      <c r="I236" s="5" t="s">
        <v>100</v>
      </c>
      <c r="J236" s="3">
        <v>45008</v>
      </c>
      <c r="K236" s="5">
        <f>MONTH(J236)</f>
        <v>3</v>
      </c>
      <c r="L236" s="5">
        <f>YEAR(J236)</f>
        <v>2023</v>
      </c>
      <c r="M236" s="5" t="s">
        <v>101</v>
      </c>
      <c r="N236" s="10">
        <v>1700</v>
      </c>
      <c r="O236" s="5">
        <v>3</v>
      </c>
      <c r="P236" s="5">
        <f>N236*O236</f>
        <v>5100</v>
      </c>
      <c r="Q236" s="5">
        <f>IF(P236&gt;2000,P236*5%,0)</f>
        <v>255</v>
      </c>
      <c r="R236" s="5">
        <f>SUM(P236,Q236)</f>
        <v>5355</v>
      </c>
      <c r="S236" s="5" t="s">
        <v>24</v>
      </c>
      <c r="T236" s="5" t="s">
        <v>48</v>
      </c>
      <c r="U236" s="5">
        <v>2023</v>
      </c>
      <c r="V236" s="5">
        <v>3023</v>
      </c>
      <c r="W236" s="5" t="s">
        <v>102</v>
      </c>
      <c r="X236" s="5" t="s">
        <v>27</v>
      </c>
      <c r="Y236" s="5">
        <v>20</v>
      </c>
      <c r="AI236" s="5"/>
    </row>
    <row r="237" spans="1:35">
      <c r="A237" s="5"/>
      <c r="B237" s="5"/>
      <c r="C237" s="5"/>
      <c r="D237" s="5"/>
      <c r="E237" s="5"/>
      <c r="F237" s="5">
        <v>1012</v>
      </c>
      <c r="G237" s="5" t="s">
        <v>44</v>
      </c>
      <c r="H237" s="5" t="s">
        <v>99</v>
      </c>
      <c r="I237" s="5" t="s">
        <v>103</v>
      </c>
      <c r="J237" s="3">
        <v>45009</v>
      </c>
      <c r="K237" s="5">
        <f>MONTH(J237)</f>
        <v>3</v>
      </c>
      <c r="L237" s="5">
        <f>YEAR(J237)</f>
        <v>2023</v>
      </c>
      <c r="M237" s="5" t="s">
        <v>104</v>
      </c>
      <c r="N237" s="10">
        <v>2000</v>
      </c>
      <c r="O237" s="5">
        <v>1</v>
      </c>
      <c r="P237" s="5">
        <f>N237*O237</f>
        <v>2000</v>
      </c>
      <c r="Q237" s="5">
        <f>IF(P237&gt;2000,P237*5%,0)</f>
        <v>0</v>
      </c>
      <c r="R237" s="5">
        <f>SUM(P237,Q237)</f>
        <v>2000</v>
      </c>
      <c r="S237" s="5" t="s">
        <v>24</v>
      </c>
      <c r="T237" s="5" t="s">
        <v>25</v>
      </c>
      <c r="U237" s="5">
        <v>2024</v>
      </c>
      <c r="V237" s="5">
        <v>3024</v>
      </c>
      <c r="W237" s="5" t="s">
        <v>105</v>
      </c>
      <c r="X237" s="5" t="s">
        <v>40</v>
      </c>
      <c r="Y237" s="5">
        <v>18</v>
      </c>
      <c r="AI237" s="5"/>
    </row>
    <row r="238" spans="1:35">
      <c r="A238" s="5"/>
      <c r="B238" s="5"/>
      <c r="C238" s="5"/>
      <c r="D238" s="5"/>
      <c r="E238" s="5"/>
      <c r="F238" s="5">
        <v>1167</v>
      </c>
      <c r="G238" s="5" t="s">
        <v>44</v>
      </c>
      <c r="H238" s="5" t="s">
        <v>99</v>
      </c>
      <c r="I238" s="5" t="s">
        <v>103</v>
      </c>
      <c r="J238" s="3">
        <v>45009</v>
      </c>
      <c r="K238" s="5">
        <f>MONTH(J238)</f>
        <v>3</v>
      </c>
      <c r="L238" s="5">
        <f>YEAR(J238)</f>
        <v>2023</v>
      </c>
      <c r="M238" s="5" t="s">
        <v>104</v>
      </c>
      <c r="N238" s="10">
        <v>2000</v>
      </c>
      <c r="O238" s="5">
        <v>1</v>
      </c>
      <c r="P238" s="5">
        <f>N238*O238</f>
        <v>2000</v>
      </c>
      <c r="Q238" s="5">
        <f>IF(P238&gt;2000,P238*5%,0)</f>
        <v>0</v>
      </c>
      <c r="R238" s="5">
        <f>SUM(P238,Q238)</f>
        <v>2000</v>
      </c>
      <c r="S238" s="5" t="s">
        <v>24</v>
      </c>
      <c r="T238" s="5" t="s">
        <v>25</v>
      </c>
      <c r="U238" s="5">
        <v>2024</v>
      </c>
      <c r="V238" s="5">
        <v>3024</v>
      </c>
      <c r="W238" s="5" t="s">
        <v>105</v>
      </c>
      <c r="X238" s="5" t="s">
        <v>40</v>
      </c>
      <c r="Y238" s="5">
        <v>18</v>
      </c>
      <c r="AI238" s="5"/>
    </row>
    <row r="239" spans="1:35">
      <c r="A239" s="5"/>
      <c r="B239" s="5"/>
      <c r="C239" s="5"/>
      <c r="D239" s="5"/>
      <c r="E239" s="5"/>
      <c r="F239" s="5">
        <v>1013</v>
      </c>
      <c r="G239" s="5" t="s">
        <v>55</v>
      </c>
      <c r="H239" s="5" t="s">
        <v>106</v>
      </c>
      <c r="I239" s="5" t="s">
        <v>107</v>
      </c>
      <c r="J239" s="3">
        <v>45010</v>
      </c>
      <c r="K239" s="5">
        <f>MONTH(J239)</f>
        <v>3</v>
      </c>
      <c r="L239" s="5">
        <f>YEAR(J239)</f>
        <v>2023</v>
      </c>
      <c r="M239" s="5" t="s">
        <v>108</v>
      </c>
      <c r="N239" s="10">
        <v>1500</v>
      </c>
      <c r="O239" s="5">
        <v>2</v>
      </c>
      <c r="P239" s="5">
        <f>N239*O239</f>
        <v>3000</v>
      </c>
      <c r="Q239" s="5">
        <f>IF(P239&gt;2000,P239*5%,0)</f>
        <v>150</v>
      </c>
      <c r="R239" s="5">
        <f>SUM(P239,Q239)</f>
        <v>3150</v>
      </c>
      <c r="S239" s="5" t="s">
        <v>37</v>
      </c>
      <c r="T239" s="5" t="s">
        <v>38</v>
      </c>
      <c r="U239" s="5">
        <v>2025</v>
      </c>
      <c r="V239" s="5">
        <v>3025</v>
      </c>
      <c r="W239" s="5" t="s">
        <v>109</v>
      </c>
      <c r="X239" s="5" t="s">
        <v>27</v>
      </c>
      <c r="Y239" s="5">
        <v>28</v>
      </c>
      <c r="AI239" s="5"/>
    </row>
    <row r="240" spans="1:35">
      <c r="A240" s="5"/>
      <c r="B240" s="5"/>
      <c r="C240" s="5"/>
      <c r="D240" s="5"/>
      <c r="E240" s="5"/>
      <c r="F240" s="5">
        <v>1168</v>
      </c>
      <c r="G240" s="5" t="s">
        <v>55</v>
      </c>
      <c r="H240" s="5" t="s">
        <v>106</v>
      </c>
      <c r="I240" s="5" t="s">
        <v>107</v>
      </c>
      <c r="J240" s="3">
        <v>45010</v>
      </c>
      <c r="K240" s="5">
        <f>MONTH(J240)</f>
        <v>3</v>
      </c>
      <c r="L240" s="5">
        <f>YEAR(J240)</f>
        <v>2023</v>
      </c>
      <c r="M240" s="5" t="s">
        <v>108</v>
      </c>
      <c r="N240" s="10">
        <v>1500</v>
      </c>
      <c r="O240" s="5">
        <v>2</v>
      </c>
      <c r="P240" s="5">
        <f>N240*O240</f>
        <v>3000</v>
      </c>
      <c r="Q240" s="5">
        <f>IF(P240&gt;2000,P240*5%,0)</f>
        <v>150</v>
      </c>
      <c r="R240" s="5">
        <f>SUM(P240,Q240)</f>
        <v>3150</v>
      </c>
      <c r="S240" s="5" t="s">
        <v>37</v>
      </c>
      <c r="T240" s="5" t="s">
        <v>38</v>
      </c>
      <c r="U240" s="5">
        <v>2025</v>
      </c>
      <c r="V240" s="5">
        <v>3025</v>
      </c>
      <c r="W240" s="5" t="s">
        <v>109</v>
      </c>
      <c r="X240" s="5" t="s">
        <v>27</v>
      </c>
      <c r="Y240" s="5">
        <v>28</v>
      </c>
      <c r="AI240" s="5"/>
    </row>
    <row r="241" spans="1:35">
      <c r="A241" s="5"/>
      <c r="B241" s="5"/>
      <c r="C241" s="5"/>
      <c r="D241" s="5"/>
      <c r="E241" s="5"/>
      <c r="F241" s="5">
        <v>1014</v>
      </c>
      <c r="G241" s="5" t="s">
        <v>55</v>
      </c>
      <c r="H241" s="5" t="s">
        <v>106</v>
      </c>
      <c r="I241" s="5" t="s">
        <v>110</v>
      </c>
      <c r="J241" s="3">
        <v>45011</v>
      </c>
      <c r="K241" s="5">
        <f>MONTH(J241)</f>
        <v>3</v>
      </c>
      <c r="L241" s="5">
        <f>YEAR(J241)</f>
        <v>2023</v>
      </c>
      <c r="M241" s="5" t="s">
        <v>111</v>
      </c>
      <c r="N241" s="10">
        <v>1800</v>
      </c>
      <c r="O241" s="5">
        <v>1</v>
      </c>
      <c r="P241" s="5">
        <f>N241*O241</f>
        <v>1800</v>
      </c>
      <c r="Q241" s="5">
        <f>IF(P241&gt;2000,P241*5%,0)</f>
        <v>0</v>
      </c>
      <c r="R241" s="5">
        <f>SUM(P241,Q241)</f>
        <v>1800</v>
      </c>
      <c r="S241" s="5" t="s">
        <v>24</v>
      </c>
      <c r="T241" s="5" t="s">
        <v>25</v>
      </c>
      <c r="U241" s="5">
        <v>2026</v>
      </c>
      <c r="V241" s="5">
        <v>3026</v>
      </c>
      <c r="W241" s="5" t="s">
        <v>112</v>
      </c>
      <c r="X241" s="5" t="s">
        <v>40</v>
      </c>
      <c r="Y241" s="5">
        <v>26</v>
      </c>
      <c r="AI241" s="5"/>
    </row>
    <row r="242" spans="1:35">
      <c r="A242" s="5"/>
      <c r="B242" s="5"/>
      <c r="C242" s="5"/>
      <c r="D242" s="5"/>
      <c r="E242" s="5"/>
      <c r="F242" s="5">
        <v>1169</v>
      </c>
      <c r="G242" s="5" t="s">
        <v>55</v>
      </c>
      <c r="H242" s="5" t="s">
        <v>106</v>
      </c>
      <c r="I242" s="5" t="s">
        <v>110</v>
      </c>
      <c r="J242" s="3">
        <v>45011</v>
      </c>
      <c r="K242" s="5">
        <f>MONTH(J242)</f>
        <v>3</v>
      </c>
      <c r="L242" s="5">
        <f>YEAR(J242)</f>
        <v>2023</v>
      </c>
      <c r="M242" s="5" t="s">
        <v>111</v>
      </c>
      <c r="N242" s="10">
        <v>1800</v>
      </c>
      <c r="O242" s="5">
        <v>1</v>
      </c>
      <c r="P242" s="5">
        <f>N242*O242</f>
        <v>1800</v>
      </c>
      <c r="Q242" s="5">
        <f>IF(P242&gt;2000,P242*5%,0)</f>
        <v>0</v>
      </c>
      <c r="R242" s="5">
        <f>SUM(P242,Q242)</f>
        <v>1800</v>
      </c>
      <c r="S242" s="5" t="s">
        <v>24</v>
      </c>
      <c r="T242" s="5" t="s">
        <v>25</v>
      </c>
      <c r="U242" s="5">
        <v>2026</v>
      </c>
      <c r="V242" s="5">
        <v>3026</v>
      </c>
      <c r="W242" s="5" t="s">
        <v>112</v>
      </c>
      <c r="X242" s="5" t="s">
        <v>40</v>
      </c>
      <c r="Y242" s="5">
        <v>26</v>
      </c>
      <c r="AI242" s="5"/>
    </row>
    <row r="243" spans="1:35">
      <c r="A243" s="5"/>
      <c r="B243" s="5"/>
      <c r="C243" s="5"/>
      <c r="D243" s="5"/>
      <c r="E243" s="5"/>
      <c r="F243" s="5">
        <v>1015</v>
      </c>
      <c r="G243" s="5" t="s">
        <v>20</v>
      </c>
      <c r="H243" s="5" t="s">
        <v>113</v>
      </c>
      <c r="I243" s="5" t="s">
        <v>114</v>
      </c>
      <c r="J243" s="3">
        <v>45012</v>
      </c>
      <c r="K243" s="5">
        <f>MONTH(J243)</f>
        <v>3</v>
      </c>
      <c r="L243" s="5">
        <f>YEAR(J243)</f>
        <v>2023</v>
      </c>
      <c r="M243" s="5" t="s">
        <v>115</v>
      </c>
      <c r="N243" s="10">
        <v>2300</v>
      </c>
      <c r="O243" s="5">
        <v>2</v>
      </c>
      <c r="P243" s="5">
        <f>N243*O243</f>
        <v>4600</v>
      </c>
      <c r="Q243" s="5">
        <f>IF(P243&gt;2000,P243*5%,0)</f>
        <v>230</v>
      </c>
      <c r="R243" s="5">
        <f>SUM(P243,Q243)</f>
        <v>4830</v>
      </c>
      <c r="S243" s="5" t="s">
        <v>37</v>
      </c>
      <c r="T243" s="5" t="s">
        <v>25</v>
      </c>
      <c r="U243" s="5">
        <v>2027</v>
      </c>
      <c r="V243" s="5">
        <v>3027</v>
      </c>
      <c r="W243" s="5" t="s">
        <v>116</v>
      </c>
      <c r="X243" s="5" t="s">
        <v>27</v>
      </c>
      <c r="Y243" s="5">
        <v>30</v>
      </c>
      <c r="AI243" s="5"/>
    </row>
    <row r="244" spans="1:35">
      <c r="A244" s="5"/>
      <c r="B244" s="5"/>
      <c r="C244" s="5"/>
      <c r="D244" s="5"/>
      <c r="E244" s="5"/>
      <c r="F244" s="5">
        <v>1170</v>
      </c>
      <c r="G244" s="5" t="s">
        <v>20</v>
      </c>
      <c r="H244" s="5" t="s">
        <v>113</v>
      </c>
      <c r="I244" s="5" t="s">
        <v>114</v>
      </c>
      <c r="J244" s="3">
        <v>45012</v>
      </c>
      <c r="K244" s="5">
        <f>MONTH(J244)</f>
        <v>3</v>
      </c>
      <c r="L244" s="5">
        <f>YEAR(J244)</f>
        <v>2023</v>
      </c>
      <c r="M244" s="5" t="s">
        <v>115</v>
      </c>
      <c r="N244" s="10">
        <v>2300</v>
      </c>
      <c r="O244" s="5">
        <v>2</v>
      </c>
      <c r="P244" s="5">
        <f>N244*O244</f>
        <v>4600</v>
      </c>
      <c r="Q244" s="5">
        <f>IF(P244&gt;2000,P244*5%,0)</f>
        <v>230</v>
      </c>
      <c r="R244" s="5">
        <f>SUM(P244,Q244)</f>
        <v>4830</v>
      </c>
      <c r="S244" s="5" t="s">
        <v>37</v>
      </c>
      <c r="T244" s="5" t="s">
        <v>25</v>
      </c>
      <c r="U244" s="5">
        <v>2027</v>
      </c>
      <c r="V244" s="5">
        <v>3027</v>
      </c>
      <c r="W244" s="5" t="s">
        <v>116</v>
      </c>
      <c r="X244" s="5" t="s">
        <v>27</v>
      </c>
      <c r="Y244" s="5">
        <v>30</v>
      </c>
      <c r="AI244" s="5"/>
    </row>
    <row r="245" spans="1:35">
      <c r="A245" s="5"/>
      <c r="B245" s="5"/>
      <c r="C245" s="5"/>
      <c r="D245" s="5"/>
      <c r="E245" s="5"/>
      <c r="F245" s="5">
        <v>1016</v>
      </c>
      <c r="G245" s="5" t="s">
        <v>20</v>
      </c>
      <c r="H245" s="5" t="s">
        <v>113</v>
      </c>
      <c r="I245" s="5" t="s">
        <v>117</v>
      </c>
      <c r="J245" s="3">
        <v>45013</v>
      </c>
      <c r="K245" s="5">
        <f>MONTH(J245)</f>
        <v>3</v>
      </c>
      <c r="L245" s="5">
        <f>YEAR(J245)</f>
        <v>2023</v>
      </c>
      <c r="M245" s="5" t="s">
        <v>118</v>
      </c>
      <c r="N245" s="10">
        <v>1600</v>
      </c>
      <c r="O245" s="5">
        <v>1</v>
      </c>
      <c r="P245" s="5">
        <f>N245*O245</f>
        <v>1600</v>
      </c>
      <c r="Q245" s="5">
        <f>IF(P245&gt;2000,P245*5%,0)</f>
        <v>0</v>
      </c>
      <c r="R245" s="5">
        <f>SUM(P245,Q245)</f>
        <v>1600</v>
      </c>
      <c r="S245" s="5" t="s">
        <v>24</v>
      </c>
      <c r="T245" s="5" t="s">
        <v>38</v>
      </c>
      <c r="U245" s="5">
        <v>2028</v>
      </c>
      <c r="V245" s="5">
        <v>3028</v>
      </c>
      <c r="W245" s="5" t="s">
        <v>119</v>
      </c>
      <c r="X245" s="5" t="s">
        <v>40</v>
      </c>
      <c r="Y245" s="5">
        <v>28</v>
      </c>
      <c r="AI245" s="5"/>
    </row>
    <row r="246" spans="1:35">
      <c r="A246" s="5"/>
      <c r="B246" s="5"/>
      <c r="C246" s="5"/>
      <c r="D246" s="5"/>
      <c r="E246" s="5"/>
      <c r="F246" s="5">
        <v>1171</v>
      </c>
      <c r="G246" s="5" t="s">
        <v>20</v>
      </c>
      <c r="H246" s="5" t="s">
        <v>113</v>
      </c>
      <c r="I246" s="5" t="s">
        <v>117</v>
      </c>
      <c r="J246" s="3">
        <v>45013</v>
      </c>
      <c r="K246" s="5">
        <f>MONTH(J246)</f>
        <v>3</v>
      </c>
      <c r="L246" s="5">
        <f>YEAR(J246)</f>
        <v>2023</v>
      </c>
      <c r="M246" s="5" t="s">
        <v>118</v>
      </c>
      <c r="N246" s="10">
        <v>2600</v>
      </c>
      <c r="O246" s="5">
        <v>1</v>
      </c>
      <c r="P246" s="5">
        <f>N246*O246</f>
        <v>2600</v>
      </c>
      <c r="Q246" s="5">
        <f>IF(P246&gt;2000,P246*5%,0)</f>
        <v>130</v>
      </c>
      <c r="R246" s="5">
        <f>SUM(P246,Q246)</f>
        <v>2730</v>
      </c>
      <c r="S246" s="5" t="s">
        <v>24</v>
      </c>
      <c r="T246" s="5" t="s">
        <v>38</v>
      </c>
      <c r="U246" s="5">
        <v>2028</v>
      </c>
      <c r="V246" s="5">
        <v>3028</v>
      </c>
      <c r="W246" s="5" t="s">
        <v>119</v>
      </c>
      <c r="X246" s="5" t="s">
        <v>40</v>
      </c>
      <c r="Y246" s="5">
        <v>28</v>
      </c>
      <c r="AI246" s="5"/>
    </row>
    <row r="247" spans="1:35">
      <c r="AI247" s="5"/>
    </row>
    <row r="248" spans="1:35">
      <c r="AI248" s="5"/>
    </row>
  </sheetData>
  <sortState xmlns:xlrd2="http://schemas.microsoft.com/office/spreadsheetml/2017/richdata2" ref="F2:Y253">
    <sortCondition ref="J2:J253"/>
  </sortState>
  <mergeCells count="2">
    <mergeCell ref="A4:D4"/>
    <mergeCell ref="A10:D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2D94-BF52-420B-931A-B07083009EC2}">
  <dimension ref="A3:C52"/>
  <sheetViews>
    <sheetView tabSelected="1" workbookViewId="0">
      <selection activeCell="F14" sqref="F14"/>
    </sheetView>
  </sheetViews>
  <sheetFormatPr defaultRowHeight="15"/>
  <cols>
    <col min="1" max="1" width="22.28515625" bestFit="1" customWidth="1"/>
    <col min="2" max="2" width="12.5703125" customWidth="1"/>
    <col min="3" max="3" width="9.42578125" customWidth="1"/>
  </cols>
  <sheetData>
    <row r="3" spans="1:3">
      <c r="A3" s="13" t="s">
        <v>3</v>
      </c>
      <c r="B3" t="s">
        <v>202</v>
      </c>
      <c r="C3" t="s">
        <v>203</v>
      </c>
    </row>
    <row r="4" spans="1:3">
      <c r="A4" t="s">
        <v>107</v>
      </c>
      <c r="B4" s="14">
        <v>31500</v>
      </c>
      <c r="C4" s="15">
        <v>4.0161666645417107E-2</v>
      </c>
    </row>
    <row r="5" spans="1:3">
      <c r="A5" t="s">
        <v>110</v>
      </c>
      <c r="B5" s="14">
        <v>18000</v>
      </c>
      <c r="C5" s="15">
        <v>2.2949523797381206E-2</v>
      </c>
    </row>
    <row r="6" spans="1:3">
      <c r="A6" t="s">
        <v>183</v>
      </c>
      <c r="B6" s="14">
        <v>17640</v>
      </c>
      <c r="C6" s="15">
        <v>2.2490533321433581E-2</v>
      </c>
    </row>
    <row r="7" spans="1:3">
      <c r="A7" t="s">
        <v>186</v>
      </c>
      <c r="B7" s="14">
        <v>6720</v>
      </c>
      <c r="C7" s="15">
        <v>8.5678222176889824E-3</v>
      </c>
    </row>
    <row r="8" spans="1:3">
      <c r="A8" t="s">
        <v>176</v>
      </c>
      <c r="B8" s="14">
        <v>5040</v>
      </c>
      <c r="C8" s="15">
        <v>6.4258666632667372E-3</v>
      </c>
    </row>
    <row r="9" spans="1:3">
      <c r="A9" t="s">
        <v>179</v>
      </c>
      <c r="B9" s="14">
        <v>3000</v>
      </c>
      <c r="C9" s="15">
        <v>3.8249206328968672E-3</v>
      </c>
    </row>
    <row r="10" spans="1:3">
      <c r="A10" t="s">
        <v>73</v>
      </c>
      <c r="B10" s="14">
        <v>35910</v>
      </c>
      <c r="C10" s="15">
        <v>4.5784299975775503E-2</v>
      </c>
    </row>
    <row r="11" spans="1:3">
      <c r="A11" t="s">
        <v>76</v>
      </c>
      <c r="B11" s="14">
        <v>13860</v>
      </c>
      <c r="C11" s="15">
        <v>1.7671133323983526E-2</v>
      </c>
    </row>
    <row r="12" spans="1:3">
      <c r="A12" t="s">
        <v>196</v>
      </c>
      <c r="B12" s="14">
        <v>12180</v>
      </c>
      <c r="C12" s="15">
        <v>1.5529177769561281E-2</v>
      </c>
    </row>
    <row r="13" spans="1:3">
      <c r="A13" t="s">
        <v>199</v>
      </c>
      <c r="B13" s="14">
        <v>3465</v>
      </c>
      <c r="C13" s="15">
        <v>4.4177833309958815E-3</v>
      </c>
    </row>
    <row r="14" spans="1:3">
      <c r="A14" t="s">
        <v>79</v>
      </c>
      <c r="B14" s="14">
        <v>25200</v>
      </c>
      <c r="C14" s="15">
        <v>3.2129333316333684E-2</v>
      </c>
    </row>
    <row r="15" spans="1:3">
      <c r="A15" t="s">
        <v>82</v>
      </c>
      <c r="B15" s="14">
        <v>14490</v>
      </c>
      <c r="C15" s="15">
        <v>1.847436665689187E-2</v>
      </c>
    </row>
    <row r="16" spans="1:3">
      <c r="A16" t="s">
        <v>86</v>
      </c>
      <c r="B16" s="14">
        <v>31500</v>
      </c>
      <c r="C16" s="15">
        <v>4.0161666645417107E-2</v>
      </c>
    </row>
    <row r="17" spans="1:3">
      <c r="A17" t="s">
        <v>89</v>
      </c>
      <c r="B17" s="14">
        <v>18375</v>
      </c>
      <c r="C17" s="15">
        <v>2.3427638876493313E-2</v>
      </c>
    </row>
    <row r="18" spans="1:3">
      <c r="A18" t="s">
        <v>168</v>
      </c>
      <c r="B18" s="14">
        <v>4410</v>
      </c>
      <c r="C18" s="15">
        <v>5.6226333303583953E-3</v>
      </c>
    </row>
    <row r="19" spans="1:3">
      <c r="A19" t="s">
        <v>171</v>
      </c>
      <c r="B19" s="14">
        <v>2730</v>
      </c>
      <c r="C19" s="15">
        <v>3.4806777759361493E-3</v>
      </c>
    </row>
    <row r="20" spans="1:3">
      <c r="A20" t="s">
        <v>114</v>
      </c>
      <c r="B20" s="14">
        <v>48300</v>
      </c>
      <c r="C20" s="15">
        <v>6.1581222189639566E-2</v>
      </c>
    </row>
    <row r="21" spans="1:3">
      <c r="A21" t="s">
        <v>117</v>
      </c>
      <c r="B21" s="14">
        <v>26170</v>
      </c>
      <c r="C21" s="15">
        <v>3.3366057654303671E-2</v>
      </c>
    </row>
    <row r="22" spans="1:3">
      <c r="A22" t="s">
        <v>135</v>
      </c>
      <c r="B22" s="14">
        <v>20160</v>
      </c>
      <c r="C22" s="15">
        <v>2.5703466653066949E-2</v>
      </c>
    </row>
    <row r="23" spans="1:3">
      <c r="A23" t="s">
        <v>137</v>
      </c>
      <c r="B23" s="14">
        <v>11655</v>
      </c>
      <c r="C23" s="15">
        <v>1.485981665880433E-2</v>
      </c>
    </row>
    <row r="24" spans="1:3">
      <c r="A24" t="s">
        <v>57</v>
      </c>
      <c r="B24" s="14">
        <v>24570</v>
      </c>
      <c r="C24" s="15">
        <v>3.1326099983425344E-2</v>
      </c>
    </row>
    <row r="25" spans="1:3">
      <c r="A25" t="s">
        <v>62</v>
      </c>
      <c r="B25" s="14">
        <v>14400</v>
      </c>
      <c r="C25" s="15">
        <v>1.8359619037904965E-2</v>
      </c>
    </row>
    <row r="26" spans="1:3">
      <c r="A26" t="s">
        <v>140</v>
      </c>
      <c r="B26" s="14">
        <v>13650</v>
      </c>
      <c r="C26" s="15">
        <v>1.7403388879680747E-2</v>
      </c>
    </row>
    <row r="27" spans="1:3">
      <c r="A27" t="s">
        <v>143</v>
      </c>
      <c r="B27" s="14">
        <v>8000</v>
      </c>
      <c r="C27" s="15">
        <v>1.0199788354391646E-2</v>
      </c>
    </row>
    <row r="28" spans="1:3">
      <c r="A28" t="s">
        <v>128</v>
      </c>
      <c r="B28" s="14">
        <v>12600</v>
      </c>
      <c r="C28" s="15">
        <v>1.6064666658166842E-2</v>
      </c>
    </row>
    <row r="29" spans="1:3">
      <c r="A29" t="s">
        <v>131</v>
      </c>
      <c r="B29" s="14">
        <v>7200</v>
      </c>
      <c r="C29" s="15">
        <v>9.1798095189524823E-3</v>
      </c>
    </row>
    <row r="30" spans="1:3">
      <c r="A30" t="s">
        <v>155</v>
      </c>
      <c r="B30" s="14">
        <v>1200</v>
      </c>
      <c r="C30" s="15">
        <v>1.529968253158747E-3</v>
      </c>
    </row>
    <row r="31" spans="1:3">
      <c r="A31" t="s">
        <v>158</v>
      </c>
      <c r="B31" s="14">
        <v>600</v>
      </c>
      <c r="C31" s="15">
        <v>7.6498412657937352E-4</v>
      </c>
    </row>
    <row r="32" spans="1:3">
      <c r="A32" t="s">
        <v>121</v>
      </c>
      <c r="B32" s="14">
        <v>21420</v>
      </c>
      <c r="C32" s="15">
        <v>2.7309933318883633E-2</v>
      </c>
    </row>
    <row r="33" spans="1:3">
      <c r="A33" t="s">
        <v>124</v>
      </c>
      <c r="B33" s="14">
        <v>8820</v>
      </c>
      <c r="C33" s="15">
        <v>1.1245266660716791E-2</v>
      </c>
    </row>
    <row r="34" spans="1:3">
      <c r="A34" t="s">
        <v>66</v>
      </c>
      <c r="B34" s="14">
        <v>41580</v>
      </c>
      <c r="C34" s="15">
        <v>5.3013399971950585E-2</v>
      </c>
    </row>
    <row r="35" spans="1:3">
      <c r="A35" t="s">
        <v>69</v>
      </c>
      <c r="B35" s="14">
        <v>23625</v>
      </c>
      <c r="C35" s="15">
        <v>3.012124998406283E-2</v>
      </c>
    </row>
    <row r="36" spans="1:3">
      <c r="A36" t="s">
        <v>148</v>
      </c>
      <c r="B36" s="14">
        <v>300</v>
      </c>
      <c r="C36" s="15">
        <v>3.8249206328968676E-4</v>
      </c>
    </row>
    <row r="37" spans="1:3">
      <c r="A37" t="s">
        <v>150</v>
      </c>
      <c r="B37" s="14">
        <v>200</v>
      </c>
      <c r="C37" s="15">
        <v>2.5499470885979116E-4</v>
      </c>
    </row>
    <row r="38" spans="1:3">
      <c r="A38" t="s">
        <v>93</v>
      </c>
      <c r="B38" s="14">
        <v>18480</v>
      </c>
      <c r="C38" s="15">
        <v>2.3561511098644704E-2</v>
      </c>
    </row>
    <row r="39" spans="1:3">
      <c r="A39" t="s">
        <v>96</v>
      </c>
      <c r="B39" s="14">
        <v>12600</v>
      </c>
      <c r="C39" s="15">
        <v>1.6064666658166842E-2</v>
      </c>
    </row>
    <row r="40" spans="1:3">
      <c r="A40" t="s">
        <v>190</v>
      </c>
      <c r="B40" s="14">
        <v>8400</v>
      </c>
      <c r="C40" s="15">
        <v>1.0709777772111229E-2</v>
      </c>
    </row>
    <row r="41" spans="1:3">
      <c r="A41" t="s">
        <v>193</v>
      </c>
      <c r="B41" s="14">
        <v>5040</v>
      </c>
      <c r="C41" s="15">
        <v>6.4258666632667372E-3</v>
      </c>
    </row>
    <row r="42" spans="1:3">
      <c r="A42" t="s">
        <v>46</v>
      </c>
      <c r="B42" s="14">
        <v>45360</v>
      </c>
      <c r="C42" s="15">
        <v>5.7832799969400633E-2</v>
      </c>
    </row>
    <row r="43" spans="1:3">
      <c r="A43" t="s">
        <v>51</v>
      </c>
      <c r="B43" s="14">
        <v>19845</v>
      </c>
      <c r="C43" s="15">
        <v>2.5301849986612779E-2</v>
      </c>
    </row>
    <row r="44" spans="1:3">
      <c r="A44" t="s">
        <v>22</v>
      </c>
      <c r="B44" s="14">
        <v>20160</v>
      </c>
      <c r="C44" s="15">
        <v>2.5703466653066949E-2</v>
      </c>
    </row>
    <row r="45" spans="1:3">
      <c r="A45" t="s">
        <v>35</v>
      </c>
      <c r="B45" s="14">
        <v>12000</v>
      </c>
      <c r="C45" s="15">
        <v>1.5299682531587469E-2</v>
      </c>
    </row>
    <row r="46" spans="1:3">
      <c r="A46" t="s">
        <v>30</v>
      </c>
      <c r="B46" s="14">
        <v>21000</v>
      </c>
      <c r="C46" s="15">
        <v>2.6774444430278072E-2</v>
      </c>
    </row>
    <row r="47" spans="1:3">
      <c r="A47" t="s">
        <v>41</v>
      </c>
      <c r="B47" s="14">
        <v>13125</v>
      </c>
      <c r="C47" s="15">
        <v>1.6734027768923795E-2</v>
      </c>
    </row>
    <row r="48" spans="1:3">
      <c r="A48" t="s">
        <v>100</v>
      </c>
      <c r="B48" s="14">
        <v>53550</v>
      </c>
      <c r="C48" s="15">
        <v>6.8274833297209084E-2</v>
      </c>
    </row>
    <row r="49" spans="1:3">
      <c r="A49" t="s">
        <v>103</v>
      </c>
      <c r="B49" s="14">
        <v>20000</v>
      </c>
      <c r="C49" s="15">
        <v>2.5499470885979116E-2</v>
      </c>
    </row>
    <row r="50" spans="1:3">
      <c r="A50" t="s">
        <v>161</v>
      </c>
      <c r="B50" s="14">
        <v>3780</v>
      </c>
      <c r="C50" s="15">
        <v>4.8193999974500525E-3</v>
      </c>
    </row>
    <row r="51" spans="1:3">
      <c r="A51" t="s">
        <v>164</v>
      </c>
      <c r="B51" s="14">
        <v>2520</v>
      </c>
      <c r="C51" s="15">
        <v>3.2129333316333686E-3</v>
      </c>
    </row>
    <row r="52" spans="1:3">
      <c r="A52" t="s">
        <v>204</v>
      </c>
      <c r="B52" s="14">
        <v>784330</v>
      </c>
      <c r="C52" s="15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2025-03-09T18:07:21Z</dcterms:created>
  <dcterms:modified xsi:type="dcterms:W3CDTF">2025-03-09T20:00:12Z</dcterms:modified>
  <cp:category/>
  <cp:contentStatus/>
</cp:coreProperties>
</file>