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p\Desktop\"/>
    </mc:Choice>
  </mc:AlternateContent>
  <xr:revisionPtr revIDLastSave="0" documentId="13_ncr:1_{02A7BA70-C81E-4EF3-8154-0EC6389D5E18}" xr6:coauthVersionLast="47" xr6:coauthVersionMax="47" xr10:uidLastSave="{00000000-0000-0000-0000-000000000000}"/>
  <bookViews>
    <workbookView xWindow="-120" yWindow="-120" windowWidth="21840" windowHeight="13740" tabRatio="769" xr2:uid="{97346160-A17A-4980-A29A-DE9B469780FF}"/>
  </bookViews>
  <sheets>
    <sheet name="Pass_Team2Play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7" i="13" l="1"/>
  <c r="AG8" i="13"/>
  <c r="AQ28" i="13"/>
  <c r="AQ27" i="13"/>
  <c r="AQ24" i="13"/>
  <c r="AQ23" i="13"/>
  <c r="AL38" i="13"/>
  <c r="AL37" i="13"/>
  <c r="AL14" i="13"/>
  <c r="AL13" i="13"/>
  <c r="AG19" i="13"/>
  <c r="AG20" i="13"/>
  <c r="AG32" i="13"/>
  <c r="AG31" i="13"/>
  <c r="AG43" i="13"/>
  <c r="AG44" i="13"/>
  <c r="AB47" i="13"/>
  <c r="AB46" i="13"/>
  <c r="AB41" i="13"/>
  <c r="AB40" i="13"/>
  <c r="AB35" i="13"/>
  <c r="AB34" i="13"/>
  <c r="AB29" i="13"/>
  <c r="AB28" i="13"/>
  <c r="AB23" i="13"/>
  <c r="AB22" i="13"/>
  <c r="AB17" i="13"/>
  <c r="AB16" i="13"/>
  <c r="AB11" i="13"/>
  <c r="AB10" i="13"/>
  <c r="AB5" i="13"/>
  <c r="AB4" i="13"/>
  <c r="I45" i="13"/>
  <c r="I48" i="13"/>
  <c r="I47" i="13"/>
  <c r="I44" i="13"/>
  <c r="I42" i="13"/>
  <c r="I41" i="13"/>
  <c r="I39" i="13"/>
  <c r="I38" i="13"/>
  <c r="I36" i="13"/>
  <c r="I35" i="13"/>
  <c r="I33" i="13"/>
  <c r="I32" i="13"/>
  <c r="I30" i="13"/>
  <c r="I29" i="13"/>
  <c r="I27" i="13"/>
  <c r="I26" i="13"/>
  <c r="I24" i="13"/>
  <c r="I23" i="13"/>
  <c r="I21" i="13"/>
  <c r="I20" i="13"/>
  <c r="I18" i="13"/>
  <c r="I17" i="13"/>
  <c r="I15" i="13"/>
  <c r="I14" i="13"/>
  <c r="I12" i="13"/>
  <c r="I11" i="13"/>
  <c r="I9" i="13"/>
  <c r="I8" i="13"/>
  <c r="I6" i="13"/>
  <c r="I5" i="13"/>
  <c r="I3" i="13"/>
  <c r="I2" i="13"/>
  <c r="F48" i="13"/>
  <c r="F47" i="13"/>
  <c r="F45" i="13"/>
  <c r="F44" i="13"/>
  <c r="F42" i="13"/>
  <c r="F41" i="13"/>
  <c r="F39" i="13"/>
  <c r="F38" i="13"/>
  <c r="F36" i="13"/>
  <c r="F35" i="13"/>
  <c r="F33" i="13"/>
  <c r="F32" i="13"/>
  <c r="F30" i="13"/>
  <c r="F29" i="13"/>
  <c r="F27" i="13"/>
  <c r="F26" i="13"/>
  <c r="F24" i="13"/>
  <c r="F23" i="13"/>
  <c r="F21" i="13"/>
  <c r="F20" i="13"/>
  <c r="F18" i="13"/>
  <c r="F17" i="13"/>
  <c r="F15" i="13"/>
  <c r="F14" i="13"/>
  <c r="F12" i="13"/>
  <c r="F11" i="13"/>
  <c r="F9" i="13"/>
  <c r="F8" i="13"/>
  <c r="F6" i="13"/>
  <c r="F5" i="13"/>
  <c r="F3" i="13"/>
  <c r="F2" i="13"/>
  <c r="C48" i="13"/>
  <c r="C47" i="13"/>
  <c r="C45" i="13"/>
  <c r="C44" i="13"/>
  <c r="C42" i="13"/>
  <c r="C41" i="13"/>
  <c r="C39" i="13"/>
  <c r="C38" i="13"/>
  <c r="C36" i="13"/>
  <c r="C35" i="13"/>
  <c r="C33" i="13"/>
  <c r="C32" i="13"/>
  <c r="C30" i="13"/>
  <c r="C29" i="13"/>
  <c r="C27" i="13"/>
  <c r="C26" i="13"/>
  <c r="C24" i="13"/>
  <c r="C23" i="13"/>
  <c r="C21" i="13"/>
  <c r="C20" i="13"/>
  <c r="C18" i="13"/>
  <c r="C17" i="13"/>
  <c r="C15" i="13"/>
  <c r="C14" i="13"/>
  <c r="C12" i="13"/>
  <c r="C11" i="13"/>
  <c r="C9" i="13"/>
  <c r="C8" i="13"/>
  <c r="C6" i="13"/>
  <c r="C5" i="13"/>
  <c r="C3" i="13"/>
  <c r="C2" i="13"/>
  <c r="S45" i="13"/>
  <c r="W45" i="13" l="1"/>
  <c r="R30" i="13"/>
  <c r="Q48" i="13"/>
  <c r="R42" i="13"/>
  <c r="Q46" i="13"/>
  <c r="Q39" i="13"/>
  <c r="Q47" i="13"/>
  <c r="Q34" i="13"/>
  <c r="Q45" i="13"/>
  <c r="R41" i="13"/>
  <c r="R47" i="13"/>
  <c r="R39" i="13"/>
  <c r="R46" i="13"/>
  <c r="R45" i="13"/>
  <c r="Q42" i="13"/>
  <c r="R48" i="13"/>
  <c r="Q35" i="13"/>
  <c r="Q30" i="13"/>
  <c r="Q40" i="13"/>
  <c r="Q41" i="13"/>
  <c r="R34" i="13"/>
  <c r="R40" i="13"/>
  <c r="Q27" i="13"/>
  <c r="Q33" i="13"/>
  <c r="R29" i="13"/>
  <c r="R27" i="13"/>
  <c r="Q36" i="13"/>
  <c r="R33" i="13"/>
  <c r="R35" i="13"/>
  <c r="R36" i="13"/>
  <c r="R15" i="13"/>
  <c r="Q24" i="13"/>
  <c r="R21" i="13"/>
  <c r="Q28" i="13"/>
  <c r="R24" i="13"/>
  <c r="R28" i="13"/>
  <c r="Q29" i="13"/>
  <c r="Q21" i="13"/>
  <c r="R18" i="13"/>
  <c r="Q22" i="13"/>
  <c r="Q17" i="13"/>
  <c r="R22" i="13"/>
  <c r="R9" i="13"/>
  <c r="R17" i="13"/>
  <c r="Q18" i="13"/>
  <c r="Q23" i="13"/>
  <c r="R23" i="13"/>
  <c r="R6" i="13"/>
  <c r="Q15" i="13"/>
  <c r="Q16" i="13"/>
  <c r="R16" i="13"/>
  <c r="R12" i="13"/>
  <c r="Q10" i="13"/>
  <c r="Q9" i="13"/>
  <c r="Q12" i="13"/>
  <c r="R10" i="13"/>
  <c r="Q11" i="13"/>
  <c r="R11" i="13"/>
  <c r="R5" i="13"/>
  <c r="Q6" i="13"/>
  <c r="Q5" i="13"/>
  <c r="Q4" i="13"/>
  <c r="R4" i="13"/>
  <c r="R3" i="13"/>
  <c r="Q3" i="13"/>
  <c r="AT28" i="13"/>
  <c r="AT27" i="13"/>
  <c r="AT24" i="13"/>
  <c r="AT23" i="13"/>
  <c r="V48" i="13"/>
  <c r="U48" i="13"/>
  <c r="T48" i="13"/>
  <c r="H48" i="13"/>
  <c r="E48" i="13"/>
  <c r="B48" i="13"/>
  <c r="V47" i="13"/>
  <c r="U47" i="13"/>
  <c r="T47" i="13"/>
  <c r="H47" i="13"/>
  <c r="E47" i="13"/>
  <c r="B47" i="13"/>
  <c r="V46" i="13"/>
  <c r="U46" i="13"/>
  <c r="T46" i="13"/>
  <c r="V45" i="13"/>
  <c r="U45" i="13"/>
  <c r="T45" i="13"/>
  <c r="H45" i="13"/>
  <c r="E45" i="13"/>
  <c r="B45" i="13"/>
  <c r="AE44" i="13"/>
  <c r="H44" i="13"/>
  <c r="E44" i="13"/>
  <c r="B44" i="13"/>
  <c r="AE43" i="13"/>
  <c r="V42" i="13"/>
  <c r="U42" i="13"/>
  <c r="T42" i="13"/>
  <c r="H42" i="13"/>
  <c r="E42" i="13"/>
  <c r="B42" i="13"/>
  <c r="V41" i="13"/>
  <c r="U41" i="13"/>
  <c r="T41" i="13"/>
  <c r="H41" i="13"/>
  <c r="E41" i="13"/>
  <c r="B41" i="13"/>
  <c r="V40" i="13"/>
  <c r="U40" i="13"/>
  <c r="T40" i="13"/>
  <c r="V39" i="13"/>
  <c r="U39" i="13"/>
  <c r="T39" i="13"/>
  <c r="H39" i="13"/>
  <c r="E39" i="13"/>
  <c r="B39" i="13"/>
  <c r="H38" i="13"/>
  <c r="E38" i="13"/>
  <c r="B38" i="13"/>
  <c r="V36" i="13"/>
  <c r="U36" i="13"/>
  <c r="T36" i="13"/>
  <c r="H36" i="13"/>
  <c r="E36" i="13"/>
  <c r="B36" i="13"/>
  <c r="V35" i="13"/>
  <c r="U35" i="13"/>
  <c r="T35" i="13"/>
  <c r="H35" i="13"/>
  <c r="E35" i="13"/>
  <c r="B35" i="13"/>
  <c r="V34" i="13"/>
  <c r="U34" i="13"/>
  <c r="T34" i="13"/>
  <c r="V33" i="13"/>
  <c r="U33" i="13"/>
  <c r="T33" i="13"/>
  <c r="H33" i="13"/>
  <c r="E33" i="13"/>
  <c r="B33" i="13"/>
  <c r="AE32" i="13"/>
  <c r="H32" i="13"/>
  <c r="E32" i="13"/>
  <c r="B32" i="13"/>
  <c r="AE31" i="13"/>
  <c r="V30" i="13"/>
  <c r="U30" i="13"/>
  <c r="T30" i="13"/>
  <c r="H30" i="13"/>
  <c r="E30" i="13"/>
  <c r="B30" i="13"/>
  <c r="V29" i="13"/>
  <c r="U29" i="13"/>
  <c r="T29" i="13"/>
  <c r="H29" i="13"/>
  <c r="E29" i="13"/>
  <c r="B29" i="13"/>
  <c r="V28" i="13"/>
  <c r="U28" i="13"/>
  <c r="T28" i="13"/>
  <c r="V27" i="13"/>
  <c r="U27" i="13"/>
  <c r="T27" i="13"/>
  <c r="H27" i="13"/>
  <c r="E27" i="13"/>
  <c r="B27" i="13"/>
  <c r="H26" i="13"/>
  <c r="E26" i="13"/>
  <c r="B26" i="13"/>
  <c r="V24" i="13"/>
  <c r="U24" i="13"/>
  <c r="T24" i="13"/>
  <c r="H24" i="13"/>
  <c r="E24" i="13"/>
  <c r="B24" i="13"/>
  <c r="V23" i="13"/>
  <c r="U23" i="13"/>
  <c r="T23" i="13"/>
  <c r="H23" i="13"/>
  <c r="E23" i="13"/>
  <c r="B23" i="13"/>
  <c r="V22" i="13"/>
  <c r="U22" i="13"/>
  <c r="T22" i="13"/>
  <c r="V21" i="13"/>
  <c r="U21" i="13"/>
  <c r="T21" i="13"/>
  <c r="H21" i="13"/>
  <c r="E21" i="13"/>
  <c r="B21" i="13"/>
  <c r="AE20" i="13"/>
  <c r="H20" i="13"/>
  <c r="E20" i="13"/>
  <c r="B20" i="13"/>
  <c r="AE19" i="13"/>
  <c r="V18" i="13"/>
  <c r="U18" i="13"/>
  <c r="T18" i="13"/>
  <c r="H18" i="13"/>
  <c r="E18" i="13"/>
  <c r="B18" i="13"/>
  <c r="V17" i="13"/>
  <c r="U17" i="13"/>
  <c r="T17" i="13"/>
  <c r="H17" i="13"/>
  <c r="E17" i="13"/>
  <c r="B17" i="13"/>
  <c r="V16" i="13"/>
  <c r="U16" i="13"/>
  <c r="T16" i="13"/>
  <c r="V15" i="13"/>
  <c r="U15" i="13"/>
  <c r="T15" i="13"/>
  <c r="H15" i="13"/>
  <c r="E15" i="13"/>
  <c r="B15" i="13"/>
  <c r="H14" i="13"/>
  <c r="E14" i="13"/>
  <c r="B14" i="13"/>
  <c r="V12" i="13"/>
  <c r="U12" i="13"/>
  <c r="T12" i="13"/>
  <c r="H12" i="13"/>
  <c r="E12" i="13"/>
  <c r="B12" i="13"/>
  <c r="V11" i="13"/>
  <c r="U11" i="13"/>
  <c r="T11" i="13"/>
  <c r="H11" i="13"/>
  <c r="E11" i="13"/>
  <c r="B11" i="13"/>
  <c r="V10" i="13"/>
  <c r="U10" i="13"/>
  <c r="T10" i="13"/>
  <c r="V9" i="13"/>
  <c r="U9" i="13"/>
  <c r="T9" i="13"/>
  <c r="H9" i="13"/>
  <c r="E9" i="13"/>
  <c r="B9" i="13"/>
  <c r="AE8" i="13"/>
  <c r="H8" i="13"/>
  <c r="E8" i="13"/>
  <c r="B8" i="13"/>
  <c r="AE7" i="13"/>
  <c r="V6" i="13"/>
  <c r="U6" i="13"/>
  <c r="T6" i="13"/>
  <c r="H6" i="13"/>
  <c r="E6" i="13"/>
  <c r="B6" i="13"/>
  <c r="V5" i="13"/>
  <c r="U5" i="13"/>
  <c r="T5" i="13"/>
  <c r="H5" i="13"/>
  <c r="E5" i="13"/>
  <c r="B5" i="13"/>
  <c r="V4" i="13"/>
  <c r="U4" i="13"/>
  <c r="T4" i="13"/>
  <c r="V3" i="13"/>
  <c r="U3" i="13"/>
  <c r="T3" i="13"/>
  <c r="H3" i="13"/>
  <c r="E3" i="13"/>
  <c r="B3" i="13"/>
  <c r="H2" i="13"/>
  <c r="E2" i="13"/>
  <c r="B2" i="13"/>
  <c r="S3" i="13"/>
  <c r="W3" i="13" l="1"/>
  <c r="AJ38" i="13"/>
  <c r="AJ14" i="13"/>
  <c r="AJ13" i="13"/>
  <c r="AJ37" i="13"/>
  <c r="S15" i="13"/>
  <c r="W15" i="13" s="1"/>
  <c r="S27" i="13"/>
  <c r="W27" i="13" s="1"/>
  <c r="S9" i="13"/>
  <c r="W9" i="13" s="1"/>
  <c r="S39" i="13"/>
  <c r="W39" i="13" s="1"/>
  <c r="S21" i="13"/>
  <c r="W21" i="13" s="1"/>
  <c r="S33" i="13"/>
  <c r="W33" i="13" s="1"/>
  <c r="P47" i="13"/>
  <c r="P29" i="13"/>
  <c r="P40" i="13"/>
  <c r="O41" i="13"/>
  <c r="P21" i="13"/>
  <c r="O45" i="13"/>
  <c r="P23" i="13"/>
  <c r="P33" i="13"/>
  <c r="P17" i="13"/>
  <c r="O28" i="13"/>
  <c r="O6" i="13"/>
  <c r="S29" i="13"/>
  <c r="W29" i="13" s="1"/>
  <c r="P35" i="13"/>
  <c r="S36" i="13"/>
  <c r="W36" i="13" s="1"/>
  <c r="P46" i="13"/>
  <c r="P16" i="13"/>
  <c r="P5" i="13"/>
  <c r="S23" i="13"/>
  <c r="W23" i="13" s="1"/>
  <c r="O21" i="13"/>
  <c r="S48" i="13"/>
  <c r="W48" i="13" s="1"/>
  <c r="P18" i="13"/>
  <c r="P22" i="13"/>
  <c r="P24" i="13"/>
  <c r="P36" i="13"/>
  <c r="O39" i="13"/>
  <c r="S28" i="13"/>
  <c r="W28" i="13" s="1"/>
  <c r="O18" i="13"/>
  <c r="P42" i="13"/>
  <c r="P15" i="13"/>
  <c r="S24" i="13"/>
  <c r="W24" i="13" s="1"/>
  <c r="O46" i="13"/>
  <c r="P27" i="13"/>
  <c r="P48" i="13"/>
  <c r="O9" i="13"/>
  <c r="P10" i="13"/>
  <c r="P28" i="13"/>
  <c r="P39" i="13"/>
  <c r="P41" i="13"/>
  <c r="O42" i="13"/>
  <c r="S47" i="13"/>
  <c r="W47" i="13" s="1"/>
  <c r="O24" i="13"/>
  <c r="O15" i="13"/>
  <c r="O17" i="13"/>
  <c r="P30" i="13"/>
  <c r="O48" i="13"/>
  <c r="O22" i="13"/>
  <c r="O27" i="13"/>
  <c r="O30" i="13"/>
  <c r="O33" i="13"/>
  <c r="P34" i="13"/>
  <c r="O35" i="13"/>
  <c r="S40" i="13"/>
  <c r="W40" i="13" s="1"/>
  <c r="P4" i="13"/>
  <c r="S5" i="13"/>
  <c r="W5" i="13" s="1"/>
  <c r="P9" i="13"/>
  <c r="S16" i="13"/>
  <c r="W16" i="13" s="1"/>
  <c r="O34" i="13"/>
  <c r="P45" i="13"/>
  <c r="S12" i="13"/>
  <c r="W12" i="13" s="1"/>
  <c r="O11" i="13"/>
  <c r="P11" i="13"/>
  <c r="P12" i="13"/>
  <c r="O10" i="13"/>
  <c r="O4" i="13"/>
  <c r="P6" i="13"/>
  <c r="P3" i="13"/>
  <c r="O3" i="13"/>
  <c r="O5" i="13"/>
  <c r="S6" i="13"/>
  <c r="W6" i="13" s="1"/>
  <c r="S10" i="13"/>
  <c r="W10" i="13" s="1"/>
  <c r="O12" i="13"/>
  <c r="O16" i="13"/>
  <c r="S17" i="13"/>
  <c r="W17" i="13" s="1"/>
  <c r="O23" i="13"/>
  <c r="O29" i="13"/>
  <c r="S30" i="13"/>
  <c r="W30" i="13" s="1"/>
  <c r="S34" i="13"/>
  <c r="W34" i="13" s="1"/>
  <c r="O36" i="13"/>
  <c r="O40" i="13"/>
  <c r="S41" i="13"/>
  <c r="W41" i="13" s="1"/>
  <c r="O47" i="13"/>
  <c r="S4" i="13"/>
  <c r="W4" i="13" s="1"/>
  <c r="S11" i="13"/>
  <c r="W11" i="13" s="1"/>
  <c r="S18" i="13"/>
  <c r="W18" i="13" s="1"/>
  <c r="S22" i="13"/>
  <c r="W22" i="13" s="1"/>
  <c r="S35" i="13"/>
  <c r="W35" i="13" s="1"/>
  <c r="S42" i="13"/>
  <c r="W42" i="13" s="1"/>
  <c r="S46" i="13"/>
  <c r="W46" i="13" s="1"/>
  <c r="AO27" i="13" l="1"/>
  <c r="AO23" i="13"/>
  <c r="AO24" i="13"/>
  <c r="AO28" i="13"/>
  <c r="X42" i="13"/>
  <c r="X6" i="13"/>
  <c r="X41" i="13"/>
  <c r="X48" i="13"/>
  <c r="X5" i="13"/>
  <c r="X24" i="13"/>
  <c r="X29" i="13"/>
  <c r="X11" i="13"/>
  <c r="X12" i="13"/>
  <c r="X39" i="13"/>
  <c r="X18" i="13"/>
  <c r="X23" i="13"/>
  <c r="X21" i="13"/>
  <c r="X34" i="13"/>
  <c r="X46" i="13"/>
  <c r="X30" i="13"/>
  <c r="X10" i="13"/>
  <c r="X40" i="13"/>
  <c r="X47" i="13"/>
  <c r="X35" i="13"/>
  <c r="X28" i="13"/>
  <c r="X36" i="13"/>
  <c r="X27" i="13"/>
  <c r="X22" i="13"/>
  <c r="X17" i="13"/>
  <c r="X33" i="13"/>
  <c r="X4" i="13"/>
  <c r="X16" i="13"/>
  <c r="X3" i="13"/>
  <c r="X15" i="13"/>
  <c r="X45" i="13"/>
  <c r="X9" i="13"/>
  <c r="M27" i="13" l="1"/>
  <c r="L27" i="13" s="1"/>
  <c r="M5" i="13"/>
  <c r="L5" i="13" s="1"/>
  <c r="M40" i="13"/>
  <c r="L40" i="13" s="1"/>
  <c r="M35" i="13"/>
  <c r="L35" i="13" s="1"/>
  <c r="M36" i="13"/>
  <c r="L36" i="13" s="1"/>
  <c r="M23" i="13"/>
  <c r="L23" i="13" s="1"/>
  <c r="M39" i="13"/>
  <c r="L39" i="13" s="1"/>
  <c r="M48" i="13"/>
  <c r="L48" i="13" s="1"/>
  <c r="M17" i="13"/>
  <c r="L17" i="13" s="1"/>
  <c r="M46" i="13"/>
  <c r="L46" i="13" s="1"/>
  <c r="M12" i="13"/>
  <c r="L12" i="13" s="1"/>
  <c r="M41" i="13"/>
  <c r="L41" i="13" s="1"/>
  <c r="M34" i="13"/>
  <c r="L34" i="13" s="1"/>
  <c r="M11" i="13"/>
  <c r="L11" i="13" s="1"/>
  <c r="M6" i="13"/>
  <c r="L6" i="13" s="1"/>
  <c r="M22" i="13"/>
  <c r="L22" i="13" s="1"/>
  <c r="M47" i="13"/>
  <c r="L47" i="13" s="1"/>
  <c r="M29" i="13"/>
  <c r="L29" i="13" s="1"/>
  <c r="M42" i="13"/>
  <c r="L42" i="13" s="1"/>
  <c r="M21" i="13"/>
  <c r="L21" i="13" s="1"/>
  <c r="M24" i="13"/>
  <c r="L24" i="13" s="1"/>
  <c r="M9" i="13"/>
  <c r="L9" i="13" s="1"/>
  <c r="M4" i="13"/>
  <c r="L4" i="13" s="1"/>
  <c r="M10" i="13"/>
  <c r="L10" i="13" s="1"/>
  <c r="M18" i="13"/>
  <c r="L18" i="13" s="1"/>
  <c r="M30" i="13"/>
  <c r="L30" i="13" s="1"/>
  <c r="M33" i="13"/>
  <c r="L33" i="13" s="1"/>
  <c r="M28" i="13"/>
  <c r="L28" i="13" s="1"/>
  <c r="M45" i="13"/>
  <c r="L45" i="13" s="1"/>
  <c r="M3" i="13"/>
  <c r="L3" i="13" s="1"/>
  <c r="M15" i="13"/>
  <c r="L15" i="13" s="1"/>
  <c r="M16" i="13"/>
  <c r="L16" i="13" s="1"/>
  <c r="AA16" i="13" l="1"/>
  <c r="AA40" i="13"/>
  <c r="AA34" i="13"/>
  <c r="AA47" i="13"/>
  <c r="AA4" i="13"/>
  <c r="AA41" i="13"/>
  <c r="AA5" i="13"/>
  <c r="AA10" i="13"/>
  <c r="AA17" i="13"/>
  <c r="AA28" i="13"/>
  <c r="AA46" i="13"/>
  <c r="AA23" i="13"/>
  <c r="AA29" i="13"/>
  <c r="AA22" i="13"/>
  <c r="AA11" i="13"/>
  <c r="AA35" i="13"/>
  <c r="AF44" i="13" l="1"/>
  <c r="AF31" i="13"/>
  <c r="AF7" i="13"/>
  <c r="AF32" i="13"/>
  <c r="AF20" i="13"/>
  <c r="AF8" i="13"/>
  <c r="AF43" i="13"/>
  <c r="AK38" i="13" s="1"/>
  <c r="AF19" i="13"/>
  <c r="AK13" i="13" l="1"/>
  <c r="AK37" i="13"/>
  <c r="AP24" i="13" s="1"/>
  <c r="AK14" i="13"/>
  <c r="AP23" i="13" l="1"/>
  <c r="AP27" i="13"/>
  <c r="AP28" i="13"/>
</calcChain>
</file>

<file path=xl/sharedStrings.xml><?xml version="1.0" encoding="utf-8"?>
<sst xmlns="http://schemas.openxmlformats.org/spreadsheetml/2006/main" count="177" uniqueCount="93">
  <si>
    <t>A1</t>
  </si>
  <si>
    <t>B2</t>
  </si>
  <si>
    <t>P</t>
  </si>
  <si>
    <t>G</t>
  </si>
  <si>
    <t>W</t>
  </si>
  <si>
    <t>D</t>
  </si>
  <si>
    <t>L</t>
  </si>
  <si>
    <t>S</t>
  </si>
  <si>
    <t>C</t>
  </si>
  <si>
    <t>R</t>
  </si>
  <si>
    <t>F</t>
  </si>
  <si>
    <t>A</t>
  </si>
  <si>
    <t>E</t>
  </si>
  <si>
    <t>B</t>
  </si>
  <si>
    <t>H</t>
  </si>
  <si>
    <t>Team_01</t>
  </si>
  <si>
    <t>Team_02</t>
  </si>
  <si>
    <t>Team_03</t>
  </si>
  <si>
    <t>Team_04</t>
  </si>
  <si>
    <t>Team_05</t>
  </si>
  <si>
    <t>Team_06</t>
  </si>
  <si>
    <t>Team_07</t>
  </si>
  <si>
    <t>Team_08</t>
  </si>
  <si>
    <t>Team_09</t>
  </si>
  <si>
    <t>Team_10</t>
  </si>
  <si>
    <t>Team_11</t>
  </si>
  <si>
    <t>Team_12</t>
  </si>
  <si>
    <t>Team_13</t>
  </si>
  <si>
    <t>Team_14</t>
  </si>
  <si>
    <t>Team_15</t>
  </si>
  <si>
    <t>Team_16</t>
  </si>
  <si>
    <t>Team_17</t>
  </si>
  <si>
    <t>Team_18</t>
  </si>
  <si>
    <t>Team_19</t>
  </si>
  <si>
    <t>Team_20</t>
  </si>
  <si>
    <t>Team_21</t>
  </si>
  <si>
    <t>Team_22</t>
  </si>
  <si>
    <t>Team_23</t>
  </si>
  <si>
    <t>Team_24</t>
  </si>
  <si>
    <t>Team_25</t>
  </si>
  <si>
    <t>Team_26</t>
  </si>
  <si>
    <t>Team_27</t>
  </si>
  <si>
    <t>Team_28</t>
  </si>
  <si>
    <t>Team_29</t>
  </si>
  <si>
    <t>Team_30</t>
  </si>
  <si>
    <t>Team_31</t>
  </si>
  <si>
    <t>Team_32</t>
  </si>
  <si>
    <t>#8A3BFF</t>
  </si>
  <si>
    <t>Teams</t>
  </si>
  <si>
    <t>#11934C</t>
  </si>
  <si>
    <t>#0049DA</t>
  </si>
  <si>
    <t>C1</t>
  </si>
  <si>
    <t>D2</t>
  </si>
  <si>
    <t>E1</t>
  </si>
  <si>
    <t>F2</t>
  </si>
  <si>
    <t>G1</t>
  </si>
  <si>
    <t>H2</t>
  </si>
  <si>
    <t>B1</t>
  </si>
  <si>
    <t>A2</t>
  </si>
  <si>
    <t>D1</t>
  </si>
  <si>
    <t>C2</t>
  </si>
  <si>
    <t>F1</t>
  </si>
  <si>
    <t>E2</t>
  </si>
  <si>
    <t>H1</t>
  </si>
  <si>
    <t>G2</t>
  </si>
  <si>
    <t>#D2C2FE</t>
  </si>
  <si>
    <t>#BEFEFC</t>
  </si>
  <si>
    <t>#F9E4B9</t>
  </si>
  <si>
    <t>#FED1FF</t>
  </si>
  <si>
    <t>#D1E6FF</t>
  </si>
  <si>
    <t>#D8FDCF</t>
  </si>
  <si>
    <t>#F0FEAC</t>
  </si>
  <si>
    <t>#E1D5D6</t>
  </si>
  <si>
    <t>#ADE866</t>
  </si>
  <si>
    <t>#FF4F4F</t>
  </si>
  <si>
    <t>#FDBE41</t>
  </si>
  <si>
    <t>#F87D18</t>
  </si>
  <si>
    <t>#FF3FFF</t>
  </si>
  <si>
    <t>#334B4D</t>
  </si>
  <si>
    <t>#996633</t>
  </si>
  <si>
    <t>#990000</t>
  </si>
  <si>
    <t>#6C99FC</t>
  </si>
  <si>
    <t>#833C0C</t>
  </si>
  <si>
    <t>#F8CBAD</t>
  </si>
  <si>
    <t>#404040</t>
  </si>
  <si>
    <t>#765700</t>
  </si>
  <si>
    <t>#D9E1F2</t>
  </si>
  <si>
    <t>#808080</t>
  </si>
  <si>
    <t>#C0C0C0</t>
  </si>
  <si>
    <t>no</t>
  </si>
  <si>
    <t>Simulate</t>
  </si>
  <si>
    <t>Groups?</t>
  </si>
  <si>
    <t>KnockOut?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</si>
</sst>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color theme="1" tint="0.499984740745262"/>
      <name val="Times New Roman"/>
      <family val="1"/>
    </font>
    <font>
      <b/>
      <sz val="10"/>
      <color rgb="FF8A3BFF"/>
      <name val="Times New Roman"/>
      <family val="1"/>
    </font>
    <font>
      <b/>
      <sz val="10"/>
      <color rgb="FF11934C"/>
      <name val="Times New Roman"/>
      <family val="1"/>
    </font>
    <font>
      <sz val="10"/>
      <color theme="0" tint="-0.14999847407452621"/>
      <name val="Times New Roman"/>
      <family val="1"/>
    </font>
    <font>
      <b/>
      <sz val="10"/>
      <color rgb="FF0049DA"/>
      <name val="Times New Roman"/>
      <family val="1"/>
    </font>
    <font>
      <b/>
      <sz val="10"/>
      <color rgb="FFD2C2FE"/>
      <name val="Times New Roman"/>
      <family val="1"/>
    </font>
    <font>
      <sz val="10"/>
      <color rgb="FFD2C2FE"/>
      <name val="Times New Roman"/>
      <family val="1"/>
    </font>
    <font>
      <b/>
      <sz val="10"/>
      <color rgb="FFBEFEFC"/>
      <name val="Times New Roman"/>
      <family val="1"/>
    </font>
    <font>
      <sz val="10"/>
      <color rgb="FFBEFEFC"/>
      <name val="Times New Roman"/>
      <family val="1"/>
    </font>
    <font>
      <b/>
      <sz val="10"/>
      <color rgb="FFF9E4B9"/>
      <name val="Times New Roman"/>
      <family val="1"/>
    </font>
    <font>
      <sz val="10"/>
      <color rgb="FFF9E4B9"/>
      <name val="Times New Roman"/>
      <family val="1"/>
    </font>
    <font>
      <b/>
      <sz val="10"/>
      <color rgb="FFFED1FF"/>
      <name val="Times New Roman"/>
      <family val="1"/>
    </font>
    <font>
      <b/>
      <sz val="10"/>
      <color rgb="FFD1E6FF"/>
      <name val="Times New Roman"/>
      <family val="1"/>
    </font>
    <font>
      <sz val="10"/>
      <color rgb="FFFED1FF"/>
      <name val="Times New Roman"/>
      <family val="1"/>
    </font>
    <font>
      <sz val="10"/>
      <color rgb="FFD1E6FF"/>
      <name val="Times New Roman"/>
      <family val="1"/>
    </font>
    <font>
      <b/>
      <sz val="10"/>
      <color rgb="FFD8FDCF"/>
      <name val="Times New Roman"/>
      <family val="1"/>
    </font>
    <font>
      <sz val="10"/>
      <color rgb="FFD8FDCF"/>
      <name val="Times New Roman"/>
      <family val="1"/>
    </font>
    <font>
      <b/>
      <sz val="10"/>
      <color rgb="FFF0FEAC"/>
      <name val="Times New Roman"/>
      <family val="1"/>
    </font>
    <font>
      <sz val="10"/>
      <color rgb="FFF0FEAC"/>
      <name val="Times New Roman"/>
      <family val="1"/>
    </font>
    <font>
      <b/>
      <sz val="10"/>
      <color rgb="FFE1D5D6"/>
      <name val="Times New Roman"/>
      <family val="1"/>
    </font>
    <font>
      <sz val="10"/>
      <color rgb="FFE1D5D6"/>
      <name val="Times New Roman"/>
      <family val="1"/>
    </font>
    <font>
      <b/>
      <sz val="10"/>
      <color rgb="FFF87D18"/>
      <name val="Times New Roman"/>
      <family val="1"/>
    </font>
    <font>
      <b/>
      <sz val="10"/>
      <color rgb="FFFF3FFF"/>
      <name val="Times New Roman"/>
      <family val="1"/>
    </font>
    <font>
      <b/>
      <sz val="10"/>
      <color rgb="FF334B4D"/>
      <name val="Times New Roman"/>
      <family val="1"/>
    </font>
    <font>
      <b/>
      <sz val="10"/>
      <color rgb="FF996633"/>
      <name val="Times New Roman"/>
      <family val="1"/>
    </font>
    <font>
      <b/>
      <sz val="10"/>
      <color rgb="FF990000"/>
      <name val="Times New Roman"/>
      <family val="1"/>
    </font>
    <font>
      <b/>
      <sz val="10"/>
      <name val="Times New Roman"/>
      <family val="1"/>
    </font>
    <font>
      <b/>
      <sz val="10"/>
      <color rgb="FFB2D59B"/>
      <name val="Times New Roman"/>
      <family val="1"/>
    </font>
    <font>
      <b/>
      <sz val="10"/>
      <color rgb="FFFFD966"/>
      <name val="Times New Roman"/>
      <family val="1"/>
    </font>
    <font>
      <b/>
      <sz val="10"/>
      <color rgb="FFFFABC7"/>
      <name val="Times New Roman"/>
      <family val="1"/>
    </font>
    <font>
      <sz val="10"/>
      <color rgb="FF0049DA"/>
      <name val="Times New Roman"/>
      <family val="1"/>
    </font>
    <font>
      <sz val="10"/>
      <color rgb="FF11934C"/>
      <name val="Times New Roman"/>
      <family val="1"/>
    </font>
    <font>
      <sz val="10"/>
      <color rgb="FF990000"/>
      <name val="Times New Roman"/>
      <family val="1"/>
    </font>
    <font>
      <sz val="10"/>
      <color theme="6" tint="0.79998168889431442"/>
      <name val="Times New Roman"/>
      <family val="1"/>
    </font>
    <font>
      <sz val="10"/>
      <color theme="1" tint="0.249977111117893"/>
      <name val="Times New Roman"/>
      <family val="1"/>
    </font>
    <font>
      <b/>
      <sz val="10"/>
      <color theme="1" tint="0.249977111117893"/>
      <name val="Times New Roman"/>
      <family val="1"/>
    </font>
    <font>
      <b/>
      <sz val="10"/>
      <color theme="1" tint="4.9989318521683403E-2"/>
      <name val="Times New Roman"/>
      <family val="1"/>
    </font>
    <font>
      <b/>
      <sz val="10"/>
      <color theme="5" tint="-0.499984740745262"/>
      <name val="Times New Roman"/>
      <family val="1"/>
    </font>
    <font>
      <b/>
      <sz val="10"/>
      <color rgb="FF765700"/>
      <name val="Times New Roman"/>
      <family val="1"/>
    </font>
    <font>
      <b/>
      <sz val="10"/>
      <color rgb="FF808080"/>
      <name val="Times New Roman"/>
      <family val="1"/>
    </font>
    <font>
      <sz val="10"/>
      <color theme="6" tint="0.39997558519241921"/>
      <name val="Times New Roman"/>
      <family val="1"/>
    </font>
    <font>
      <sz val="10"/>
      <color rgb="FF80808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0049DA"/>
        <bgColor indexed="64"/>
      </patternFill>
    </fill>
    <fill>
      <patternFill patternType="solid">
        <fgColor rgb="FF8A3BFF"/>
        <bgColor indexed="64"/>
      </patternFill>
    </fill>
    <fill>
      <patternFill patternType="solid">
        <fgColor rgb="FF11934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D2C2FE"/>
        <bgColor indexed="64"/>
      </patternFill>
    </fill>
    <fill>
      <patternFill patternType="solid">
        <fgColor rgb="FFADE866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DBE41"/>
        <bgColor indexed="64"/>
      </patternFill>
    </fill>
    <fill>
      <patternFill patternType="solid">
        <fgColor rgb="FF6C99FC"/>
        <bgColor indexed="64"/>
      </patternFill>
    </fill>
    <fill>
      <patternFill patternType="solid">
        <fgColor rgb="FFBEFEFC"/>
        <bgColor indexed="64"/>
      </patternFill>
    </fill>
    <fill>
      <patternFill patternType="solid">
        <fgColor rgb="FFF9E4B9"/>
        <bgColor indexed="64"/>
      </patternFill>
    </fill>
    <fill>
      <patternFill patternType="solid">
        <fgColor rgb="FFFED1FF"/>
        <bgColor indexed="64"/>
      </patternFill>
    </fill>
    <fill>
      <patternFill patternType="solid">
        <fgColor rgb="FFD1E6FF"/>
        <bgColor indexed="64"/>
      </patternFill>
    </fill>
    <fill>
      <patternFill patternType="solid">
        <fgColor rgb="FFD8FDCF"/>
        <bgColor indexed="64"/>
      </patternFill>
    </fill>
    <fill>
      <patternFill patternType="solid">
        <fgColor rgb="FFE1D5D6"/>
        <bgColor indexed="64"/>
      </patternFill>
    </fill>
    <fill>
      <patternFill patternType="solid">
        <fgColor rgb="FFF0FEAC"/>
        <bgColor indexed="64"/>
      </patternFill>
    </fill>
    <fill>
      <patternFill patternType="solid">
        <fgColor rgb="FFF87D18"/>
        <bgColor indexed="64"/>
      </patternFill>
    </fill>
    <fill>
      <patternFill patternType="solid">
        <fgColor rgb="FFFF3FFF"/>
        <bgColor indexed="64"/>
      </patternFill>
    </fill>
    <fill>
      <patternFill patternType="solid">
        <fgColor rgb="FF334B4D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DashDotDot">
        <color indexed="64"/>
      </right>
      <top/>
      <bottom/>
      <diagonal/>
    </border>
    <border>
      <left style="double">
        <color indexed="64"/>
      </left>
      <right style="mediumDashDotDot">
        <color indexed="64"/>
      </right>
      <top/>
      <bottom/>
      <diagonal/>
    </border>
    <border>
      <left style="mediumDashDotDot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6">
    <xf numFmtId="0" fontId="0" fillId="0" borderId="0" xfId="0"/>
    <xf numFmtId="0" fontId="2" fillId="12" borderId="0" xfId="0" applyFont="1" applyFill="1" applyAlignment="1" applyProtection="1">
      <alignment horizontal="center" vertical="center"/>
    </xf>
    <xf numFmtId="0" fontId="2" fillId="13" borderId="0" xfId="0" applyFont="1" applyFill="1" applyAlignment="1" applyProtection="1">
      <alignment horizontal="center" vertical="center"/>
    </xf>
    <xf numFmtId="0" fontId="2" fillId="14" borderId="0" xfId="0" applyFont="1" applyFill="1" applyAlignment="1" applyProtection="1">
      <alignment horizontal="center" vertical="center"/>
    </xf>
    <xf numFmtId="0" fontId="31" fillId="15" borderId="0" xfId="0" applyFont="1" applyFill="1" applyAlignment="1" applyProtection="1">
      <alignment horizontal="center" vertical="center"/>
    </xf>
    <xf numFmtId="0" fontId="40" fillId="0" borderId="0" xfId="0" applyFont="1" applyAlignment="1" applyProtection="1">
      <alignment horizontal="center" vertical="center"/>
    </xf>
    <xf numFmtId="0" fontId="43" fillId="0" borderId="0" xfId="0" applyFont="1" applyAlignment="1" applyProtection="1">
      <alignment horizontal="center" vertical="center"/>
    </xf>
    <xf numFmtId="0" fontId="40" fillId="33" borderId="0" xfId="0" applyFont="1" applyFill="1" applyAlignment="1" applyProtection="1">
      <alignment horizontal="center" vertical="center"/>
    </xf>
    <xf numFmtId="0" fontId="42" fillId="0" borderId="0" xfId="0" applyFont="1" applyAlignment="1" applyProtection="1">
      <alignment horizontal="center" vertical="center"/>
    </xf>
    <xf numFmtId="0" fontId="2" fillId="27" borderId="0" xfId="0" applyFont="1" applyFill="1" applyAlignment="1" applyProtection="1">
      <alignment horizontal="center" vertical="center"/>
    </xf>
    <xf numFmtId="0" fontId="2" fillId="32" borderId="0" xfId="0" applyFont="1" applyFill="1" applyAlignment="1" applyProtection="1">
      <alignment horizontal="center" vertical="center"/>
    </xf>
    <xf numFmtId="0" fontId="44" fillId="0" borderId="0" xfId="0" applyFont="1" applyAlignment="1" applyProtection="1">
      <alignment horizontal="center" vertical="center"/>
    </xf>
    <xf numFmtId="0" fontId="10" fillId="11" borderId="6" xfId="0" applyFont="1" applyFill="1" applyBorder="1" applyAlignment="1" applyProtection="1">
      <alignment horizontal="center" vertical="center"/>
    </xf>
    <xf numFmtId="0" fontId="6" fillId="3" borderId="16" xfId="0" applyFont="1" applyFill="1" applyBorder="1" applyAlignment="1" applyProtection="1">
      <alignment horizontal="center" vertical="center"/>
    </xf>
    <xf numFmtId="0" fontId="12" fillId="16" borderId="6" xfId="0" applyFont="1" applyFill="1" applyBorder="1" applyAlignment="1" applyProtection="1">
      <alignment horizontal="center" vertical="center"/>
    </xf>
    <xf numFmtId="0" fontId="7" fillId="4" borderId="16" xfId="0" applyFont="1" applyFill="1" applyBorder="1" applyAlignment="1" applyProtection="1">
      <alignment horizontal="center" vertical="center"/>
    </xf>
    <xf numFmtId="0" fontId="14" fillId="17" borderId="6" xfId="0" applyFont="1" applyFill="1" applyBorder="1" applyAlignment="1" applyProtection="1">
      <alignment horizontal="center" vertical="center"/>
    </xf>
    <xf numFmtId="0" fontId="26" fillId="23" borderId="16" xfId="0" applyFont="1" applyFill="1" applyBorder="1" applyAlignment="1" applyProtection="1">
      <alignment horizontal="center" vertical="center"/>
    </xf>
    <xf numFmtId="0" fontId="16" fillId="18" borderId="6" xfId="0" applyFont="1" applyFill="1" applyBorder="1" applyAlignment="1" applyProtection="1">
      <alignment horizontal="center" vertical="center"/>
    </xf>
    <xf numFmtId="0" fontId="27" fillId="24" borderId="16" xfId="0" applyFont="1" applyFill="1" applyBorder="1" applyAlignment="1" applyProtection="1">
      <alignment horizontal="center" vertical="center"/>
    </xf>
    <xf numFmtId="0" fontId="17" fillId="19" borderId="6" xfId="0" applyFont="1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0" fontId="20" fillId="20" borderId="6" xfId="0" applyFont="1" applyFill="1" applyBorder="1" applyAlignment="1" applyProtection="1">
      <alignment horizontal="center" vertical="center"/>
    </xf>
    <xf numFmtId="0" fontId="28" fillId="25" borderId="16" xfId="0" applyFont="1" applyFill="1" applyBorder="1" applyAlignment="1" applyProtection="1">
      <alignment horizontal="center" vertical="center"/>
    </xf>
    <xf numFmtId="0" fontId="22" fillId="22" borderId="6" xfId="0" applyFont="1" applyFill="1" applyBorder="1" applyAlignment="1" applyProtection="1">
      <alignment horizontal="center" vertical="center"/>
    </xf>
    <xf numFmtId="0" fontId="29" fillId="26" borderId="16" xfId="0" applyFont="1" applyFill="1" applyBorder="1" applyAlignment="1" applyProtection="1">
      <alignment horizontal="center" vertical="center"/>
    </xf>
    <xf numFmtId="0" fontId="24" fillId="21" borderId="6" xfId="0" applyFont="1" applyFill="1" applyBorder="1" applyAlignment="1" applyProtection="1">
      <alignment horizontal="center" vertical="center"/>
    </xf>
    <xf numFmtId="0" fontId="30" fillId="10" borderId="16" xfId="0" applyFont="1" applyFill="1" applyBorder="1" applyAlignment="1" applyProtection="1">
      <alignment horizontal="center" vertical="center"/>
    </xf>
    <xf numFmtId="0" fontId="1" fillId="0" borderId="12" xfId="0" applyFont="1" applyFill="1" applyBorder="1" applyAlignment="1" applyProtection="1">
      <alignment horizontal="center" vertical="center"/>
      <protection locked="0"/>
    </xf>
    <xf numFmtId="0" fontId="1" fillId="0" borderId="15" xfId="0" applyFont="1" applyFill="1" applyBorder="1" applyAlignment="1" applyProtection="1">
      <alignment horizontal="center" vertical="center"/>
      <protection locked="0"/>
    </xf>
    <xf numFmtId="0" fontId="39" fillId="0" borderId="11" xfId="0" applyFont="1" applyFill="1" applyBorder="1" applyAlignment="1" applyProtection="1">
      <alignment horizontal="center" vertical="center"/>
      <protection locked="0"/>
    </xf>
    <xf numFmtId="0" fontId="39" fillId="0" borderId="1" xfId="0" applyFont="1" applyFill="1" applyBorder="1" applyAlignment="1" applyProtection="1">
      <alignment horizontal="center" vertical="center"/>
      <protection locked="0"/>
    </xf>
    <xf numFmtId="0" fontId="39" fillId="0" borderId="14" xfId="0" applyFont="1" applyFill="1" applyBorder="1" applyAlignment="1" applyProtection="1">
      <alignment horizontal="center" vertical="center"/>
      <protection locked="0"/>
    </xf>
    <xf numFmtId="0" fontId="38" fillId="3" borderId="10" xfId="0" applyFont="1" applyFill="1" applyBorder="1" applyAlignment="1" applyProtection="1">
      <alignment horizontal="center" vertical="center"/>
    </xf>
    <xf numFmtId="0" fontId="1" fillId="11" borderId="0" xfId="0" applyFont="1" applyFill="1" applyAlignment="1" applyProtection="1">
      <alignment horizontal="center" vertical="center"/>
    </xf>
    <xf numFmtId="0" fontId="1" fillId="11" borderId="16" xfId="0" applyFont="1" applyFill="1" applyBorder="1" applyAlignment="1" applyProtection="1">
      <alignment horizontal="center" vertical="center"/>
    </xf>
    <xf numFmtId="0" fontId="39" fillId="11" borderId="0" xfId="0" applyFont="1" applyFill="1" applyBorder="1" applyAlignment="1" applyProtection="1">
      <alignment horizontal="center" vertical="center"/>
    </xf>
    <xf numFmtId="0" fontId="1" fillId="11" borderId="21" xfId="0" applyFont="1" applyFill="1" applyBorder="1" applyAlignment="1" applyProtection="1">
      <alignment horizontal="center" vertical="center"/>
    </xf>
    <xf numFmtId="0" fontId="35" fillId="11" borderId="0" xfId="0" applyFont="1" applyFill="1" applyBorder="1" applyAlignment="1" applyProtection="1">
      <alignment horizontal="center" vertical="center"/>
    </xf>
    <xf numFmtId="0" fontId="36" fillId="11" borderId="0" xfId="0" applyFont="1" applyFill="1" applyBorder="1" applyAlignment="1" applyProtection="1">
      <alignment horizontal="center" vertical="center"/>
    </xf>
    <xf numFmtId="0" fontId="37" fillId="11" borderId="21" xfId="0" applyFont="1" applyFill="1" applyBorder="1" applyAlignment="1" applyProtection="1">
      <alignment horizontal="center" vertical="center"/>
    </xf>
    <xf numFmtId="0" fontId="1" fillId="15" borderId="0" xfId="0" applyFont="1" applyFill="1" applyBorder="1" applyAlignment="1" applyProtection="1">
      <alignment horizontal="center" vertical="center"/>
    </xf>
    <xf numFmtId="0" fontId="1" fillId="12" borderId="0" xfId="0" applyFont="1" applyFill="1" applyBorder="1" applyAlignment="1" applyProtection="1">
      <alignment horizontal="center" vertical="center"/>
    </xf>
    <xf numFmtId="0" fontId="1" fillId="14" borderId="0" xfId="0" applyFont="1" applyFill="1" applyBorder="1" applyAlignment="1" applyProtection="1">
      <alignment horizontal="center" vertical="center"/>
    </xf>
    <xf numFmtId="0" fontId="1" fillId="13" borderId="21" xfId="0" applyFont="1" applyFill="1" applyBorder="1" applyAlignment="1" applyProtection="1">
      <alignment horizontal="center" vertical="center"/>
    </xf>
    <xf numFmtId="0" fontId="1" fillId="7" borderId="0" xfId="0" applyFont="1" applyFill="1" applyAlignment="1" applyProtection="1">
      <alignment horizontal="center" vertical="center"/>
    </xf>
    <xf numFmtId="0" fontId="39" fillId="7" borderId="0" xfId="0" applyFont="1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39" fillId="6" borderId="0" xfId="0" applyFont="1" applyFill="1" applyAlignment="1" applyProtection="1">
      <alignment horizontal="center" vertical="center"/>
    </xf>
    <xf numFmtId="0" fontId="1" fillId="8" borderId="0" xfId="0" applyFont="1" applyFill="1" applyAlignment="1" applyProtection="1">
      <alignment horizontal="center" vertical="center"/>
    </xf>
    <xf numFmtId="0" fontId="39" fillId="8" borderId="0" xfId="0" applyFont="1" applyFill="1" applyAlignment="1" applyProtection="1">
      <alignment horizontal="center" vertical="center"/>
    </xf>
    <xf numFmtId="0" fontId="1" fillId="9" borderId="0" xfId="0" applyFont="1" applyFill="1" applyAlignment="1" applyProtection="1">
      <alignment horizontal="center" vertical="center"/>
    </xf>
    <xf numFmtId="0" fontId="39" fillId="9" borderId="0" xfId="0" applyFont="1" applyFill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38" fillId="3" borderId="13" xfId="0" applyFont="1" applyFill="1" applyBorder="1" applyAlignment="1" applyProtection="1">
      <alignment horizontal="center" vertical="center"/>
    </xf>
    <xf numFmtId="0" fontId="1" fillId="11" borderId="8" xfId="0" applyFont="1" applyFill="1" applyBorder="1" applyAlignment="1" applyProtection="1">
      <alignment horizontal="center" vertical="center"/>
    </xf>
    <xf numFmtId="0" fontId="2" fillId="11" borderId="22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right" vertical="center"/>
    </xf>
    <xf numFmtId="0" fontId="2" fillId="11" borderId="11" xfId="0" applyFont="1" applyFill="1" applyBorder="1" applyAlignment="1" applyProtection="1">
      <alignment horizontal="right" vertical="center"/>
    </xf>
    <xf numFmtId="0" fontId="5" fillId="11" borderId="22" xfId="0" applyFont="1" applyFill="1" applyBorder="1" applyAlignment="1" applyProtection="1">
      <alignment horizontal="center" vertical="center"/>
    </xf>
    <xf numFmtId="0" fontId="5" fillId="11" borderId="25" xfId="0" applyFont="1" applyFill="1" applyBorder="1" applyAlignment="1" applyProtection="1">
      <alignment horizontal="center" vertical="center"/>
    </xf>
    <xf numFmtId="0" fontId="5" fillId="11" borderId="11" xfId="0" applyFont="1" applyFill="1" applyBorder="1" applyAlignment="1" applyProtection="1">
      <alignment horizontal="center" vertical="center"/>
    </xf>
    <xf numFmtId="0" fontId="5" fillId="11" borderId="22" xfId="0" applyFont="1" applyFill="1" applyBorder="1" applyAlignment="1" applyProtection="1">
      <alignment horizontal="left" vertical="center"/>
    </xf>
    <xf numFmtId="0" fontId="38" fillId="11" borderId="0" xfId="0" applyFont="1" applyFill="1" applyAlignment="1" applyProtection="1">
      <alignment horizontal="center" vertical="center"/>
    </xf>
    <xf numFmtId="0" fontId="2" fillId="11" borderId="23" xfId="0" applyFont="1" applyFill="1" applyBorder="1" applyAlignment="1" applyProtection="1">
      <alignment horizontal="center" vertical="center"/>
    </xf>
    <xf numFmtId="0" fontId="2" fillId="11" borderId="26" xfId="0" applyFont="1" applyFill="1" applyBorder="1" applyAlignment="1" applyProtection="1">
      <alignment horizontal="right" vertical="center"/>
    </xf>
    <xf numFmtId="0" fontId="2" fillId="11" borderId="1" xfId="0" applyFont="1" applyFill="1" applyBorder="1" applyAlignment="1" applyProtection="1">
      <alignment horizontal="right" vertical="center"/>
    </xf>
    <xf numFmtId="0" fontId="5" fillId="11" borderId="23" xfId="0" applyFont="1" applyFill="1" applyBorder="1" applyAlignment="1" applyProtection="1">
      <alignment horizontal="center" vertical="center"/>
    </xf>
    <xf numFmtId="0" fontId="5" fillId="11" borderId="26" xfId="0" applyFont="1" applyFill="1" applyBorder="1" applyAlignment="1" applyProtection="1">
      <alignment horizontal="center" vertical="center"/>
    </xf>
    <xf numFmtId="0" fontId="5" fillId="11" borderId="1" xfId="0" applyFont="1" applyFill="1" applyBorder="1" applyAlignment="1" applyProtection="1">
      <alignment horizontal="center" vertical="center"/>
    </xf>
    <xf numFmtId="0" fontId="5" fillId="11" borderId="23" xfId="0" applyFont="1" applyFill="1" applyBorder="1" applyAlignment="1" applyProtection="1">
      <alignment horizontal="left" vertical="center"/>
    </xf>
    <xf numFmtId="0" fontId="39" fillId="31" borderId="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 vertical="center"/>
    </xf>
    <xf numFmtId="0" fontId="3" fillId="3" borderId="17" xfId="0" applyFont="1" applyFill="1" applyBorder="1" applyAlignment="1" applyProtection="1">
      <alignment horizontal="center" vertical="center"/>
    </xf>
    <xf numFmtId="0" fontId="1" fillId="6" borderId="9" xfId="0" applyFont="1" applyFill="1" applyBorder="1" applyAlignment="1" applyProtection="1">
      <alignment horizontal="center" vertical="center"/>
    </xf>
    <xf numFmtId="0" fontId="1" fillId="11" borderId="7" xfId="0" applyFont="1" applyFill="1" applyBorder="1" applyAlignment="1" applyProtection="1">
      <alignment horizontal="center" vertical="center"/>
    </xf>
    <xf numFmtId="0" fontId="1" fillId="11" borderId="4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2" fillId="11" borderId="24" xfId="0" applyFont="1" applyFill="1" applyBorder="1" applyAlignment="1" applyProtection="1">
      <alignment horizontal="center" vertical="center"/>
    </xf>
    <xf numFmtId="0" fontId="2" fillId="11" borderId="27" xfId="0" applyFont="1" applyFill="1" applyBorder="1" applyAlignment="1" applyProtection="1">
      <alignment horizontal="right" vertical="center"/>
    </xf>
    <xf numFmtId="0" fontId="2" fillId="11" borderId="14" xfId="0" applyFont="1" applyFill="1" applyBorder="1" applyAlignment="1" applyProtection="1">
      <alignment horizontal="right" vertical="center"/>
    </xf>
    <xf numFmtId="0" fontId="5" fillId="11" borderId="24" xfId="0" applyFont="1" applyFill="1" applyBorder="1" applyAlignment="1" applyProtection="1">
      <alignment horizontal="center" vertical="center"/>
    </xf>
    <xf numFmtId="0" fontId="5" fillId="11" borderId="27" xfId="0" applyFont="1" applyFill="1" applyBorder="1" applyAlignment="1" applyProtection="1">
      <alignment horizontal="center" vertical="center"/>
    </xf>
    <xf numFmtId="0" fontId="5" fillId="11" borderId="14" xfId="0" applyFont="1" applyFill="1" applyBorder="1" applyAlignment="1" applyProtection="1">
      <alignment horizontal="center" vertical="center"/>
    </xf>
    <xf numFmtId="0" fontId="5" fillId="11" borderId="24" xfId="0" applyFont="1" applyFill="1" applyBorder="1" applyAlignment="1" applyProtection="1">
      <alignment horizontal="left" vertical="center"/>
    </xf>
    <xf numFmtId="0" fontId="1" fillId="7" borderId="8" xfId="0" applyFont="1" applyFill="1" applyBorder="1" applyAlignment="1" applyProtection="1">
      <alignment horizontal="center" vertical="center"/>
    </xf>
    <xf numFmtId="0" fontId="1" fillId="6" borderId="6" xfId="0" applyFont="1" applyFill="1" applyBorder="1" applyAlignment="1" applyProtection="1">
      <alignment horizontal="center" vertical="center"/>
    </xf>
    <xf numFmtId="0" fontId="39" fillId="30" borderId="3" xfId="0" applyFont="1" applyFill="1" applyBorder="1" applyAlignment="1" applyProtection="1">
      <alignment horizontal="center" vertical="center"/>
    </xf>
    <xf numFmtId="0" fontId="38" fillId="4" borderId="10" xfId="0" applyFont="1" applyFill="1" applyBorder="1" applyAlignment="1" applyProtection="1">
      <alignment horizontal="center" vertical="center"/>
    </xf>
    <xf numFmtId="0" fontId="1" fillId="16" borderId="0" xfId="0" applyFont="1" applyFill="1" applyAlignment="1" applyProtection="1">
      <alignment horizontal="center" vertical="center"/>
    </xf>
    <xf numFmtId="0" fontId="1" fillId="16" borderId="16" xfId="0" applyFont="1" applyFill="1" applyBorder="1" applyAlignment="1" applyProtection="1">
      <alignment horizontal="center" vertical="center"/>
    </xf>
    <xf numFmtId="0" fontId="39" fillId="16" borderId="0" xfId="0" applyFont="1" applyFill="1" applyBorder="1" applyAlignment="1" applyProtection="1">
      <alignment horizontal="center" vertical="center"/>
    </xf>
    <xf numFmtId="0" fontId="1" fillId="16" borderId="21" xfId="0" applyFont="1" applyFill="1" applyBorder="1" applyAlignment="1" applyProtection="1">
      <alignment horizontal="center" vertical="center"/>
    </xf>
    <xf numFmtId="0" fontId="35" fillId="16" borderId="0" xfId="0" applyFont="1" applyFill="1" applyBorder="1" applyAlignment="1" applyProtection="1">
      <alignment horizontal="center" vertical="center"/>
    </xf>
    <xf numFmtId="0" fontId="36" fillId="16" borderId="0" xfId="0" applyFont="1" applyFill="1" applyBorder="1" applyAlignment="1" applyProtection="1">
      <alignment horizontal="center" vertical="center"/>
    </xf>
    <xf numFmtId="0" fontId="37" fillId="16" borderId="21" xfId="0" applyFont="1" applyFill="1" applyBorder="1" applyAlignment="1" applyProtection="1">
      <alignment horizontal="center" vertical="center"/>
    </xf>
    <xf numFmtId="0" fontId="1" fillId="8" borderId="9" xfId="0" applyFont="1" applyFill="1" applyBorder="1" applyAlignment="1" applyProtection="1">
      <alignment horizontal="center" vertical="center"/>
    </xf>
    <xf numFmtId="0" fontId="38" fillId="4" borderId="13" xfId="0" applyFont="1" applyFill="1" applyBorder="1" applyAlignment="1" applyProtection="1">
      <alignment horizontal="center" vertical="center"/>
    </xf>
    <xf numFmtId="0" fontId="1" fillId="16" borderId="8" xfId="0" applyFont="1" applyFill="1" applyBorder="1" applyAlignment="1" applyProtection="1">
      <alignment horizontal="center" vertical="center"/>
    </xf>
    <xf numFmtId="0" fontId="2" fillId="16" borderId="22" xfId="0" applyFont="1" applyFill="1" applyBorder="1" applyAlignment="1" applyProtection="1">
      <alignment horizontal="center" vertical="center"/>
    </xf>
    <xf numFmtId="0" fontId="2" fillId="16" borderId="25" xfId="0" applyFont="1" applyFill="1" applyBorder="1" applyAlignment="1" applyProtection="1">
      <alignment horizontal="right" vertical="center"/>
    </xf>
    <xf numFmtId="0" fontId="2" fillId="16" borderId="11" xfId="0" applyFont="1" applyFill="1" applyBorder="1" applyAlignment="1" applyProtection="1">
      <alignment horizontal="right" vertical="center"/>
    </xf>
    <xf numFmtId="0" fontId="5" fillId="16" borderId="22" xfId="0" applyFont="1" applyFill="1" applyBorder="1" applyAlignment="1" applyProtection="1">
      <alignment horizontal="center" vertical="center"/>
    </xf>
    <xf numFmtId="0" fontId="5" fillId="16" borderId="25" xfId="0" applyFont="1" applyFill="1" applyBorder="1" applyAlignment="1" applyProtection="1">
      <alignment horizontal="center" vertical="center"/>
    </xf>
    <xf numFmtId="0" fontId="5" fillId="16" borderId="11" xfId="0" applyFont="1" applyFill="1" applyBorder="1" applyAlignment="1" applyProtection="1">
      <alignment horizontal="center" vertical="center"/>
    </xf>
    <xf numFmtId="0" fontId="5" fillId="16" borderId="22" xfId="0" applyFont="1" applyFill="1" applyBorder="1" applyAlignment="1" applyProtection="1">
      <alignment horizontal="left" vertical="center"/>
    </xf>
    <xf numFmtId="0" fontId="1" fillId="6" borderId="8" xfId="0" applyFont="1" applyFill="1" applyBorder="1" applyAlignment="1" applyProtection="1">
      <alignment horizontal="center" vertical="center"/>
    </xf>
    <xf numFmtId="0" fontId="38" fillId="16" borderId="0" xfId="0" applyFont="1" applyFill="1" applyAlignment="1" applyProtection="1">
      <alignment horizontal="center" vertical="center"/>
    </xf>
    <xf numFmtId="0" fontId="8" fillId="16" borderId="0" xfId="0" applyFont="1" applyFill="1" applyAlignment="1" applyProtection="1">
      <alignment horizontal="center" vertical="center"/>
    </xf>
    <xf numFmtId="0" fontId="2" fillId="16" borderId="23" xfId="0" applyFont="1" applyFill="1" applyBorder="1" applyAlignment="1" applyProtection="1">
      <alignment horizontal="center" vertical="center"/>
    </xf>
    <xf numFmtId="0" fontId="2" fillId="16" borderId="26" xfId="0" applyFont="1" applyFill="1" applyBorder="1" applyAlignment="1" applyProtection="1">
      <alignment horizontal="right" vertical="center"/>
    </xf>
    <xf numFmtId="0" fontId="2" fillId="16" borderId="1" xfId="0" applyFont="1" applyFill="1" applyBorder="1" applyAlignment="1" applyProtection="1">
      <alignment horizontal="right" vertical="center"/>
    </xf>
    <xf numFmtId="0" fontId="5" fillId="16" borderId="23" xfId="0" applyFont="1" applyFill="1" applyBorder="1" applyAlignment="1" applyProtection="1">
      <alignment horizontal="center" vertical="center"/>
    </xf>
    <xf numFmtId="0" fontId="5" fillId="16" borderId="26" xfId="0" applyFont="1" applyFill="1" applyBorder="1" applyAlignment="1" applyProtection="1">
      <alignment horizontal="center" vertical="center"/>
    </xf>
    <xf numFmtId="0" fontId="5" fillId="16" borderId="1" xfId="0" applyFont="1" applyFill="1" applyBorder="1" applyAlignment="1" applyProtection="1">
      <alignment horizontal="center" vertical="center"/>
    </xf>
    <xf numFmtId="0" fontId="5" fillId="16" borderId="23" xfId="0" applyFont="1" applyFill="1" applyBorder="1" applyAlignment="1" applyProtection="1">
      <alignment horizontal="left" vertical="center"/>
    </xf>
    <xf numFmtId="0" fontId="3" fillId="4" borderId="17" xfId="0" applyFont="1" applyFill="1" applyBorder="1" applyAlignment="1" applyProtection="1">
      <alignment horizontal="center" vertical="center"/>
    </xf>
    <xf numFmtId="0" fontId="1" fillId="16" borderId="7" xfId="0" applyFont="1" applyFill="1" applyBorder="1" applyAlignment="1" applyProtection="1">
      <alignment horizontal="center" vertical="center"/>
    </xf>
    <xf numFmtId="0" fontId="1" fillId="16" borderId="4" xfId="0" applyFont="1" applyFill="1" applyBorder="1" applyAlignment="1" applyProtection="1">
      <alignment horizontal="center" vertical="center"/>
    </xf>
    <xf numFmtId="0" fontId="3" fillId="16" borderId="6" xfId="0" applyFont="1" applyFill="1" applyBorder="1" applyAlignment="1" applyProtection="1">
      <alignment horizontal="center" vertical="center"/>
    </xf>
    <xf numFmtId="0" fontId="13" fillId="16" borderId="5" xfId="0" applyFont="1" applyFill="1" applyBorder="1" applyAlignment="1" applyProtection="1">
      <alignment horizontal="center" vertical="center"/>
    </xf>
    <xf numFmtId="0" fontId="2" fillId="16" borderId="24" xfId="0" applyFont="1" applyFill="1" applyBorder="1" applyAlignment="1" applyProtection="1">
      <alignment horizontal="center" vertical="center"/>
    </xf>
    <xf numFmtId="0" fontId="2" fillId="16" borderId="27" xfId="0" applyFont="1" applyFill="1" applyBorder="1" applyAlignment="1" applyProtection="1">
      <alignment horizontal="right" vertical="center"/>
    </xf>
    <xf numFmtId="0" fontId="2" fillId="16" borderId="14" xfId="0" applyFont="1" applyFill="1" applyBorder="1" applyAlignment="1" applyProtection="1">
      <alignment horizontal="right" vertical="center"/>
    </xf>
    <xf numFmtId="0" fontId="5" fillId="16" borderId="24" xfId="0" applyFont="1" applyFill="1" applyBorder="1" applyAlignment="1" applyProtection="1">
      <alignment horizontal="center" vertical="center"/>
    </xf>
    <xf numFmtId="0" fontId="5" fillId="16" borderId="27" xfId="0" applyFont="1" applyFill="1" applyBorder="1" applyAlignment="1" applyProtection="1">
      <alignment horizontal="center" vertical="center"/>
    </xf>
    <xf numFmtId="0" fontId="5" fillId="16" borderId="14" xfId="0" applyFont="1" applyFill="1" applyBorder="1" applyAlignment="1" applyProtection="1">
      <alignment horizontal="center" vertical="center"/>
    </xf>
    <xf numFmtId="0" fontId="5" fillId="16" borderId="24" xfId="0" applyFont="1" applyFill="1" applyBorder="1" applyAlignment="1" applyProtection="1">
      <alignment horizontal="left" vertical="center"/>
    </xf>
    <xf numFmtId="0" fontId="1" fillId="8" borderId="6" xfId="0" applyFont="1" applyFill="1" applyBorder="1" applyAlignment="1" applyProtection="1">
      <alignment horizontal="center" vertical="center"/>
    </xf>
    <xf numFmtId="0" fontId="39" fillId="29" borderId="3" xfId="0" applyFont="1" applyFill="1" applyBorder="1" applyAlignment="1" applyProtection="1">
      <alignment horizontal="center" vertical="center"/>
    </xf>
    <xf numFmtId="0" fontId="38" fillId="23" borderId="10" xfId="0" applyFont="1" applyFill="1" applyBorder="1" applyAlignment="1" applyProtection="1">
      <alignment horizontal="center" vertical="center"/>
    </xf>
    <xf numFmtId="0" fontId="1" fillId="17" borderId="0" xfId="0" applyFont="1" applyFill="1" applyAlignment="1" applyProtection="1">
      <alignment horizontal="center" vertical="center"/>
    </xf>
    <xf numFmtId="0" fontId="1" fillId="17" borderId="16" xfId="0" applyFont="1" applyFill="1" applyBorder="1" applyAlignment="1" applyProtection="1">
      <alignment horizontal="center" vertical="center"/>
    </xf>
    <xf numFmtId="0" fontId="39" fillId="17" borderId="0" xfId="0" applyFont="1" applyFill="1" applyBorder="1" applyAlignment="1" applyProtection="1">
      <alignment horizontal="center" vertical="center"/>
    </xf>
    <xf numFmtId="0" fontId="1" fillId="17" borderId="21" xfId="0" applyFont="1" applyFill="1" applyBorder="1" applyAlignment="1" applyProtection="1">
      <alignment horizontal="center" vertical="center"/>
    </xf>
    <xf numFmtId="0" fontId="35" fillId="17" borderId="0" xfId="0" applyFont="1" applyFill="1" applyBorder="1" applyAlignment="1" applyProtection="1">
      <alignment horizontal="center" vertical="center"/>
    </xf>
    <xf numFmtId="0" fontId="36" fillId="17" borderId="0" xfId="0" applyFont="1" applyFill="1" applyBorder="1" applyAlignment="1" applyProtection="1">
      <alignment horizontal="center" vertical="center"/>
    </xf>
    <xf numFmtId="0" fontId="37" fillId="17" borderId="21" xfId="0" applyFont="1" applyFill="1" applyBorder="1" applyAlignment="1" applyProtection="1">
      <alignment horizontal="center" vertical="center"/>
    </xf>
    <xf numFmtId="0" fontId="1" fillId="9" borderId="9" xfId="0" applyFont="1" applyFill="1" applyBorder="1" applyAlignment="1" applyProtection="1">
      <alignment horizontal="center" vertical="center"/>
    </xf>
    <xf numFmtId="0" fontId="38" fillId="23" borderId="13" xfId="0" applyFont="1" applyFill="1" applyBorder="1" applyAlignment="1" applyProtection="1">
      <alignment horizontal="center" vertical="center"/>
    </xf>
    <xf numFmtId="0" fontId="1" fillId="17" borderId="8" xfId="0" applyFont="1" applyFill="1" applyBorder="1" applyAlignment="1" applyProtection="1">
      <alignment horizontal="center" vertical="center"/>
    </xf>
    <xf numFmtId="0" fontId="2" fillId="17" borderId="22" xfId="0" applyFont="1" applyFill="1" applyBorder="1" applyAlignment="1" applyProtection="1">
      <alignment horizontal="center" vertical="center"/>
    </xf>
    <xf numFmtId="0" fontId="2" fillId="17" borderId="25" xfId="0" applyFont="1" applyFill="1" applyBorder="1" applyAlignment="1" applyProtection="1">
      <alignment horizontal="right" vertical="center"/>
    </xf>
    <xf numFmtId="0" fontId="2" fillId="17" borderId="11" xfId="0" applyFont="1" applyFill="1" applyBorder="1" applyAlignment="1" applyProtection="1">
      <alignment horizontal="right" vertical="center"/>
    </xf>
    <xf numFmtId="0" fontId="5" fillId="17" borderId="22" xfId="0" applyFont="1" applyFill="1" applyBorder="1" applyAlignment="1" applyProtection="1">
      <alignment horizontal="center" vertical="center"/>
    </xf>
    <xf numFmtId="0" fontId="5" fillId="17" borderId="25" xfId="0" applyFont="1" applyFill="1" applyBorder="1" applyAlignment="1" applyProtection="1">
      <alignment horizontal="center" vertical="center"/>
    </xf>
    <xf numFmtId="0" fontId="5" fillId="17" borderId="11" xfId="0" applyFont="1" applyFill="1" applyBorder="1" applyAlignment="1" applyProtection="1">
      <alignment horizontal="center" vertical="center"/>
    </xf>
    <xf numFmtId="0" fontId="5" fillId="17" borderId="22" xfId="0" applyFont="1" applyFill="1" applyBorder="1" applyAlignment="1" applyProtection="1">
      <alignment horizontal="left" vertical="center"/>
    </xf>
    <xf numFmtId="0" fontId="1" fillId="8" borderId="8" xfId="0" applyFont="1" applyFill="1" applyBorder="1" applyAlignment="1" applyProtection="1">
      <alignment horizontal="center" vertical="center"/>
    </xf>
    <xf numFmtId="0" fontId="38" fillId="17" borderId="0" xfId="0" applyFont="1" applyFill="1" applyAlignment="1" applyProtection="1">
      <alignment horizontal="center" vertical="center"/>
    </xf>
    <xf numFmtId="0" fontId="2" fillId="17" borderId="23" xfId="0" applyFont="1" applyFill="1" applyBorder="1" applyAlignment="1" applyProtection="1">
      <alignment horizontal="center" vertical="center"/>
    </xf>
    <xf numFmtId="0" fontId="2" fillId="17" borderId="26" xfId="0" applyFont="1" applyFill="1" applyBorder="1" applyAlignment="1" applyProtection="1">
      <alignment horizontal="right" vertical="center"/>
    </xf>
    <xf numFmtId="0" fontId="2" fillId="17" borderId="1" xfId="0" applyFont="1" applyFill="1" applyBorder="1" applyAlignment="1" applyProtection="1">
      <alignment horizontal="right" vertical="center"/>
    </xf>
    <xf numFmtId="0" fontId="5" fillId="17" borderId="23" xfId="0" applyFont="1" applyFill="1" applyBorder="1" applyAlignment="1" applyProtection="1">
      <alignment horizontal="center" vertical="center"/>
    </xf>
    <xf numFmtId="0" fontId="5" fillId="17" borderId="26" xfId="0" applyFont="1" applyFill="1" applyBorder="1" applyAlignment="1" applyProtection="1">
      <alignment horizontal="center" vertical="center"/>
    </xf>
    <xf numFmtId="0" fontId="5" fillId="17" borderId="1" xfId="0" applyFont="1" applyFill="1" applyBorder="1" applyAlignment="1" applyProtection="1">
      <alignment horizontal="center" vertical="center"/>
    </xf>
    <xf numFmtId="0" fontId="5" fillId="17" borderId="23" xfId="0" applyFont="1" applyFill="1" applyBorder="1" applyAlignment="1" applyProtection="1">
      <alignment horizontal="left" vertical="center"/>
    </xf>
    <xf numFmtId="0" fontId="3" fillId="23" borderId="17" xfId="0" applyFont="1" applyFill="1" applyBorder="1" applyAlignment="1" applyProtection="1">
      <alignment horizontal="center" vertical="center"/>
    </xf>
    <xf numFmtId="0" fontId="1" fillId="17" borderId="7" xfId="0" applyFont="1" applyFill="1" applyBorder="1" applyAlignment="1" applyProtection="1">
      <alignment horizontal="center" vertical="center"/>
    </xf>
    <xf numFmtId="0" fontId="1" fillId="17" borderId="4" xfId="0" applyFont="1" applyFill="1" applyBorder="1" applyAlignment="1" applyProtection="1">
      <alignment horizontal="center" vertical="center"/>
    </xf>
    <xf numFmtId="0" fontId="3" fillId="17" borderId="6" xfId="0" applyFont="1" applyFill="1" applyBorder="1" applyAlignment="1" applyProtection="1">
      <alignment horizontal="center" vertical="center"/>
    </xf>
    <xf numFmtId="0" fontId="15" fillId="17" borderId="5" xfId="0" applyFont="1" applyFill="1" applyBorder="1" applyAlignment="1" applyProtection="1">
      <alignment horizontal="center" vertical="center"/>
    </xf>
    <xf numFmtId="0" fontId="2" fillId="17" borderId="24" xfId="0" applyFont="1" applyFill="1" applyBorder="1" applyAlignment="1" applyProtection="1">
      <alignment horizontal="center" vertical="center"/>
    </xf>
    <xf numFmtId="0" fontId="2" fillId="17" borderId="27" xfId="0" applyFont="1" applyFill="1" applyBorder="1" applyAlignment="1" applyProtection="1">
      <alignment horizontal="right" vertical="center"/>
    </xf>
    <xf numFmtId="0" fontId="2" fillId="17" borderId="14" xfId="0" applyFont="1" applyFill="1" applyBorder="1" applyAlignment="1" applyProtection="1">
      <alignment horizontal="right" vertical="center"/>
    </xf>
    <xf numFmtId="0" fontId="5" fillId="17" borderId="24" xfId="0" applyFont="1" applyFill="1" applyBorder="1" applyAlignment="1" applyProtection="1">
      <alignment horizontal="center" vertical="center"/>
    </xf>
    <xf numFmtId="0" fontId="5" fillId="17" borderId="27" xfId="0" applyFont="1" applyFill="1" applyBorder="1" applyAlignment="1" applyProtection="1">
      <alignment horizontal="center" vertical="center"/>
    </xf>
    <xf numFmtId="0" fontId="5" fillId="17" borderId="14" xfId="0" applyFont="1" applyFill="1" applyBorder="1" applyAlignment="1" applyProtection="1">
      <alignment horizontal="center" vertical="center"/>
    </xf>
    <xf numFmtId="0" fontId="5" fillId="17" borderId="24" xfId="0" applyFont="1" applyFill="1" applyBorder="1" applyAlignment="1" applyProtection="1">
      <alignment horizontal="left" vertical="center"/>
    </xf>
    <xf numFmtId="0" fontId="38" fillId="24" borderId="10" xfId="0" applyFont="1" applyFill="1" applyBorder="1" applyAlignment="1" applyProtection="1">
      <alignment horizontal="center" vertical="center"/>
    </xf>
    <xf numFmtId="0" fontId="1" fillId="18" borderId="0" xfId="0" applyFont="1" applyFill="1" applyAlignment="1" applyProtection="1">
      <alignment horizontal="center" vertical="center"/>
    </xf>
    <xf numFmtId="0" fontId="1" fillId="18" borderId="16" xfId="0" applyFont="1" applyFill="1" applyBorder="1" applyAlignment="1" applyProtection="1">
      <alignment horizontal="center" vertical="center"/>
    </xf>
    <xf numFmtId="0" fontId="39" fillId="18" borderId="0" xfId="0" applyFont="1" applyFill="1" applyBorder="1" applyAlignment="1" applyProtection="1">
      <alignment horizontal="center" vertical="center"/>
    </xf>
    <xf numFmtId="0" fontId="1" fillId="18" borderId="21" xfId="0" applyFont="1" applyFill="1" applyBorder="1" applyAlignment="1" applyProtection="1">
      <alignment horizontal="center" vertical="center"/>
    </xf>
    <xf numFmtId="0" fontId="35" fillId="18" borderId="0" xfId="0" applyFont="1" applyFill="1" applyBorder="1" applyAlignment="1" applyProtection="1">
      <alignment horizontal="center" vertical="center"/>
    </xf>
    <xf numFmtId="0" fontId="36" fillId="18" borderId="0" xfId="0" applyFont="1" applyFill="1" applyBorder="1" applyAlignment="1" applyProtection="1">
      <alignment horizontal="center" vertical="center"/>
    </xf>
    <xf numFmtId="0" fontId="37" fillId="18" borderId="21" xfId="0" applyFont="1" applyFill="1" applyBorder="1" applyAlignment="1" applyProtection="1">
      <alignment horizontal="center" vertical="center"/>
    </xf>
    <xf numFmtId="0" fontId="38" fillId="24" borderId="13" xfId="0" applyFont="1" applyFill="1" applyBorder="1" applyAlignment="1" applyProtection="1">
      <alignment horizontal="center" vertical="center"/>
    </xf>
    <xf numFmtId="0" fontId="1" fillId="18" borderId="8" xfId="0" applyFont="1" applyFill="1" applyBorder="1" applyAlignment="1" applyProtection="1">
      <alignment horizontal="center" vertical="center"/>
    </xf>
    <xf numFmtId="0" fontId="2" fillId="18" borderId="22" xfId="0" applyFont="1" applyFill="1" applyBorder="1" applyAlignment="1" applyProtection="1">
      <alignment horizontal="center" vertical="center"/>
    </xf>
    <xf numFmtId="0" fontId="2" fillId="18" borderId="25" xfId="0" applyFont="1" applyFill="1" applyBorder="1" applyAlignment="1" applyProtection="1">
      <alignment horizontal="right" vertical="center"/>
    </xf>
    <xf numFmtId="0" fontId="2" fillId="18" borderId="11" xfId="0" applyFont="1" applyFill="1" applyBorder="1" applyAlignment="1" applyProtection="1">
      <alignment horizontal="right" vertical="center"/>
    </xf>
    <xf numFmtId="0" fontId="5" fillId="18" borderId="22" xfId="0" applyFont="1" applyFill="1" applyBorder="1" applyAlignment="1" applyProtection="1">
      <alignment horizontal="center" vertical="center"/>
    </xf>
    <xf numFmtId="0" fontId="5" fillId="18" borderId="25" xfId="0" applyFont="1" applyFill="1" applyBorder="1" applyAlignment="1" applyProtection="1">
      <alignment horizontal="center" vertical="center"/>
    </xf>
    <xf numFmtId="0" fontId="5" fillId="18" borderId="11" xfId="0" applyFont="1" applyFill="1" applyBorder="1" applyAlignment="1" applyProtection="1">
      <alignment horizontal="center" vertical="center"/>
    </xf>
    <xf numFmtId="0" fontId="5" fillId="18" borderId="22" xfId="0" applyFont="1" applyFill="1" applyBorder="1" applyAlignment="1" applyProtection="1">
      <alignment horizontal="left" vertical="center"/>
    </xf>
    <xf numFmtId="0" fontId="38" fillId="18" borderId="0" xfId="0" applyFont="1" applyFill="1" applyAlignment="1" applyProtection="1">
      <alignment horizontal="center" vertical="center"/>
    </xf>
    <xf numFmtId="0" fontId="2" fillId="18" borderId="23" xfId="0" applyFont="1" applyFill="1" applyBorder="1" applyAlignment="1" applyProtection="1">
      <alignment horizontal="center" vertical="center"/>
    </xf>
    <xf numFmtId="0" fontId="2" fillId="18" borderId="26" xfId="0" applyFont="1" applyFill="1" applyBorder="1" applyAlignment="1" applyProtection="1">
      <alignment horizontal="right" vertical="center"/>
    </xf>
    <xf numFmtId="0" fontId="2" fillId="18" borderId="1" xfId="0" applyFont="1" applyFill="1" applyBorder="1" applyAlignment="1" applyProtection="1">
      <alignment horizontal="right" vertical="center"/>
    </xf>
    <xf numFmtId="0" fontId="5" fillId="18" borderId="23" xfId="0" applyFont="1" applyFill="1" applyBorder="1" applyAlignment="1" applyProtection="1">
      <alignment horizontal="center" vertical="center"/>
    </xf>
    <xf numFmtId="0" fontId="5" fillId="18" borderId="26" xfId="0" applyFont="1" applyFill="1" applyBorder="1" applyAlignment="1" applyProtection="1">
      <alignment horizontal="center" vertical="center"/>
    </xf>
    <xf numFmtId="0" fontId="5" fillId="18" borderId="1" xfId="0" applyFont="1" applyFill="1" applyBorder="1" applyAlignment="1" applyProtection="1">
      <alignment horizontal="center" vertical="center"/>
    </xf>
    <xf numFmtId="0" fontId="5" fillId="18" borderId="23" xfId="0" applyFont="1" applyFill="1" applyBorder="1" applyAlignment="1" applyProtection="1">
      <alignment horizontal="left" vertical="center"/>
    </xf>
    <xf numFmtId="0" fontId="3" fillId="24" borderId="17" xfId="0" applyFont="1" applyFill="1" applyBorder="1" applyAlignment="1" applyProtection="1">
      <alignment horizontal="center" vertical="center"/>
    </xf>
    <xf numFmtId="0" fontId="1" fillId="9" borderId="5" xfId="0" applyFont="1" applyFill="1" applyBorder="1" applyAlignment="1" applyProtection="1">
      <alignment horizontal="center" vertical="center"/>
    </xf>
    <xf numFmtId="0" fontId="39" fillId="28" borderId="3" xfId="0" applyFont="1" applyFill="1" applyBorder="1" applyAlignment="1" applyProtection="1">
      <alignment horizontal="center" vertical="center"/>
    </xf>
    <xf numFmtId="0" fontId="1" fillId="18" borderId="7" xfId="0" applyFont="1" applyFill="1" applyBorder="1" applyAlignment="1" applyProtection="1">
      <alignment horizontal="center" vertical="center"/>
    </xf>
    <xf numFmtId="0" fontId="1" fillId="18" borderId="4" xfId="0" applyFont="1" applyFill="1" applyBorder="1" applyAlignment="1" applyProtection="1">
      <alignment horizontal="center" vertical="center"/>
    </xf>
    <xf numFmtId="0" fontId="3" fillId="18" borderId="6" xfId="0" applyFont="1" applyFill="1" applyBorder="1" applyAlignment="1" applyProtection="1">
      <alignment horizontal="center" vertical="center"/>
    </xf>
    <xf numFmtId="0" fontId="18" fillId="18" borderId="5" xfId="0" applyFont="1" applyFill="1" applyBorder="1" applyAlignment="1" applyProtection="1">
      <alignment horizontal="center" vertical="center"/>
    </xf>
    <xf numFmtId="0" fontId="2" fillId="18" borderId="24" xfId="0" applyFont="1" applyFill="1" applyBorder="1" applyAlignment="1" applyProtection="1">
      <alignment horizontal="center" vertical="center"/>
    </xf>
    <xf numFmtId="0" fontId="2" fillId="18" borderId="27" xfId="0" applyFont="1" applyFill="1" applyBorder="1" applyAlignment="1" applyProtection="1">
      <alignment horizontal="right" vertical="center"/>
    </xf>
    <xf numFmtId="0" fontId="2" fillId="18" borderId="14" xfId="0" applyFont="1" applyFill="1" applyBorder="1" applyAlignment="1" applyProtection="1">
      <alignment horizontal="right" vertical="center"/>
    </xf>
    <xf numFmtId="0" fontId="5" fillId="18" borderId="24" xfId="0" applyFont="1" applyFill="1" applyBorder="1" applyAlignment="1" applyProtection="1">
      <alignment horizontal="center" vertical="center"/>
    </xf>
    <xf numFmtId="0" fontId="5" fillId="18" borderId="27" xfId="0" applyFont="1" applyFill="1" applyBorder="1" applyAlignment="1" applyProtection="1">
      <alignment horizontal="center" vertical="center"/>
    </xf>
    <xf numFmtId="0" fontId="5" fillId="18" borderId="14" xfId="0" applyFont="1" applyFill="1" applyBorder="1" applyAlignment="1" applyProtection="1">
      <alignment horizontal="center" vertical="center"/>
    </xf>
    <xf numFmtId="0" fontId="5" fillId="18" borderId="24" xfId="0" applyFont="1" applyFill="1" applyBorder="1" applyAlignment="1" applyProtection="1">
      <alignment horizontal="left" vertical="center"/>
    </xf>
    <xf numFmtId="0" fontId="38" fillId="2" borderId="10" xfId="0" applyFont="1" applyFill="1" applyBorder="1" applyAlignment="1" applyProtection="1">
      <alignment horizontal="center" vertical="center"/>
    </xf>
    <xf numFmtId="0" fontId="1" fillId="19" borderId="0" xfId="0" applyFont="1" applyFill="1" applyAlignment="1" applyProtection="1">
      <alignment horizontal="center" vertical="center"/>
    </xf>
    <xf numFmtId="0" fontId="1" fillId="19" borderId="16" xfId="0" applyFont="1" applyFill="1" applyBorder="1" applyAlignment="1" applyProtection="1">
      <alignment horizontal="center" vertical="center"/>
    </xf>
    <xf numFmtId="0" fontId="39" fillId="19" borderId="0" xfId="0" applyFont="1" applyFill="1" applyBorder="1" applyAlignment="1" applyProtection="1">
      <alignment horizontal="center" vertical="center"/>
    </xf>
    <xf numFmtId="0" fontId="1" fillId="19" borderId="21" xfId="0" applyFont="1" applyFill="1" applyBorder="1" applyAlignment="1" applyProtection="1">
      <alignment horizontal="center" vertical="center"/>
    </xf>
    <xf numFmtId="0" fontId="35" fillId="19" borderId="0" xfId="0" applyFont="1" applyFill="1" applyBorder="1" applyAlignment="1" applyProtection="1">
      <alignment horizontal="center" vertical="center"/>
    </xf>
    <xf numFmtId="0" fontId="36" fillId="19" borderId="0" xfId="0" applyFont="1" applyFill="1" applyBorder="1" applyAlignment="1" applyProtection="1">
      <alignment horizontal="center" vertical="center"/>
    </xf>
    <xf numFmtId="0" fontId="37" fillId="19" borderId="21" xfId="0" applyFont="1" applyFill="1" applyBorder="1" applyAlignment="1" applyProtection="1">
      <alignment horizontal="center" vertical="center"/>
    </xf>
    <xf numFmtId="0" fontId="38" fillId="2" borderId="13" xfId="0" applyFont="1" applyFill="1" applyBorder="1" applyAlignment="1" applyProtection="1">
      <alignment horizontal="center" vertical="center"/>
    </xf>
    <xf numFmtId="0" fontId="1" fillId="19" borderId="8" xfId="0" applyFont="1" applyFill="1" applyBorder="1" applyAlignment="1" applyProtection="1">
      <alignment horizontal="center" vertical="center"/>
    </xf>
    <xf numFmtId="0" fontId="2" fillId="19" borderId="22" xfId="0" applyFont="1" applyFill="1" applyBorder="1" applyAlignment="1" applyProtection="1">
      <alignment horizontal="center" vertical="center"/>
    </xf>
    <xf numFmtId="0" fontId="2" fillId="19" borderId="25" xfId="0" applyFont="1" applyFill="1" applyBorder="1" applyAlignment="1" applyProtection="1">
      <alignment horizontal="right" vertical="center"/>
    </xf>
    <xf numFmtId="0" fontId="2" fillId="19" borderId="11" xfId="0" applyFont="1" applyFill="1" applyBorder="1" applyAlignment="1" applyProtection="1">
      <alignment horizontal="right" vertical="center"/>
    </xf>
    <xf numFmtId="0" fontId="5" fillId="19" borderId="22" xfId="0" applyFont="1" applyFill="1" applyBorder="1" applyAlignment="1" applyProtection="1">
      <alignment horizontal="center" vertical="center"/>
    </xf>
    <xf numFmtId="0" fontId="5" fillId="19" borderId="25" xfId="0" applyFont="1" applyFill="1" applyBorder="1" applyAlignment="1" applyProtection="1">
      <alignment horizontal="center" vertical="center"/>
    </xf>
    <xf numFmtId="0" fontId="5" fillId="19" borderId="11" xfId="0" applyFont="1" applyFill="1" applyBorder="1" applyAlignment="1" applyProtection="1">
      <alignment horizontal="center" vertical="center"/>
    </xf>
    <xf numFmtId="0" fontId="5" fillId="19" borderId="22" xfId="0" applyFont="1" applyFill="1" applyBorder="1" applyAlignment="1" applyProtection="1">
      <alignment horizontal="left" vertical="center"/>
    </xf>
    <xf numFmtId="0" fontId="39" fillId="33" borderId="3" xfId="0" applyFont="1" applyFill="1" applyBorder="1" applyAlignment="1" applyProtection="1">
      <alignment horizontal="center" vertical="center"/>
    </xf>
    <xf numFmtId="0" fontId="38" fillId="19" borderId="0" xfId="0" applyFont="1" applyFill="1" applyAlignment="1" applyProtection="1">
      <alignment horizontal="center" vertical="center"/>
    </xf>
    <xf numFmtId="0" fontId="2" fillId="19" borderId="23" xfId="0" applyFont="1" applyFill="1" applyBorder="1" applyAlignment="1" applyProtection="1">
      <alignment horizontal="center" vertical="center"/>
    </xf>
    <xf numFmtId="0" fontId="2" fillId="19" borderId="26" xfId="0" applyFont="1" applyFill="1" applyBorder="1" applyAlignment="1" applyProtection="1">
      <alignment horizontal="right" vertical="center"/>
    </xf>
    <xf numFmtId="0" fontId="2" fillId="19" borderId="1" xfId="0" applyFont="1" applyFill="1" applyBorder="1" applyAlignment="1" applyProtection="1">
      <alignment horizontal="right" vertical="center"/>
    </xf>
    <xf numFmtId="0" fontId="5" fillId="19" borderId="23" xfId="0" applyFont="1" applyFill="1" applyBorder="1" applyAlignment="1" applyProtection="1">
      <alignment horizontal="center" vertical="center"/>
    </xf>
    <xf numFmtId="0" fontId="5" fillId="19" borderId="26" xfId="0" applyFont="1" applyFill="1" applyBorder="1" applyAlignment="1" applyProtection="1">
      <alignment horizontal="center" vertical="center"/>
    </xf>
    <xf numFmtId="0" fontId="5" fillId="19" borderId="1" xfId="0" applyFont="1" applyFill="1" applyBorder="1" applyAlignment="1" applyProtection="1">
      <alignment horizontal="center" vertical="center"/>
    </xf>
    <xf numFmtId="0" fontId="5" fillId="19" borderId="23" xfId="0" applyFont="1" applyFill="1" applyBorder="1" applyAlignment="1" applyProtection="1">
      <alignment horizontal="left" vertical="center"/>
    </xf>
    <xf numFmtId="0" fontId="3" fillId="2" borderId="17" xfId="0" applyFont="1" applyFill="1" applyBorder="1" applyAlignment="1" applyProtection="1">
      <alignment horizontal="center" vertical="center"/>
    </xf>
    <xf numFmtId="0" fontId="1" fillId="19" borderId="7" xfId="0" applyFont="1" applyFill="1" applyBorder="1" applyAlignment="1" applyProtection="1">
      <alignment horizontal="center" vertical="center"/>
    </xf>
    <xf numFmtId="0" fontId="1" fillId="19" borderId="4" xfId="0" applyFont="1" applyFill="1" applyBorder="1" applyAlignment="1" applyProtection="1">
      <alignment horizontal="center" vertical="center"/>
    </xf>
    <xf numFmtId="0" fontId="3" fillId="19" borderId="6" xfId="0" applyFont="1" applyFill="1" applyBorder="1" applyAlignment="1" applyProtection="1">
      <alignment horizontal="center" vertical="center"/>
    </xf>
    <xf numFmtId="0" fontId="19" fillId="19" borderId="5" xfId="0" applyFont="1" applyFill="1" applyBorder="1" applyAlignment="1" applyProtection="1">
      <alignment horizontal="center" vertical="center"/>
    </xf>
    <xf numFmtId="0" fontId="2" fillId="19" borderId="24" xfId="0" applyFont="1" applyFill="1" applyBorder="1" applyAlignment="1" applyProtection="1">
      <alignment horizontal="center" vertical="center"/>
    </xf>
    <xf numFmtId="0" fontId="2" fillId="19" borderId="27" xfId="0" applyFont="1" applyFill="1" applyBorder="1" applyAlignment="1" applyProtection="1">
      <alignment horizontal="right" vertical="center"/>
    </xf>
    <xf numFmtId="0" fontId="2" fillId="19" borderId="14" xfId="0" applyFont="1" applyFill="1" applyBorder="1" applyAlignment="1" applyProtection="1">
      <alignment horizontal="right" vertical="center"/>
    </xf>
    <xf numFmtId="0" fontId="5" fillId="19" borderId="24" xfId="0" applyFont="1" applyFill="1" applyBorder="1" applyAlignment="1" applyProtection="1">
      <alignment horizontal="center" vertical="center"/>
    </xf>
    <xf numFmtId="0" fontId="5" fillId="19" borderId="27" xfId="0" applyFont="1" applyFill="1" applyBorder="1" applyAlignment="1" applyProtection="1">
      <alignment horizontal="center" vertical="center"/>
    </xf>
    <xf numFmtId="0" fontId="5" fillId="19" borderId="14" xfId="0" applyFont="1" applyFill="1" applyBorder="1" applyAlignment="1" applyProtection="1">
      <alignment horizontal="center" vertical="center"/>
    </xf>
    <xf numFmtId="0" fontId="5" fillId="19" borderId="24" xfId="0" applyFont="1" applyFill="1" applyBorder="1" applyAlignment="1" applyProtection="1">
      <alignment horizontal="left" vertical="center"/>
    </xf>
    <xf numFmtId="0" fontId="38" fillId="25" borderId="10" xfId="0" applyFont="1" applyFill="1" applyBorder="1" applyAlignment="1" applyProtection="1">
      <alignment horizontal="center" vertical="center"/>
    </xf>
    <xf numFmtId="0" fontId="1" fillId="20" borderId="0" xfId="0" applyFont="1" applyFill="1" applyAlignment="1" applyProtection="1">
      <alignment horizontal="center" vertical="center"/>
    </xf>
    <xf numFmtId="0" fontId="1" fillId="20" borderId="16" xfId="0" applyFont="1" applyFill="1" applyBorder="1" applyAlignment="1" applyProtection="1">
      <alignment horizontal="center" vertical="center"/>
    </xf>
    <xf numFmtId="0" fontId="39" fillId="20" borderId="0" xfId="0" applyFont="1" applyFill="1" applyBorder="1" applyAlignment="1" applyProtection="1">
      <alignment horizontal="center" vertical="center"/>
    </xf>
    <xf numFmtId="0" fontId="1" fillId="20" borderId="21" xfId="0" applyFont="1" applyFill="1" applyBorder="1" applyAlignment="1" applyProtection="1">
      <alignment horizontal="center" vertical="center"/>
    </xf>
    <xf numFmtId="0" fontId="35" fillId="20" borderId="0" xfId="0" applyFont="1" applyFill="1" applyBorder="1" applyAlignment="1" applyProtection="1">
      <alignment horizontal="center" vertical="center"/>
    </xf>
    <xf numFmtId="0" fontId="36" fillId="20" borderId="0" xfId="0" applyFont="1" applyFill="1" applyBorder="1" applyAlignment="1" applyProtection="1">
      <alignment horizontal="center" vertical="center"/>
    </xf>
    <xf numFmtId="0" fontId="37" fillId="20" borderId="21" xfId="0" applyFont="1" applyFill="1" applyBorder="1" applyAlignment="1" applyProtection="1">
      <alignment horizontal="center" vertical="center"/>
    </xf>
    <xf numFmtId="0" fontId="38" fillId="25" borderId="13" xfId="0" applyFont="1" applyFill="1" applyBorder="1" applyAlignment="1" applyProtection="1">
      <alignment horizontal="center" vertical="center"/>
    </xf>
    <xf numFmtId="0" fontId="1" fillId="20" borderId="8" xfId="0" applyFont="1" applyFill="1" applyBorder="1" applyAlignment="1" applyProtection="1">
      <alignment horizontal="center" vertical="center"/>
    </xf>
    <xf numFmtId="0" fontId="2" fillId="20" borderId="22" xfId="0" applyFont="1" applyFill="1" applyBorder="1" applyAlignment="1" applyProtection="1">
      <alignment horizontal="center" vertical="center"/>
    </xf>
    <xf numFmtId="0" fontId="2" fillId="20" borderId="25" xfId="0" applyFont="1" applyFill="1" applyBorder="1" applyAlignment="1" applyProtection="1">
      <alignment horizontal="right" vertical="center"/>
    </xf>
    <xf numFmtId="0" fontId="2" fillId="20" borderId="11" xfId="0" applyFont="1" applyFill="1" applyBorder="1" applyAlignment="1" applyProtection="1">
      <alignment horizontal="right" vertical="center"/>
    </xf>
    <xf numFmtId="0" fontId="5" fillId="20" borderId="22" xfId="0" applyFont="1" applyFill="1" applyBorder="1" applyAlignment="1" applyProtection="1">
      <alignment horizontal="center" vertical="center"/>
    </xf>
    <xf numFmtId="0" fontId="5" fillId="20" borderId="25" xfId="0" applyFont="1" applyFill="1" applyBorder="1" applyAlignment="1" applyProtection="1">
      <alignment horizontal="center" vertical="center"/>
    </xf>
    <xf numFmtId="0" fontId="5" fillId="20" borderId="11" xfId="0" applyFont="1" applyFill="1" applyBorder="1" applyAlignment="1" applyProtection="1">
      <alignment horizontal="center" vertical="center"/>
    </xf>
    <xf numFmtId="0" fontId="5" fillId="20" borderId="22" xfId="0" applyFont="1" applyFill="1" applyBorder="1" applyAlignment="1" applyProtection="1">
      <alignment horizontal="left" vertical="center"/>
    </xf>
    <xf numFmtId="0" fontId="38" fillId="20" borderId="0" xfId="0" applyFont="1" applyFill="1" applyAlignment="1" applyProtection="1">
      <alignment horizontal="center" vertical="center"/>
    </xf>
    <xf numFmtId="0" fontId="2" fillId="20" borderId="23" xfId="0" applyFont="1" applyFill="1" applyBorder="1" applyAlignment="1" applyProtection="1">
      <alignment horizontal="center" vertical="center"/>
    </xf>
    <xf numFmtId="0" fontId="2" fillId="20" borderId="26" xfId="0" applyFont="1" applyFill="1" applyBorder="1" applyAlignment="1" applyProtection="1">
      <alignment horizontal="right" vertical="center"/>
    </xf>
    <xf numFmtId="0" fontId="2" fillId="20" borderId="1" xfId="0" applyFont="1" applyFill="1" applyBorder="1" applyAlignment="1" applyProtection="1">
      <alignment horizontal="right" vertical="center"/>
    </xf>
    <xf numFmtId="0" fontId="5" fillId="20" borderId="23" xfId="0" applyFont="1" applyFill="1" applyBorder="1" applyAlignment="1" applyProtection="1">
      <alignment horizontal="center" vertical="center"/>
    </xf>
    <xf numFmtId="0" fontId="5" fillId="20" borderId="26" xfId="0" applyFont="1" applyFill="1" applyBorder="1" applyAlignment="1" applyProtection="1">
      <alignment horizontal="center" vertical="center"/>
    </xf>
    <xf numFmtId="0" fontId="5" fillId="20" borderId="1" xfId="0" applyFont="1" applyFill="1" applyBorder="1" applyAlignment="1" applyProtection="1">
      <alignment horizontal="center" vertical="center"/>
    </xf>
    <xf numFmtId="0" fontId="5" fillId="20" borderId="23" xfId="0" applyFont="1" applyFill="1" applyBorder="1" applyAlignment="1" applyProtection="1">
      <alignment horizontal="left" vertical="center"/>
    </xf>
    <xf numFmtId="0" fontId="3" fillId="25" borderId="17" xfId="0" applyFont="1" applyFill="1" applyBorder="1" applyAlignment="1" applyProtection="1">
      <alignment horizontal="center" vertical="center"/>
    </xf>
    <xf numFmtId="0" fontId="1" fillId="20" borderId="7" xfId="0" applyFont="1" applyFill="1" applyBorder="1" applyAlignment="1" applyProtection="1">
      <alignment horizontal="center" vertical="center"/>
    </xf>
    <xf numFmtId="0" fontId="1" fillId="20" borderId="4" xfId="0" applyFont="1" applyFill="1" applyBorder="1" applyAlignment="1" applyProtection="1">
      <alignment horizontal="center" vertical="center"/>
    </xf>
    <xf numFmtId="0" fontId="3" fillId="20" borderId="6" xfId="0" applyFont="1" applyFill="1" applyBorder="1" applyAlignment="1" applyProtection="1">
      <alignment horizontal="center" vertical="center"/>
    </xf>
    <xf numFmtId="0" fontId="21" fillId="20" borderId="5" xfId="0" applyFont="1" applyFill="1" applyBorder="1" applyAlignment="1" applyProtection="1">
      <alignment horizontal="center" vertical="center"/>
    </xf>
    <xf numFmtId="0" fontId="2" fillId="20" borderId="24" xfId="0" applyFont="1" applyFill="1" applyBorder="1" applyAlignment="1" applyProtection="1">
      <alignment horizontal="center" vertical="center"/>
    </xf>
    <xf numFmtId="0" fontId="2" fillId="20" borderId="27" xfId="0" applyFont="1" applyFill="1" applyBorder="1" applyAlignment="1" applyProtection="1">
      <alignment horizontal="right" vertical="center"/>
    </xf>
    <xf numFmtId="0" fontId="2" fillId="20" borderId="14" xfId="0" applyFont="1" applyFill="1" applyBorder="1" applyAlignment="1" applyProtection="1">
      <alignment horizontal="right" vertical="center"/>
    </xf>
    <xf numFmtId="0" fontId="5" fillId="20" borderId="24" xfId="0" applyFont="1" applyFill="1" applyBorder="1" applyAlignment="1" applyProtection="1">
      <alignment horizontal="center" vertical="center"/>
    </xf>
    <xf numFmtId="0" fontId="5" fillId="20" borderId="27" xfId="0" applyFont="1" applyFill="1" applyBorder="1" applyAlignment="1" applyProtection="1">
      <alignment horizontal="center" vertical="center"/>
    </xf>
    <xf numFmtId="0" fontId="5" fillId="20" borderId="14" xfId="0" applyFont="1" applyFill="1" applyBorder="1" applyAlignment="1" applyProtection="1">
      <alignment horizontal="center" vertical="center"/>
    </xf>
    <xf numFmtId="0" fontId="5" fillId="20" borderId="24" xfId="0" applyFont="1" applyFill="1" applyBorder="1" applyAlignment="1" applyProtection="1">
      <alignment horizontal="left" vertical="center"/>
    </xf>
    <xf numFmtId="0" fontId="38" fillId="26" borderId="10" xfId="0" applyFont="1" applyFill="1" applyBorder="1" applyAlignment="1" applyProtection="1">
      <alignment horizontal="center" vertical="center"/>
    </xf>
    <xf numFmtId="0" fontId="1" fillId="22" borderId="0" xfId="0" applyFont="1" applyFill="1" applyAlignment="1" applyProtection="1">
      <alignment horizontal="center" vertical="center"/>
    </xf>
    <xf numFmtId="0" fontId="1" fillId="22" borderId="16" xfId="0" applyFont="1" applyFill="1" applyBorder="1" applyAlignment="1" applyProtection="1">
      <alignment horizontal="center" vertical="center"/>
    </xf>
    <xf numFmtId="0" fontId="39" fillId="22" borderId="0" xfId="0" applyFont="1" applyFill="1" applyBorder="1" applyAlignment="1" applyProtection="1">
      <alignment horizontal="center" vertical="center"/>
    </xf>
    <xf numFmtId="0" fontId="1" fillId="22" borderId="21" xfId="0" applyFont="1" applyFill="1" applyBorder="1" applyAlignment="1" applyProtection="1">
      <alignment horizontal="center" vertical="center"/>
    </xf>
    <xf numFmtId="0" fontId="35" fillId="22" borderId="0" xfId="0" applyFont="1" applyFill="1" applyBorder="1" applyAlignment="1" applyProtection="1">
      <alignment horizontal="center" vertical="center"/>
    </xf>
    <xf numFmtId="0" fontId="36" fillId="22" borderId="0" xfId="0" applyFont="1" applyFill="1" applyBorder="1" applyAlignment="1" applyProtection="1">
      <alignment horizontal="center" vertical="center"/>
    </xf>
    <xf numFmtId="0" fontId="37" fillId="22" borderId="21" xfId="0" applyFont="1" applyFill="1" applyBorder="1" applyAlignment="1" applyProtection="1">
      <alignment horizontal="center" vertical="center"/>
    </xf>
    <xf numFmtId="0" fontId="38" fillId="26" borderId="13" xfId="0" applyFont="1" applyFill="1" applyBorder="1" applyAlignment="1" applyProtection="1">
      <alignment horizontal="center" vertical="center"/>
    </xf>
    <xf numFmtId="0" fontId="1" fillId="22" borderId="8" xfId="0" applyFont="1" applyFill="1" applyBorder="1" applyAlignment="1" applyProtection="1">
      <alignment horizontal="center" vertical="center"/>
    </xf>
    <xf numFmtId="0" fontId="2" fillId="22" borderId="22" xfId="0" applyFont="1" applyFill="1" applyBorder="1" applyAlignment="1" applyProtection="1">
      <alignment horizontal="center" vertical="center"/>
    </xf>
    <xf numFmtId="0" fontId="2" fillId="22" borderId="25" xfId="0" applyFont="1" applyFill="1" applyBorder="1" applyAlignment="1" applyProtection="1">
      <alignment horizontal="right" vertical="center"/>
    </xf>
    <xf numFmtId="0" fontId="2" fillId="22" borderId="11" xfId="0" applyFont="1" applyFill="1" applyBorder="1" applyAlignment="1" applyProtection="1">
      <alignment horizontal="right" vertical="center"/>
    </xf>
    <xf numFmtId="0" fontId="5" fillId="22" borderId="22" xfId="0" applyFont="1" applyFill="1" applyBorder="1" applyAlignment="1" applyProtection="1">
      <alignment horizontal="center" vertical="center"/>
    </xf>
    <xf numFmtId="0" fontId="5" fillId="22" borderId="25" xfId="0" applyFont="1" applyFill="1" applyBorder="1" applyAlignment="1" applyProtection="1">
      <alignment horizontal="center" vertical="center"/>
    </xf>
    <xf numFmtId="0" fontId="5" fillId="22" borderId="11" xfId="0" applyFont="1" applyFill="1" applyBorder="1" applyAlignment="1" applyProtection="1">
      <alignment horizontal="center" vertical="center"/>
    </xf>
    <xf numFmtId="0" fontId="5" fillId="22" borderId="22" xfId="0" applyFont="1" applyFill="1" applyBorder="1" applyAlignment="1" applyProtection="1">
      <alignment horizontal="left" vertical="center"/>
    </xf>
    <xf numFmtId="0" fontId="38" fillId="22" borderId="0" xfId="0" applyFont="1" applyFill="1" applyAlignment="1" applyProtection="1">
      <alignment horizontal="center" vertical="center"/>
    </xf>
    <xf numFmtId="0" fontId="2" fillId="22" borderId="23" xfId="0" applyFont="1" applyFill="1" applyBorder="1" applyAlignment="1" applyProtection="1">
      <alignment horizontal="center" vertical="center"/>
    </xf>
    <xf numFmtId="0" fontId="2" fillId="22" borderId="26" xfId="0" applyFont="1" applyFill="1" applyBorder="1" applyAlignment="1" applyProtection="1">
      <alignment horizontal="right" vertical="center"/>
    </xf>
    <xf numFmtId="0" fontId="2" fillId="22" borderId="1" xfId="0" applyFont="1" applyFill="1" applyBorder="1" applyAlignment="1" applyProtection="1">
      <alignment horizontal="right" vertical="center"/>
    </xf>
    <xf numFmtId="0" fontId="5" fillId="22" borderId="23" xfId="0" applyFont="1" applyFill="1" applyBorder="1" applyAlignment="1" applyProtection="1">
      <alignment horizontal="center" vertical="center"/>
    </xf>
    <xf numFmtId="0" fontId="5" fillId="22" borderId="26" xfId="0" applyFont="1" applyFill="1" applyBorder="1" applyAlignment="1" applyProtection="1">
      <alignment horizontal="center" vertical="center"/>
    </xf>
    <xf numFmtId="0" fontId="5" fillId="22" borderId="1" xfId="0" applyFont="1" applyFill="1" applyBorder="1" applyAlignment="1" applyProtection="1">
      <alignment horizontal="center" vertical="center"/>
    </xf>
    <xf numFmtId="0" fontId="5" fillId="22" borderId="23" xfId="0" applyFont="1" applyFill="1" applyBorder="1" applyAlignment="1" applyProtection="1">
      <alignment horizontal="left" vertical="center"/>
    </xf>
    <xf numFmtId="0" fontId="3" fillId="26" borderId="17" xfId="0" applyFont="1" applyFill="1" applyBorder="1" applyAlignment="1" applyProtection="1">
      <alignment horizontal="center" vertical="center"/>
    </xf>
    <xf numFmtId="0" fontId="1" fillId="22" borderId="7" xfId="0" applyFont="1" applyFill="1" applyBorder="1" applyAlignment="1" applyProtection="1">
      <alignment horizontal="center" vertical="center"/>
    </xf>
    <xf numFmtId="0" fontId="1" fillId="22" borderId="4" xfId="0" applyFont="1" applyFill="1" applyBorder="1" applyAlignment="1" applyProtection="1">
      <alignment horizontal="center" vertical="center"/>
    </xf>
    <xf numFmtId="0" fontId="3" fillId="22" borderId="6" xfId="0" applyFont="1" applyFill="1" applyBorder="1" applyAlignment="1" applyProtection="1">
      <alignment horizontal="center" vertical="center"/>
    </xf>
    <xf numFmtId="0" fontId="23" fillId="22" borderId="5" xfId="0" applyFont="1" applyFill="1" applyBorder="1" applyAlignment="1" applyProtection="1">
      <alignment horizontal="center" vertical="center"/>
    </xf>
    <xf numFmtId="0" fontId="2" fillId="22" borderId="24" xfId="0" applyFont="1" applyFill="1" applyBorder="1" applyAlignment="1" applyProtection="1">
      <alignment horizontal="center" vertical="center"/>
    </xf>
    <xf numFmtId="0" fontId="2" fillId="22" borderId="27" xfId="0" applyFont="1" applyFill="1" applyBorder="1" applyAlignment="1" applyProtection="1">
      <alignment horizontal="right" vertical="center"/>
    </xf>
    <xf numFmtId="0" fontId="2" fillId="22" borderId="14" xfId="0" applyFont="1" applyFill="1" applyBorder="1" applyAlignment="1" applyProtection="1">
      <alignment horizontal="right" vertical="center"/>
    </xf>
    <xf numFmtId="0" fontId="5" fillId="22" borderId="24" xfId="0" applyFont="1" applyFill="1" applyBorder="1" applyAlignment="1" applyProtection="1">
      <alignment horizontal="center" vertical="center"/>
    </xf>
    <xf numFmtId="0" fontId="5" fillId="22" borderId="27" xfId="0" applyFont="1" applyFill="1" applyBorder="1" applyAlignment="1" applyProtection="1">
      <alignment horizontal="center" vertical="center"/>
    </xf>
    <xf numFmtId="0" fontId="5" fillId="22" borderId="14" xfId="0" applyFont="1" applyFill="1" applyBorder="1" applyAlignment="1" applyProtection="1">
      <alignment horizontal="center" vertical="center"/>
    </xf>
    <xf numFmtId="0" fontId="5" fillId="22" borderId="24" xfId="0" applyFont="1" applyFill="1" applyBorder="1" applyAlignment="1" applyProtection="1">
      <alignment horizontal="left" vertical="center"/>
    </xf>
    <xf numFmtId="0" fontId="38" fillId="10" borderId="10" xfId="0" applyFont="1" applyFill="1" applyBorder="1" applyAlignment="1" applyProtection="1">
      <alignment horizontal="center" vertical="center"/>
    </xf>
    <xf numFmtId="0" fontId="1" fillId="21" borderId="0" xfId="0" applyFont="1" applyFill="1" applyAlignment="1" applyProtection="1">
      <alignment horizontal="center" vertical="center"/>
    </xf>
    <xf numFmtId="0" fontId="1" fillId="21" borderId="16" xfId="0" applyFont="1" applyFill="1" applyBorder="1" applyAlignment="1" applyProtection="1">
      <alignment horizontal="center" vertical="center"/>
    </xf>
    <xf numFmtId="0" fontId="39" fillId="21" borderId="0" xfId="0" applyFont="1" applyFill="1" applyBorder="1" applyAlignment="1" applyProtection="1">
      <alignment horizontal="center" vertical="center"/>
    </xf>
    <xf numFmtId="0" fontId="1" fillId="21" borderId="21" xfId="0" applyFont="1" applyFill="1" applyBorder="1" applyAlignment="1" applyProtection="1">
      <alignment horizontal="center" vertical="center"/>
    </xf>
    <xf numFmtId="0" fontId="35" fillId="21" borderId="0" xfId="0" applyFont="1" applyFill="1" applyBorder="1" applyAlignment="1" applyProtection="1">
      <alignment horizontal="center" vertical="center"/>
    </xf>
    <xf numFmtId="0" fontId="36" fillId="21" borderId="0" xfId="0" applyFont="1" applyFill="1" applyBorder="1" applyAlignment="1" applyProtection="1">
      <alignment horizontal="center" vertical="center"/>
    </xf>
    <xf numFmtId="0" fontId="37" fillId="21" borderId="21" xfId="0" applyFont="1" applyFill="1" applyBorder="1" applyAlignment="1" applyProtection="1">
      <alignment horizontal="center" vertical="center"/>
    </xf>
    <xf numFmtId="0" fontId="38" fillId="10" borderId="13" xfId="0" applyFont="1" applyFill="1" applyBorder="1" applyAlignment="1" applyProtection="1">
      <alignment horizontal="center" vertical="center"/>
    </xf>
    <xf numFmtId="0" fontId="1" fillId="21" borderId="8" xfId="0" applyFont="1" applyFill="1" applyBorder="1" applyAlignment="1" applyProtection="1">
      <alignment horizontal="center" vertical="center"/>
    </xf>
    <xf numFmtId="0" fontId="2" fillId="21" borderId="22" xfId="0" applyFont="1" applyFill="1" applyBorder="1" applyAlignment="1" applyProtection="1">
      <alignment horizontal="center" vertical="center"/>
    </xf>
    <xf numFmtId="0" fontId="2" fillId="21" borderId="25" xfId="0" applyFont="1" applyFill="1" applyBorder="1" applyAlignment="1" applyProtection="1">
      <alignment horizontal="right" vertical="center"/>
    </xf>
    <xf numFmtId="0" fontId="2" fillId="21" borderId="11" xfId="0" applyFont="1" applyFill="1" applyBorder="1" applyAlignment="1" applyProtection="1">
      <alignment horizontal="right" vertical="center"/>
    </xf>
    <xf numFmtId="0" fontId="5" fillId="21" borderId="22" xfId="0" applyFont="1" applyFill="1" applyBorder="1" applyAlignment="1" applyProtection="1">
      <alignment horizontal="center" vertical="center"/>
    </xf>
    <xf numFmtId="0" fontId="5" fillId="21" borderId="25" xfId="0" applyFont="1" applyFill="1" applyBorder="1" applyAlignment="1" applyProtection="1">
      <alignment horizontal="center" vertical="center"/>
    </xf>
    <xf numFmtId="0" fontId="5" fillId="21" borderId="11" xfId="0" applyFont="1" applyFill="1" applyBorder="1" applyAlignment="1" applyProtection="1">
      <alignment horizontal="center" vertical="center"/>
    </xf>
    <xf numFmtId="0" fontId="5" fillId="21" borderId="22" xfId="0" applyFont="1" applyFill="1" applyBorder="1" applyAlignment="1" applyProtection="1">
      <alignment horizontal="left" vertical="center"/>
    </xf>
    <xf numFmtId="0" fontId="38" fillId="21" borderId="0" xfId="0" applyFont="1" applyFill="1" applyAlignment="1" applyProtection="1">
      <alignment horizontal="center" vertical="center"/>
    </xf>
    <xf numFmtId="0" fontId="2" fillId="21" borderId="23" xfId="0" applyFont="1" applyFill="1" applyBorder="1" applyAlignment="1" applyProtection="1">
      <alignment horizontal="center" vertical="center"/>
    </xf>
    <xf numFmtId="0" fontId="2" fillId="21" borderId="26" xfId="0" applyFont="1" applyFill="1" applyBorder="1" applyAlignment="1" applyProtection="1">
      <alignment horizontal="right" vertical="center"/>
    </xf>
    <xf numFmtId="0" fontId="2" fillId="21" borderId="1" xfId="0" applyFont="1" applyFill="1" applyBorder="1" applyAlignment="1" applyProtection="1">
      <alignment horizontal="right" vertical="center"/>
    </xf>
    <xf numFmtId="0" fontId="5" fillId="21" borderId="23" xfId="0" applyFont="1" applyFill="1" applyBorder="1" applyAlignment="1" applyProtection="1">
      <alignment horizontal="center" vertical="center"/>
    </xf>
    <xf numFmtId="0" fontId="5" fillId="21" borderId="26" xfId="0" applyFont="1" applyFill="1" applyBorder="1" applyAlignment="1" applyProtection="1">
      <alignment horizontal="center" vertical="center"/>
    </xf>
    <xf numFmtId="0" fontId="5" fillId="21" borderId="1" xfId="0" applyFont="1" applyFill="1" applyBorder="1" applyAlignment="1" applyProtection="1">
      <alignment horizontal="center" vertical="center"/>
    </xf>
    <xf numFmtId="0" fontId="5" fillId="21" borderId="23" xfId="0" applyFont="1" applyFill="1" applyBorder="1" applyAlignment="1" applyProtection="1">
      <alignment horizontal="left" vertical="center"/>
    </xf>
    <xf numFmtId="0" fontId="3" fillId="10" borderId="17" xfId="0" applyFont="1" applyFill="1" applyBorder="1" applyAlignment="1" applyProtection="1">
      <alignment horizontal="center" vertical="center"/>
    </xf>
    <xf numFmtId="0" fontId="1" fillId="21" borderId="7" xfId="0" applyFont="1" applyFill="1" applyBorder="1" applyAlignment="1" applyProtection="1">
      <alignment horizontal="center" vertical="center"/>
    </xf>
    <xf numFmtId="0" fontId="1" fillId="21" borderId="4" xfId="0" applyFont="1" applyFill="1" applyBorder="1" applyAlignment="1" applyProtection="1">
      <alignment horizontal="center" vertical="center"/>
    </xf>
    <xf numFmtId="0" fontId="3" fillId="21" borderId="6" xfId="0" applyFont="1" applyFill="1" applyBorder="1" applyAlignment="1" applyProtection="1">
      <alignment horizontal="center" vertical="center"/>
    </xf>
    <xf numFmtId="0" fontId="25" fillId="21" borderId="5" xfId="0" applyFont="1" applyFill="1" applyBorder="1" applyAlignment="1" applyProtection="1">
      <alignment horizontal="center" vertical="center"/>
    </xf>
    <xf numFmtId="0" fontId="2" fillId="21" borderId="24" xfId="0" applyFont="1" applyFill="1" applyBorder="1" applyAlignment="1" applyProtection="1">
      <alignment horizontal="center" vertical="center"/>
    </xf>
    <xf numFmtId="0" fontId="2" fillId="21" borderId="27" xfId="0" applyFont="1" applyFill="1" applyBorder="1" applyAlignment="1" applyProtection="1">
      <alignment horizontal="right" vertical="center"/>
    </xf>
    <xf numFmtId="0" fontId="2" fillId="21" borderId="14" xfId="0" applyFont="1" applyFill="1" applyBorder="1" applyAlignment="1" applyProtection="1">
      <alignment horizontal="right" vertical="center"/>
    </xf>
    <xf numFmtId="0" fontId="5" fillId="21" borderId="24" xfId="0" applyFont="1" applyFill="1" applyBorder="1" applyAlignment="1" applyProtection="1">
      <alignment horizontal="center" vertical="center"/>
    </xf>
    <xf numFmtId="0" fontId="5" fillId="21" borderId="27" xfId="0" applyFont="1" applyFill="1" applyBorder="1" applyAlignment="1" applyProtection="1">
      <alignment horizontal="center" vertical="center"/>
    </xf>
    <xf numFmtId="0" fontId="5" fillId="21" borderId="14" xfId="0" applyFont="1" applyFill="1" applyBorder="1" applyAlignment="1" applyProtection="1">
      <alignment horizontal="center" vertical="center"/>
    </xf>
    <xf numFmtId="0" fontId="46" fillId="21" borderId="24" xfId="0" applyFont="1" applyFill="1" applyBorder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39" fillId="0" borderId="0" xfId="0" applyFont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center" vertical="center"/>
    </xf>
    <xf numFmtId="0" fontId="3" fillId="4" borderId="0" xfId="0" applyFont="1" applyFill="1" applyBorder="1" applyAlignment="1" applyProtection="1">
      <alignment horizontal="center" vertical="center"/>
    </xf>
    <xf numFmtId="0" fontId="3" fillId="23" borderId="0" xfId="0" applyFont="1" applyFill="1" applyBorder="1" applyAlignment="1" applyProtection="1">
      <alignment horizontal="center" vertical="center"/>
    </xf>
    <xf numFmtId="0" fontId="3" fillId="24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3" fillId="25" borderId="0" xfId="0" applyFont="1" applyFill="1" applyBorder="1" applyAlignment="1" applyProtection="1">
      <alignment horizontal="center" vertical="center"/>
    </xf>
    <xf numFmtId="0" fontId="3" fillId="26" borderId="0" xfId="0" applyFont="1" applyFill="1" applyBorder="1" applyAlignment="1" applyProtection="1">
      <alignment horizontal="center" vertical="center"/>
    </xf>
    <xf numFmtId="0" fontId="3" fillId="10" borderId="0" xfId="0" applyFont="1" applyFill="1" applyBorder="1" applyAlignment="1" applyProtection="1">
      <alignment horizontal="center" vertical="center"/>
    </xf>
    <xf numFmtId="0" fontId="1" fillId="7" borderId="32" xfId="0" applyFont="1" applyFill="1" applyBorder="1" applyAlignment="1" applyProtection="1">
      <alignment horizontal="center" vertical="center"/>
    </xf>
    <xf numFmtId="0" fontId="39" fillId="5" borderId="2" xfId="0" applyFont="1" applyFill="1" applyBorder="1" applyAlignment="1" applyProtection="1">
      <alignment horizontal="center" vertical="center"/>
      <protection locked="0"/>
    </xf>
    <xf numFmtId="0" fontId="4" fillId="34" borderId="2" xfId="0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1" fillId="5" borderId="0" xfId="0" applyFont="1" applyFill="1" applyAlignment="1" applyProtection="1">
      <alignment horizontal="center" vertical="center"/>
      <protection locked="0"/>
    </xf>
    <xf numFmtId="0" fontId="3" fillId="3" borderId="8" xfId="0" applyFont="1" applyFill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center" vertical="center"/>
    </xf>
    <xf numFmtId="0" fontId="3" fillId="23" borderId="8" xfId="0" applyFont="1" applyFill="1" applyBorder="1" applyAlignment="1" applyProtection="1">
      <alignment horizontal="center" vertical="center"/>
    </xf>
    <xf numFmtId="0" fontId="3" fillId="24" borderId="8" xfId="0" applyFont="1" applyFill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25" borderId="8" xfId="0" applyFont="1" applyFill="1" applyBorder="1" applyAlignment="1" applyProtection="1">
      <alignment horizontal="center" vertical="center"/>
    </xf>
    <xf numFmtId="0" fontId="3" fillId="26" borderId="8" xfId="0" applyFont="1" applyFill="1" applyBorder="1" applyAlignment="1" applyProtection="1">
      <alignment horizontal="center" vertical="center"/>
    </xf>
    <xf numFmtId="0" fontId="3" fillId="10" borderId="8" xfId="0" applyFont="1" applyFill="1" applyBorder="1" applyAlignment="1" applyProtection="1">
      <alignment horizontal="center" vertical="center"/>
    </xf>
    <xf numFmtId="0" fontId="1" fillId="35" borderId="0" xfId="0" applyFont="1" applyFill="1" applyAlignment="1" applyProtection="1">
      <alignment horizontal="center" vertical="center"/>
    </xf>
    <xf numFmtId="0" fontId="1" fillId="35" borderId="0" xfId="0" applyFont="1" applyFill="1" applyAlignment="1" applyProtection="1">
      <alignment horizontal="center" vertical="center"/>
      <protection locked="0"/>
    </xf>
    <xf numFmtId="0" fontId="39" fillId="35" borderId="0" xfId="0" applyFont="1" applyFill="1" applyAlignment="1" applyProtection="1">
      <alignment horizontal="center" vertical="center"/>
      <protection locked="0"/>
    </xf>
    <xf numFmtId="0" fontId="39" fillId="35" borderId="0" xfId="0" applyFont="1" applyFill="1" applyAlignment="1" applyProtection="1">
      <alignment horizontal="center" vertical="center"/>
    </xf>
    <xf numFmtId="0" fontId="2" fillId="35" borderId="0" xfId="0" applyFont="1" applyFill="1" applyAlignment="1" applyProtection="1">
      <alignment horizontal="center" vertical="center"/>
    </xf>
    <xf numFmtId="0" fontId="40" fillId="35" borderId="0" xfId="0" applyFont="1" applyFill="1" applyAlignment="1" applyProtection="1">
      <alignment horizontal="center" vertical="center"/>
    </xf>
    <xf numFmtId="0" fontId="40" fillId="35" borderId="0" xfId="0" applyFont="1" applyFill="1" applyAlignment="1" applyProtection="1">
      <alignment horizontal="center" vertical="center"/>
      <protection locked="0"/>
    </xf>
    <xf numFmtId="0" fontId="2" fillId="35" borderId="0" xfId="0" applyFont="1" applyFill="1" applyAlignment="1" applyProtection="1">
      <alignment horizontal="center" vertical="center"/>
      <protection locked="0"/>
    </xf>
    <xf numFmtId="0" fontId="45" fillId="35" borderId="0" xfId="0" applyFont="1" applyFill="1" applyAlignment="1" applyProtection="1">
      <alignment horizontal="center" vertical="center"/>
    </xf>
    <xf numFmtId="0" fontId="43" fillId="35" borderId="0" xfId="0" applyFont="1" applyFill="1" applyAlignment="1" applyProtection="1">
      <alignment horizontal="center" vertical="center"/>
    </xf>
    <xf numFmtId="0" fontId="41" fillId="35" borderId="0" xfId="0" applyFont="1" applyFill="1" applyAlignment="1" applyProtection="1">
      <alignment horizontal="center" vertical="center"/>
    </xf>
    <xf numFmtId="0" fontId="42" fillId="35" borderId="0" xfId="0" applyFont="1" applyFill="1" applyAlignment="1" applyProtection="1">
      <alignment horizontal="center" vertical="center"/>
    </xf>
    <xf numFmtId="0" fontId="44" fillId="35" borderId="0" xfId="0" applyFont="1" applyFill="1" applyAlignment="1" applyProtection="1">
      <alignment horizontal="center" vertical="center"/>
    </xf>
    <xf numFmtId="0" fontId="4" fillId="34" borderId="0" xfId="0" applyFont="1" applyFill="1" applyAlignment="1" applyProtection="1">
      <alignment horizontal="center" vertical="center"/>
    </xf>
    <xf numFmtId="0" fontId="1" fillId="34" borderId="0" xfId="0" applyFont="1" applyFill="1" applyAlignment="1" applyProtection="1">
      <alignment horizontal="center" vertical="center"/>
    </xf>
    <xf numFmtId="0" fontId="11" fillId="11" borderId="33" xfId="0" applyFont="1" applyFill="1" applyBorder="1" applyAlignment="1" applyProtection="1">
      <alignment horizontal="center" vertical="center"/>
    </xf>
    <xf numFmtId="0" fontId="11" fillId="11" borderId="5" xfId="0" applyFont="1" applyFill="1" applyBorder="1" applyAlignment="1" applyProtection="1">
      <alignment horizontal="center" vertical="center"/>
    </xf>
    <xf numFmtId="0" fontId="13" fillId="16" borderId="33" xfId="0" applyFont="1" applyFill="1" applyBorder="1" applyAlignment="1" applyProtection="1">
      <alignment horizontal="center" vertical="center"/>
    </xf>
    <xf numFmtId="0" fontId="15" fillId="17" borderId="33" xfId="0" applyFont="1" applyFill="1" applyBorder="1" applyAlignment="1" applyProtection="1">
      <alignment horizontal="center" vertical="center"/>
    </xf>
    <xf numFmtId="0" fontId="18" fillId="18" borderId="34" xfId="0" applyFont="1" applyFill="1" applyBorder="1" applyAlignment="1" applyProtection="1">
      <alignment horizontal="center" vertical="center"/>
    </xf>
    <xf numFmtId="0" fontId="19" fillId="19" borderId="33" xfId="0" applyFont="1" applyFill="1" applyBorder="1" applyAlignment="1" applyProtection="1">
      <alignment horizontal="center" vertical="center"/>
    </xf>
    <xf numFmtId="0" fontId="21" fillId="20" borderId="33" xfId="0" applyFont="1" applyFill="1" applyBorder="1" applyAlignment="1" applyProtection="1">
      <alignment horizontal="center" vertical="center"/>
    </xf>
    <xf numFmtId="0" fontId="23" fillId="22" borderId="33" xfId="0" applyFont="1" applyFill="1" applyBorder="1" applyAlignment="1" applyProtection="1">
      <alignment horizontal="center" vertical="center"/>
    </xf>
    <xf numFmtId="0" fontId="25" fillId="21" borderId="34" xfId="0" applyFont="1" applyFill="1" applyBorder="1" applyAlignment="1" applyProtection="1">
      <alignment horizontal="center" vertical="center"/>
    </xf>
    <xf numFmtId="0" fontId="39" fillId="0" borderId="25" xfId="0" applyFont="1" applyFill="1" applyBorder="1" applyAlignment="1" applyProtection="1">
      <alignment horizontal="center" vertical="center"/>
      <protection locked="0"/>
    </xf>
    <xf numFmtId="0" fontId="39" fillId="0" borderId="26" xfId="0" applyFont="1" applyFill="1" applyBorder="1" applyAlignment="1" applyProtection="1">
      <alignment horizontal="center" vertical="center"/>
      <protection locked="0"/>
    </xf>
    <xf numFmtId="0" fontId="39" fillId="0" borderId="27" xfId="0" applyFont="1" applyFill="1" applyBorder="1" applyAlignment="1" applyProtection="1">
      <alignment horizontal="center" vertical="center"/>
      <protection locked="0"/>
    </xf>
    <xf numFmtId="0" fontId="5" fillId="0" borderId="18" xfId="0" applyFont="1" applyFill="1" applyBorder="1" applyAlignment="1" applyProtection="1">
      <alignment horizontal="right" vertical="center"/>
      <protection locked="0"/>
    </xf>
    <xf numFmtId="0" fontId="5" fillId="0" borderId="19" xfId="0" applyFont="1" applyFill="1" applyBorder="1" applyAlignment="1" applyProtection="1">
      <alignment horizontal="right" vertical="center"/>
      <protection locked="0"/>
    </xf>
    <xf numFmtId="0" fontId="5" fillId="0" borderId="20" xfId="0" applyFont="1" applyFill="1" applyBorder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8" fillId="34" borderId="0" xfId="0" applyFont="1" applyFill="1" applyAlignment="1" applyProtection="1">
      <alignment horizontal="center" vertical="center"/>
    </xf>
    <xf numFmtId="0" fontId="1" fillId="34" borderId="0" xfId="0" applyFont="1" applyFill="1" applyAlignment="1" applyProtection="1">
      <alignment horizontal="center" vertical="center"/>
      <protection locked="0"/>
    </xf>
    <xf numFmtId="0" fontId="1" fillId="34" borderId="6" xfId="0" applyFont="1" applyFill="1" applyBorder="1" applyAlignment="1" applyProtection="1">
      <alignment horizontal="center" vertical="center"/>
    </xf>
    <xf numFmtId="0" fontId="3" fillId="34" borderId="6" xfId="0" applyFont="1" applyFill="1" applyBorder="1" applyAlignment="1" applyProtection="1">
      <alignment horizontal="center" vertical="center"/>
    </xf>
    <xf numFmtId="0" fontId="40" fillId="34" borderId="6" xfId="0" applyFont="1" applyFill="1" applyBorder="1" applyAlignment="1" applyProtection="1">
      <alignment horizontal="center" vertical="center"/>
    </xf>
    <xf numFmtId="0" fontId="1" fillId="34" borderId="8" xfId="0" applyFont="1" applyFill="1" applyBorder="1" applyAlignment="1" applyProtection="1">
      <alignment horizontal="center" vertical="center"/>
    </xf>
    <xf numFmtId="0" fontId="2" fillId="34" borderId="0" xfId="0" applyFont="1" applyFill="1" applyAlignment="1" applyProtection="1">
      <alignment horizontal="center" vertical="center"/>
    </xf>
    <xf numFmtId="0" fontId="3" fillId="34" borderId="0" xfId="0" applyFont="1" applyFill="1" applyAlignment="1" applyProtection="1">
      <alignment horizontal="center" vertical="center"/>
    </xf>
    <xf numFmtId="0" fontId="40" fillId="34" borderId="0" xfId="0" applyFont="1" applyFill="1" applyAlignment="1" applyProtection="1">
      <alignment horizontal="center" vertical="center"/>
    </xf>
    <xf numFmtId="0" fontId="39" fillId="34" borderId="0" xfId="0" applyFont="1" applyFill="1" applyAlignment="1" applyProtection="1">
      <alignment horizontal="center" vertical="center"/>
      <protection locked="0"/>
    </xf>
    <xf numFmtId="0" fontId="5" fillId="34" borderId="0" xfId="0" applyFont="1" applyFill="1" applyAlignment="1" applyProtection="1">
      <alignment horizontal="center" vertical="center"/>
      <protection locked="0"/>
    </xf>
    <xf numFmtId="0" fontId="32" fillId="34" borderId="0" xfId="0" applyFont="1" applyFill="1" applyAlignment="1" applyProtection="1">
      <alignment horizontal="center" vertical="center"/>
      <protection locked="0"/>
    </xf>
    <xf numFmtId="0" fontId="33" fillId="34" borderId="0" xfId="0" applyFont="1" applyFill="1" applyAlignment="1" applyProtection="1">
      <alignment horizontal="center" vertical="center"/>
      <protection locked="0"/>
    </xf>
    <xf numFmtId="0" fontId="34" fillId="34" borderId="0" xfId="0" applyFont="1" applyFill="1" applyAlignment="1" applyProtection="1">
      <alignment horizontal="center" vertical="center"/>
      <protection locked="0"/>
    </xf>
    <xf numFmtId="0" fontId="31" fillId="34" borderId="0" xfId="0" applyFont="1" applyFill="1" applyAlignment="1" applyProtection="1">
      <alignment horizontal="center" vertical="center"/>
    </xf>
    <xf numFmtId="0" fontId="38" fillId="34" borderId="0" xfId="0" applyFont="1" applyFill="1" applyAlignment="1" applyProtection="1">
      <alignment horizontal="center" vertical="center"/>
    </xf>
    <xf numFmtId="0" fontId="1" fillId="34" borderId="28" xfId="0" applyFont="1" applyFill="1" applyBorder="1" applyAlignment="1" applyProtection="1">
      <alignment horizontal="center" vertical="center"/>
    </xf>
    <xf numFmtId="0" fontId="3" fillId="34" borderId="28" xfId="0" applyFont="1" applyFill="1" applyBorder="1" applyAlignment="1" applyProtection="1">
      <alignment horizontal="center" vertical="center"/>
    </xf>
    <xf numFmtId="0" fontId="40" fillId="34" borderId="29" xfId="0" applyFont="1" applyFill="1" applyBorder="1" applyAlignment="1" applyProtection="1">
      <alignment horizontal="center" vertical="center"/>
    </xf>
    <xf numFmtId="0" fontId="1" fillId="34" borderId="29" xfId="0" applyFont="1" applyFill="1" applyBorder="1" applyAlignment="1" applyProtection="1">
      <alignment horizontal="center" vertical="center"/>
    </xf>
    <xf numFmtId="0" fontId="1" fillId="34" borderId="0" xfId="0" applyFont="1" applyFill="1" applyBorder="1" applyAlignment="1" applyProtection="1">
      <alignment horizontal="center" vertical="center"/>
    </xf>
    <xf numFmtId="0" fontId="1" fillId="34" borderId="31" xfId="0" applyFont="1" applyFill="1" applyBorder="1" applyAlignment="1" applyProtection="1">
      <alignment horizontal="center" vertical="center"/>
    </xf>
    <xf numFmtId="0" fontId="1" fillId="34" borderId="30" xfId="0" applyFont="1" applyFill="1" applyBorder="1" applyAlignment="1" applyProtection="1">
      <alignment horizontal="center" vertical="center"/>
    </xf>
    <xf numFmtId="0" fontId="4" fillId="35" borderId="0" xfId="0" applyFont="1" applyFill="1" applyAlignment="1" applyProtection="1">
      <alignment horizontal="center" vertical="center"/>
    </xf>
    <xf numFmtId="0" fontId="39" fillId="34" borderId="6" xfId="0" applyFont="1" applyFill="1" applyBorder="1" applyAlignment="1" applyProtection="1">
      <alignment horizontal="center" vertical="center"/>
    </xf>
    <xf numFmtId="0" fontId="5" fillId="34" borderId="6" xfId="0" applyFont="1" applyFill="1" applyBorder="1" applyAlignment="1" applyProtection="1">
      <alignment horizontal="center" vertical="center"/>
    </xf>
    <xf numFmtId="0" fontId="39" fillId="34" borderId="29" xfId="0" applyFont="1" applyFill="1" applyBorder="1" applyAlignment="1" applyProtection="1">
      <alignment horizontal="center" vertical="center"/>
    </xf>
    <xf numFmtId="0" fontId="5" fillId="34" borderId="29" xfId="0" applyFont="1" applyFill="1" applyBorder="1" applyAlignment="1" applyProtection="1">
      <alignment horizontal="center" vertical="center"/>
    </xf>
    <xf numFmtId="0" fontId="39" fillId="34" borderId="0" xfId="0" applyFont="1" applyFill="1" applyAlignment="1" applyProtection="1">
      <alignment horizontal="center" vertical="center"/>
    </xf>
    <xf numFmtId="0" fontId="5" fillId="34" borderId="0" xfId="0" applyFont="1" applyFill="1" applyAlignment="1" applyProtection="1">
      <alignment horizontal="center" vertical="center"/>
    </xf>
    <xf numFmtId="0" fontId="2" fillId="5" borderId="11" xfId="0" applyFont="1" applyFill="1" applyBorder="1" applyAlignment="1" applyProtection="1">
      <alignment horizontal="right" vertical="center"/>
      <protection locked="0"/>
    </xf>
    <xf numFmtId="0" fontId="2" fillId="5" borderId="1" xfId="0" applyFont="1" applyFill="1" applyBorder="1" applyAlignment="1" applyProtection="1">
      <alignment horizontal="right" vertical="center"/>
      <protection locked="0"/>
    </xf>
    <xf numFmtId="0" fontId="2" fillId="5" borderId="14" xfId="0" applyFont="1" applyFill="1" applyBorder="1" applyAlignment="1" applyProtection="1">
      <alignment horizontal="right" vertical="center"/>
      <protection locked="0"/>
    </xf>
  </cellXfs>
  <cellStyles count="1">
    <cellStyle name="Normal" xfId="0" builtinId="0"/>
  </cellStyles>
  <dxfs count="912"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8A3BFF"/>
        </patternFill>
      </fill>
    </dxf>
    <dxf>
      <font>
        <color rgb="FF808080"/>
      </font>
      <fill>
        <patternFill>
          <bgColor theme="4" tint="0.79998168889431442"/>
        </patternFill>
      </fill>
      <border>
        <left/>
        <right/>
        <top/>
        <bottom/>
      </border>
    </dxf>
    <dxf>
      <font>
        <b val="0"/>
        <i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rgb="FF404040"/>
      </font>
      <fill>
        <patternFill>
          <bgColor rgb="FFC0C0C0"/>
        </patternFill>
      </fill>
      <border>
        <left style="dashDotDot">
          <color theme="1"/>
        </left>
        <right style="dashDotDot">
          <color theme="1"/>
        </right>
        <top style="dashDotDot">
          <color theme="1"/>
        </top>
        <bottom style="dashDotDot">
          <color theme="1"/>
        </bottom>
      </border>
    </dxf>
    <dxf>
      <font>
        <b/>
        <i val="0"/>
        <color rgb="FF765700"/>
      </font>
      <fill>
        <patternFill>
          <bgColor rgb="FFFDBE4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404040"/>
      </font>
      <fill>
        <patternFill>
          <bgColor rgb="FFC0C0C0"/>
        </patternFill>
      </fill>
      <border>
        <left style="dashDotDot">
          <color theme="1"/>
        </left>
        <right style="dashDotDot">
          <color theme="1"/>
        </right>
        <top style="dashDotDot">
          <color theme="1"/>
        </top>
        <bottom style="dashDotDot">
          <color theme="1"/>
        </bottom>
      </border>
    </dxf>
    <dxf>
      <font>
        <b/>
        <i val="0"/>
        <color rgb="FF765700"/>
      </font>
      <fill>
        <patternFill>
          <bgColor rgb="FFFDBE4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08080"/>
      </font>
      <fill>
        <patternFill>
          <bgColor theme="4" tint="0.79998168889431442"/>
        </patternFill>
      </fill>
      <border>
        <left/>
        <right/>
        <top/>
        <bottom/>
      </border>
    </dxf>
    <dxf>
      <font>
        <b val="0"/>
        <i/>
        <color theme="5" tint="-0.499984740745262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ill>
        <patternFill>
          <bgColor rgb="FFFDBE41"/>
        </patternFill>
      </fill>
    </dxf>
    <dxf>
      <font>
        <b/>
        <i val="0"/>
      </font>
      <fill>
        <patternFill>
          <bgColor rgb="FFADE866"/>
        </patternFill>
      </fill>
    </dxf>
    <dxf>
      <fill>
        <patternFill>
          <bgColor rgb="FFFF4F4F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b val="0"/>
        <i val="0"/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b val="0"/>
        <i val="0"/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b val="0"/>
        <i val="0"/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b val="0"/>
        <i val="0"/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b val="0"/>
        <i val="0"/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b val="0"/>
        <i val="0"/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b val="0"/>
        <i val="0"/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b val="0"/>
        <i val="0"/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b val="0"/>
        <i val="0"/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b val="0"/>
        <i val="0"/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b val="0"/>
        <i val="0"/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b val="0"/>
        <i val="0"/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b val="0"/>
        <i val="0"/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b val="0"/>
        <i val="0"/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b val="0"/>
        <i val="0"/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b val="0"/>
        <i val="0"/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8" tint="0.59996337778862885"/>
      </font>
      <fill>
        <patternFill>
          <bgColor theme="8" tint="0.59996337778862885"/>
        </patternFill>
      </fill>
      <border>
        <left style="thin">
          <color theme="5" tint="0.79998168889431442"/>
        </left>
        <right style="thin">
          <color theme="5" tint="0.79998168889431442"/>
        </right>
        <top style="thin">
          <color theme="5" tint="0.79998168889431442"/>
        </top>
        <bottom style="thin">
          <color theme="5" tint="0.79998168889431442"/>
        </bottom>
        <vertical/>
        <horizontal/>
      </border>
    </dxf>
    <dxf>
      <font>
        <b val="0"/>
        <i val="0"/>
        <color theme="1"/>
      </font>
      <fill>
        <patternFill>
          <bgColor rgb="FFDBDBDB"/>
        </patternFill>
      </fill>
      <border>
        <left style="dashDotDot">
          <color theme="1"/>
        </left>
        <right style="dashDotDot">
          <color theme="1"/>
        </right>
        <top style="dashDotDot">
          <color theme="1"/>
        </top>
        <bottom style="dashDotDot">
          <color theme="1"/>
        </bottom>
      </border>
    </dxf>
    <dxf>
      <font>
        <b/>
        <i val="0"/>
        <color rgb="FF765700"/>
      </font>
      <fill>
        <patternFill>
          <bgColor rgb="FFFDBE4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rgb="FF990000"/>
      </font>
    </dxf>
    <dxf>
      <font>
        <b/>
        <i val="0"/>
        <color rgb="FF990000"/>
      </font>
    </dxf>
    <dxf>
      <font>
        <b/>
        <i val="0"/>
        <color rgb="FF990000"/>
      </font>
    </dxf>
    <dxf>
      <font>
        <b/>
        <i val="0"/>
        <color rgb="FF990000"/>
      </font>
      <fill>
        <patternFill>
          <fgColor theme="0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990000"/>
        </patternFill>
      </fill>
    </dxf>
    <dxf>
      <font>
        <color theme="0"/>
      </font>
      <fill>
        <patternFill>
          <bgColor rgb="FF990000"/>
        </patternFill>
      </fill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rgb="FF996633"/>
      </font>
    </dxf>
    <dxf>
      <font>
        <b/>
        <i val="0"/>
        <color rgb="FF996633"/>
      </font>
    </dxf>
    <dxf>
      <font>
        <b/>
        <i val="0"/>
        <color rgb="FF996633"/>
      </font>
    </dxf>
    <dxf>
      <font>
        <b/>
        <i val="0"/>
        <color rgb="FF996633"/>
      </font>
      <fill>
        <patternFill>
          <fgColor theme="0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6633"/>
        </patternFill>
      </fill>
    </dxf>
    <dxf>
      <font>
        <color theme="0"/>
      </font>
      <fill>
        <patternFill>
          <bgColor rgb="FF996633"/>
        </patternFill>
      </fill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rgb="FF334B4D"/>
      </font>
    </dxf>
    <dxf>
      <font>
        <b/>
        <i val="0"/>
        <color rgb="FF334B4D"/>
      </font>
    </dxf>
    <dxf>
      <font>
        <b/>
        <i val="0"/>
        <color rgb="FF334B4D"/>
      </font>
    </dxf>
    <dxf>
      <font>
        <b/>
        <i val="0"/>
        <color rgb="FF334B4D"/>
      </font>
      <fill>
        <patternFill>
          <fgColor theme="0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334B4D"/>
        </patternFill>
      </fill>
    </dxf>
    <dxf>
      <font>
        <color theme="0"/>
      </font>
      <fill>
        <patternFill>
          <bgColor rgb="FF334B4D"/>
        </patternFill>
      </fill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rgb="FF0049DA"/>
      </font>
    </dxf>
    <dxf>
      <font>
        <b/>
        <i val="0"/>
        <color rgb="FF0049DA"/>
      </font>
    </dxf>
    <dxf>
      <font>
        <b/>
        <i val="0"/>
        <color rgb="FF0049DA"/>
      </font>
    </dxf>
    <dxf>
      <font>
        <b/>
        <i val="0"/>
        <color rgb="FF0049DA"/>
      </font>
      <fill>
        <patternFill>
          <fgColor theme="0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0049DA"/>
        </patternFill>
      </fill>
    </dxf>
    <dxf>
      <font>
        <color theme="0"/>
      </font>
      <fill>
        <patternFill>
          <bgColor rgb="FF0049DA"/>
        </patternFill>
      </fill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rgb="FFFF3FFF"/>
      </font>
    </dxf>
    <dxf>
      <font>
        <b/>
        <i val="0"/>
        <color rgb="FFFF3FFF"/>
      </font>
    </dxf>
    <dxf>
      <font>
        <b/>
        <i val="0"/>
        <color rgb="FFFF3FFF"/>
      </font>
    </dxf>
    <dxf>
      <font>
        <b/>
        <i val="0"/>
        <color rgb="FFFF3FFF"/>
      </font>
      <fill>
        <patternFill>
          <fgColor theme="0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FF3FFF"/>
        </patternFill>
      </fill>
    </dxf>
    <dxf>
      <font>
        <color theme="0"/>
      </font>
      <fill>
        <patternFill>
          <bgColor rgb="FFFF3FFF"/>
        </patternFill>
      </fill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rgb="FFF87D18"/>
      </font>
    </dxf>
    <dxf>
      <font>
        <b/>
        <i val="0"/>
        <color rgb="FFF87D18"/>
      </font>
    </dxf>
    <dxf>
      <font>
        <b/>
        <i val="0"/>
        <color rgb="FFF87D18"/>
      </font>
    </dxf>
    <dxf>
      <font>
        <b/>
        <i val="0"/>
        <color rgb="FFF87D18"/>
      </font>
      <fill>
        <patternFill>
          <fgColor theme="0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87D18"/>
        </patternFill>
      </fill>
    </dxf>
    <dxf>
      <font>
        <color theme="0"/>
      </font>
      <fill>
        <patternFill>
          <bgColor rgb="FFF87D18"/>
        </patternFill>
      </fill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rgb="FF11934C"/>
      </font>
    </dxf>
    <dxf>
      <font>
        <b/>
        <i val="0"/>
        <color rgb="FF11934C"/>
      </font>
    </dxf>
    <dxf>
      <font>
        <b/>
        <i val="0"/>
        <color rgb="FF11934C"/>
      </font>
    </dxf>
    <dxf>
      <font>
        <b/>
        <i val="0"/>
        <color rgb="FF11934C"/>
      </font>
      <fill>
        <patternFill>
          <fgColor theme="0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0"/>
      </font>
      <fill>
        <patternFill>
          <bgColor rgb="FF11934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b val="0"/>
        <i val="0"/>
        <color theme="1" tint="4.9989318521683403E-2"/>
      </font>
      <fill>
        <patternFill>
          <bgColor rgb="FFD0CECE"/>
        </patternFill>
      </fill>
    </dxf>
    <dxf>
      <font>
        <b/>
        <i val="0"/>
        <color rgb="FF765700"/>
      </font>
      <fill>
        <patternFill>
          <bgColor rgb="FFFDBE4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8A3BFF"/>
      </font>
    </dxf>
    <dxf>
      <font>
        <b/>
        <i val="0"/>
        <color rgb="FF8A3BFF"/>
      </font>
    </dxf>
    <dxf>
      <font>
        <b/>
        <i val="0"/>
        <color rgb="FF8A3BFF"/>
      </font>
    </dxf>
    <dxf>
      <font>
        <b/>
        <i val="0"/>
        <color rgb="FF8A3BFF"/>
      </font>
      <fill>
        <patternFill>
          <fgColor theme="0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8A3BFF"/>
        </patternFill>
      </fill>
    </dxf>
    <dxf>
      <font>
        <color theme="0"/>
      </font>
      <fill>
        <patternFill>
          <bgColor rgb="FF8A3BFF"/>
        </patternFill>
      </fill>
    </dxf>
  </dxfs>
  <tableStyles count="0" defaultTableStyle="TableStyleMedium2" defaultPivotStyle="PivotStyleLight16"/>
  <colors>
    <mruColors>
      <color rgb="FF990000"/>
      <color rgb="FF996633"/>
      <color rgb="FF334B4D"/>
      <color rgb="FF0049DA"/>
      <color rgb="FFFF3FFF"/>
      <color rgb="FFF87D18"/>
      <color rgb="FF11934C"/>
      <color rgb="FF8A3BFF"/>
      <color rgb="FFC0C0C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3418-A8DA-41FA-88F3-D3E0F9BE0C9C}">
  <dimension ref="A1:BC53"/>
  <sheetViews>
    <sheetView showGridLines="0" tabSelected="1" zoomScale="80" zoomScaleNormal="80" workbookViewId="0">
      <selection activeCell="AT12" sqref="AT12"/>
    </sheetView>
  </sheetViews>
  <sheetFormatPr defaultColWidth="0" defaultRowHeight="0" customHeight="1" zeroHeight="1" x14ac:dyDescent="0.25"/>
  <cols>
    <col min="1" max="1" width="3.7109375" style="396" customWidth="1"/>
    <col min="2" max="2" width="11.7109375" style="357" customWidth="1"/>
    <col min="3" max="3" width="3.7109375" style="371" customWidth="1"/>
    <col min="4" max="4" width="3.42578125" style="53" customWidth="1"/>
    <col min="5" max="5" width="11.7109375" style="357" customWidth="1"/>
    <col min="6" max="6" width="3.7109375" style="371" customWidth="1"/>
    <col min="7" max="7" width="3.42578125" style="53" customWidth="1"/>
    <col min="8" max="8" width="11.7109375" style="357" customWidth="1"/>
    <col min="9" max="9" width="3.7109375" style="371" customWidth="1"/>
    <col min="10" max="10" width="3.7109375" style="53" customWidth="1"/>
    <col min="11" max="11" width="10.28515625" style="358" customWidth="1"/>
    <col min="12" max="12" width="3.7109375" style="53" customWidth="1"/>
    <col min="13" max="13" width="3.7109375" style="5" customWidth="1"/>
    <col min="14" max="14" width="11.7109375" style="372" customWidth="1"/>
    <col min="15" max="22" width="3.7109375" style="53" customWidth="1"/>
    <col min="23" max="23" width="3.7109375" style="412" customWidth="1"/>
    <col min="24" max="24" width="3.42578125" style="382" customWidth="1"/>
    <col min="25" max="25" width="3.42578125" style="53" customWidth="1"/>
    <col min="26" max="26" width="4.28515625" style="372" customWidth="1"/>
    <col min="27" max="27" width="11.7109375" style="359" customWidth="1"/>
    <col min="28" max="28" width="3.7109375" style="373" customWidth="1"/>
    <col min="29" max="30" width="3.42578125" style="53" customWidth="1"/>
    <col min="31" max="31" width="4.28515625" style="359" customWidth="1"/>
    <col min="32" max="32" width="11.7109375" style="359" customWidth="1"/>
    <col min="33" max="33" width="3.7109375" style="373" customWidth="1"/>
    <col min="34" max="35" width="3.42578125" style="53" customWidth="1"/>
    <col min="36" max="36" width="4.28515625" style="359" customWidth="1"/>
    <col min="37" max="37" width="11.7109375" style="359" customWidth="1"/>
    <col min="38" max="38" width="3.7109375" style="373" customWidth="1"/>
    <col min="39" max="40" width="3.42578125" style="53" customWidth="1"/>
    <col min="41" max="41" width="4.28515625" style="359" customWidth="1"/>
    <col min="42" max="42" width="11.7109375" style="359" customWidth="1"/>
    <col min="43" max="43" width="3.7109375" style="373" customWidth="1"/>
    <col min="44" max="44" width="3.42578125" style="53" customWidth="1"/>
    <col min="45" max="45" width="3.42578125" style="382" customWidth="1"/>
    <col min="46" max="46" width="10.28515625" style="382" customWidth="1"/>
    <col min="47" max="47" width="3.7109375" style="382" customWidth="1"/>
    <col min="48" max="48" width="3.7109375" style="382" hidden="1" customWidth="1"/>
    <col min="49" max="49" width="11.7109375" style="386" hidden="1" customWidth="1"/>
    <col min="50" max="50" width="3.7109375" style="386" hidden="1" customWidth="1"/>
    <col min="51" max="51" width="3.7109375" style="382" customWidth="1"/>
    <col min="52" max="54" width="0" style="53" hidden="1" customWidth="1"/>
    <col min="55" max="55" width="0" style="53" hidden="1"/>
    <col min="56" max="16384" width="3.7109375" style="53" hidden="1"/>
  </cols>
  <sheetData>
    <row r="1" spans="1:50" s="382" customFormat="1" ht="12" customHeight="1" thickBot="1" x14ac:dyDescent="0.3">
      <c r="A1" s="396"/>
      <c r="B1" s="413"/>
      <c r="C1" s="396"/>
      <c r="D1" s="415"/>
      <c r="E1" s="413"/>
      <c r="F1" s="396"/>
      <c r="G1" s="415"/>
      <c r="H1" s="413"/>
      <c r="I1" s="396"/>
      <c r="J1" s="415"/>
      <c r="K1" s="416"/>
      <c r="L1" s="415"/>
      <c r="M1" s="417"/>
      <c r="N1" s="437"/>
      <c r="O1" s="415"/>
      <c r="P1" s="415"/>
      <c r="Q1" s="415"/>
      <c r="R1" s="415"/>
      <c r="S1" s="415"/>
      <c r="T1" s="415"/>
      <c r="U1" s="415"/>
      <c r="V1" s="415"/>
      <c r="W1" s="438"/>
      <c r="X1" s="433"/>
      <c r="Z1" s="385"/>
      <c r="AA1" s="385"/>
      <c r="AE1" s="385"/>
      <c r="AF1" s="385"/>
      <c r="AJ1" s="385"/>
      <c r="AK1" s="385"/>
      <c r="AO1" s="385"/>
      <c r="AP1" s="385"/>
      <c r="AW1" s="386"/>
      <c r="AX1" s="386"/>
    </row>
    <row r="2" spans="1:50" ht="12" customHeight="1" thickTop="1" thickBot="1" x14ac:dyDescent="0.3">
      <c r="B2" s="33" t="str">
        <f>N3</f>
        <v>Team_01</v>
      </c>
      <c r="C2" s="28" t="str">
        <f ca="1">IF($AT$5="yes",RANDBETWEEN(0,4),"")</f>
        <v/>
      </c>
      <c r="D2" s="34"/>
      <c r="E2" s="33" t="str">
        <f>N3</f>
        <v>Team_01</v>
      </c>
      <c r="F2" s="28" t="str">
        <f ca="1">IF($AT$5="yes",RANDBETWEEN(0,4),"")</f>
        <v/>
      </c>
      <c r="G2" s="34"/>
      <c r="H2" s="33" t="str">
        <f>N3</f>
        <v>Team_01</v>
      </c>
      <c r="I2" s="28" t="str">
        <f ca="1">IF($AT$5="yes",RANDBETWEEN(0,4),"")</f>
        <v/>
      </c>
      <c r="J2" s="34"/>
      <c r="K2" s="12" t="s">
        <v>65</v>
      </c>
      <c r="L2" s="35"/>
      <c r="M2" s="36" t="s">
        <v>9</v>
      </c>
      <c r="N2" s="360" t="s">
        <v>48</v>
      </c>
      <c r="O2" s="37" t="s">
        <v>2</v>
      </c>
      <c r="P2" s="38" t="s">
        <v>5</v>
      </c>
      <c r="Q2" s="39" t="s">
        <v>7</v>
      </c>
      <c r="R2" s="40" t="s">
        <v>8</v>
      </c>
      <c r="S2" s="41" t="s">
        <v>3</v>
      </c>
      <c r="T2" s="42" t="s">
        <v>4</v>
      </c>
      <c r="U2" s="43" t="s">
        <v>5</v>
      </c>
      <c r="V2" s="44" t="s">
        <v>6</v>
      </c>
      <c r="W2" s="37" t="s">
        <v>10</v>
      </c>
      <c r="X2" s="434"/>
      <c r="Y2" s="45"/>
      <c r="Z2" s="46"/>
      <c r="AA2" s="46"/>
      <c r="AB2" s="45"/>
      <c r="AC2" s="45"/>
      <c r="AD2" s="47"/>
      <c r="AE2" s="48"/>
      <c r="AF2" s="48"/>
      <c r="AG2" s="47"/>
      <c r="AH2" s="47"/>
      <c r="AI2" s="49"/>
      <c r="AJ2" s="50"/>
      <c r="AK2" s="50"/>
      <c r="AL2" s="49"/>
      <c r="AM2" s="49"/>
      <c r="AN2" s="51"/>
      <c r="AO2" s="52"/>
      <c r="AP2" s="52"/>
      <c r="AQ2" s="51"/>
      <c r="AR2" s="51"/>
      <c r="AT2" s="395" t="s">
        <v>90</v>
      </c>
    </row>
    <row r="3" spans="1:50" ht="12" customHeight="1" thickTop="1" thickBot="1" x14ac:dyDescent="0.3">
      <c r="B3" s="54" t="str">
        <f>N4</f>
        <v>Team_02</v>
      </c>
      <c r="C3" s="29" t="str">
        <f ca="1">IF($AT$5="yes",RANDBETWEEN(0,4),"")</f>
        <v/>
      </c>
      <c r="D3" s="34"/>
      <c r="E3" s="54" t="str">
        <f>N5</f>
        <v>Team_03</v>
      </c>
      <c r="F3" s="29" t="str">
        <f ca="1">IF($AT$5="yes",RANDBETWEEN(0,4),"")</f>
        <v/>
      </c>
      <c r="G3" s="34"/>
      <c r="H3" s="54" t="str">
        <f>N6</f>
        <v>Team_04</v>
      </c>
      <c r="I3" s="29" t="str">
        <f ca="1">IF($AT$5="yes",RANDBETWEEN(0,4),"")</f>
        <v/>
      </c>
      <c r="J3" s="55"/>
      <c r="K3" s="13" t="s">
        <v>47</v>
      </c>
      <c r="L3" s="397" t="str">
        <f ca="1">TEXT(_xlfn.CONCAT($K$4,M3),"0")</f>
        <v>A0</v>
      </c>
      <c r="M3" s="443">
        <f ca="1">IF(S3&gt;=1,RANK(X3,$X$3:$X$6),0)</f>
        <v>0</v>
      </c>
      <c r="N3" s="30" t="s">
        <v>15</v>
      </c>
      <c r="O3" s="56">
        <f ca="1">3*T3+U3</f>
        <v>0</v>
      </c>
      <c r="P3" s="57">
        <f ca="1">Q3-R3</f>
        <v>0</v>
      </c>
      <c r="Q3" s="58">
        <f ca="1">IF(C2="",0,C2)+IF(F2="",0,F2)+IF(I2="",0,I2)</f>
        <v>0</v>
      </c>
      <c r="R3" s="59">
        <f ca="1">IF(C3="",0,C3)+IF(F3="",0,F3)+IF(I2="",0,I3)</f>
        <v>0</v>
      </c>
      <c r="S3" s="60">
        <f ca="1">SUM(COUNTIF(INDIRECT({"C2","F2","I2"}),"&gt;-1"))</f>
        <v>0</v>
      </c>
      <c r="T3" s="58">
        <f ca="1">SUM(IF(OR(C2="",C3="",C2&lt;=C3),0,1),IF(OR(F2="",F3="",F2&lt;=F3),0,1),IF(OR(I2="",I3="",I2&lt;=I3),0,1))</f>
        <v>0</v>
      </c>
      <c r="U3" s="61">
        <f ca="1">SUM(IF(OR(C2="",C3="",C2&lt;&gt;C3),0,1),IF(OR(F2="",F3="",F2&lt;&gt;F3),0,1),IF(OR(I2="",I3="",I2&lt;&gt;I3),0,1))</f>
        <v>0</v>
      </c>
      <c r="V3" s="62">
        <f ca="1">SUM(IF(OR(C2="",C3="",C2&gt;=C3),0,1),IF(OR(F2="",F3="",F2&gt;=F3),0,1),IF(OR(I2="",I3="",I2&gt;=I3),0,1))</f>
        <v>0</v>
      </c>
      <c r="W3" s="409">
        <f ca="1">IF(S3&gt;=1,-0.1*RANDBETWEEN(0,99),0)</f>
        <v>0</v>
      </c>
      <c r="X3" s="435">
        <f ca="1">O3+P3*0.01+Q3*0.0001+W3*0.0000001</f>
        <v>0</v>
      </c>
      <c r="Y3" s="45"/>
      <c r="Z3" s="46"/>
      <c r="AA3" s="46"/>
      <c r="AB3" s="45"/>
      <c r="AC3" s="45"/>
      <c r="AD3" s="47"/>
      <c r="AE3" s="48"/>
      <c r="AF3" s="48"/>
      <c r="AG3" s="47"/>
      <c r="AH3" s="47"/>
      <c r="AI3" s="49"/>
      <c r="AJ3" s="50"/>
      <c r="AK3" s="50"/>
      <c r="AL3" s="49"/>
      <c r="AM3" s="49"/>
      <c r="AN3" s="51"/>
      <c r="AO3" s="52"/>
      <c r="AP3" s="52"/>
      <c r="AQ3" s="51"/>
      <c r="AR3" s="51"/>
      <c r="AT3" s="395" t="s">
        <v>91</v>
      </c>
    </row>
    <row r="4" spans="1:50" ht="12" customHeight="1" thickBot="1" x14ac:dyDescent="0.3">
      <c r="A4" s="418"/>
      <c r="B4" s="63"/>
      <c r="C4" s="34"/>
      <c r="D4" s="34"/>
      <c r="E4" s="63"/>
      <c r="F4" s="34"/>
      <c r="G4" s="34"/>
      <c r="H4" s="63"/>
      <c r="I4" s="34"/>
      <c r="J4" s="55"/>
      <c r="K4" s="374" t="s">
        <v>11</v>
      </c>
      <c r="L4" s="397" t="str">
        <f t="shared" ref="L4:L6" ca="1" si="0">TEXT(_xlfn.CONCAT($K$4,M4),"0")</f>
        <v>A0</v>
      </c>
      <c r="M4" s="444">
        <f ca="1">IF(S4&gt;=1,RANK(X4,$X$3:$X$6),0)</f>
        <v>0</v>
      </c>
      <c r="N4" s="31" t="s">
        <v>16</v>
      </c>
      <c r="O4" s="64">
        <f ca="1">3*T4+U4</f>
        <v>0</v>
      </c>
      <c r="P4" s="65">
        <f ca="1">Q4-R4</f>
        <v>0</v>
      </c>
      <c r="Q4" s="66">
        <f ca="1">IF(C3="",0,C3)+IF(F5="",0,F5)+IF(I5="",0,I5)</f>
        <v>0</v>
      </c>
      <c r="R4" s="67">
        <f ca="1">IF(C2="",0,C2)+IF(F6="",0,F6)+IF(I6="",0,I6)</f>
        <v>0</v>
      </c>
      <c r="S4" s="68">
        <f ca="1">SUM(T4:V4)</f>
        <v>0</v>
      </c>
      <c r="T4" s="66">
        <f ca="1">SUM(IF(OR(C3="",C2="",C3&lt;=C2),0,1),IF(OR(F5="",F6="",F5&lt;=F6),0,1),IF(OR(I5="",I6="",I5&lt;=I6),0,1))</f>
        <v>0</v>
      </c>
      <c r="U4" s="69">
        <f ca="1">SUM(IF(OR(C3="",C2="",C3&lt;&gt;C2),0,1),IF(OR(F5="",F6="",F5&lt;&gt;F6),0,1),IF(OR(I5="",I6="",I5&lt;&gt;I6),0,1))</f>
        <v>0</v>
      </c>
      <c r="V4" s="70">
        <f ca="1">SUM(IF(OR(C3="",C2="",C3&gt;=C2),0,1),IF(OR(F5="",F6="",F5&gt;=F6),0,1),IF(OR(I5="",I6="",I5&gt;=I6),0,1))</f>
        <v>0</v>
      </c>
      <c r="W4" s="410">
        <f ca="1">IF(S4&gt;=1,-0.1*RANDBETWEEN(0,99),0)</f>
        <v>0</v>
      </c>
      <c r="X4" s="435">
        <f t="shared" ref="X4:X6" ca="1" si="1">O4+P4*0.01+Q4*0.0001+W4*0.0000001</f>
        <v>0</v>
      </c>
      <c r="Y4" s="368"/>
      <c r="Z4" s="369" t="s">
        <v>0</v>
      </c>
      <c r="AA4" s="71" t="str">
        <f ca="1">IFERROR(VLOOKUP(Z4,$L$2:$N$48,3,FALSE),"Pfinalist_01")</f>
        <v>Pfinalist_01</v>
      </c>
      <c r="AB4" s="28" t="str">
        <f ca="1">IF($AT$48="yes",RANDBETWEEN(1,3)+SIN(RANDBETWEEN(-30,30)),"")</f>
        <v/>
      </c>
      <c r="AC4" s="72"/>
      <c r="AD4" s="47"/>
      <c r="AE4" s="48"/>
      <c r="AF4" s="48"/>
      <c r="AG4" s="47"/>
      <c r="AH4" s="47"/>
      <c r="AI4" s="49"/>
      <c r="AJ4" s="50"/>
      <c r="AK4" s="50"/>
      <c r="AL4" s="49"/>
      <c r="AM4" s="49"/>
      <c r="AN4" s="51"/>
      <c r="AO4" s="52"/>
      <c r="AP4" s="52"/>
      <c r="AQ4" s="51"/>
      <c r="AR4" s="51"/>
    </row>
    <row r="5" spans="1:50" ht="12" customHeight="1" thickBot="1" x14ac:dyDescent="0.3">
      <c r="B5" s="33" t="str">
        <f>N5</f>
        <v>Team_03</v>
      </c>
      <c r="C5" s="28" t="str">
        <f ca="1">IF($AT$5="yes",RANDBETWEEN(0,4),"")</f>
        <v/>
      </c>
      <c r="D5" s="34"/>
      <c r="E5" s="33" t="str">
        <f>N4</f>
        <v>Team_02</v>
      </c>
      <c r="F5" s="28" t="str">
        <f ca="1">IF($AT$5="yes",RANDBETWEEN(0,4),"")</f>
        <v/>
      </c>
      <c r="G5" s="34"/>
      <c r="H5" s="33" t="str">
        <f>N4</f>
        <v>Team_02</v>
      </c>
      <c r="I5" s="28" t="str">
        <f ca="1">IF($AT$5="yes",RANDBETWEEN(0,4),"")</f>
        <v/>
      </c>
      <c r="J5" s="55"/>
      <c r="K5" s="73"/>
      <c r="L5" s="397" t="str">
        <f t="shared" ca="1" si="0"/>
        <v>A0</v>
      </c>
      <c r="M5" s="444">
        <f ca="1">IF(S5&gt;=1,RANK(X5,$X$3:$X$6),0)</f>
        <v>0</v>
      </c>
      <c r="N5" s="31" t="s">
        <v>17</v>
      </c>
      <c r="O5" s="64">
        <f ca="1">3*T5+U5</f>
        <v>0</v>
      </c>
      <c r="P5" s="65">
        <f ca="1">Q5-R5</f>
        <v>0</v>
      </c>
      <c r="Q5" s="66">
        <f ca="1">IF(C5="",0,C5)+IF(F3="",0,F3)+IF(I6="",0,I6)</f>
        <v>0</v>
      </c>
      <c r="R5" s="67">
        <f ca="1">IF(C6="",0,C6)+IF(F2="",0,F2)+IF(I5="",0,I5)</f>
        <v>0</v>
      </c>
      <c r="S5" s="68">
        <f ca="1">SUM(T5:V5)</f>
        <v>0</v>
      </c>
      <c r="T5" s="66">
        <f ca="1">SUM(IF(OR(C5="",C6="",C5&lt;=C6),0,1),IF(OR(F3="",F2="",F3&lt;=F2),0,1),IF(OR(I6="",I5="",I6&lt;=I5),0,1))</f>
        <v>0</v>
      </c>
      <c r="U5" s="69">
        <f ca="1">SUM(IF(OR(C5="",C6="",C5&lt;&gt;C6),0,1),IF(OR(F3="",F2="",F3&lt;&gt;F2),0,1),IF(OR(I6="",I5="",I6&lt;&gt;I5),0,1))</f>
        <v>0</v>
      </c>
      <c r="V5" s="70">
        <f ca="1">SUM(IF(OR(C5="",C6="",C5&gt;=C6),0,1),IF(OR(F3="",F2="",F3&gt;=F2),0,1),IF(OR(I6="",I5="",I6&gt;=I5),0,1))</f>
        <v>0</v>
      </c>
      <c r="W5" s="410">
        <f ca="1">IF(S5&gt;=1,-0.1*RANDBETWEEN(0,99),0)</f>
        <v>0</v>
      </c>
      <c r="X5" s="435">
        <f t="shared" ca="1" si="1"/>
        <v>0</v>
      </c>
      <c r="Y5" s="45"/>
      <c r="Z5" s="369" t="s">
        <v>1</v>
      </c>
      <c r="AA5" s="71" t="str">
        <f ca="1">IFERROR(VLOOKUP(Z5,$L$2:$N$48,3,FALSE),"Pfinalist_09")</f>
        <v>Pfinalist_09</v>
      </c>
      <c r="AB5" s="29" t="str">
        <f ca="1">IF($AT$48="yes",RANDBETWEEN(1,3)+SIN(RANDBETWEEN(-30,30)),"")</f>
        <v/>
      </c>
      <c r="AC5" s="45"/>
      <c r="AD5" s="74"/>
      <c r="AE5" s="48"/>
      <c r="AF5" s="48"/>
      <c r="AG5" s="47"/>
      <c r="AH5" s="47"/>
      <c r="AI5" s="49"/>
      <c r="AJ5" s="50"/>
      <c r="AK5" s="50"/>
      <c r="AL5" s="49"/>
      <c r="AM5" s="49"/>
      <c r="AN5" s="51"/>
      <c r="AO5" s="52"/>
      <c r="AP5" s="52"/>
      <c r="AQ5" s="51"/>
      <c r="AR5" s="51"/>
      <c r="AT5" s="373" t="s">
        <v>89</v>
      </c>
    </row>
    <row r="6" spans="1:50" ht="12" customHeight="1" thickTop="1" thickBot="1" x14ac:dyDescent="0.3">
      <c r="B6" s="54" t="str">
        <f>N6</f>
        <v>Team_04</v>
      </c>
      <c r="C6" s="29" t="str">
        <f ca="1">IF($AT$5="yes",RANDBETWEEN(0,4),"")</f>
        <v/>
      </c>
      <c r="D6" s="75"/>
      <c r="E6" s="54" t="str">
        <f>N6</f>
        <v>Team_04</v>
      </c>
      <c r="F6" s="29" t="str">
        <f ca="1">IF($AT$5="yes",RANDBETWEEN(0,4),"")</f>
        <v/>
      </c>
      <c r="G6" s="75"/>
      <c r="H6" s="54" t="str">
        <f>N5</f>
        <v>Team_03</v>
      </c>
      <c r="I6" s="29" t="str">
        <f ca="1">IF($AT$5="yes",RANDBETWEEN(0,4),"")</f>
        <v/>
      </c>
      <c r="J6" s="76"/>
      <c r="K6" s="77"/>
      <c r="L6" s="398" t="str">
        <f t="shared" ca="1" si="0"/>
        <v>A0</v>
      </c>
      <c r="M6" s="445">
        <f ca="1">IF(S6&gt;=1,RANK(X6,$X$3:$X$6),0)</f>
        <v>0</v>
      </c>
      <c r="N6" s="32" t="s">
        <v>18</v>
      </c>
      <c r="O6" s="78">
        <f ca="1">3*T6+U6</f>
        <v>0</v>
      </c>
      <c r="P6" s="79">
        <f ca="1">Q6-R6</f>
        <v>0</v>
      </c>
      <c r="Q6" s="80">
        <f ca="1">IF(C6="",0,C6)+IF(F6="",0,F6)+IF(I3="",0,I3)</f>
        <v>0</v>
      </c>
      <c r="R6" s="81">
        <f ca="1">IF(C5="",0,C5)+IF(F5="",0,F5)+IF(I2="",0,I2)</f>
        <v>0</v>
      </c>
      <c r="S6" s="82">
        <f ca="1">SUM(T6:V6)</f>
        <v>0</v>
      </c>
      <c r="T6" s="80">
        <f ca="1">SUM(IF(OR(C6="",C5="",C6&lt;=C5),0,1),IF(OR(F6="",F5="",F6&lt;=F5),0,1),IF(OR(I3="",I2="",I3&lt;=I2),0,1))</f>
        <v>0</v>
      </c>
      <c r="U6" s="83">
        <f ca="1">SUM(IF(OR(C6="",C5="",C6&lt;&gt;C5),0,1),IF(OR(F6="",F5="",F6&lt;&gt;F5),0,1),IF(OR(I3="",I2="",I3&lt;&gt;I2),0,1))</f>
        <v>0</v>
      </c>
      <c r="V6" s="84">
        <f ca="1">SUM(IF(OR(C6="",C5="",C6&gt;=C5),0,1),IF(OR(F6="",F5="",F6&gt;=F5),0,1),IF(OR(I3="",I2="",I3&gt;=I2),0,1))</f>
        <v>0</v>
      </c>
      <c r="W6" s="411">
        <f ca="1">IF(S6&gt;=1,-0.1*RANDBETWEEN(0,99),0)</f>
        <v>0</v>
      </c>
      <c r="X6" s="435">
        <f t="shared" ca="1" si="1"/>
        <v>0</v>
      </c>
      <c r="Y6" s="45"/>
      <c r="Z6" s="46"/>
      <c r="AA6" s="46"/>
      <c r="AB6" s="45"/>
      <c r="AC6" s="85"/>
      <c r="AD6" s="47"/>
      <c r="AE6" s="48"/>
      <c r="AF6" s="48"/>
      <c r="AG6" s="47"/>
      <c r="AH6" s="47"/>
      <c r="AI6" s="49"/>
      <c r="AJ6" s="50"/>
      <c r="AK6" s="50"/>
      <c r="AL6" s="49"/>
      <c r="AM6" s="49"/>
      <c r="AN6" s="51"/>
      <c r="AO6" s="52"/>
      <c r="AP6" s="52"/>
      <c r="AQ6" s="51"/>
      <c r="AR6" s="51"/>
    </row>
    <row r="7" spans="1:50" ht="12" customHeight="1" thickTop="1" thickBot="1" x14ac:dyDescent="0.3">
      <c r="B7" s="428"/>
      <c r="C7" s="396"/>
      <c r="D7" s="429"/>
      <c r="E7" s="428"/>
      <c r="F7" s="396"/>
      <c r="G7" s="429"/>
      <c r="H7" s="428"/>
      <c r="I7" s="396"/>
      <c r="J7" s="429"/>
      <c r="K7" s="430"/>
      <c r="L7" s="429"/>
      <c r="M7" s="431"/>
      <c r="N7" s="439"/>
      <c r="O7" s="432"/>
      <c r="P7" s="432"/>
      <c r="Q7" s="432"/>
      <c r="R7" s="432"/>
      <c r="S7" s="432"/>
      <c r="T7" s="432"/>
      <c r="U7" s="432"/>
      <c r="V7" s="432"/>
      <c r="W7" s="440"/>
      <c r="X7" s="435"/>
      <c r="Y7" s="45"/>
      <c r="Z7" s="46"/>
      <c r="AA7" s="46"/>
      <c r="AB7" s="45"/>
      <c r="AC7" s="85"/>
      <c r="AD7" s="86"/>
      <c r="AE7" s="370" t="str">
        <f ca="1">IF(AND(AB4="",AB5=""),"PF1",IF(AB4&gt;=AB5,Z4,Z5))</f>
        <v>PF1</v>
      </c>
      <c r="AF7" s="87" t="str">
        <f ca="1">IF(AND(AB4="",AB5=""),"Qfinalist_01",IF(AB4&gt;=AB5,AA4,AA5))</f>
        <v>Qfinalist_01</v>
      </c>
      <c r="AG7" s="28" t="str">
        <f ca="1">IF($AT$48="yes",RANDBETWEEN(1,3)+SIN(RANDBETWEEN(-30,30)),"")</f>
        <v/>
      </c>
      <c r="AH7" s="86"/>
      <c r="AI7" s="49"/>
      <c r="AJ7" s="50"/>
      <c r="AK7" s="50"/>
      <c r="AL7" s="49"/>
      <c r="AM7" s="49"/>
      <c r="AN7" s="51"/>
      <c r="AO7" s="52"/>
      <c r="AP7" s="52"/>
      <c r="AQ7" s="51"/>
      <c r="AR7" s="51"/>
    </row>
    <row r="8" spans="1:50" ht="12" customHeight="1" thickTop="1" thickBot="1" x14ac:dyDescent="0.3">
      <c r="B8" s="88" t="str">
        <f>N9</f>
        <v>Team_05</v>
      </c>
      <c r="C8" s="28" t="str">
        <f ca="1">IF($AT$5="yes",RANDBETWEEN(0,4),"")</f>
        <v/>
      </c>
      <c r="D8" s="89"/>
      <c r="E8" s="88" t="str">
        <f>N9</f>
        <v>Team_05</v>
      </c>
      <c r="F8" s="28" t="str">
        <f ca="1">IF($AT$5="yes",RANDBETWEEN(0,4),"")</f>
        <v/>
      </c>
      <c r="G8" s="89"/>
      <c r="H8" s="88" t="str">
        <f>N9</f>
        <v>Team_05</v>
      </c>
      <c r="I8" s="28" t="str">
        <f ca="1">IF($AT$5="yes",RANDBETWEEN(0,4),"")</f>
        <v/>
      </c>
      <c r="J8" s="89"/>
      <c r="K8" s="14" t="s">
        <v>66</v>
      </c>
      <c r="L8" s="90"/>
      <c r="M8" s="91" t="s">
        <v>9</v>
      </c>
      <c r="N8" s="361" t="s">
        <v>48</v>
      </c>
      <c r="O8" s="92" t="s">
        <v>2</v>
      </c>
      <c r="P8" s="93" t="s">
        <v>5</v>
      </c>
      <c r="Q8" s="94" t="s">
        <v>7</v>
      </c>
      <c r="R8" s="95" t="s">
        <v>8</v>
      </c>
      <c r="S8" s="41" t="s">
        <v>3</v>
      </c>
      <c r="T8" s="42" t="s">
        <v>4</v>
      </c>
      <c r="U8" s="43" t="s">
        <v>5</v>
      </c>
      <c r="V8" s="44" t="s">
        <v>6</v>
      </c>
      <c r="W8" s="92" t="s">
        <v>10</v>
      </c>
      <c r="X8" s="434"/>
      <c r="Y8" s="45"/>
      <c r="Z8" s="46"/>
      <c r="AA8" s="46"/>
      <c r="AB8" s="45"/>
      <c r="AC8" s="85"/>
      <c r="AD8" s="47"/>
      <c r="AE8" s="370" t="str">
        <f ca="1">IF(AND(AB10="",AB11=""),"PF2",IF(AB10&gt;=AB11,Z10,Z11))</f>
        <v>PF2</v>
      </c>
      <c r="AF8" s="87" t="str">
        <f ca="1">IF(AND(AB10="",AB11=""),"Qfinalist_05",IF(AB10&gt;=AB11,AA10,AA11))</f>
        <v>Qfinalist_05</v>
      </c>
      <c r="AG8" s="29" t="str">
        <f ca="1">IF($AT$48="yes",RANDBETWEEN(1,3)+SIN(RANDBETWEEN(-30,30)),"")</f>
        <v/>
      </c>
      <c r="AH8" s="47"/>
      <c r="AI8" s="96"/>
      <c r="AJ8" s="50"/>
      <c r="AK8" s="50"/>
      <c r="AL8" s="49"/>
      <c r="AM8" s="49"/>
      <c r="AN8" s="51"/>
      <c r="AO8" s="52"/>
      <c r="AP8" s="52"/>
      <c r="AQ8" s="51"/>
      <c r="AR8" s="51"/>
    </row>
    <row r="9" spans="1:50" ht="12" customHeight="1" thickTop="1" thickBot="1" x14ac:dyDescent="0.3">
      <c r="B9" s="97" t="str">
        <f>N10</f>
        <v>Team_06</v>
      </c>
      <c r="C9" s="29" t="str">
        <f ca="1">IF($AT$5="yes",RANDBETWEEN(0,4),"")</f>
        <v/>
      </c>
      <c r="D9" s="89"/>
      <c r="E9" s="97" t="str">
        <f>N11</f>
        <v>Team_07</v>
      </c>
      <c r="F9" s="29" t="str">
        <f ca="1">IF($AT$5="yes",RANDBETWEEN(0,4),"")</f>
        <v/>
      </c>
      <c r="G9" s="89"/>
      <c r="H9" s="97" t="str">
        <f>N12</f>
        <v>Team_08</v>
      </c>
      <c r="I9" s="29" t="str">
        <f ca="1">IF($AT$5="yes",RANDBETWEEN(0,4),"")</f>
        <v/>
      </c>
      <c r="J9" s="98"/>
      <c r="K9" s="15" t="s">
        <v>49</v>
      </c>
      <c r="L9" s="399" t="str">
        <f ca="1">TEXT(_xlfn.CONCAT($K$10,M9),"0")</f>
        <v>B0</v>
      </c>
      <c r="M9" s="443">
        <f ca="1">IF(S9&gt;=1,RANK(X9,$X$9:$X$12),0)</f>
        <v>0</v>
      </c>
      <c r="N9" s="30" t="s">
        <v>19</v>
      </c>
      <c r="O9" s="99">
        <f ca="1">3*T9+U9</f>
        <v>0</v>
      </c>
      <c r="P9" s="100">
        <f ca="1">Q9-R9</f>
        <v>0</v>
      </c>
      <c r="Q9" s="101">
        <f ca="1">IF(C8="",0,C8)+IF(F8="",0,F8)+IF(I8="",0,I8)</f>
        <v>0</v>
      </c>
      <c r="R9" s="102">
        <f ca="1">IF(C9="",0,C9)+IF(F9="",0,F9)+IF(I8="",0,I9)</f>
        <v>0</v>
      </c>
      <c r="S9" s="103">
        <f ca="1">SUM(T9:V9)</f>
        <v>0</v>
      </c>
      <c r="T9" s="101">
        <f ca="1">SUM(IF(OR(C8="",C9="",C8&lt;=C9),0,1),IF(OR(F8="",F9="",F8&lt;=F9),0,1),IF(OR(I8="",I9="",I8&lt;=I9),0,1))</f>
        <v>0</v>
      </c>
      <c r="U9" s="104">
        <f ca="1">SUM(IF(OR(C8="",C9="",C8&lt;&gt;C9),0,1),IF(OR(F8="",F9="",F8&lt;&gt;F9),0,1),IF(OR(I8="",I9="",I8&lt;&gt;I9),0,1))</f>
        <v>0</v>
      </c>
      <c r="V9" s="105">
        <f ca="1">SUM(IF(OR(C8="",C9="",C8&gt;=C9),0,1),IF(OR(F8="",F9="",F8&gt;=F9),0,1),IF(OR(I8="",I9="",I8&gt;=I9),0,1))</f>
        <v>0</v>
      </c>
      <c r="W9" s="409">
        <f ca="1">IF(S9&gt;=1,-0.1*RANDBETWEEN(0,99),0)</f>
        <v>0</v>
      </c>
      <c r="X9" s="435">
        <f ca="1">O9+P9*0.01+Q9*0.0001+W9*0.0000001</f>
        <v>0</v>
      </c>
      <c r="Y9" s="45"/>
      <c r="Z9" s="46"/>
      <c r="AA9" s="46"/>
      <c r="AB9" s="45"/>
      <c r="AC9" s="85"/>
      <c r="AD9" s="47"/>
      <c r="AE9" s="48"/>
      <c r="AF9" s="48"/>
      <c r="AG9" s="47"/>
      <c r="AH9" s="106"/>
      <c r="AI9" s="49"/>
      <c r="AJ9" s="50"/>
      <c r="AK9" s="50"/>
      <c r="AL9" s="49"/>
      <c r="AM9" s="49"/>
      <c r="AN9" s="51"/>
      <c r="AO9" s="52"/>
      <c r="AP9" s="52"/>
      <c r="AQ9" s="51"/>
      <c r="AR9" s="51"/>
    </row>
    <row r="10" spans="1:50" ht="12" customHeight="1" thickBot="1" x14ac:dyDescent="0.3">
      <c r="A10" s="418"/>
      <c r="B10" s="107"/>
      <c r="C10" s="89"/>
      <c r="D10" s="89"/>
      <c r="E10" s="107"/>
      <c r="F10" s="89"/>
      <c r="G10" s="108"/>
      <c r="H10" s="107"/>
      <c r="I10" s="89"/>
      <c r="J10" s="98"/>
      <c r="K10" s="375" t="s">
        <v>13</v>
      </c>
      <c r="L10" s="399" t="str">
        <f t="shared" ref="L10:L12" ca="1" si="2">TEXT(_xlfn.CONCAT($K$10,M10),"0")</f>
        <v>B0</v>
      </c>
      <c r="M10" s="444">
        <f ca="1">IF(S10&gt;=1,RANK(X10,$X$9:$X$12),0)</f>
        <v>0</v>
      </c>
      <c r="N10" s="31" t="s">
        <v>20</v>
      </c>
      <c r="O10" s="109">
        <f ca="1">3*T10+U10</f>
        <v>0</v>
      </c>
      <c r="P10" s="110">
        <f ca="1">Q10-R10</f>
        <v>0</v>
      </c>
      <c r="Q10" s="111">
        <f ca="1">IF(C9="",0,C9)+IF(F11="",0,F11)+IF(I11="",0,I11)</f>
        <v>0</v>
      </c>
      <c r="R10" s="112">
        <f ca="1">IF(C8="",0,C8)+IF(F12="",0,F12)+IF(I12="",0,I12)</f>
        <v>0</v>
      </c>
      <c r="S10" s="113">
        <f ca="1">SUM(T10:V10)</f>
        <v>0</v>
      </c>
      <c r="T10" s="111">
        <f ca="1">SUM(IF(OR(C9="",C8="",C9&lt;=C8),0,1),IF(OR(F11="",F12="",F11&lt;=F12),0,1),IF(OR(I11="",I12="",I11&lt;=I12),0,1))</f>
        <v>0</v>
      </c>
      <c r="U10" s="114">
        <f ca="1">SUM(IF(OR(C9="",C8="",C9&lt;&gt;C8),0,1),IF(OR(F11="",F12="",F11&lt;&gt;F12),0,1),IF(OR(I11="",I12="",I11&lt;&gt;I12),0,1))</f>
        <v>0</v>
      </c>
      <c r="V10" s="115">
        <f ca="1">SUM(IF(OR(C9="",C8="",C9&gt;=C8),0,1),IF(OR(F11="",F12="",F11&gt;=F12),0,1),IF(OR(I11="",I12="",I11&gt;=I12),0,1))</f>
        <v>0</v>
      </c>
      <c r="W10" s="410">
        <f ca="1">IF(S10&gt;=1,-0.1*RANDBETWEEN(0,99),0)</f>
        <v>0</v>
      </c>
      <c r="X10" s="435">
        <f t="shared" ref="X10:X12" ca="1" si="3">O10+P10*0.01+Q10*0.0001+W10*0.0000001</f>
        <v>0</v>
      </c>
      <c r="Y10" s="368"/>
      <c r="Z10" s="369" t="s">
        <v>51</v>
      </c>
      <c r="AA10" s="71" t="str">
        <f ca="1">IFERROR(VLOOKUP(Z10,$L$2:$N$48,3,FALSE),"Pfinalist_02")</f>
        <v>Pfinalist_02</v>
      </c>
      <c r="AB10" s="28" t="str">
        <f ca="1">IF($AT$48="yes",RANDBETWEEN(1,3)+SIN(RANDBETWEEN(-30,30)),"")</f>
        <v/>
      </c>
      <c r="AC10" s="72"/>
      <c r="AD10" s="74"/>
      <c r="AE10" s="48"/>
      <c r="AF10" s="48"/>
      <c r="AG10" s="47"/>
      <c r="AH10" s="106"/>
      <c r="AI10" s="49"/>
      <c r="AJ10" s="50"/>
      <c r="AK10" s="50"/>
      <c r="AL10" s="49"/>
      <c r="AM10" s="49"/>
      <c r="AN10" s="51"/>
      <c r="AO10" s="52"/>
      <c r="AP10" s="52"/>
      <c r="AQ10" s="51"/>
      <c r="AR10" s="51"/>
    </row>
    <row r="11" spans="1:50" ht="12" customHeight="1" thickBot="1" x14ac:dyDescent="0.3">
      <c r="B11" s="88" t="str">
        <f>N11</f>
        <v>Team_07</v>
      </c>
      <c r="C11" s="28" t="str">
        <f ca="1">IF($AT$5="yes",RANDBETWEEN(0,4),"")</f>
        <v/>
      </c>
      <c r="D11" s="89"/>
      <c r="E11" s="88" t="str">
        <f>N10</f>
        <v>Team_06</v>
      </c>
      <c r="F11" s="28" t="str">
        <f ca="1">IF($AT$5="yes",RANDBETWEEN(0,4),"")</f>
        <v/>
      </c>
      <c r="G11" s="89"/>
      <c r="H11" s="88" t="str">
        <f>N10</f>
        <v>Team_06</v>
      </c>
      <c r="I11" s="28" t="str">
        <f ca="1">IF($AT$5="yes",RANDBETWEEN(0,4),"")</f>
        <v/>
      </c>
      <c r="J11" s="98"/>
      <c r="K11" s="116"/>
      <c r="L11" s="399" t="str">
        <f t="shared" ca="1" si="2"/>
        <v>B0</v>
      </c>
      <c r="M11" s="444">
        <f ca="1">IF(S11&gt;=1,RANK(X11,$X$9:$X$12),0)</f>
        <v>0</v>
      </c>
      <c r="N11" s="31" t="s">
        <v>21</v>
      </c>
      <c r="O11" s="109">
        <f ca="1">3*T11+U11</f>
        <v>0</v>
      </c>
      <c r="P11" s="110">
        <f ca="1">Q11-R11</f>
        <v>0</v>
      </c>
      <c r="Q11" s="111">
        <f ca="1">IF(C11="",0,C11)+IF(F9="",0,F9)+IF(I12="",0,I12)</f>
        <v>0</v>
      </c>
      <c r="R11" s="112">
        <f ca="1">IF(C12="",0,C12)+IF(F8="",0,F8)+IF(I11="",0,I11)</f>
        <v>0</v>
      </c>
      <c r="S11" s="113">
        <f ca="1">SUM(T11:V11)</f>
        <v>0</v>
      </c>
      <c r="T11" s="111">
        <f ca="1">SUM(IF(OR(C11="",C12="",C11&lt;=C12),0,1),IF(OR(F9="",F8="",F9&lt;=F8),0,1),IF(OR(I12="",I11="",I12&lt;=I11),0,1))</f>
        <v>0</v>
      </c>
      <c r="U11" s="114">
        <f ca="1">SUM(IF(OR(C11="",C12="",C11&lt;&gt;C12),0,1),IF(OR(F9="",F8="",F9&lt;&gt;F8),0,1),IF(OR(I12="",I11="",I12&lt;&gt;I11),0,1))</f>
        <v>0</v>
      </c>
      <c r="V11" s="115">
        <f ca="1">SUM(IF(OR(C11="",C12="",C11&gt;=C12),0,1),IF(OR(F9="",F8="",F9&gt;=F8),0,1),IF(OR(I12="",I11="",I12&gt;=I11),0,1))</f>
        <v>0</v>
      </c>
      <c r="W11" s="410">
        <f ca="1">IF(S11&gt;=1,-0.1*RANDBETWEEN(0,99),0)</f>
        <v>0</v>
      </c>
      <c r="X11" s="435">
        <f t="shared" ca="1" si="3"/>
        <v>0</v>
      </c>
      <c r="Y11" s="45"/>
      <c r="Z11" s="369" t="s">
        <v>52</v>
      </c>
      <c r="AA11" s="71" t="str">
        <f ca="1">IFERROR(VLOOKUP(Z11,$L$2:$N$48,3,FALSE),"Pfinalist_10")</f>
        <v>Pfinalist_10</v>
      </c>
      <c r="AB11" s="29" t="str">
        <f ca="1">IF($AT$48="yes",RANDBETWEEN(1,3)+SIN(RANDBETWEEN(-30,30)),"")</f>
        <v/>
      </c>
      <c r="AC11" s="45"/>
      <c r="AD11" s="47"/>
      <c r="AE11" s="48"/>
      <c r="AF11" s="48"/>
      <c r="AG11" s="47"/>
      <c r="AH11" s="106"/>
      <c r="AI11" s="49"/>
      <c r="AJ11" s="50"/>
      <c r="AK11" s="50"/>
      <c r="AL11" s="49"/>
      <c r="AM11" s="49"/>
      <c r="AN11" s="51"/>
      <c r="AO11" s="52"/>
      <c r="AP11" s="52"/>
      <c r="AQ11" s="51"/>
      <c r="AR11" s="51"/>
    </row>
    <row r="12" spans="1:50" ht="12" customHeight="1" thickTop="1" thickBot="1" x14ac:dyDescent="0.3">
      <c r="B12" s="97" t="str">
        <f>N12</f>
        <v>Team_08</v>
      </c>
      <c r="C12" s="29" t="str">
        <f ca="1">IF($AT$5="yes",RANDBETWEEN(0,4),"")</f>
        <v/>
      </c>
      <c r="D12" s="117"/>
      <c r="E12" s="97" t="str">
        <f>N12</f>
        <v>Team_08</v>
      </c>
      <c r="F12" s="29" t="str">
        <f ca="1">IF($AT$5="yes",RANDBETWEEN(0,4),"")</f>
        <v/>
      </c>
      <c r="G12" s="117"/>
      <c r="H12" s="97" t="str">
        <f>N11</f>
        <v>Team_07</v>
      </c>
      <c r="I12" s="29" t="str">
        <f ca="1">IF($AT$5="yes",RANDBETWEEN(0,4),"")</f>
        <v/>
      </c>
      <c r="J12" s="118"/>
      <c r="K12" s="119"/>
      <c r="L12" s="120" t="str">
        <f t="shared" ca="1" si="2"/>
        <v>B0</v>
      </c>
      <c r="M12" s="445">
        <f ca="1">IF(S12&gt;=1,RANK(X12,$X$9:$X$12),0)</f>
        <v>0</v>
      </c>
      <c r="N12" s="32" t="s">
        <v>22</v>
      </c>
      <c r="O12" s="121">
        <f ca="1">3*T12+U12</f>
        <v>0</v>
      </c>
      <c r="P12" s="122">
        <f ca="1">Q12-R12</f>
        <v>0</v>
      </c>
      <c r="Q12" s="123">
        <f ca="1">IF(C12="",0,C12)+IF(F12="",0,F12)+IF(I9="",0,I9)</f>
        <v>0</v>
      </c>
      <c r="R12" s="124">
        <f ca="1">IF(C11="",0,C11)+IF(F11="",0,F11)+IF(I8="",0,I8)</f>
        <v>0</v>
      </c>
      <c r="S12" s="125">
        <f ca="1">SUM(T12:V12)</f>
        <v>0</v>
      </c>
      <c r="T12" s="123">
        <f ca="1">SUM(IF(OR(C12="",C11="",C12&lt;=C11),0,1),IF(OR(F12="",F11="",F12&lt;=F11),0,1),IF(OR(I9="",I8="",I9&lt;=I8),0,1))</f>
        <v>0</v>
      </c>
      <c r="U12" s="126">
        <f ca="1">SUM(IF(OR(C12="",C11="",C12&lt;&gt;C11),0,1),IF(OR(F12="",F11="",F12&lt;&gt;F11),0,1),IF(OR(I9="",I8="",I9&lt;&gt;I8),0,1))</f>
        <v>0</v>
      </c>
      <c r="V12" s="127">
        <f ca="1">SUM(IF(OR(C12="",C11="",C12&gt;=C11),0,1),IF(OR(F12="",F11="",F12&gt;=F11),0,1),IF(OR(I9="",I8="",I9&gt;=I8),0,1))</f>
        <v>0</v>
      </c>
      <c r="W12" s="411">
        <f ca="1">IF(S12&gt;=1,-0.1*RANDBETWEEN(0,99),0)</f>
        <v>0</v>
      </c>
      <c r="X12" s="435">
        <f t="shared" ca="1" si="3"/>
        <v>0</v>
      </c>
      <c r="Y12" s="45"/>
      <c r="Z12" s="46"/>
      <c r="AA12" s="46"/>
      <c r="AB12" s="45"/>
      <c r="AC12" s="45"/>
      <c r="AD12" s="47"/>
      <c r="AE12" s="48"/>
      <c r="AF12" s="48"/>
      <c r="AG12" s="47"/>
      <c r="AH12" s="106"/>
      <c r="AI12" s="49"/>
      <c r="AJ12" s="50"/>
      <c r="AK12" s="50"/>
      <c r="AL12" s="49"/>
      <c r="AM12" s="49"/>
      <c r="AN12" s="51"/>
      <c r="AO12" s="52"/>
      <c r="AP12" s="52"/>
      <c r="AQ12" s="51"/>
      <c r="AR12" s="51"/>
    </row>
    <row r="13" spans="1:50" ht="12" customHeight="1" thickTop="1" thickBot="1" x14ac:dyDescent="0.3">
      <c r="B13" s="428"/>
      <c r="C13" s="396"/>
      <c r="D13" s="429"/>
      <c r="E13" s="428"/>
      <c r="F13" s="396"/>
      <c r="G13" s="429"/>
      <c r="H13" s="428"/>
      <c r="I13" s="396"/>
      <c r="J13" s="429"/>
      <c r="K13" s="430"/>
      <c r="L13" s="396"/>
      <c r="M13" s="431"/>
      <c r="N13" s="439"/>
      <c r="O13" s="432"/>
      <c r="P13" s="432"/>
      <c r="Q13" s="432"/>
      <c r="R13" s="432"/>
      <c r="S13" s="432"/>
      <c r="T13" s="432"/>
      <c r="U13" s="432"/>
      <c r="V13" s="432"/>
      <c r="W13" s="440"/>
      <c r="X13" s="435"/>
      <c r="Y13" s="45"/>
      <c r="Z13" s="46"/>
      <c r="AA13" s="46"/>
      <c r="AB13" s="45"/>
      <c r="AC13" s="45"/>
      <c r="AD13" s="47"/>
      <c r="AE13" s="48"/>
      <c r="AF13" s="48"/>
      <c r="AG13" s="47"/>
      <c r="AH13" s="106"/>
      <c r="AI13" s="128"/>
      <c r="AJ13" s="370" t="str">
        <f ca="1">IF(AND(AG7="",AG8=""),"QF1",IF(AG7&gt;=AG8,AE7,AE8))</f>
        <v>QF1</v>
      </c>
      <c r="AK13" s="129" t="str">
        <f ca="1">IF(AND(AG7="",AG8=""),"Sfinalist_01",IF(AG7&gt;=AG8,AF7,AF8))</f>
        <v>Sfinalist_01</v>
      </c>
      <c r="AL13" s="28" t="str">
        <f ca="1">IF($AT$48="yes",RANDBETWEEN(1,3)+SIN(RANDBETWEEN(-30,30)),"")</f>
        <v/>
      </c>
      <c r="AM13" s="128"/>
      <c r="AN13" s="51"/>
      <c r="AO13" s="52"/>
      <c r="AP13" s="52"/>
      <c r="AQ13" s="51"/>
      <c r="AR13" s="51"/>
    </row>
    <row r="14" spans="1:50" ht="12" customHeight="1" thickTop="1" thickBot="1" x14ac:dyDescent="0.3">
      <c r="B14" s="130" t="str">
        <f>N15</f>
        <v>Team_09</v>
      </c>
      <c r="C14" s="28" t="str">
        <f ca="1">IF($AT$5="yes",RANDBETWEEN(0,4),"")</f>
        <v/>
      </c>
      <c r="D14" s="131"/>
      <c r="E14" s="130" t="str">
        <f>N15</f>
        <v>Team_09</v>
      </c>
      <c r="F14" s="28" t="str">
        <f ca="1">IF($AT$5="yes",RANDBETWEEN(0,4),"")</f>
        <v/>
      </c>
      <c r="G14" s="131"/>
      <c r="H14" s="130" t="str">
        <f>N15</f>
        <v>Team_09</v>
      </c>
      <c r="I14" s="28" t="str">
        <f ca="1">IF($AT$5="yes",RANDBETWEEN(0,4),"")</f>
        <v/>
      </c>
      <c r="J14" s="131"/>
      <c r="K14" s="16" t="s">
        <v>67</v>
      </c>
      <c r="L14" s="132"/>
      <c r="M14" s="133" t="s">
        <v>9</v>
      </c>
      <c r="N14" s="362" t="s">
        <v>48</v>
      </c>
      <c r="O14" s="134" t="s">
        <v>2</v>
      </c>
      <c r="P14" s="135" t="s">
        <v>5</v>
      </c>
      <c r="Q14" s="136" t="s">
        <v>7</v>
      </c>
      <c r="R14" s="137" t="s">
        <v>8</v>
      </c>
      <c r="S14" s="41" t="s">
        <v>3</v>
      </c>
      <c r="T14" s="42" t="s">
        <v>4</v>
      </c>
      <c r="U14" s="43" t="s">
        <v>5</v>
      </c>
      <c r="V14" s="44" t="s">
        <v>6</v>
      </c>
      <c r="W14" s="134" t="s">
        <v>10</v>
      </c>
      <c r="X14" s="434"/>
      <c r="Y14" s="45"/>
      <c r="Z14" s="46"/>
      <c r="AA14" s="46"/>
      <c r="AB14" s="45"/>
      <c r="AC14" s="45"/>
      <c r="AD14" s="47"/>
      <c r="AE14" s="48"/>
      <c r="AF14" s="48"/>
      <c r="AG14" s="47"/>
      <c r="AH14" s="106"/>
      <c r="AI14" s="49"/>
      <c r="AJ14" s="370" t="str">
        <f ca="1">IF(AND(AG19="",AG20=""),"QF2",IF(AG19&gt;=AG20,AE19,AE20))</f>
        <v>QF2</v>
      </c>
      <c r="AK14" s="129" t="str">
        <f ca="1">IF(AND(AG19="",AG20=""),"Sfinalist_03",IF(AG19&gt;=AG20,AF19,AF20))</f>
        <v>Sfinalist_03</v>
      </c>
      <c r="AL14" s="29" t="str">
        <f ca="1">IF($AT$48="yes",RANDBETWEEN(1,3)+SIN(RANDBETWEEN(-30,30)),"")</f>
        <v/>
      </c>
      <c r="AM14" s="49"/>
      <c r="AN14" s="138"/>
      <c r="AO14" s="52"/>
      <c r="AP14" s="52"/>
      <c r="AQ14" s="51"/>
      <c r="AR14" s="51"/>
    </row>
    <row r="15" spans="1:50" ht="12" customHeight="1" thickTop="1" thickBot="1" x14ac:dyDescent="0.3">
      <c r="B15" s="139" t="str">
        <f>N16</f>
        <v>Team_10</v>
      </c>
      <c r="C15" s="29" t="str">
        <f ca="1">IF($AT$5="yes",RANDBETWEEN(0,4),"")</f>
        <v/>
      </c>
      <c r="D15" s="131"/>
      <c r="E15" s="139" t="str">
        <f>N17</f>
        <v>Team_11</v>
      </c>
      <c r="F15" s="29" t="str">
        <f ca="1">IF($AT$5="yes",RANDBETWEEN(0,4),"")</f>
        <v/>
      </c>
      <c r="G15" s="131"/>
      <c r="H15" s="139" t="str">
        <f>N18</f>
        <v>Team_12</v>
      </c>
      <c r="I15" s="29" t="str">
        <f ca="1">IF($AT$5="yes",RANDBETWEEN(0,4),"")</f>
        <v/>
      </c>
      <c r="J15" s="140"/>
      <c r="K15" s="17" t="s">
        <v>76</v>
      </c>
      <c r="L15" s="400" t="str">
        <f ca="1">TEXT(_xlfn.CONCAT($K$16,M15),"0")</f>
        <v>C0</v>
      </c>
      <c r="M15" s="443">
        <f ca="1">IF(S15&gt;=1,RANK(X15,$X$15:$X$18),0)</f>
        <v>0</v>
      </c>
      <c r="N15" s="30" t="s">
        <v>23</v>
      </c>
      <c r="O15" s="141">
        <f ca="1">3*T15+U15</f>
        <v>0</v>
      </c>
      <c r="P15" s="142">
        <f ca="1">Q15-R15</f>
        <v>0</v>
      </c>
      <c r="Q15" s="143">
        <f ca="1">IF(C14="",0,C14)+IF(F14="",0,F14)+IF(I14="",0,I14)</f>
        <v>0</v>
      </c>
      <c r="R15" s="144">
        <f ca="1">IF(C15="",0,C15)+IF(F15="",0,F15)+IF(I14="",0,I15)</f>
        <v>0</v>
      </c>
      <c r="S15" s="145">
        <f ca="1">SUM(T15:V15)</f>
        <v>0</v>
      </c>
      <c r="T15" s="143">
        <f ca="1">SUM(IF(OR(C14="",C15="",C14&lt;=C15),0,1),IF(OR(F14="",F15="",F14&lt;=F15),0,1),IF(OR(I14="",I15="",I14&lt;=I15),0,1))</f>
        <v>0</v>
      </c>
      <c r="U15" s="146">
        <f ca="1">SUM(IF(OR(C14="",C15="",C14&lt;&gt;C15),0,1),IF(OR(F14="",F15="",F14&lt;&gt;F15),0,1),IF(OR(I14="",I15="",I14&lt;&gt;I15),0,1))</f>
        <v>0</v>
      </c>
      <c r="V15" s="147">
        <f ca="1">SUM(IF(OR(C14="",C15="",C14&gt;=C15),0,1),IF(OR(F14="",F15="",F14&gt;=F15),0,1),IF(OR(I14="",I15="",I14&gt;=I15),0,1))</f>
        <v>0</v>
      </c>
      <c r="W15" s="409">
        <f ca="1">IF(S15&gt;=1,-0.1*RANDBETWEEN(0,99),0)</f>
        <v>0</v>
      </c>
      <c r="X15" s="435">
        <f ca="1">O15+P15*0.01+Q15*0.0001+W15*0.0000001</f>
        <v>0</v>
      </c>
      <c r="Y15" s="45"/>
      <c r="Z15" s="46"/>
      <c r="AA15" s="46"/>
      <c r="AB15" s="45"/>
      <c r="AC15" s="45"/>
      <c r="AD15" s="47"/>
      <c r="AE15" s="48"/>
      <c r="AF15" s="48"/>
      <c r="AG15" s="47"/>
      <c r="AH15" s="106"/>
      <c r="AI15" s="49"/>
      <c r="AJ15" s="50"/>
      <c r="AK15" s="50"/>
      <c r="AL15" s="49"/>
      <c r="AM15" s="148"/>
      <c r="AN15" s="51"/>
      <c r="AO15" s="52"/>
      <c r="AP15" s="52"/>
      <c r="AQ15" s="51"/>
      <c r="AR15" s="51"/>
    </row>
    <row r="16" spans="1:50" ht="12" customHeight="1" thickBot="1" x14ac:dyDescent="0.3">
      <c r="A16" s="418"/>
      <c r="B16" s="149"/>
      <c r="C16" s="131"/>
      <c r="D16" s="131"/>
      <c r="E16" s="149"/>
      <c r="F16" s="131"/>
      <c r="G16" s="131"/>
      <c r="H16" s="149"/>
      <c r="I16" s="131"/>
      <c r="J16" s="140"/>
      <c r="K16" s="376" t="s">
        <v>8</v>
      </c>
      <c r="L16" s="400" t="str">
        <f t="shared" ref="L16:L18" ca="1" si="4">TEXT(_xlfn.CONCAT($K$16,M16),"0")</f>
        <v>C0</v>
      </c>
      <c r="M16" s="444">
        <f ca="1">IF(S16&gt;=1,RANK(X16,$X$15:$X$18),0)</f>
        <v>0</v>
      </c>
      <c r="N16" s="31" t="s">
        <v>24</v>
      </c>
      <c r="O16" s="150">
        <f ca="1">3*T16+U16</f>
        <v>0</v>
      </c>
      <c r="P16" s="151">
        <f ca="1">Q16-R16</f>
        <v>0</v>
      </c>
      <c r="Q16" s="152">
        <f ca="1">IF(C15="",0,C15)+IF(F17="",0,F17)+IF(I17="",0,I17)</f>
        <v>0</v>
      </c>
      <c r="R16" s="153">
        <f ca="1">IF(C14="",0,C14)+IF(F18="",0,F18)+IF(I18="",0,I18)</f>
        <v>0</v>
      </c>
      <c r="S16" s="154">
        <f ca="1">SUM(T16:V16)</f>
        <v>0</v>
      </c>
      <c r="T16" s="152">
        <f ca="1">SUM(IF(OR(C15="",C14="",C15&lt;=C14),0,1),IF(OR(F17="",F18="",F17&lt;=F18),0,1),IF(OR(I17="",I18="",I17&lt;=I18),0,1))</f>
        <v>0</v>
      </c>
      <c r="U16" s="155">
        <f ca="1">SUM(IF(OR(C15="",C14="",C15&lt;&gt;C14),0,1),IF(OR(F17="",F18="",F17&lt;&gt;F18),0,1),IF(OR(I17="",I18="",I17&lt;&gt;I18),0,1))</f>
        <v>0</v>
      </c>
      <c r="V16" s="156">
        <f ca="1">SUM(IF(OR(C15="",C14="",C15&gt;=C14),0,1),IF(OR(F17="",F18="",F17&gt;=F18),0,1),IF(OR(I17="",I18="",I17&gt;=I18),0,1))</f>
        <v>0</v>
      </c>
      <c r="W16" s="410">
        <f ca="1">IF(S16&gt;=1,-0.1*RANDBETWEEN(0,99),0)</f>
        <v>0</v>
      </c>
      <c r="X16" s="435">
        <f t="shared" ref="X16:X18" ca="1" si="5">O16+P16*0.01+Q16*0.0001+W16*0.0000001</f>
        <v>0</v>
      </c>
      <c r="Y16" s="368"/>
      <c r="Z16" s="369" t="s">
        <v>53</v>
      </c>
      <c r="AA16" s="71" t="str">
        <f ca="1">IFERROR(VLOOKUP(Z16,$L$2:$N$48,3,FALSE),"Pfinalist_03")</f>
        <v>Pfinalist_03</v>
      </c>
      <c r="AB16" s="28" t="str">
        <f ca="1">IF($AT$48="yes",RANDBETWEEN(1,3)+SIN(RANDBETWEEN(-30,30)),"")</f>
        <v/>
      </c>
      <c r="AC16" s="72"/>
      <c r="AD16" s="47"/>
      <c r="AE16" s="48"/>
      <c r="AF16" s="48"/>
      <c r="AG16" s="47"/>
      <c r="AH16" s="106"/>
      <c r="AI16" s="49"/>
      <c r="AJ16" s="50"/>
      <c r="AK16" s="50"/>
      <c r="AL16" s="49"/>
      <c r="AM16" s="148"/>
      <c r="AN16" s="51"/>
      <c r="AO16" s="52"/>
      <c r="AP16" s="52"/>
      <c r="AQ16" s="51"/>
      <c r="AR16" s="51"/>
    </row>
    <row r="17" spans="1:50" ht="12" customHeight="1" thickBot="1" x14ac:dyDescent="0.3">
      <c r="B17" s="130" t="str">
        <f>N17</f>
        <v>Team_11</v>
      </c>
      <c r="C17" s="28" t="str">
        <f ca="1">IF($AT$5="yes",RANDBETWEEN(0,4),"")</f>
        <v/>
      </c>
      <c r="D17" s="131"/>
      <c r="E17" s="130" t="str">
        <f>N16</f>
        <v>Team_10</v>
      </c>
      <c r="F17" s="28" t="str">
        <f ca="1">IF($AT$5="yes",RANDBETWEEN(0,4),"")</f>
        <v/>
      </c>
      <c r="G17" s="131"/>
      <c r="H17" s="130" t="str">
        <f>N16</f>
        <v>Team_10</v>
      </c>
      <c r="I17" s="28" t="str">
        <f ca="1">IF($AT$5="yes",RANDBETWEEN(0,4),"")</f>
        <v/>
      </c>
      <c r="J17" s="140"/>
      <c r="K17" s="157"/>
      <c r="L17" s="400" t="str">
        <f t="shared" ca="1" si="4"/>
        <v>C0</v>
      </c>
      <c r="M17" s="444">
        <f ca="1">IF(S17&gt;=1,RANK(X17,$X$15:$X$18),0)</f>
        <v>0</v>
      </c>
      <c r="N17" s="31" t="s">
        <v>25</v>
      </c>
      <c r="O17" s="150">
        <f ca="1">3*T17+U17</f>
        <v>0</v>
      </c>
      <c r="P17" s="151">
        <f ca="1">Q17-R17</f>
        <v>0</v>
      </c>
      <c r="Q17" s="152">
        <f ca="1">IF(C17="",0,C17)+IF(F15="",0,F15)+IF(I18="",0,I18)</f>
        <v>0</v>
      </c>
      <c r="R17" s="153">
        <f ca="1">IF(C18="",0,C18)+IF(F14="",0,F14)+IF(I17="",0,I17)</f>
        <v>0</v>
      </c>
      <c r="S17" s="154">
        <f ca="1">SUM(T17:V17)</f>
        <v>0</v>
      </c>
      <c r="T17" s="152">
        <f ca="1">SUM(IF(OR(C17="",C18="",C17&lt;=C18),0,1),IF(OR(F15="",F14="",F15&lt;=F14),0,1),IF(OR(I18="",I17="",I18&lt;=I17),0,1))</f>
        <v>0</v>
      </c>
      <c r="U17" s="155">
        <f ca="1">SUM(IF(OR(C17="",C18="",C17&lt;&gt;C18),0,1),IF(OR(F15="",F14="",F15&lt;&gt;F14),0,1),IF(OR(I18="",I17="",I18&lt;&gt;I17),0,1))</f>
        <v>0</v>
      </c>
      <c r="V17" s="156">
        <f ca="1">SUM(IF(OR(C17="",C18="",C17&gt;=C18),0,1),IF(OR(F15="",F14="",F15&gt;=F14),0,1),IF(OR(I18="",I17="",I18&gt;=I17),0,1))</f>
        <v>0</v>
      </c>
      <c r="W17" s="410">
        <f ca="1">IF(S17&gt;=1,-0.1*RANDBETWEEN(0,99),0)</f>
        <v>0</v>
      </c>
      <c r="X17" s="435">
        <f t="shared" ca="1" si="5"/>
        <v>0</v>
      </c>
      <c r="Y17" s="45"/>
      <c r="Z17" s="369" t="s">
        <v>54</v>
      </c>
      <c r="AA17" s="71" t="str">
        <f ca="1">IFERROR(VLOOKUP(Z17,$L$2:$N$48,3,FALSE),"Pfinalist_11")</f>
        <v>Pfinalist_11</v>
      </c>
      <c r="AB17" s="29" t="str">
        <f ca="1">IF($AT$48="yes",RANDBETWEEN(1,3)+SIN(RANDBETWEEN(-30,30)),"")</f>
        <v/>
      </c>
      <c r="AC17" s="45"/>
      <c r="AD17" s="74"/>
      <c r="AE17" s="48"/>
      <c r="AF17" s="48"/>
      <c r="AG17" s="47"/>
      <c r="AH17" s="106"/>
      <c r="AI17" s="49"/>
      <c r="AJ17" s="50"/>
      <c r="AK17" s="50"/>
      <c r="AL17" s="49"/>
      <c r="AM17" s="148"/>
      <c r="AN17" s="51"/>
      <c r="AO17" s="52"/>
      <c r="AP17" s="52"/>
      <c r="AQ17" s="51"/>
      <c r="AR17" s="51"/>
    </row>
    <row r="18" spans="1:50" ht="12" customHeight="1" thickTop="1" thickBot="1" x14ac:dyDescent="0.3">
      <c r="B18" s="139" t="str">
        <f>N18</f>
        <v>Team_12</v>
      </c>
      <c r="C18" s="29" t="str">
        <f ca="1">IF($AT$5="yes",RANDBETWEEN(0,4),"")</f>
        <v/>
      </c>
      <c r="D18" s="158"/>
      <c r="E18" s="139" t="str">
        <f>N18</f>
        <v>Team_12</v>
      </c>
      <c r="F18" s="29" t="str">
        <f ca="1">IF($AT$5="yes",RANDBETWEEN(0,4),"")</f>
        <v/>
      </c>
      <c r="G18" s="158"/>
      <c r="H18" s="139" t="str">
        <f>N17</f>
        <v>Team_11</v>
      </c>
      <c r="I18" s="29" t="str">
        <f ca="1">IF($AT$5="yes",RANDBETWEEN(0,4),"")</f>
        <v/>
      </c>
      <c r="J18" s="159"/>
      <c r="K18" s="160"/>
      <c r="L18" s="161" t="str">
        <f t="shared" ca="1" si="4"/>
        <v>C0</v>
      </c>
      <c r="M18" s="445">
        <f ca="1">IF(S18&gt;=1,RANK(X18,$X$15:$X$18),0)</f>
        <v>0</v>
      </c>
      <c r="N18" s="32" t="s">
        <v>26</v>
      </c>
      <c r="O18" s="162">
        <f ca="1">3*T18+U18</f>
        <v>0</v>
      </c>
      <c r="P18" s="163">
        <f ca="1">Q18-R18</f>
        <v>0</v>
      </c>
      <c r="Q18" s="164">
        <f ca="1">IF(C18="",0,C18)+IF(F18="",0,F18)+IF(I15="",0,I15)</f>
        <v>0</v>
      </c>
      <c r="R18" s="165">
        <f ca="1">IF(C17="",0,C17)+IF(F17="",0,F17)+IF(I14="",0,I14)</f>
        <v>0</v>
      </c>
      <c r="S18" s="166">
        <f ca="1">SUM(T18:V18)</f>
        <v>0</v>
      </c>
      <c r="T18" s="164">
        <f ca="1">SUM(IF(OR(C18="",C17="",C18&lt;=C17),0,1),IF(OR(F18="",F17="",F18&lt;=F17),0,1),IF(OR(I15="",I14="",I15&lt;=I14),0,1))</f>
        <v>0</v>
      </c>
      <c r="U18" s="167">
        <f ca="1">SUM(IF(OR(C18="",C17="",C18&lt;&gt;C17),0,1),IF(OR(F18="",F17="",F18&lt;&gt;F17),0,1),IF(OR(I15="",I14="",I15&lt;&gt;I14),0,1))</f>
        <v>0</v>
      </c>
      <c r="V18" s="168">
        <f ca="1">SUM(IF(OR(C18="",C17="",C18&gt;=C17),0,1),IF(OR(F18="",F17="",F18&gt;=F17),0,1),IF(OR(I15="",I14="",I15&gt;=I14),0,1))</f>
        <v>0</v>
      </c>
      <c r="W18" s="411">
        <f ca="1">IF(S18&gt;=1,-0.1*RANDBETWEEN(0,99),0)</f>
        <v>0</v>
      </c>
      <c r="X18" s="435">
        <f t="shared" ca="1" si="5"/>
        <v>0</v>
      </c>
      <c r="Y18" s="45"/>
      <c r="Z18" s="46"/>
      <c r="AA18" s="46"/>
      <c r="AB18" s="45"/>
      <c r="AC18" s="85"/>
      <c r="AD18" s="47"/>
      <c r="AE18" s="48"/>
      <c r="AF18" s="48"/>
      <c r="AG18" s="47"/>
      <c r="AH18" s="106"/>
      <c r="AI18" s="49"/>
      <c r="AJ18" s="50"/>
      <c r="AK18" s="50"/>
      <c r="AL18" s="49"/>
      <c r="AM18" s="148"/>
      <c r="AN18" s="51"/>
      <c r="AO18" s="52"/>
      <c r="AP18" s="52"/>
      <c r="AQ18" s="51"/>
      <c r="AR18" s="51"/>
    </row>
    <row r="19" spans="1:50" ht="12" customHeight="1" thickTop="1" thickBot="1" x14ac:dyDescent="0.3">
      <c r="B19" s="428"/>
      <c r="C19" s="396"/>
      <c r="D19" s="429"/>
      <c r="E19" s="428"/>
      <c r="F19" s="396"/>
      <c r="G19" s="429"/>
      <c r="H19" s="428"/>
      <c r="I19" s="396"/>
      <c r="J19" s="429"/>
      <c r="K19" s="430"/>
      <c r="L19" s="396"/>
      <c r="M19" s="431"/>
      <c r="N19" s="439"/>
      <c r="O19" s="432"/>
      <c r="P19" s="432"/>
      <c r="Q19" s="432"/>
      <c r="R19" s="432"/>
      <c r="S19" s="432"/>
      <c r="T19" s="432"/>
      <c r="U19" s="432"/>
      <c r="V19" s="432"/>
      <c r="W19" s="440"/>
      <c r="X19" s="435"/>
      <c r="Y19" s="45"/>
      <c r="Z19" s="46"/>
      <c r="AA19" s="46"/>
      <c r="AB19" s="45"/>
      <c r="AC19" s="85"/>
      <c r="AD19" s="86"/>
      <c r="AE19" s="370" t="str">
        <f ca="1">IF(AND(AB16="",AB17=""),"PF3",IF(AB16&gt;=AB17,Z16,Z17))</f>
        <v>PF3</v>
      </c>
      <c r="AF19" s="87" t="str">
        <f ca="1">IF(AND(AB16="",AB17=""),"Qfinalist_02",IF(AB16&gt;=AB17,AA16,AA17))</f>
        <v>Qfinalist_02</v>
      </c>
      <c r="AG19" s="28" t="str">
        <f ca="1">IF($AT$48="yes",RANDBETWEEN(1,3)+SIN(RANDBETWEEN(-30,30)),"")</f>
        <v/>
      </c>
      <c r="AH19" s="86"/>
      <c r="AI19" s="96"/>
      <c r="AJ19" s="50"/>
      <c r="AK19" s="50"/>
      <c r="AL19" s="49"/>
      <c r="AM19" s="148"/>
      <c r="AN19" s="51"/>
      <c r="AO19" s="52"/>
      <c r="AP19" s="52"/>
      <c r="AQ19" s="51"/>
      <c r="AR19" s="51"/>
    </row>
    <row r="20" spans="1:50" ht="12" customHeight="1" thickTop="1" thickBot="1" x14ac:dyDescent="0.3">
      <c r="B20" s="169" t="str">
        <f>N21</f>
        <v>Team_13</v>
      </c>
      <c r="C20" s="28" t="str">
        <f ca="1">IF($AT$5="yes",RANDBETWEEN(0,4),"")</f>
        <v/>
      </c>
      <c r="D20" s="170"/>
      <c r="E20" s="169" t="str">
        <f>N21</f>
        <v>Team_13</v>
      </c>
      <c r="F20" s="28" t="str">
        <f ca="1">IF($AT$5="yes",RANDBETWEEN(0,4),"")</f>
        <v/>
      </c>
      <c r="G20" s="170"/>
      <c r="H20" s="169" t="str">
        <f>N21</f>
        <v>Team_13</v>
      </c>
      <c r="I20" s="28" t="str">
        <f ca="1">IF($AT$5="yes",RANDBETWEEN(0,4),"")</f>
        <v/>
      </c>
      <c r="J20" s="170"/>
      <c r="K20" s="18" t="s">
        <v>68</v>
      </c>
      <c r="L20" s="171"/>
      <c r="M20" s="172" t="s">
        <v>9</v>
      </c>
      <c r="N20" s="363" t="s">
        <v>48</v>
      </c>
      <c r="O20" s="173" t="s">
        <v>2</v>
      </c>
      <c r="P20" s="174" t="s">
        <v>5</v>
      </c>
      <c r="Q20" s="175" t="s">
        <v>7</v>
      </c>
      <c r="R20" s="176" t="s">
        <v>8</v>
      </c>
      <c r="S20" s="41" t="s">
        <v>3</v>
      </c>
      <c r="T20" s="42" t="s">
        <v>4</v>
      </c>
      <c r="U20" s="43" t="s">
        <v>5</v>
      </c>
      <c r="V20" s="44" t="s">
        <v>6</v>
      </c>
      <c r="W20" s="173" t="s">
        <v>10</v>
      </c>
      <c r="X20" s="434"/>
      <c r="Y20" s="45"/>
      <c r="Z20" s="46"/>
      <c r="AA20" s="46"/>
      <c r="AB20" s="45"/>
      <c r="AC20" s="85"/>
      <c r="AD20" s="47"/>
      <c r="AE20" s="370" t="str">
        <f ca="1">IF(AND(AB22="",AB23=""),"PF4",IF(AB22&gt;=AB23,Z22,Z23))</f>
        <v>PF4</v>
      </c>
      <c r="AF20" s="87" t="str">
        <f ca="1">IF(AND(AB22="",AB23=""),"Qfinalist_06",IF(AB22&gt;=AB23,AA22,AA23))</f>
        <v>Qfinalist_06</v>
      </c>
      <c r="AG20" s="29" t="str">
        <f ca="1">IF($AT$48="yes",RANDBETWEEN(1,3)+SIN(RANDBETWEEN(-30,30)),"")</f>
        <v/>
      </c>
      <c r="AH20" s="47"/>
      <c r="AI20" s="49"/>
      <c r="AJ20" s="50"/>
      <c r="AK20" s="50"/>
      <c r="AL20" s="49"/>
      <c r="AM20" s="148"/>
      <c r="AN20" s="51"/>
      <c r="AO20" s="52"/>
      <c r="AP20" s="52"/>
      <c r="AQ20" s="51"/>
      <c r="AR20" s="51"/>
    </row>
    <row r="21" spans="1:50" ht="12" customHeight="1" thickTop="1" thickBot="1" x14ac:dyDescent="0.3">
      <c r="B21" s="177" t="str">
        <f>N22</f>
        <v>Team_14</v>
      </c>
      <c r="C21" s="29" t="str">
        <f ca="1">IF($AT$5="yes",RANDBETWEEN(0,4),"")</f>
        <v/>
      </c>
      <c r="D21" s="170"/>
      <c r="E21" s="177" t="str">
        <f>N23</f>
        <v>Team_15</v>
      </c>
      <c r="F21" s="29" t="str">
        <f ca="1">IF($AT$5="yes",RANDBETWEEN(0,4),"")</f>
        <v/>
      </c>
      <c r="G21" s="170"/>
      <c r="H21" s="177" t="str">
        <f>N24</f>
        <v>Team_16</v>
      </c>
      <c r="I21" s="29" t="str">
        <f ca="1">IF($AT$5="yes",RANDBETWEEN(0,4),"")</f>
        <v/>
      </c>
      <c r="J21" s="178"/>
      <c r="K21" s="19" t="s">
        <v>77</v>
      </c>
      <c r="L21" s="401" t="str">
        <f ca="1">TEXT(_xlfn.CONCAT($K$22,M21),"0")</f>
        <v>D0</v>
      </c>
      <c r="M21" s="443">
        <f ca="1">IF(S21&gt;=1,RANK(X21,$X$21:$X$24),0)</f>
        <v>0</v>
      </c>
      <c r="N21" s="30" t="s">
        <v>27</v>
      </c>
      <c r="O21" s="179">
        <f ca="1">3*T21+U21</f>
        <v>0</v>
      </c>
      <c r="P21" s="180">
        <f ca="1">Q21-R21</f>
        <v>0</v>
      </c>
      <c r="Q21" s="181">
        <f ca="1">IF(C20="",0,C20)+IF(F20="",0,F20)+IF(I20="",0,I20)</f>
        <v>0</v>
      </c>
      <c r="R21" s="182">
        <f ca="1">IF(C21="",0,C21)+IF(F21="",0,F21)+IF(I20="",0,I21)</f>
        <v>0</v>
      </c>
      <c r="S21" s="183">
        <f ca="1">SUM(T21:V21)</f>
        <v>0</v>
      </c>
      <c r="T21" s="181">
        <f ca="1">SUM(IF(OR(C20="",C21="",C20&lt;=C21),0,1),IF(OR(F20="",F21="",F20&lt;=F21),0,1),IF(OR(I20="",I21="",I20&lt;=I21),0,1))</f>
        <v>0</v>
      </c>
      <c r="U21" s="184">
        <f ca="1">SUM(IF(OR(C20="",C21="",C20&lt;&gt;C21),0,1),IF(OR(F20="",F21="",F20&lt;&gt;F21),0,1),IF(OR(I20="",I21="",I20&lt;&gt;I21),0,1))</f>
        <v>0</v>
      </c>
      <c r="V21" s="185">
        <f ca="1">SUM(IF(OR(C20="",C21="",C20&gt;=C21),0,1),IF(OR(F20="",F21="",F20&gt;=F21),0,1),IF(OR(I20="",I21="",I20&gt;=I21),0,1))</f>
        <v>0</v>
      </c>
      <c r="W21" s="409">
        <f ca="1">IF(S21&gt;=1,-0.1*RANDBETWEEN(0,99),0)</f>
        <v>0</v>
      </c>
      <c r="X21" s="435">
        <f ca="1">O21+P21*0.01+Q21*0.0001+W21*0.0000001</f>
        <v>0</v>
      </c>
      <c r="Y21" s="45"/>
      <c r="Z21" s="46"/>
      <c r="AA21" s="46"/>
      <c r="AB21" s="45"/>
      <c r="AC21" s="85"/>
      <c r="AD21" s="47"/>
      <c r="AE21" s="48"/>
      <c r="AF21" s="48"/>
      <c r="AG21" s="47"/>
      <c r="AH21" s="47"/>
      <c r="AI21" s="49"/>
      <c r="AJ21" s="50"/>
      <c r="AK21" s="50"/>
      <c r="AL21" s="49"/>
      <c r="AM21" s="148"/>
      <c r="AN21" s="51"/>
      <c r="AO21" s="52"/>
      <c r="AP21" s="52"/>
      <c r="AQ21" s="51"/>
      <c r="AR21" s="51"/>
    </row>
    <row r="22" spans="1:50" ht="12" customHeight="1" thickBot="1" x14ac:dyDescent="0.3">
      <c r="A22" s="418"/>
      <c r="B22" s="186"/>
      <c r="C22" s="170"/>
      <c r="D22" s="170"/>
      <c r="E22" s="186"/>
      <c r="F22" s="170"/>
      <c r="G22" s="170"/>
      <c r="H22" s="186"/>
      <c r="I22" s="170"/>
      <c r="J22" s="178"/>
      <c r="K22" s="377" t="s">
        <v>5</v>
      </c>
      <c r="L22" s="401" t="str">
        <f t="shared" ref="L22:L24" ca="1" si="6">TEXT(_xlfn.CONCAT($K$22,M22),"0")</f>
        <v>D0</v>
      </c>
      <c r="M22" s="444">
        <f ca="1">IF(S22&gt;=1,RANK(X22,$X$21:$X$24),0)</f>
        <v>0</v>
      </c>
      <c r="N22" s="31" t="s">
        <v>28</v>
      </c>
      <c r="O22" s="187">
        <f ca="1">3*T22+U22</f>
        <v>0</v>
      </c>
      <c r="P22" s="188">
        <f ca="1">Q22-R22</f>
        <v>0</v>
      </c>
      <c r="Q22" s="189">
        <f ca="1">IF(C21="",0,C21)+IF(F23="",0,F23)+IF(I23="",0,I23)</f>
        <v>0</v>
      </c>
      <c r="R22" s="190">
        <f ca="1">IF(C20="",0,C20)+IF(F24="",0,F24)+IF(I24="",0,I24)</f>
        <v>0</v>
      </c>
      <c r="S22" s="191">
        <f ca="1">SUM(T22:V22)</f>
        <v>0</v>
      </c>
      <c r="T22" s="189">
        <f ca="1">SUM(IF(OR(C21="",C20="",C21&lt;=C20),0,1),IF(OR(F23="",F24="",F23&lt;=F24),0,1),IF(OR(I23="",I24="",I23&lt;=I24),0,1))</f>
        <v>0</v>
      </c>
      <c r="U22" s="192">
        <f ca="1">SUM(IF(OR(C21="",C20="",C21&lt;&gt;C20),0,1),IF(OR(F23="",F24="",F23&lt;&gt;F24),0,1),IF(OR(I23="",I24="",I23&lt;&gt;I24),0,1))</f>
        <v>0</v>
      </c>
      <c r="V22" s="193">
        <f ca="1">SUM(IF(OR(C21="",C20="",C21&gt;=C20),0,1),IF(OR(F23="",F24="",F23&gt;=F24),0,1),IF(OR(I23="",I24="",I23&gt;=I24),0,1))</f>
        <v>0</v>
      </c>
      <c r="W22" s="410">
        <f ca="1">IF(S22&gt;=1,-0.1*RANDBETWEEN(0,99),0)</f>
        <v>0</v>
      </c>
      <c r="X22" s="435">
        <f t="shared" ref="X22:X24" ca="1" si="7">O22+P22*0.01+Q22*0.0001+W22*0.0000001</f>
        <v>0</v>
      </c>
      <c r="Y22" s="368"/>
      <c r="Z22" s="369" t="s">
        <v>55</v>
      </c>
      <c r="AA22" s="71" t="str">
        <f ca="1">IFERROR(VLOOKUP(Z22,$L$2:$N$48,3,FALSE),"Pfinalist_04")</f>
        <v>Pfinalist_04</v>
      </c>
      <c r="AB22" s="28" t="str">
        <f ca="1">IF($AT$48="yes",RANDBETWEEN(1,3)+SIN(RANDBETWEEN(-30,30)),"")</f>
        <v/>
      </c>
      <c r="AC22" s="72"/>
      <c r="AD22" s="74"/>
      <c r="AE22" s="48"/>
      <c r="AF22" s="48"/>
      <c r="AG22" s="47"/>
      <c r="AH22" s="47"/>
      <c r="AI22" s="49"/>
      <c r="AJ22" s="50"/>
      <c r="AK22" s="50"/>
      <c r="AL22" s="49"/>
      <c r="AM22" s="148"/>
      <c r="AN22" s="51"/>
      <c r="AO22" s="52"/>
      <c r="AP22" s="52"/>
      <c r="AQ22" s="51"/>
      <c r="AR22" s="51"/>
    </row>
    <row r="23" spans="1:50" ht="12" customHeight="1" thickBot="1" x14ac:dyDescent="0.3">
      <c r="B23" s="169" t="str">
        <f>N23</f>
        <v>Team_15</v>
      </c>
      <c r="C23" s="28" t="str">
        <f ca="1">IF($AT$5="yes",RANDBETWEEN(0,4),"")</f>
        <v/>
      </c>
      <c r="D23" s="170"/>
      <c r="E23" s="169" t="str">
        <f>N22</f>
        <v>Team_14</v>
      </c>
      <c r="F23" s="28" t="str">
        <f ca="1">IF($AT$5="yes",RANDBETWEEN(0,4),"")</f>
        <v/>
      </c>
      <c r="G23" s="170"/>
      <c r="H23" s="169" t="str">
        <f>N22</f>
        <v>Team_14</v>
      </c>
      <c r="I23" s="28" t="str">
        <f ca="1">IF($AT$5="yes",RANDBETWEEN(0,4),"")</f>
        <v/>
      </c>
      <c r="J23" s="178"/>
      <c r="K23" s="194"/>
      <c r="L23" s="401" t="str">
        <f t="shared" ca="1" si="6"/>
        <v>D0</v>
      </c>
      <c r="M23" s="444">
        <f ca="1">IF(S23&gt;=1,RANK(X23,$X$21:$X$24),0)</f>
        <v>0</v>
      </c>
      <c r="N23" s="31" t="s">
        <v>29</v>
      </c>
      <c r="O23" s="187">
        <f ca="1">3*T23+U23</f>
        <v>0</v>
      </c>
      <c r="P23" s="188">
        <f ca="1">Q23-R23</f>
        <v>0</v>
      </c>
      <c r="Q23" s="189">
        <f ca="1">IF(C23="",0,C23)+IF(F21="",0,F21)+IF(I24="",0,I24)</f>
        <v>0</v>
      </c>
      <c r="R23" s="190">
        <f ca="1">IF(C24="",0,C24)+IF(F20="",0,F20)+IF(I23="",0,I23)</f>
        <v>0</v>
      </c>
      <c r="S23" s="191">
        <f ca="1">SUM(T23:V23)</f>
        <v>0</v>
      </c>
      <c r="T23" s="189">
        <f ca="1">SUM(IF(OR(C23="",C24="",C23&lt;=C24),0,1),IF(OR(F21="",F20="",F21&lt;=F20),0,1),IF(OR(I24="",I23="",I24&lt;=I23),0,1))</f>
        <v>0</v>
      </c>
      <c r="U23" s="192">
        <f ca="1">SUM(IF(OR(C23="",C24="",C23&lt;&gt;C24),0,1),IF(OR(F21="",F20="",F21&lt;&gt;F20),0,1),IF(OR(I24="",I23="",I24&lt;&gt;I23),0,1))</f>
        <v>0</v>
      </c>
      <c r="V23" s="193">
        <f ca="1">SUM(IF(OR(C23="",C24="",C23&gt;=C24),0,1),IF(OR(F21="",F20="",F21&gt;=F20),0,1),IF(OR(I24="",I23="",I24&gt;=I23),0,1))</f>
        <v>0</v>
      </c>
      <c r="W23" s="410">
        <f ca="1">IF(S23&gt;=1,-0.1*RANDBETWEEN(0,99),0)</f>
        <v>0</v>
      </c>
      <c r="X23" s="435">
        <f t="shared" ca="1" si="7"/>
        <v>0</v>
      </c>
      <c r="Y23" s="45"/>
      <c r="Z23" s="369" t="s">
        <v>56</v>
      </c>
      <c r="AA23" s="71" t="str">
        <f ca="1">IFERROR(VLOOKUP(Z23,$L$2:$N$48,3,FALSE),"Pfinalist_12")</f>
        <v>Pfinalist_12</v>
      </c>
      <c r="AB23" s="29" t="str">
        <f ca="1">IF($AT$48="yes",RANDBETWEEN(1,3)+SIN(RANDBETWEEN(-30,30)),"")</f>
        <v/>
      </c>
      <c r="AC23" s="45"/>
      <c r="AD23" s="47"/>
      <c r="AE23" s="48"/>
      <c r="AF23" s="48"/>
      <c r="AG23" s="47"/>
      <c r="AH23" s="47"/>
      <c r="AI23" s="49"/>
      <c r="AJ23" s="50"/>
      <c r="AK23" s="50"/>
      <c r="AL23" s="49"/>
      <c r="AM23" s="148"/>
      <c r="AN23" s="195"/>
      <c r="AO23" s="370" t="str">
        <f ca="1">IF(AND(AL13="",AL14=""),"SF1",IF(AL13&gt;=AL14,AJ13,AJ14))</f>
        <v>SF1</v>
      </c>
      <c r="AP23" s="196" t="str">
        <f ca="1">IF(AND(AL13="",AL14=""),"Finalist_01",IF(AL13&gt;=AL14,AK13,AK14))</f>
        <v>Finalist_01</v>
      </c>
      <c r="AQ23" s="28" t="str">
        <f ca="1">IF($AT$48="yes",RANDBETWEEN(1,3)+SIN(RANDBETWEEN(-30,30)),"")</f>
        <v/>
      </c>
      <c r="AR23" s="51"/>
      <c r="AT23" s="382" t="str">
        <f ca="1">IF(AND(AQ23="",AQ24=""),"",IF(AQ23&gt;=AQ24,"Champion","RunnerUp"))</f>
        <v/>
      </c>
      <c r="AW23" s="6" t="s">
        <v>85</v>
      </c>
      <c r="AX23" s="391"/>
    </row>
    <row r="24" spans="1:50" ht="12" customHeight="1" thickTop="1" thickBot="1" x14ac:dyDescent="0.3">
      <c r="B24" s="177" t="str">
        <f>N24</f>
        <v>Team_16</v>
      </c>
      <c r="C24" s="29" t="str">
        <f ca="1">IF($AT$5="yes",RANDBETWEEN(0,4),"")</f>
        <v/>
      </c>
      <c r="D24" s="197"/>
      <c r="E24" s="177" t="str">
        <f>N24</f>
        <v>Team_16</v>
      </c>
      <c r="F24" s="29" t="str">
        <f ca="1">IF($AT$5="yes",RANDBETWEEN(0,4),"")</f>
        <v/>
      </c>
      <c r="G24" s="197"/>
      <c r="H24" s="177" t="str">
        <f>N23</f>
        <v>Team_15</v>
      </c>
      <c r="I24" s="29" t="str">
        <f ca="1">IF($AT$5="yes",RANDBETWEEN(0,4),"")</f>
        <v/>
      </c>
      <c r="J24" s="198"/>
      <c r="K24" s="199"/>
      <c r="L24" s="200" t="str">
        <f t="shared" ca="1" si="6"/>
        <v>D0</v>
      </c>
      <c r="M24" s="445">
        <f ca="1">IF(S24&gt;=1,RANK(X24,$X$21:$X$24),0)</f>
        <v>0</v>
      </c>
      <c r="N24" s="32" t="s">
        <v>30</v>
      </c>
      <c r="O24" s="201">
        <f ca="1">3*T24+U24</f>
        <v>0</v>
      </c>
      <c r="P24" s="202">
        <f ca="1">Q24-R24</f>
        <v>0</v>
      </c>
      <c r="Q24" s="203">
        <f ca="1">IF(C24="",0,C24)+IF(F24="",0,F24)+IF(I21="",0,I21)</f>
        <v>0</v>
      </c>
      <c r="R24" s="204">
        <f ca="1">IF(C23="",0,C23)+IF(F23="",0,F23)+IF(I20="",0,I20)</f>
        <v>0</v>
      </c>
      <c r="S24" s="205">
        <f ca="1">SUM(T24:V24)</f>
        <v>0</v>
      </c>
      <c r="T24" s="203">
        <f ca="1">SUM(IF(OR(C24="",C23="",C24&lt;=C23),0,1),IF(OR(F24="",F23="",F24&lt;=F23),0,1),IF(OR(I21="",I20="",I21&lt;=I20),0,1))</f>
        <v>0</v>
      </c>
      <c r="U24" s="206">
        <f ca="1">SUM(IF(OR(C24="",C23="",C24&lt;&gt;C23),0,1),IF(OR(F24="",F23="",F24&lt;&gt;F23),0,1),IF(OR(I21="",I20="",I21&lt;&gt;I20),0,1))</f>
        <v>0</v>
      </c>
      <c r="V24" s="207">
        <f ca="1">SUM(IF(OR(C24="",C23="",C24&gt;=C23),0,1),IF(OR(F24="",F23="",F24&gt;=F23),0,1),IF(OR(I21="",I20="",I21&gt;=I20),0,1))</f>
        <v>0</v>
      </c>
      <c r="W24" s="411">
        <f ca="1">IF(S24&gt;=1,-0.1*RANDBETWEEN(0,99),0)</f>
        <v>0</v>
      </c>
      <c r="X24" s="435">
        <f t="shared" ca="1" si="7"/>
        <v>0</v>
      </c>
      <c r="Y24" s="45"/>
      <c r="Z24" s="46"/>
      <c r="AA24" s="46"/>
      <c r="AB24" s="45"/>
      <c r="AC24" s="45"/>
      <c r="AD24" s="47"/>
      <c r="AE24" s="48"/>
      <c r="AF24" s="48"/>
      <c r="AG24" s="47"/>
      <c r="AH24" s="47"/>
      <c r="AI24" s="49"/>
      <c r="AJ24" s="50"/>
      <c r="AK24" s="50"/>
      <c r="AL24" s="49"/>
      <c r="AM24" s="148"/>
      <c r="AN24" s="51"/>
      <c r="AO24" s="370" t="str">
        <f ca="1">IF(AND(AL37="",AL38=""),"SF2",IF(AL37&gt;=AL38,AJ37,AJ38))</f>
        <v>SF2</v>
      </c>
      <c r="AP24" s="196" t="str">
        <f ca="1">IF(AND(AL37="",AL38=""),"Finalist_02",IF(AL37&gt;=AL38,AK37,AK38))</f>
        <v>Finalist_02</v>
      </c>
      <c r="AQ24" s="29" t="str">
        <f ca="1">IF($AT$48="yes",RANDBETWEEN(1,3)+SIN(RANDBETWEEN(-30,30)),"")</f>
        <v/>
      </c>
      <c r="AR24" s="51"/>
      <c r="AT24" s="382" t="str">
        <f ca="1">IF(AND(AQ23="",AQ24=""),"",IF(AQ23&lt;=AQ24,"Champion","RunnerUp"))</f>
        <v/>
      </c>
      <c r="AW24" s="7" t="s">
        <v>88</v>
      </c>
      <c r="AX24" s="387"/>
    </row>
    <row r="25" spans="1:50" ht="12" customHeight="1" thickTop="1" thickBot="1" x14ac:dyDescent="0.3">
      <c r="B25" s="428"/>
      <c r="C25" s="396"/>
      <c r="D25" s="429"/>
      <c r="E25" s="428"/>
      <c r="F25" s="396"/>
      <c r="G25" s="429"/>
      <c r="H25" s="428"/>
      <c r="I25" s="396"/>
      <c r="J25" s="429"/>
      <c r="K25" s="430"/>
      <c r="L25" s="396"/>
      <c r="M25" s="431"/>
      <c r="N25" s="439"/>
      <c r="O25" s="432"/>
      <c r="P25" s="432"/>
      <c r="Q25" s="432"/>
      <c r="R25" s="432"/>
      <c r="S25" s="432"/>
      <c r="T25" s="432"/>
      <c r="U25" s="432"/>
      <c r="V25" s="432"/>
      <c r="W25" s="440"/>
      <c r="X25" s="435"/>
      <c r="Y25" s="45"/>
      <c r="Z25" s="46"/>
      <c r="AA25" s="46"/>
      <c r="AB25" s="45"/>
      <c r="AC25" s="45"/>
      <c r="AD25" s="47"/>
      <c r="AE25" s="48"/>
      <c r="AF25" s="48"/>
      <c r="AG25" s="47"/>
      <c r="AH25" s="47"/>
      <c r="AI25" s="49"/>
      <c r="AJ25" s="50"/>
      <c r="AK25" s="50"/>
      <c r="AL25" s="49"/>
      <c r="AM25" s="148"/>
      <c r="AN25" s="51"/>
      <c r="AO25" s="52"/>
      <c r="AP25" s="52"/>
      <c r="AQ25" s="51"/>
      <c r="AR25" s="51"/>
      <c r="AW25" s="392"/>
      <c r="AX25" s="392"/>
    </row>
    <row r="26" spans="1:50" ht="12" customHeight="1" thickTop="1" thickBot="1" x14ac:dyDescent="0.3">
      <c r="B26" s="208" t="str">
        <f>N27</f>
        <v>Team_17</v>
      </c>
      <c r="C26" s="28" t="str">
        <f ca="1">IF($AT$5="yes",RANDBETWEEN(0,4),"")</f>
        <v/>
      </c>
      <c r="D26" s="209"/>
      <c r="E26" s="208" t="str">
        <f>N27</f>
        <v>Team_17</v>
      </c>
      <c r="F26" s="28" t="str">
        <f ca="1">IF($AT$5="yes",RANDBETWEEN(0,4),"")</f>
        <v/>
      </c>
      <c r="G26" s="209"/>
      <c r="H26" s="208" t="str">
        <f>N27</f>
        <v>Team_17</v>
      </c>
      <c r="I26" s="28" t="str">
        <f ca="1">IF($AT$5="yes",RANDBETWEEN(0,4),"")</f>
        <v/>
      </c>
      <c r="J26" s="209"/>
      <c r="K26" s="20" t="s">
        <v>69</v>
      </c>
      <c r="L26" s="210"/>
      <c r="M26" s="211" t="s">
        <v>9</v>
      </c>
      <c r="N26" s="364" t="s">
        <v>48</v>
      </c>
      <c r="O26" s="212" t="s">
        <v>2</v>
      </c>
      <c r="P26" s="213" t="s">
        <v>5</v>
      </c>
      <c r="Q26" s="214" t="s">
        <v>7</v>
      </c>
      <c r="R26" s="215" t="s">
        <v>8</v>
      </c>
      <c r="S26" s="41" t="s">
        <v>3</v>
      </c>
      <c r="T26" s="42" t="s">
        <v>4</v>
      </c>
      <c r="U26" s="43" t="s">
        <v>5</v>
      </c>
      <c r="V26" s="44" t="s">
        <v>6</v>
      </c>
      <c r="W26" s="212" t="s">
        <v>10</v>
      </c>
      <c r="X26" s="434"/>
      <c r="Y26" s="45"/>
      <c r="Z26" s="46"/>
      <c r="AA26" s="46"/>
      <c r="AB26" s="45"/>
      <c r="AC26" s="45"/>
      <c r="AD26" s="47"/>
      <c r="AE26" s="48"/>
      <c r="AF26" s="48"/>
      <c r="AG26" s="47"/>
      <c r="AH26" s="47"/>
      <c r="AI26" s="49"/>
      <c r="AJ26" s="50"/>
      <c r="AK26" s="50"/>
      <c r="AL26" s="49"/>
      <c r="AM26" s="148"/>
      <c r="AN26" s="51"/>
      <c r="AO26" s="52"/>
      <c r="AP26" s="52"/>
      <c r="AQ26" s="51"/>
      <c r="AR26" s="51"/>
      <c r="AW26" s="8" t="s">
        <v>82</v>
      </c>
      <c r="AX26" s="393"/>
    </row>
    <row r="27" spans="1:50" ht="12" customHeight="1" thickTop="1" thickBot="1" x14ac:dyDescent="0.3">
      <c r="B27" s="216" t="str">
        <f>N28</f>
        <v>Team_18</v>
      </c>
      <c r="C27" s="29" t="str">
        <f ca="1">IF($AT$5="yes",RANDBETWEEN(0,4),"")</f>
        <v/>
      </c>
      <c r="D27" s="209"/>
      <c r="E27" s="216" t="str">
        <f>N29</f>
        <v>Team_19</v>
      </c>
      <c r="F27" s="29" t="str">
        <f ca="1">IF($AT$5="yes",RANDBETWEEN(0,4),"")</f>
        <v/>
      </c>
      <c r="G27" s="209"/>
      <c r="H27" s="216" t="str">
        <f>N30</f>
        <v>Team_20</v>
      </c>
      <c r="I27" s="29" t="str">
        <f ca="1">IF($AT$5="yes",RANDBETWEEN(0,4),"")</f>
        <v/>
      </c>
      <c r="J27" s="217"/>
      <c r="K27" s="21" t="s">
        <v>50</v>
      </c>
      <c r="L27" s="402" t="str">
        <f ca="1">TEXT(_xlfn.CONCAT($K$28,M27),"0")</f>
        <v>E0</v>
      </c>
      <c r="M27" s="443">
        <f ca="1">IF(S27&gt;=1,RANK(X27,$X$27:$X$30),0)</f>
        <v>0</v>
      </c>
      <c r="N27" s="30" t="s">
        <v>31</v>
      </c>
      <c r="O27" s="218">
        <f ca="1">3*T27+U27</f>
        <v>0</v>
      </c>
      <c r="P27" s="219">
        <f ca="1">Q27-R27</f>
        <v>0</v>
      </c>
      <c r="Q27" s="220">
        <f ca="1">IF(C26="",0,C26)+IF(F26="",0,F26)+IF(I26="",0,I26)</f>
        <v>0</v>
      </c>
      <c r="R27" s="221">
        <f ca="1">IF(C27="",0,C27)+IF(F27="",0,F27)+IF(I26="",0,I27)</f>
        <v>0</v>
      </c>
      <c r="S27" s="222">
        <f ca="1">SUM(T27:V27)</f>
        <v>0</v>
      </c>
      <c r="T27" s="220">
        <f ca="1">SUM(IF(OR(C26="",C27="",C26&lt;=C27),0,1),IF(OR(F26="",F27="",F26&lt;=F27),0,1),IF(OR(I26="",I27="",I26&lt;=I27),0,1))</f>
        <v>0</v>
      </c>
      <c r="U27" s="223">
        <f ca="1">SUM(IF(OR(C26="",C27="",C26&lt;&gt;C27),0,1),IF(OR(F26="",F27="",F26&lt;&gt;F27),0,1),IF(OR(I26="",I27="",I26&lt;&gt;I27),0,1))</f>
        <v>0</v>
      </c>
      <c r="V27" s="224">
        <f ca="1">SUM(IF(OR(C26="",C27="",C26&gt;=C27),0,1),IF(OR(F26="",F27="",F26&gt;=F27),0,1),IF(OR(I26="",I27="",I26&gt;=I27),0,1))</f>
        <v>0</v>
      </c>
      <c r="W27" s="409">
        <f ca="1">IF(S27&gt;=1,-0.1*RANDBETWEEN(0,99),0)</f>
        <v>0</v>
      </c>
      <c r="X27" s="435">
        <f ca="1">O27+P27*0.01+Q27*0.0001+W27*0.0000001</f>
        <v>0</v>
      </c>
      <c r="Y27" s="45"/>
      <c r="Z27" s="46"/>
      <c r="AA27" s="46"/>
      <c r="AB27" s="45"/>
      <c r="AC27" s="45"/>
      <c r="AD27" s="47"/>
      <c r="AE27" s="48"/>
      <c r="AF27" s="48"/>
      <c r="AG27" s="47"/>
      <c r="AH27" s="47"/>
      <c r="AI27" s="49"/>
      <c r="AJ27" s="50"/>
      <c r="AK27" s="50"/>
      <c r="AL27" s="49"/>
      <c r="AM27" s="148"/>
      <c r="AN27" s="51"/>
      <c r="AO27" s="370" t="str">
        <f ca="1">IF(AND(AL13="",AL14=""),"SF1",IF(AL13&lt;AL14,AJ13,AJ14))</f>
        <v>SF1</v>
      </c>
      <c r="AP27" s="225" t="str">
        <f ca="1">IF(AND(AL13="",AL14=""),"SLoser_01",IF(AL13&lt;AL14,AK13,AK14))</f>
        <v>SLoser_01</v>
      </c>
      <c r="AQ27" s="28" t="str">
        <f ca="1">IF($AT$48="yes",RANDBETWEEN(1,3)+SIN(RANDBETWEEN(-30,30)),"")</f>
        <v/>
      </c>
      <c r="AR27" s="51"/>
      <c r="AT27" s="382" t="str">
        <f ca="1">IF(AND(AQ27="",AQ28=""),"",IF(AQ27&gt;=AQ28,"3rd-Place","."))</f>
        <v/>
      </c>
      <c r="AW27" s="9" t="s">
        <v>83</v>
      </c>
    </row>
    <row r="28" spans="1:50" ht="12" customHeight="1" thickBot="1" x14ac:dyDescent="0.3">
      <c r="A28" s="418"/>
      <c r="B28" s="226"/>
      <c r="C28" s="209"/>
      <c r="D28" s="209"/>
      <c r="E28" s="226"/>
      <c r="F28" s="209"/>
      <c r="G28" s="209"/>
      <c r="H28" s="226"/>
      <c r="I28" s="209"/>
      <c r="J28" s="217"/>
      <c r="K28" s="378" t="s">
        <v>12</v>
      </c>
      <c r="L28" s="402" t="str">
        <f t="shared" ref="L28:L30" ca="1" si="8">TEXT(_xlfn.CONCAT($K$28,M28),"0")</f>
        <v>E0</v>
      </c>
      <c r="M28" s="444">
        <f ca="1">IF(S28&gt;=1,RANK(X28,$X$27:$X$30),0)</f>
        <v>0</v>
      </c>
      <c r="N28" s="31" t="s">
        <v>32</v>
      </c>
      <c r="O28" s="227">
        <f ca="1">3*T28+U28</f>
        <v>0</v>
      </c>
      <c r="P28" s="228">
        <f ca="1">Q28-R28</f>
        <v>0</v>
      </c>
      <c r="Q28" s="229">
        <f ca="1">IF(C27="",0,C27)+IF(F29="",0,F29)+IF(I29="",0,I29)</f>
        <v>0</v>
      </c>
      <c r="R28" s="230">
        <f ca="1">IF(C26="",0,C26)+IF(F30="",0,F30)+IF(I30="",0,I30)</f>
        <v>0</v>
      </c>
      <c r="S28" s="231">
        <f ca="1">SUM(T28:V28)</f>
        <v>0</v>
      </c>
      <c r="T28" s="229">
        <f ca="1">SUM(IF(OR(C27="",C26="",C27&lt;=C26),0,1),IF(OR(F29="",F30="",F29&lt;=F30),0,1),IF(OR(I29="",I30="",I29&lt;=I30),0,1))</f>
        <v>0</v>
      </c>
      <c r="U28" s="232">
        <f ca="1">SUM(IF(OR(C27="",C26="",C27&lt;&gt;C26),0,1),IF(OR(F29="",F30="",F29&lt;&gt;F30),0,1),IF(OR(I29="",I30="",I29&lt;&gt;I30),0,1))</f>
        <v>0</v>
      </c>
      <c r="V28" s="233">
        <f ca="1">SUM(IF(OR(C27="",C26="",C27&gt;=C26),0,1),IF(OR(F29="",F30="",F29&gt;=F30),0,1),IF(OR(I29="",I30="",I29&gt;=I30),0,1))</f>
        <v>0</v>
      </c>
      <c r="W28" s="410">
        <f ca="1">IF(S28&gt;=1,-0.1*RANDBETWEEN(0,99),0)</f>
        <v>0</v>
      </c>
      <c r="X28" s="435">
        <f t="shared" ref="X28:X30" ca="1" si="9">O28+P28*0.01+Q28*0.0001+W28*0.0000001</f>
        <v>0</v>
      </c>
      <c r="Y28" s="368"/>
      <c r="Z28" s="369" t="s">
        <v>57</v>
      </c>
      <c r="AA28" s="71" t="str">
        <f ca="1">IFERROR(VLOOKUP(Z28,$L$2:$N$48,3,FALSE),"Pfinalist_05")</f>
        <v>Pfinalist_05</v>
      </c>
      <c r="AB28" s="28" t="str">
        <f ca="1">IF($AT$48="yes",RANDBETWEEN(1,3)+SIN(RANDBETWEEN(-30,30)),"")</f>
        <v/>
      </c>
      <c r="AC28" s="72"/>
      <c r="AD28" s="47"/>
      <c r="AE28" s="48"/>
      <c r="AF28" s="48"/>
      <c r="AG28" s="47"/>
      <c r="AH28" s="47"/>
      <c r="AI28" s="49"/>
      <c r="AJ28" s="50"/>
      <c r="AK28" s="50"/>
      <c r="AL28" s="49"/>
      <c r="AM28" s="148"/>
      <c r="AN28" s="51"/>
      <c r="AO28" s="370" t="str">
        <f ca="1">IF(AND(AL37="",AL38=""),"SF2",IF(AL37&lt;AL38,AJ37,AJ38))</f>
        <v>SF2</v>
      </c>
      <c r="AP28" s="225" t="str">
        <f ca="1">IF(AND(AL37="",AL38=""),"SLoser_02",IF(AL37&lt;AL38,AK37,AK38))</f>
        <v>SLoser_02</v>
      </c>
      <c r="AQ28" s="29" t="str">
        <f ca="1">IF($AT$48="yes",RANDBETWEEN(1,3)+SIN(RANDBETWEEN(-30,30)),"")</f>
        <v/>
      </c>
      <c r="AR28" s="51"/>
      <c r="AT28" s="382" t="str">
        <f ca="1">IF(AND(AQ27="",AQ28=""),"",IF(AQ27&lt;=AQ28,"3rd-Place","."))</f>
        <v/>
      </c>
      <c r="AW28" s="10" t="s">
        <v>86</v>
      </c>
    </row>
    <row r="29" spans="1:50" ht="12" customHeight="1" thickBot="1" x14ac:dyDescent="0.3">
      <c r="B29" s="208" t="str">
        <f>N29</f>
        <v>Team_19</v>
      </c>
      <c r="C29" s="28" t="str">
        <f ca="1">IF($AT$5="yes",RANDBETWEEN(0,4),"")</f>
        <v/>
      </c>
      <c r="D29" s="209"/>
      <c r="E29" s="208" t="str">
        <f>N28</f>
        <v>Team_18</v>
      </c>
      <c r="F29" s="28" t="str">
        <f ca="1">IF($AT$5="yes",RANDBETWEEN(0,4),"")</f>
        <v/>
      </c>
      <c r="G29" s="209"/>
      <c r="H29" s="208" t="str">
        <f>N28</f>
        <v>Team_18</v>
      </c>
      <c r="I29" s="28" t="str">
        <f ca="1">IF($AT$5="yes",RANDBETWEEN(0,4),"")</f>
        <v/>
      </c>
      <c r="J29" s="217"/>
      <c r="K29" s="234"/>
      <c r="L29" s="402" t="str">
        <f t="shared" ca="1" si="8"/>
        <v>E0</v>
      </c>
      <c r="M29" s="444">
        <f ca="1">IF(S29&gt;=1,RANK(X29,$X$27:$X$30),0)</f>
        <v>0</v>
      </c>
      <c r="N29" s="31" t="s">
        <v>33</v>
      </c>
      <c r="O29" s="227">
        <f ca="1">3*T29+U29</f>
        <v>0</v>
      </c>
      <c r="P29" s="228">
        <f ca="1">Q29-R29</f>
        <v>0</v>
      </c>
      <c r="Q29" s="229">
        <f ca="1">IF(C29="",0,C29)+IF(F27="",0,F27)+IF(I30="",0,I30)</f>
        <v>0</v>
      </c>
      <c r="R29" s="230">
        <f ca="1">IF(C30="",0,C30)+IF(F26="",0,F26)+IF(I29="",0,I29)</f>
        <v>0</v>
      </c>
      <c r="S29" s="231">
        <f ca="1">SUM(T29:V29)</f>
        <v>0</v>
      </c>
      <c r="T29" s="229">
        <f ca="1">SUM(IF(OR(C29="",C30="",C29&lt;=C30),0,1),IF(OR(F27="",F26="",F27&lt;=F26),0,1),IF(OR(I30="",I29="",I30&lt;=I29),0,1))</f>
        <v>0</v>
      </c>
      <c r="U29" s="232">
        <f ca="1">SUM(IF(OR(C29="",C30="",C29&lt;&gt;C30),0,1),IF(OR(F27="",F26="",F27&lt;&gt;F26),0,1),IF(OR(I30="",I29="",I30&lt;&gt;I29),0,1))</f>
        <v>0</v>
      </c>
      <c r="V29" s="233">
        <f ca="1">SUM(IF(OR(C29="",C30="",C29&gt;=C30),0,1),IF(OR(F27="",F26="",F27&gt;=F26),0,1),IF(OR(I30="",I29="",I30&gt;=I29),0,1))</f>
        <v>0</v>
      </c>
      <c r="W29" s="410">
        <f ca="1">IF(S29&gt;=1,-0.1*RANDBETWEEN(0,99),0)</f>
        <v>0</v>
      </c>
      <c r="X29" s="435">
        <f t="shared" ca="1" si="9"/>
        <v>0</v>
      </c>
      <c r="Y29" s="45"/>
      <c r="Z29" s="369" t="s">
        <v>58</v>
      </c>
      <c r="AA29" s="71" t="str">
        <f ca="1">IFERROR(VLOOKUP(Z29,$L$2:$N$48,3,FALSE),"Pfinalist_13")</f>
        <v>Pfinalist_13</v>
      </c>
      <c r="AB29" s="29" t="str">
        <f ca="1">IF($AT$48="yes",RANDBETWEEN(1,3)+SIN(RANDBETWEEN(-30,30)),"")</f>
        <v/>
      </c>
      <c r="AC29" s="45"/>
      <c r="AD29" s="74"/>
      <c r="AE29" s="48"/>
      <c r="AF29" s="48"/>
      <c r="AG29" s="47"/>
      <c r="AH29" s="47"/>
      <c r="AI29" s="49"/>
      <c r="AJ29" s="50"/>
      <c r="AK29" s="50"/>
      <c r="AL29" s="49"/>
      <c r="AM29" s="148"/>
      <c r="AN29" s="51"/>
      <c r="AO29" s="52"/>
      <c r="AP29" s="52"/>
      <c r="AQ29" s="51"/>
      <c r="AR29" s="51"/>
      <c r="AW29" s="11" t="s">
        <v>87</v>
      </c>
      <c r="AX29" s="394"/>
    </row>
    <row r="30" spans="1:50" ht="12" customHeight="1" thickTop="1" thickBot="1" x14ac:dyDescent="0.3">
      <c r="B30" s="216" t="str">
        <f>N30</f>
        <v>Team_20</v>
      </c>
      <c r="C30" s="29" t="str">
        <f ca="1">IF($AT$5="yes",RANDBETWEEN(0,4),"")</f>
        <v/>
      </c>
      <c r="D30" s="235"/>
      <c r="E30" s="216" t="str">
        <f>N30</f>
        <v>Team_20</v>
      </c>
      <c r="F30" s="29" t="str">
        <f ca="1">IF($AT$5="yes",RANDBETWEEN(0,4),"")</f>
        <v/>
      </c>
      <c r="G30" s="235"/>
      <c r="H30" s="216" t="str">
        <f>N29</f>
        <v>Team_19</v>
      </c>
      <c r="I30" s="29" t="str">
        <f ca="1">IF($AT$5="yes",RANDBETWEEN(0,4),"")</f>
        <v/>
      </c>
      <c r="J30" s="236"/>
      <c r="K30" s="237"/>
      <c r="L30" s="238" t="str">
        <f t="shared" ca="1" si="8"/>
        <v>E0</v>
      </c>
      <c r="M30" s="445">
        <f ca="1">IF(S30&gt;=1,RANK(X30,$X$27:$X$30),0)</f>
        <v>0</v>
      </c>
      <c r="N30" s="32" t="s">
        <v>34</v>
      </c>
      <c r="O30" s="239">
        <f ca="1">3*T30+U30</f>
        <v>0</v>
      </c>
      <c r="P30" s="240">
        <f ca="1">Q30-R30</f>
        <v>0</v>
      </c>
      <c r="Q30" s="241">
        <f ca="1">IF(C30="",0,C30)+IF(F30="",0,F30)+IF(I27="",0,I27)</f>
        <v>0</v>
      </c>
      <c r="R30" s="242">
        <f ca="1">IF(C29="",0,C29)+IF(F29="",0,F29)+IF(I26="",0,I26)</f>
        <v>0</v>
      </c>
      <c r="S30" s="243">
        <f ca="1">SUM(T30:V30)</f>
        <v>0</v>
      </c>
      <c r="T30" s="241">
        <f ca="1">SUM(IF(OR(C30="",C29="",C30&lt;=C29),0,1),IF(OR(F30="",F29="",F30&lt;=F29),0,1),IF(OR(I27="",I26="",I27&lt;=I26),0,1))</f>
        <v>0</v>
      </c>
      <c r="U30" s="244">
        <f ca="1">SUM(IF(OR(C30="",C29="",C30&lt;&gt;C29),0,1),IF(OR(F30="",F29="",F30&lt;&gt;F29),0,1),IF(OR(I27="",I26="",I27&lt;&gt;I26),0,1))</f>
        <v>0</v>
      </c>
      <c r="V30" s="245">
        <f ca="1">SUM(IF(OR(C30="",C29="",C30&gt;=C29),0,1),IF(OR(F30="",F29="",F30&gt;=F29),0,1),IF(OR(I27="",I26="",I27&gt;=I26),0,1))</f>
        <v>0</v>
      </c>
      <c r="W30" s="411">
        <f ca="1">IF(S30&gt;=1,-0.1*RANDBETWEEN(0,99),0)</f>
        <v>0</v>
      </c>
      <c r="X30" s="435">
        <f t="shared" ca="1" si="9"/>
        <v>0</v>
      </c>
      <c r="Y30" s="45"/>
      <c r="Z30" s="46"/>
      <c r="AA30" s="46"/>
      <c r="AB30" s="45"/>
      <c r="AC30" s="85"/>
      <c r="AD30" s="47"/>
      <c r="AE30" s="48"/>
      <c r="AF30" s="48"/>
      <c r="AG30" s="47"/>
      <c r="AH30" s="47"/>
      <c r="AI30" s="49"/>
      <c r="AJ30" s="50"/>
      <c r="AK30" s="50"/>
      <c r="AL30" s="49"/>
      <c r="AM30" s="148"/>
      <c r="AN30" s="51"/>
      <c r="AO30" s="52"/>
      <c r="AP30" s="52"/>
      <c r="AQ30" s="51"/>
      <c r="AR30" s="51"/>
    </row>
    <row r="31" spans="1:50" ht="12" customHeight="1" thickTop="1" thickBot="1" x14ac:dyDescent="0.3">
      <c r="B31" s="428"/>
      <c r="C31" s="396"/>
      <c r="D31" s="429"/>
      <c r="E31" s="428"/>
      <c r="F31" s="396"/>
      <c r="G31" s="429"/>
      <c r="H31" s="428"/>
      <c r="I31" s="396"/>
      <c r="J31" s="429"/>
      <c r="K31" s="430"/>
      <c r="L31" s="396"/>
      <c r="M31" s="431"/>
      <c r="N31" s="439"/>
      <c r="O31" s="432"/>
      <c r="P31" s="432"/>
      <c r="Q31" s="432"/>
      <c r="R31" s="432"/>
      <c r="S31" s="432"/>
      <c r="T31" s="432"/>
      <c r="U31" s="432"/>
      <c r="V31" s="432"/>
      <c r="W31" s="440"/>
      <c r="X31" s="435"/>
      <c r="Y31" s="45"/>
      <c r="Z31" s="46"/>
      <c r="AA31" s="46"/>
      <c r="AB31" s="45"/>
      <c r="AC31" s="85"/>
      <c r="AD31" s="86"/>
      <c r="AE31" s="370" t="str">
        <f ca="1">IF(AND(AB28="",AB29=""),"PF5",IF(AB28&gt;=AB29,Z28,Z29))</f>
        <v>PF5</v>
      </c>
      <c r="AF31" s="87" t="str">
        <f ca="1">IF(AND(AB28="",AB29=""),"Qfinalist_03",IF(AB28&gt;=AB29,AA28,AA29))</f>
        <v>Qfinalist_03</v>
      </c>
      <c r="AG31" s="28" t="str">
        <f ca="1">IF($AT$48="yes",RANDBETWEEN(1,3)+SIN(RANDBETWEEN(-30,30)),"")</f>
        <v/>
      </c>
      <c r="AH31" s="86"/>
      <c r="AI31" s="49"/>
      <c r="AJ31" s="50"/>
      <c r="AK31" s="50"/>
      <c r="AL31" s="49"/>
      <c r="AM31" s="148"/>
      <c r="AN31" s="51"/>
      <c r="AO31" s="52"/>
      <c r="AP31" s="52"/>
      <c r="AQ31" s="51"/>
      <c r="AR31" s="51"/>
    </row>
    <row r="32" spans="1:50" ht="12" customHeight="1" thickTop="1" thickBot="1" x14ac:dyDescent="0.3">
      <c r="B32" s="246" t="str">
        <f>N33</f>
        <v>Team_21</v>
      </c>
      <c r="C32" s="28" t="str">
        <f ca="1">IF($AT$5="yes",RANDBETWEEN(0,4),"")</f>
        <v/>
      </c>
      <c r="D32" s="247"/>
      <c r="E32" s="246" t="str">
        <f>N33</f>
        <v>Team_21</v>
      </c>
      <c r="F32" s="28" t="str">
        <f ca="1">IF($AT$5="yes",RANDBETWEEN(0,4),"")</f>
        <v/>
      </c>
      <c r="G32" s="247"/>
      <c r="H32" s="246" t="str">
        <f>N33</f>
        <v>Team_21</v>
      </c>
      <c r="I32" s="28" t="str">
        <f ca="1">IF($AT$5="yes",RANDBETWEEN(0,4),"")</f>
        <v/>
      </c>
      <c r="J32" s="247"/>
      <c r="K32" s="22" t="s">
        <v>70</v>
      </c>
      <c r="L32" s="248"/>
      <c r="M32" s="249" t="s">
        <v>9</v>
      </c>
      <c r="N32" s="365" t="s">
        <v>48</v>
      </c>
      <c r="O32" s="250" t="s">
        <v>2</v>
      </c>
      <c r="P32" s="251" t="s">
        <v>5</v>
      </c>
      <c r="Q32" s="252" t="s">
        <v>7</v>
      </c>
      <c r="R32" s="253" t="s">
        <v>8</v>
      </c>
      <c r="S32" s="41" t="s">
        <v>3</v>
      </c>
      <c r="T32" s="42" t="s">
        <v>4</v>
      </c>
      <c r="U32" s="43" t="s">
        <v>5</v>
      </c>
      <c r="V32" s="44" t="s">
        <v>6</v>
      </c>
      <c r="W32" s="250" t="s">
        <v>10</v>
      </c>
      <c r="X32" s="434"/>
      <c r="Y32" s="45"/>
      <c r="Z32" s="46"/>
      <c r="AA32" s="46"/>
      <c r="AB32" s="45"/>
      <c r="AC32" s="85"/>
      <c r="AD32" s="47"/>
      <c r="AE32" s="370" t="str">
        <f ca="1">IF(AND(AB34="",AB35=""),"PF6",IF(AB34&gt;=AB35,Z34,Z35))</f>
        <v>PF6</v>
      </c>
      <c r="AF32" s="87" t="str">
        <f ca="1">IF(AND(AB34="",AB35=""),"Qfinalist_07",IF(AB34&gt;=AB35,AA34,AA35))</f>
        <v>Qfinalist_07</v>
      </c>
      <c r="AG32" s="29" t="str">
        <f ca="1">IF($AT$48="yes",RANDBETWEEN(1,3)+SIN(RANDBETWEEN(-30,30)),"")</f>
        <v/>
      </c>
      <c r="AH32" s="47"/>
      <c r="AI32" s="96"/>
      <c r="AJ32" s="50"/>
      <c r="AK32" s="50"/>
      <c r="AL32" s="49"/>
      <c r="AM32" s="148"/>
      <c r="AN32" s="51"/>
      <c r="AO32" s="52"/>
      <c r="AP32" s="52"/>
      <c r="AQ32" s="51"/>
      <c r="AR32" s="51"/>
    </row>
    <row r="33" spans="1:48" ht="12" customHeight="1" thickTop="1" thickBot="1" x14ac:dyDescent="0.3">
      <c r="B33" s="254" t="str">
        <f>N34</f>
        <v>Team_22</v>
      </c>
      <c r="C33" s="29" t="str">
        <f ca="1">IF($AT$5="yes",RANDBETWEEN(0,4),"")</f>
        <v/>
      </c>
      <c r="D33" s="247"/>
      <c r="E33" s="254" t="str">
        <f>N35</f>
        <v>Team_23</v>
      </c>
      <c r="F33" s="29" t="str">
        <f ca="1">IF($AT$5="yes",RANDBETWEEN(0,4),"")</f>
        <v/>
      </c>
      <c r="G33" s="247"/>
      <c r="H33" s="254" t="str">
        <f>N36</f>
        <v>Team_24</v>
      </c>
      <c r="I33" s="29" t="str">
        <f ca="1">IF($AT$5="yes",RANDBETWEEN(0,4),"")</f>
        <v/>
      </c>
      <c r="J33" s="255"/>
      <c r="K33" s="23" t="s">
        <v>78</v>
      </c>
      <c r="L33" s="403" t="str">
        <f ca="1">TEXT(_xlfn.CONCAT($K$34,M33),"0")</f>
        <v>F0</v>
      </c>
      <c r="M33" s="443">
        <f ca="1">IF(S33&gt;=1,RANK(X33,$X$33:$X$36),0)</f>
        <v>0</v>
      </c>
      <c r="N33" s="406" t="s">
        <v>35</v>
      </c>
      <c r="O33" s="256">
        <f ca="1">3*T33+U33</f>
        <v>0</v>
      </c>
      <c r="P33" s="257">
        <f ca="1">Q33-R33</f>
        <v>0</v>
      </c>
      <c r="Q33" s="258">
        <f ca="1">IF(C32="",0,C32)+IF(F32="",0,F32)+IF(I32="",0,I32)</f>
        <v>0</v>
      </c>
      <c r="R33" s="259">
        <f ca="1">IF(C33="",0,C33)+IF(F33="",0,F33)+IF(I32="",0,I33)</f>
        <v>0</v>
      </c>
      <c r="S33" s="260">
        <f ca="1">SUM(T33:V33)</f>
        <v>0</v>
      </c>
      <c r="T33" s="258">
        <f ca="1">SUM(IF(OR(C32="",C33="",C32&lt;=C33),0,1),IF(OR(F32="",F33="",F32&lt;=F33),0,1),IF(OR(I32="",I33="",I32&lt;=I33),0,1))</f>
        <v>0</v>
      </c>
      <c r="U33" s="261">
        <f ca="1">SUM(IF(OR(C32="",C33="",C32&lt;&gt;C33),0,1),IF(OR(F32="",F33="",F32&lt;&gt;F33),0,1),IF(OR(I32="",I33="",I32&lt;&gt;I33),0,1))</f>
        <v>0</v>
      </c>
      <c r="V33" s="262">
        <f ca="1">SUM(IF(OR(C32="",C33="",C32&gt;=C33),0,1),IF(OR(F32="",F33="",F32&gt;=F33),0,1),IF(OR(I32="",I33="",I32&gt;=I33),0,1))</f>
        <v>0</v>
      </c>
      <c r="W33" s="409">
        <f ca="1">IF(S33&gt;=1,-0.1*RANDBETWEEN(0,99),0)</f>
        <v>0</v>
      </c>
      <c r="X33" s="435">
        <f ca="1">O33+P33*0.01+Q33*0.0001+W33*0.0000001</f>
        <v>0</v>
      </c>
      <c r="Y33" s="45"/>
      <c r="Z33" s="46"/>
      <c r="AA33" s="46"/>
      <c r="AB33" s="45"/>
      <c r="AC33" s="85"/>
      <c r="AD33" s="47"/>
      <c r="AE33" s="48"/>
      <c r="AF33" s="48"/>
      <c r="AG33" s="47"/>
      <c r="AH33" s="106"/>
      <c r="AI33" s="49"/>
      <c r="AJ33" s="50"/>
      <c r="AK33" s="50"/>
      <c r="AL33" s="49"/>
      <c r="AM33" s="148"/>
      <c r="AN33" s="51"/>
      <c r="AO33" s="52"/>
      <c r="AP33" s="52"/>
      <c r="AQ33" s="51"/>
      <c r="AR33" s="51"/>
    </row>
    <row r="34" spans="1:48" ht="12" customHeight="1" thickBot="1" x14ac:dyDescent="0.3">
      <c r="A34" s="418"/>
      <c r="B34" s="263"/>
      <c r="C34" s="247"/>
      <c r="D34" s="247"/>
      <c r="E34" s="263"/>
      <c r="F34" s="247"/>
      <c r="G34" s="247"/>
      <c r="H34" s="263"/>
      <c r="I34" s="247"/>
      <c r="J34" s="255"/>
      <c r="K34" s="379" t="s">
        <v>10</v>
      </c>
      <c r="L34" s="403" t="str">
        <f t="shared" ref="L34:L36" ca="1" si="10">TEXT(_xlfn.CONCAT($K$34,M34),"0")</f>
        <v>F0</v>
      </c>
      <c r="M34" s="444">
        <f ca="1">IF(S34&gt;=1,RANK(X34,$X$33:$X$36),0)</f>
        <v>0</v>
      </c>
      <c r="N34" s="407" t="s">
        <v>36</v>
      </c>
      <c r="O34" s="264">
        <f ca="1">3*T34+U34</f>
        <v>0</v>
      </c>
      <c r="P34" s="265">
        <f ca="1">Q34-R34</f>
        <v>0</v>
      </c>
      <c r="Q34" s="266">
        <f ca="1">IF(C33="",0,C33)+IF(F35="",0,F35)+IF(I35="",0,I35)</f>
        <v>0</v>
      </c>
      <c r="R34" s="267">
        <f ca="1">IF(C32="",0,C32)+IF(F36="",0,F36)+IF(I36="",0,I36)</f>
        <v>0</v>
      </c>
      <c r="S34" s="268">
        <f ca="1">SUM(T34:V34)</f>
        <v>0</v>
      </c>
      <c r="T34" s="266">
        <f ca="1">SUM(IF(OR(C33="",C32="",C33&lt;=C32),0,1),IF(OR(F35="",F36="",F35&lt;=F36),0,1),IF(OR(I35="",I36="",I35&lt;=I36),0,1))</f>
        <v>0</v>
      </c>
      <c r="U34" s="269">
        <f ca="1">SUM(IF(OR(C33="",C32="",C33&lt;&gt;C32),0,1),IF(OR(F35="",F36="",F35&lt;&gt;F36),0,1),IF(OR(I35="",I36="",I35&lt;&gt;I36),0,1))</f>
        <v>0</v>
      </c>
      <c r="V34" s="270">
        <f ca="1">SUM(IF(OR(C33="",C32="",C33&gt;=C32),0,1),IF(OR(F35="",F36="",F35&gt;=F36),0,1),IF(OR(I35="",I36="",I35&gt;=I36),0,1))</f>
        <v>0</v>
      </c>
      <c r="W34" s="410">
        <f ca="1">IF(S34&gt;=1,-0.1*RANDBETWEEN(0,99),0)</f>
        <v>0</v>
      </c>
      <c r="X34" s="435">
        <f t="shared" ref="X34:X36" ca="1" si="11">O34+P34*0.01+Q34*0.0001+W34*0.0000001</f>
        <v>0</v>
      </c>
      <c r="Y34" s="368"/>
      <c r="Z34" s="369" t="s">
        <v>59</v>
      </c>
      <c r="AA34" s="71" t="str">
        <f ca="1">IFERROR(VLOOKUP(Z34,$L$2:$N$48,3,FALSE),"Pfinalist_06")</f>
        <v>Pfinalist_06</v>
      </c>
      <c r="AB34" s="28" t="str">
        <f ca="1">IF($AT$48="yes",RANDBETWEEN(1,3)+SIN(RANDBETWEEN(-30,30)),"")</f>
        <v/>
      </c>
      <c r="AC34" s="72"/>
      <c r="AD34" s="74"/>
      <c r="AE34" s="48"/>
      <c r="AF34" s="48"/>
      <c r="AG34" s="47"/>
      <c r="AH34" s="106"/>
      <c r="AI34" s="49"/>
      <c r="AJ34" s="50"/>
      <c r="AK34" s="50"/>
      <c r="AL34" s="49"/>
      <c r="AM34" s="148"/>
      <c r="AN34" s="51"/>
      <c r="AO34" s="52"/>
      <c r="AP34" s="52"/>
      <c r="AQ34" s="51"/>
      <c r="AR34" s="51"/>
    </row>
    <row r="35" spans="1:48" ht="12" customHeight="1" thickBot="1" x14ac:dyDescent="0.3">
      <c r="B35" s="246" t="str">
        <f>N35</f>
        <v>Team_23</v>
      </c>
      <c r="C35" s="28" t="str">
        <f ca="1">IF($AT$5="yes",RANDBETWEEN(0,4),"")</f>
        <v/>
      </c>
      <c r="D35" s="247"/>
      <c r="E35" s="246" t="str">
        <f>N34</f>
        <v>Team_22</v>
      </c>
      <c r="F35" s="28" t="str">
        <f ca="1">IF($AT$5="yes",RANDBETWEEN(0,4),"")</f>
        <v/>
      </c>
      <c r="G35" s="247"/>
      <c r="H35" s="246" t="str">
        <f>N34</f>
        <v>Team_22</v>
      </c>
      <c r="I35" s="28" t="str">
        <f ca="1">IF($AT$5="yes",RANDBETWEEN(0,4),"")</f>
        <v/>
      </c>
      <c r="J35" s="255"/>
      <c r="K35" s="271"/>
      <c r="L35" s="403" t="str">
        <f t="shared" ca="1" si="10"/>
        <v>F0</v>
      </c>
      <c r="M35" s="444">
        <f ca="1">IF(S35&gt;=1,RANK(X35,$X$33:$X$36),0)</f>
        <v>0</v>
      </c>
      <c r="N35" s="407" t="s">
        <v>37</v>
      </c>
      <c r="O35" s="264">
        <f ca="1">3*T35+U35</f>
        <v>0</v>
      </c>
      <c r="P35" s="265">
        <f ca="1">Q35-R35</f>
        <v>0</v>
      </c>
      <c r="Q35" s="266">
        <f ca="1">IF(C35="",0,C35)+IF(F33="",0,F33)+IF(I36="",0,I36)</f>
        <v>0</v>
      </c>
      <c r="R35" s="267">
        <f ca="1">IF(C36="",0,C36)+IF(F32="",0,F32)+IF(I35="",0,I35)</f>
        <v>0</v>
      </c>
      <c r="S35" s="268">
        <f ca="1">SUM(T35:V35)</f>
        <v>0</v>
      </c>
      <c r="T35" s="266">
        <f ca="1">SUM(IF(OR(C35="",C36="",C35&lt;=C36),0,1),IF(OR(F33="",F32="",F33&lt;=F32),0,1),IF(OR(I36="",I35="",I36&lt;=I35),0,1))</f>
        <v>0</v>
      </c>
      <c r="U35" s="269">
        <f ca="1">SUM(IF(OR(C35="",C36="",C35&lt;&gt;C36),0,1),IF(OR(F33="",F32="",F33&lt;&gt;F32),0,1),IF(OR(I36="",I35="",I36&lt;&gt;I35),0,1))</f>
        <v>0</v>
      </c>
      <c r="V35" s="270">
        <f ca="1">SUM(IF(OR(C35="",C36="",C35&gt;=C36),0,1),IF(OR(F33="",F32="",F33&gt;=F32),0,1),IF(OR(I36="",I35="",I36&gt;=I35),0,1))</f>
        <v>0</v>
      </c>
      <c r="W35" s="410">
        <f ca="1">IF(S35&gt;=1,-0.1*RANDBETWEEN(0,99),0)</f>
        <v>0</v>
      </c>
      <c r="X35" s="435">
        <f t="shared" ca="1" si="11"/>
        <v>0</v>
      </c>
      <c r="Y35" s="45"/>
      <c r="Z35" s="369" t="s">
        <v>60</v>
      </c>
      <c r="AA35" s="71" t="str">
        <f ca="1">IFERROR(VLOOKUP(Z35,$L$2:$N$48,3,FALSE),"Pfinalist_14")</f>
        <v>Pfinalist_14</v>
      </c>
      <c r="AB35" s="29" t="str">
        <f ca="1">IF($AT$48="yes",RANDBETWEEN(1,3)+SIN(RANDBETWEEN(-30,30)),"")</f>
        <v/>
      </c>
      <c r="AC35" s="45"/>
      <c r="AD35" s="47"/>
      <c r="AE35" s="48"/>
      <c r="AF35" s="48"/>
      <c r="AG35" s="47"/>
      <c r="AH35" s="106"/>
      <c r="AI35" s="49"/>
      <c r="AJ35" s="50"/>
      <c r="AK35" s="50"/>
      <c r="AL35" s="49"/>
      <c r="AM35" s="148"/>
      <c r="AN35" s="51"/>
      <c r="AO35" s="52"/>
      <c r="AP35" s="52"/>
      <c r="AQ35" s="51"/>
      <c r="AR35" s="51"/>
    </row>
    <row r="36" spans="1:48" ht="12" customHeight="1" thickTop="1" thickBot="1" x14ac:dyDescent="0.3">
      <c r="B36" s="254" t="str">
        <f>N36</f>
        <v>Team_24</v>
      </c>
      <c r="C36" s="29" t="str">
        <f ca="1">IF($AT$5="yes",RANDBETWEEN(0,4),"")</f>
        <v/>
      </c>
      <c r="D36" s="272"/>
      <c r="E36" s="254" t="str">
        <f>N36</f>
        <v>Team_24</v>
      </c>
      <c r="F36" s="29" t="str">
        <f ca="1">IF($AT$5="yes",RANDBETWEEN(0,4),"")</f>
        <v/>
      </c>
      <c r="G36" s="272"/>
      <c r="H36" s="254" t="str">
        <f>N35</f>
        <v>Team_23</v>
      </c>
      <c r="I36" s="29" t="str">
        <f ca="1">IF($AT$5="yes",RANDBETWEEN(0,4),"")</f>
        <v/>
      </c>
      <c r="J36" s="273"/>
      <c r="K36" s="274"/>
      <c r="L36" s="275" t="str">
        <f t="shared" ca="1" si="10"/>
        <v>F0</v>
      </c>
      <c r="M36" s="445">
        <f ca="1">IF(S36&gt;=1,RANK(X36,$X$33:$X$36),0)</f>
        <v>0</v>
      </c>
      <c r="N36" s="408" t="s">
        <v>38</v>
      </c>
      <c r="O36" s="276">
        <f ca="1">3*T36+U36</f>
        <v>0</v>
      </c>
      <c r="P36" s="277">
        <f ca="1">Q36-R36</f>
        <v>0</v>
      </c>
      <c r="Q36" s="278">
        <f ca="1">IF(C36="",0,C36)+IF(F36="",0,F36)+IF(I33="",0,I33)</f>
        <v>0</v>
      </c>
      <c r="R36" s="279">
        <f ca="1">IF(C35="",0,C35)+IF(F35="",0,F35)+IF(I32="",0,I32)</f>
        <v>0</v>
      </c>
      <c r="S36" s="280">
        <f ca="1">SUM(T36:V36)</f>
        <v>0</v>
      </c>
      <c r="T36" s="278">
        <f ca="1">SUM(IF(OR(C36="",C35="",C36&lt;=C35),0,1),IF(OR(F36="",F35="",F36&lt;=F35),0,1),IF(OR(I33="",I32="",I33&lt;=I32),0,1))</f>
        <v>0</v>
      </c>
      <c r="U36" s="281">
        <f ca="1">SUM(IF(OR(C36="",C35="",C36&lt;&gt;C35),0,1),IF(OR(F36="",F35="",F36&lt;&gt;F35),0,1),IF(OR(I33="",I32="",I33&lt;&gt;I32),0,1))</f>
        <v>0</v>
      </c>
      <c r="V36" s="282">
        <f ca="1">SUM(IF(OR(C36="",C35="",C36&gt;=C35),0,1),IF(OR(F36="",F35="",F36&gt;=F35),0,1),IF(OR(I33="",I32="",I33&gt;=I32),0,1))</f>
        <v>0</v>
      </c>
      <c r="W36" s="411">
        <f ca="1">IF(S36&gt;=1,-0.1*RANDBETWEEN(0,99),0)</f>
        <v>0</v>
      </c>
      <c r="X36" s="435">
        <f t="shared" ca="1" si="11"/>
        <v>0</v>
      </c>
      <c r="Y36" s="45"/>
      <c r="Z36" s="46"/>
      <c r="AA36" s="46"/>
      <c r="AB36" s="45"/>
      <c r="AC36" s="45"/>
      <c r="AD36" s="47"/>
      <c r="AE36" s="48"/>
      <c r="AF36" s="48"/>
      <c r="AG36" s="47"/>
      <c r="AH36" s="106"/>
      <c r="AI36" s="49"/>
      <c r="AJ36" s="50"/>
      <c r="AK36" s="50"/>
      <c r="AL36" s="49"/>
      <c r="AM36" s="148"/>
      <c r="AN36" s="51"/>
      <c r="AO36" s="52"/>
      <c r="AP36" s="52"/>
      <c r="AQ36" s="51"/>
      <c r="AR36" s="51"/>
    </row>
    <row r="37" spans="1:48" ht="12" customHeight="1" thickTop="1" thickBot="1" x14ac:dyDescent="0.3">
      <c r="B37" s="428"/>
      <c r="C37" s="396"/>
      <c r="D37" s="429"/>
      <c r="E37" s="428"/>
      <c r="F37" s="396"/>
      <c r="G37" s="429"/>
      <c r="H37" s="428"/>
      <c r="I37" s="396"/>
      <c r="J37" s="429"/>
      <c r="K37" s="430"/>
      <c r="L37" s="396"/>
      <c r="M37" s="431"/>
      <c r="N37" s="439"/>
      <c r="O37" s="432"/>
      <c r="P37" s="432"/>
      <c r="Q37" s="432"/>
      <c r="R37" s="432"/>
      <c r="S37" s="432"/>
      <c r="T37" s="432"/>
      <c r="U37" s="432"/>
      <c r="V37" s="432"/>
      <c r="W37" s="440"/>
      <c r="X37" s="435"/>
      <c r="Y37" s="45"/>
      <c r="Z37" s="46"/>
      <c r="AA37" s="46"/>
      <c r="AB37" s="45"/>
      <c r="AC37" s="45"/>
      <c r="AD37" s="47"/>
      <c r="AE37" s="48"/>
      <c r="AF37" s="48"/>
      <c r="AG37" s="47"/>
      <c r="AH37" s="106"/>
      <c r="AI37" s="128"/>
      <c r="AJ37" s="370" t="str">
        <f ca="1">IF(AND(AG31="",AG32=""),"QF3",IF(AG31&gt;=AG32,AE31,AE32))</f>
        <v>QF3</v>
      </c>
      <c r="AK37" s="129" t="str">
        <f ca="1">IF(AND(AG31="",AG32=""),"Sfinalist_02",IF(AG31&gt;=AG32,AF31,AF32))</f>
        <v>Sfinalist_02</v>
      </c>
      <c r="AL37" s="28" t="str">
        <f ca="1">IF($AT$48="yes",RANDBETWEEN(1,3)+SIN(RANDBETWEEN(-30,30)),"")</f>
        <v/>
      </c>
      <c r="AM37" s="128"/>
      <c r="AN37" s="138"/>
      <c r="AO37" s="52"/>
      <c r="AP37" s="52"/>
      <c r="AQ37" s="51"/>
      <c r="AR37" s="51"/>
    </row>
    <row r="38" spans="1:48" ht="12" customHeight="1" thickTop="1" thickBot="1" x14ac:dyDescent="0.3">
      <c r="B38" s="283" t="str">
        <f>N39</f>
        <v>Team_25</v>
      </c>
      <c r="C38" s="28" t="str">
        <f ca="1">IF($AT$5="yes",RANDBETWEEN(0,4),"")</f>
        <v/>
      </c>
      <c r="D38" s="284"/>
      <c r="E38" s="283" t="str">
        <f>N39</f>
        <v>Team_25</v>
      </c>
      <c r="F38" s="28" t="str">
        <f ca="1">IF($AT$5="yes",RANDBETWEEN(0,4),"")</f>
        <v/>
      </c>
      <c r="G38" s="284"/>
      <c r="H38" s="283" t="str">
        <f>N39</f>
        <v>Team_25</v>
      </c>
      <c r="I38" s="28" t="str">
        <f ca="1">IF($AT$5="yes",RANDBETWEEN(0,4),"")</f>
        <v/>
      </c>
      <c r="J38" s="284"/>
      <c r="K38" s="24" t="s">
        <v>71</v>
      </c>
      <c r="L38" s="285"/>
      <c r="M38" s="286" t="s">
        <v>9</v>
      </c>
      <c r="N38" s="366" t="s">
        <v>48</v>
      </c>
      <c r="O38" s="287" t="s">
        <v>2</v>
      </c>
      <c r="P38" s="288" t="s">
        <v>5</v>
      </c>
      <c r="Q38" s="289" t="s">
        <v>7</v>
      </c>
      <c r="R38" s="290" t="s">
        <v>8</v>
      </c>
      <c r="S38" s="41" t="s">
        <v>3</v>
      </c>
      <c r="T38" s="42" t="s">
        <v>4</v>
      </c>
      <c r="U38" s="43" t="s">
        <v>5</v>
      </c>
      <c r="V38" s="44" t="s">
        <v>6</v>
      </c>
      <c r="W38" s="287" t="s">
        <v>10</v>
      </c>
      <c r="X38" s="434"/>
      <c r="Y38" s="45"/>
      <c r="Z38" s="46"/>
      <c r="AA38" s="46"/>
      <c r="AB38" s="45"/>
      <c r="AC38" s="45"/>
      <c r="AD38" s="47"/>
      <c r="AE38" s="48"/>
      <c r="AF38" s="48"/>
      <c r="AG38" s="47"/>
      <c r="AH38" s="106"/>
      <c r="AI38" s="49"/>
      <c r="AJ38" s="370" t="str">
        <f ca="1">IF(AND(AG43="",AG44=""),"QF4",IF(AG43&gt;=AG44,AE43,AE44))</f>
        <v>QF4</v>
      </c>
      <c r="AK38" s="129" t="str">
        <f ca="1">IF(AND(AG43="",AG44=""),"Sfinalist_04",IF(AG43&gt;=AG44,AF43,AF44))</f>
        <v>Sfinalist_04</v>
      </c>
      <c r="AL38" s="29" t="str">
        <f ca="1">IF($AT$48="yes",RANDBETWEEN(1,3)+SIN(RANDBETWEEN(-30,30)),"")</f>
        <v/>
      </c>
      <c r="AM38" s="49"/>
      <c r="AN38" s="51"/>
      <c r="AO38" s="52"/>
      <c r="AP38" s="52"/>
      <c r="AQ38" s="51"/>
      <c r="AR38" s="51"/>
    </row>
    <row r="39" spans="1:48" ht="12" customHeight="1" thickTop="1" thickBot="1" x14ac:dyDescent="0.3">
      <c r="B39" s="291" t="str">
        <f>N40</f>
        <v>Team_26</v>
      </c>
      <c r="C39" s="29" t="str">
        <f ca="1">IF($AT$5="yes",RANDBETWEEN(0,4),"")</f>
        <v/>
      </c>
      <c r="D39" s="284"/>
      <c r="E39" s="291" t="str">
        <f>N41</f>
        <v>Team_27</v>
      </c>
      <c r="F39" s="29" t="str">
        <f ca="1">IF($AT$5="yes",RANDBETWEEN(0,4),"")</f>
        <v/>
      </c>
      <c r="G39" s="284"/>
      <c r="H39" s="291" t="str">
        <f>N42</f>
        <v>Team_28</v>
      </c>
      <c r="I39" s="29" t="str">
        <f ca="1">IF($AT$5="yes",RANDBETWEEN(0,4),"")</f>
        <v/>
      </c>
      <c r="J39" s="292"/>
      <c r="K39" s="25" t="s">
        <v>79</v>
      </c>
      <c r="L39" s="404" t="str">
        <f ca="1">TEXT(_xlfn.CONCAT($K$40,M39),"0")</f>
        <v>G0</v>
      </c>
      <c r="M39" s="443">
        <f ca="1">IF(S39&gt;=1,RANK(X39,$X$39:$X$42),0)</f>
        <v>0</v>
      </c>
      <c r="N39" s="30" t="s">
        <v>39</v>
      </c>
      <c r="O39" s="293">
        <f ca="1">3*T39+U39</f>
        <v>0</v>
      </c>
      <c r="P39" s="294">
        <f ca="1">Q39-R39</f>
        <v>0</v>
      </c>
      <c r="Q39" s="295">
        <f ca="1">IF(C38="",0,C38)+IF(F38="",0,F38)+IF(I38="",0,I38)</f>
        <v>0</v>
      </c>
      <c r="R39" s="296">
        <f ca="1">IF(C39="",0,C39)+IF(F39="",0,F39)+IF(I38="",0,I39)</f>
        <v>0</v>
      </c>
      <c r="S39" s="297">
        <f ca="1">SUM(T39:V39)</f>
        <v>0</v>
      </c>
      <c r="T39" s="295">
        <f ca="1">SUM(IF(OR(C38="",C39="",C38&lt;=C39),0,1),IF(OR(F38="",F39="",F38&lt;=F39),0,1),IF(OR(I38="",I39="",I38&lt;=I39),0,1))</f>
        <v>0</v>
      </c>
      <c r="U39" s="298">
        <f ca="1">SUM(IF(OR(C38="",C39="",C38&lt;&gt;C39),0,1),IF(OR(F38="",F39="",F38&lt;&gt;F39),0,1),IF(OR(I38="",I39="",I38&lt;&gt;I39),0,1))</f>
        <v>0</v>
      </c>
      <c r="V39" s="299">
        <f ca="1">SUM(IF(OR(C38="",C39="",C38&gt;=C39),0,1),IF(OR(F38="",F39="",F38&gt;=F39),0,1),IF(OR(I38="",I39="",I38&gt;=I39),0,1))</f>
        <v>0</v>
      </c>
      <c r="W39" s="409">
        <f ca="1">IF(S39&gt;=1,-0.1*RANDBETWEEN(0,99),0)</f>
        <v>0</v>
      </c>
      <c r="X39" s="435">
        <f ca="1">O39+P39*0.01+Q39*0.0001+W39*0.0000001</f>
        <v>0</v>
      </c>
      <c r="Y39" s="45"/>
      <c r="Z39" s="46"/>
      <c r="AA39" s="46"/>
      <c r="AB39" s="45"/>
      <c r="AC39" s="45"/>
      <c r="AD39" s="47"/>
      <c r="AE39" s="48"/>
      <c r="AF39" s="48"/>
      <c r="AG39" s="47"/>
      <c r="AH39" s="106"/>
      <c r="AI39" s="49"/>
      <c r="AJ39" s="50"/>
      <c r="AK39" s="50"/>
      <c r="AL39" s="49"/>
      <c r="AM39" s="49"/>
      <c r="AN39" s="51"/>
      <c r="AO39" s="52"/>
      <c r="AP39" s="52"/>
      <c r="AQ39" s="51"/>
      <c r="AR39" s="51"/>
      <c r="AT39" s="390"/>
      <c r="AU39" s="390"/>
      <c r="AV39" s="390"/>
    </row>
    <row r="40" spans="1:48" ht="12" customHeight="1" thickBot="1" x14ac:dyDescent="0.3">
      <c r="A40" s="418"/>
      <c r="B40" s="300"/>
      <c r="C40" s="284"/>
      <c r="D40" s="284"/>
      <c r="E40" s="300"/>
      <c r="F40" s="284"/>
      <c r="G40" s="284"/>
      <c r="H40" s="300"/>
      <c r="I40" s="284"/>
      <c r="J40" s="292"/>
      <c r="K40" s="380" t="s">
        <v>3</v>
      </c>
      <c r="L40" s="404" t="str">
        <f t="shared" ref="L40:L42" ca="1" si="12">TEXT(_xlfn.CONCAT($K$40,M40),"0")</f>
        <v>G0</v>
      </c>
      <c r="M40" s="444">
        <f ca="1">IF(S40&gt;=1,RANK(X40,$X$39:$X$42),0)</f>
        <v>0</v>
      </c>
      <c r="N40" s="31" t="s">
        <v>40</v>
      </c>
      <c r="O40" s="301">
        <f ca="1">3*T40+U40</f>
        <v>0</v>
      </c>
      <c r="P40" s="302">
        <f ca="1">Q40-R40</f>
        <v>0</v>
      </c>
      <c r="Q40" s="303">
        <f ca="1">IF(C39="",0,C39)+IF(F41="",0,F41)+IF(I41="",0,I41)</f>
        <v>0</v>
      </c>
      <c r="R40" s="304">
        <f ca="1">IF(C38="",0,C38)+IF(F42="",0,F42)+IF(I42="",0,I42)</f>
        <v>0</v>
      </c>
      <c r="S40" s="305">
        <f ca="1">SUM(T40:V40)</f>
        <v>0</v>
      </c>
      <c r="T40" s="303">
        <f ca="1">SUM(IF(OR(C39="",C38="",C39&lt;=C38),0,1),IF(OR(F41="",F42="",F41&lt;=F42),0,1),IF(OR(I41="",I42="",I41&lt;=I42),0,1))</f>
        <v>0</v>
      </c>
      <c r="U40" s="306">
        <f ca="1">SUM(IF(OR(C39="",C38="",C39&lt;&gt;C38),0,1),IF(OR(F41="",F42="",F41&lt;&gt;F42),0,1),IF(OR(I41="",I42="",I41&lt;&gt;I42),0,1))</f>
        <v>0</v>
      </c>
      <c r="V40" s="307">
        <f ca="1">SUM(IF(OR(C39="",C38="",C39&gt;=C38),0,1),IF(OR(F41="",F42="",F41&gt;=F42),0,1),IF(OR(I41="",I42="",I41&gt;=I42),0,1))</f>
        <v>0</v>
      </c>
      <c r="W40" s="410">
        <f ca="1">IF(S40&gt;=1,-0.1*RANDBETWEEN(0,99),0)</f>
        <v>0</v>
      </c>
      <c r="X40" s="435">
        <f t="shared" ref="X40:X42" ca="1" si="13">O40+P40*0.01+Q40*0.0001+W40*0.0000001</f>
        <v>0</v>
      </c>
      <c r="Y40" s="368"/>
      <c r="Z40" s="369" t="s">
        <v>61</v>
      </c>
      <c r="AA40" s="71" t="str">
        <f ca="1">IFERROR(VLOOKUP(Z40,$L$2:$N$48,3,FALSE),"Pfinalist_07")</f>
        <v>Pfinalist_07</v>
      </c>
      <c r="AB40" s="28" t="str">
        <f ca="1">IF($AT$48="yes",RANDBETWEEN(1,3)+SIN(RANDBETWEEN(-30,30)),"")</f>
        <v/>
      </c>
      <c r="AC40" s="72"/>
      <c r="AD40" s="47"/>
      <c r="AE40" s="48"/>
      <c r="AF40" s="48"/>
      <c r="AG40" s="47"/>
      <c r="AH40" s="106"/>
      <c r="AI40" s="49"/>
      <c r="AJ40" s="50"/>
      <c r="AK40" s="50"/>
      <c r="AL40" s="49"/>
      <c r="AM40" s="49"/>
      <c r="AN40" s="51"/>
      <c r="AO40" s="52"/>
      <c r="AP40" s="52"/>
      <c r="AQ40" s="51"/>
      <c r="AR40" s="51"/>
    </row>
    <row r="41" spans="1:48" ht="12" customHeight="1" thickBot="1" x14ac:dyDescent="0.3">
      <c r="B41" s="283" t="str">
        <f>N41</f>
        <v>Team_27</v>
      </c>
      <c r="C41" s="28" t="str">
        <f ca="1">IF($AT$5="yes",RANDBETWEEN(0,4),"")</f>
        <v/>
      </c>
      <c r="D41" s="284"/>
      <c r="E41" s="283" t="str">
        <f>N40</f>
        <v>Team_26</v>
      </c>
      <c r="F41" s="28" t="str">
        <f ca="1">IF($AT$5="yes",RANDBETWEEN(0,4),"")</f>
        <v/>
      </c>
      <c r="G41" s="284"/>
      <c r="H41" s="283" t="str">
        <f>N40</f>
        <v>Team_26</v>
      </c>
      <c r="I41" s="28" t="str">
        <f ca="1">IF($AT$5="yes",RANDBETWEEN(0,4),"")</f>
        <v/>
      </c>
      <c r="J41" s="292"/>
      <c r="K41" s="308"/>
      <c r="L41" s="404" t="str">
        <f t="shared" ca="1" si="12"/>
        <v>G0</v>
      </c>
      <c r="M41" s="444">
        <f ca="1">IF(S41&gt;=1,RANK(X41,$X$39:$X$42),0)</f>
        <v>0</v>
      </c>
      <c r="N41" s="31" t="s">
        <v>41</v>
      </c>
      <c r="O41" s="301">
        <f ca="1">3*T41+U41</f>
        <v>0</v>
      </c>
      <c r="P41" s="302">
        <f ca="1">Q41-R41</f>
        <v>0</v>
      </c>
      <c r="Q41" s="303">
        <f ca="1">IF(C41="",0,C41)+IF(F39="",0,F39)+IF(I42="",0,I42)</f>
        <v>0</v>
      </c>
      <c r="R41" s="304">
        <f ca="1">IF(C42="",0,C42)+IF(F38="",0,F38)+IF(I41="",0,I41)</f>
        <v>0</v>
      </c>
      <c r="S41" s="305">
        <f ca="1">SUM(T41:V41)</f>
        <v>0</v>
      </c>
      <c r="T41" s="303">
        <f ca="1">SUM(IF(OR(C41="",C42="",C41&lt;=C42),0,1),IF(OR(F39="",F38="",F39&lt;=F38),0,1),IF(OR(I42="",I41="",I42&lt;=I41),0,1))</f>
        <v>0</v>
      </c>
      <c r="U41" s="306">
        <f ca="1">SUM(IF(OR(C41="",C42="",C41&lt;&gt;C42),0,1),IF(OR(F39="",F38="",F39&lt;&gt;F38),0,1),IF(OR(I42="",I41="",I42&lt;&gt;I41),0,1))</f>
        <v>0</v>
      </c>
      <c r="V41" s="307">
        <f ca="1">SUM(IF(OR(C41="",C42="",C41&gt;=C42),0,1),IF(OR(F39="",F38="",F39&gt;=F38),0,1),IF(OR(I42="",I41="",I42&gt;=I41),0,1))</f>
        <v>0</v>
      </c>
      <c r="W41" s="410">
        <f ca="1">IF(S41&gt;=1,-0.1*RANDBETWEEN(0,99),0)</f>
        <v>0</v>
      </c>
      <c r="X41" s="435">
        <f t="shared" ca="1" si="13"/>
        <v>0</v>
      </c>
      <c r="Y41" s="45"/>
      <c r="Z41" s="369" t="s">
        <v>62</v>
      </c>
      <c r="AA41" s="71" t="str">
        <f ca="1">IFERROR(VLOOKUP(Z41,$L$2:$N$48,3,FALSE),"Pfinalist_15")</f>
        <v>Pfinalist_15</v>
      </c>
      <c r="AB41" s="29" t="str">
        <f ca="1">IF($AT$48="yes",RANDBETWEEN(1,3)+SIN(RANDBETWEEN(-30,30)),"")</f>
        <v/>
      </c>
      <c r="AC41" s="45"/>
      <c r="AD41" s="74"/>
      <c r="AE41" s="48"/>
      <c r="AF41" s="48"/>
      <c r="AG41" s="47"/>
      <c r="AH41" s="106"/>
      <c r="AI41" s="49"/>
      <c r="AJ41" s="50"/>
      <c r="AK41" s="50"/>
      <c r="AL41" s="49"/>
      <c r="AM41" s="49"/>
      <c r="AN41" s="51"/>
      <c r="AO41" s="52"/>
      <c r="AP41" s="52"/>
      <c r="AQ41" s="51"/>
      <c r="AR41" s="51"/>
    </row>
    <row r="42" spans="1:48" ht="12" customHeight="1" thickTop="1" thickBot="1" x14ac:dyDescent="0.3">
      <c r="B42" s="291" t="str">
        <f>N42</f>
        <v>Team_28</v>
      </c>
      <c r="C42" s="29" t="str">
        <f ca="1">IF($AT$5="yes",RANDBETWEEN(0,4),"")</f>
        <v/>
      </c>
      <c r="D42" s="309"/>
      <c r="E42" s="291" t="str">
        <f>N42</f>
        <v>Team_28</v>
      </c>
      <c r="F42" s="29" t="str">
        <f ca="1">IF($AT$5="yes",RANDBETWEEN(0,4),"")</f>
        <v/>
      </c>
      <c r="G42" s="309"/>
      <c r="H42" s="291" t="str">
        <f>N41</f>
        <v>Team_27</v>
      </c>
      <c r="I42" s="29" t="str">
        <f ca="1">IF($AT$5="yes",RANDBETWEEN(0,4),"")</f>
        <v/>
      </c>
      <c r="J42" s="310"/>
      <c r="K42" s="311"/>
      <c r="L42" s="312" t="str">
        <f t="shared" ca="1" si="12"/>
        <v>G0</v>
      </c>
      <c r="M42" s="445">
        <f ca="1">IF(S42&gt;=1,RANK(X42,$X$39:$X$42),0)</f>
        <v>0</v>
      </c>
      <c r="N42" s="32" t="s">
        <v>42</v>
      </c>
      <c r="O42" s="313">
        <f ca="1">3*T42+U42</f>
        <v>0</v>
      </c>
      <c r="P42" s="314">
        <f ca="1">Q42-R42</f>
        <v>0</v>
      </c>
      <c r="Q42" s="315">
        <f ca="1">IF(C42="",0,C42)+IF(F42="",0,F42)+IF(I39="",0,I39)</f>
        <v>0</v>
      </c>
      <c r="R42" s="316">
        <f ca="1">IF(C41="",0,C41)+IF(F41="",0,F41)+IF(I38="",0,I38)</f>
        <v>0</v>
      </c>
      <c r="S42" s="317">
        <f ca="1">SUM(T42:V42)</f>
        <v>0</v>
      </c>
      <c r="T42" s="315">
        <f ca="1">SUM(IF(OR(C42="",C41="",C42&lt;=C41),0,1),IF(OR(F42="",F41="",F42&lt;=F41),0,1),IF(OR(I39="",I38="",I39&lt;=I38),0,1))</f>
        <v>0</v>
      </c>
      <c r="U42" s="318">
        <f ca="1">SUM(IF(OR(C42="",C41="",C42&lt;&gt;C41),0,1),IF(OR(F42="",F41="",F42&lt;&gt;F41),0,1),IF(OR(I39="",I38="",I39&lt;&gt;I38),0,1))</f>
        <v>0</v>
      </c>
      <c r="V42" s="319">
        <f ca="1">SUM(IF(OR(C42="",C41="",C42&gt;=C41),0,1),IF(OR(F42="",F41="",F42&gt;=F41),0,1),IF(OR(I39="",I38="",I39&gt;=I38),0,1))</f>
        <v>0</v>
      </c>
      <c r="W42" s="411">
        <f ca="1">IF(S42&gt;=1,-0.1*RANDBETWEEN(0,99),0)</f>
        <v>0</v>
      </c>
      <c r="X42" s="435">
        <f t="shared" ca="1" si="13"/>
        <v>0</v>
      </c>
      <c r="Y42" s="45"/>
      <c r="Z42" s="46"/>
      <c r="AA42" s="46"/>
      <c r="AB42" s="45"/>
      <c r="AC42" s="85"/>
      <c r="AD42" s="47"/>
      <c r="AE42" s="48"/>
      <c r="AF42" s="48"/>
      <c r="AG42" s="47"/>
      <c r="AH42" s="106"/>
      <c r="AI42" s="49"/>
      <c r="AJ42" s="50"/>
      <c r="AK42" s="50"/>
      <c r="AL42" s="49"/>
      <c r="AM42" s="49"/>
      <c r="AN42" s="51"/>
      <c r="AO42" s="52"/>
      <c r="AP42" s="52"/>
      <c r="AQ42" s="51"/>
      <c r="AR42" s="51"/>
    </row>
    <row r="43" spans="1:48" ht="12" customHeight="1" thickTop="1" thickBot="1" x14ac:dyDescent="0.3">
      <c r="B43" s="428"/>
      <c r="C43" s="396"/>
      <c r="D43" s="429"/>
      <c r="E43" s="428"/>
      <c r="F43" s="396"/>
      <c r="G43" s="429"/>
      <c r="H43" s="428"/>
      <c r="I43" s="396"/>
      <c r="J43" s="429"/>
      <c r="K43" s="430"/>
      <c r="L43" s="396"/>
      <c r="M43" s="431"/>
      <c r="N43" s="439"/>
      <c r="O43" s="432"/>
      <c r="P43" s="432"/>
      <c r="Q43" s="432"/>
      <c r="R43" s="432"/>
      <c r="S43" s="432"/>
      <c r="T43" s="432"/>
      <c r="U43" s="432"/>
      <c r="V43" s="432"/>
      <c r="W43" s="440"/>
      <c r="X43" s="435"/>
      <c r="Y43" s="45"/>
      <c r="Z43" s="46"/>
      <c r="AA43" s="46"/>
      <c r="AB43" s="45"/>
      <c r="AC43" s="85"/>
      <c r="AD43" s="86"/>
      <c r="AE43" s="370" t="str">
        <f ca="1">IF(AND(AB40="",AB41=""),"PF7",IF(AB40&gt;=AB41,Z40,Z41))</f>
        <v>PF7</v>
      </c>
      <c r="AF43" s="87" t="str">
        <f ca="1">IF(AND(AB40="",AB41=""),"Qfinalist_04",IF(AB40&gt;=AB41,AA40,AA41))</f>
        <v>Qfinalist_04</v>
      </c>
      <c r="AG43" s="28" t="str">
        <f ca="1">IF($AT$48="yes",RANDBETWEEN(1,3)+SIN(RANDBETWEEN(-30,30)),"")</f>
        <v/>
      </c>
      <c r="AH43" s="86"/>
      <c r="AI43" s="96"/>
      <c r="AJ43" s="50"/>
      <c r="AK43" s="50"/>
      <c r="AL43" s="49"/>
      <c r="AM43" s="49"/>
      <c r="AN43" s="51"/>
      <c r="AO43" s="52"/>
      <c r="AP43" s="52"/>
      <c r="AQ43" s="51"/>
      <c r="AR43" s="51"/>
    </row>
    <row r="44" spans="1:48" ht="12" customHeight="1" thickTop="1" thickBot="1" x14ac:dyDescent="0.3">
      <c r="B44" s="320" t="str">
        <f>N45</f>
        <v>Team_29</v>
      </c>
      <c r="C44" s="28" t="str">
        <f ca="1">IF($AT$5="yes",RANDBETWEEN(0,4),"")</f>
        <v/>
      </c>
      <c r="D44" s="321"/>
      <c r="E44" s="320" t="str">
        <f>N45</f>
        <v>Team_29</v>
      </c>
      <c r="F44" s="28" t="str">
        <f ca="1">IF($AT$5="yes",RANDBETWEEN(0,4),"")</f>
        <v/>
      </c>
      <c r="G44" s="321"/>
      <c r="H44" s="320" t="str">
        <f>N45</f>
        <v>Team_29</v>
      </c>
      <c r="I44" s="28" t="str">
        <f ca="1">IF($AT$5="yes",RANDBETWEEN(0,4),"")</f>
        <v/>
      </c>
      <c r="J44" s="321"/>
      <c r="K44" s="26" t="s">
        <v>72</v>
      </c>
      <c r="L44" s="322"/>
      <c r="M44" s="323" t="s">
        <v>9</v>
      </c>
      <c r="N44" s="367" t="s">
        <v>48</v>
      </c>
      <c r="O44" s="324" t="s">
        <v>2</v>
      </c>
      <c r="P44" s="325" t="s">
        <v>5</v>
      </c>
      <c r="Q44" s="326" t="s">
        <v>7</v>
      </c>
      <c r="R44" s="327" t="s">
        <v>8</v>
      </c>
      <c r="S44" s="41" t="s">
        <v>3</v>
      </c>
      <c r="T44" s="42" t="s">
        <v>4</v>
      </c>
      <c r="U44" s="43" t="s">
        <v>5</v>
      </c>
      <c r="V44" s="44" t="s">
        <v>6</v>
      </c>
      <c r="W44" s="324" t="s">
        <v>10</v>
      </c>
      <c r="X44" s="434"/>
      <c r="Y44" s="45"/>
      <c r="Z44" s="46"/>
      <c r="AA44" s="46"/>
      <c r="AB44" s="45"/>
      <c r="AC44" s="85"/>
      <c r="AD44" s="47"/>
      <c r="AE44" s="370" t="str">
        <f ca="1">IF(AND(AB46="",AB47=""),"PF8",IF(AB46&gt;=AB47,Z46,Z47))</f>
        <v>PF8</v>
      </c>
      <c r="AF44" s="87" t="str">
        <f ca="1">IF(AND(AB46="",AB47=""),"Qfinalist_08",IF(AB46&gt;=AB47,AA46,AA47))</f>
        <v>Qfinalist_08</v>
      </c>
      <c r="AG44" s="29" t="str">
        <f ca="1">IF($AT$48="yes",RANDBETWEEN(1,3)+SIN(RANDBETWEEN(-30,30)),"")</f>
        <v/>
      </c>
      <c r="AH44" s="47"/>
      <c r="AI44" s="49"/>
      <c r="AJ44" s="50"/>
      <c r="AK44" s="50"/>
      <c r="AL44" s="49"/>
      <c r="AM44" s="49"/>
      <c r="AN44" s="51"/>
      <c r="AO44" s="52"/>
      <c r="AP44" s="52"/>
      <c r="AQ44" s="51"/>
      <c r="AR44" s="51"/>
    </row>
    <row r="45" spans="1:48" ht="12" customHeight="1" thickTop="1" thickBot="1" x14ac:dyDescent="0.3">
      <c r="B45" s="328" t="str">
        <f>N46</f>
        <v>Team_30</v>
      </c>
      <c r="C45" s="29" t="str">
        <f ca="1">IF($AT$5="yes",RANDBETWEEN(0,4),"")</f>
        <v/>
      </c>
      <c r="D45" s="321"/>
      <c r="E45" s="328" t="str">
        <f>N47</f>
        <v>Team_31</v>
      </c>
      <c r="F45" s="29" t="str">
        <f ca="1">IF($AT$5="yes",RANDBETWEEN(0,4),"")</f>
        <v/>
      </c>
      <c r="G45" s="321"/>
      <c r="H45" s="328" t="str">
        <f>N48</f>
        <v>Team_32</v>
      </c>
      <c r="I45" s="29" t="str">
        <f ca="1">IF($AT$5="yes",RANDBETWEEN(0,4),"")</f>
        <v/>
      </c>
      <c r="J45" s="329"/>
      <c r="K45" s="27" t="s">
        <v>80</v>
      </c>
      <c r="L45" s="405" t="str">
        <f ca="1">TEXT(_xlfn.CONCAT($K$46,M45),"0")</f>
        <v>H0</v>
      </c>
      <c r="M45" s="443">
        <f ca="1">IF(S45&gt;=1,RANK(X45,$X$45:$X$48),0)</f>
        <v>0</v>
      </c>
      <c r="N45" s="406" t="s">
        <v>43</v>
      </c>
      <c r="O45" s="330">
        <f ca="1">3*T45+U45</f>
        <v>0</v>
      </c>
      <c r="P45" s="331">
        <f ca="1">Q45-R45</f>
        <v>0</v>
      </c>
      <c r="Q45" s="332">
        <f ca="1">IF(C44="",0,C44)+IF(F44="",0,F44)+IF(I44="",0,I44)</f>
        <v>0</v>
      </c>
      <c r="R45" s="333">
        <f ca="1">IF(C45="",0,C45)+IF(F45="",0,F45)+IF(I44="",0,I45)</f>
        <v>0</v>
      </c>
      <c r="S45" s="334">
        <f ca="1">SUM(COUNTIF(INDIRECT({"C2","F2","I2"}),"&gt;-1"))</f>
        <v>0</v>
      </c>
      <c r="T45" s="332">
        <f ca="1">SUM(IF(OR(C44="",C45="",C44&lt;=C45),0,1),IF(OR(F44="",F45="",F44&lt;=F45),0,1),IF(OR(I44="",I45="",I44&lt;=I45),0,1))</f>
        <v>0</v>
      </c>
      <c r="U45" s="335">
        <f ca="1">SUM(IF(OR(C44="",C45="",C44&lt;&gt;C45),0,1),IF(OR(F44="",F45="",F44&lt;&gt;F45),0,1),IF(OR(I44="",I45="",I44&lt;&gt;I45),0,1))</f>
        <v>0</v>
      </c>
      <c r="V45" s="336">
        <f ca="1">SUM(IF(OR(C44="",C45="",C44&gt;=C45),0,1),IF(OR(F44="",F45="",F44&gt;=F45),0,1),IF(OR(I44="",I45="",I44&gt;=I45),0,1))</f>
        <v>0</v>
      </c>
      <c r="W45" s="409">
        <f ca="1">IF(S45&gt;=1,-0.1*RANDBETWEEN(0,99),0)</f>
        <v>0</v>
      </c>
      <c r="X45" s="435">
        <f ca="1">O45+P45*0.01+Q45*0.0001+W45*0.0000001</f>
        <v>0</v>
      </c>
      <c r="Y45" s="45"/>
      <c r="Z45" s="46"/>
      <c r="AA45" s="46"/>
      <c r="AB45" s="45"/>
      <c r="AC45" s="85"/>
      <c r="AD45" s="47"/>
      <c r="AE45" s="48"/>
      <c r="AF45" s="48"/>
      <c r="AG45" s="47"/>
      <c r="AH45" s="47"/>
      <c r="AI45" s="49"/>
      <c r="AJ45" s="50"/>
      <c r="AK45" s="50"/>
      <c r="AL45" s="49"/>
      <c r="AM45" s="49"/>
      <c r="AN45" s="51"/>
      <c r="AO45" s="52"/>
      <c r="AP45" s="52"/>
      <c r="AQ45" s="51"/>
      <c r="AR45" s="51"/>
      <c r="AT45" s="395" t="s">
        <v>90</v>
      </c>
    </row>
    <row r="46" spans="1:48" ht="12" customHeight="1" thickBot="1" x14ac:dyDescent="0.3">
      <c r="A46" s="418"/>
      <c r="B46" s="337"/>
      <c r="C46" s="321"/>
      <c r="D46" s="321"/>
      <c r="E46" s="337"/>
      <c r="F46" s="321"/>
      <c r="G46" s="321"/>
      <c r="H46" s="337"/>
      <c r="I46" s="321"/>
      <c r="J46" s="329"/>
      <c r="K46" s="381" t="s">
        <v>14</v>
      </c>
      <c r="L46" s="405" t="str">
        <f t="shared" ref="L46:L48" ca="1" si="14">TEXT(_xlfn.CONCAT($K$46,M46),"0")</f>
        <v>H0</v>
      </c>
      <c r="M46" s="444">
        <f ca="1">IF(S46&gt;=1,RANK(X46,$X$45:$X$48),0)</f>
        <v>0</v>
      </c>
      <c r="N46" s="407" t="s">
        <v>44</v>
      </c>
      <c r="O46" s="338">
        <f ca="1">3*T46+U46</f>
        <v>0</v>
      </c>
      <c r="P46" s="339">
        <f ca="1">Q46-R46</f>
        <v>0</v>
      </c>
      <c r="Q46" s="340">
        <f ca="1">IF(C45="",0,C45)+IF(F47="",0,F47)+IF(I47="",0,I47)</f>
        <v>0</v>
      </c>
      <c r="R46" s="341">
        <f ca="1">IF(C44="",0,C44)+IF(F48="",0,F48)+IF(I48="",0,I48)</f>
        <v>0</v>
      </c>
      <c r="S46" s="342">
        <f ca="1">SUM(T46:V46)</f>
        <v>0</v>
      </c>
      <c r="T46" s="340">
        <f ca="1">SUM(IF(OR(C45="",C44="",C45&lt;=C44),0,1),IF(OR(F47="",F48="",F47&lt;=F48),0,1),IF(OR(I47="",I48="",I47&lt;=I48),0,1))</f>
        <v>0</v>
      </c>
      <c r="U46" s="343">
        <f ca="1">SUM(IF(OR(C45="",C44="",C45&lt;&gt;C44),0,1),IF(OR(F47="",F48="",F47&lt;&gt;F48),0,1),IF(OR(I47="",I48="",I47&lt;&gt;I48),0,1))</f>
        <v>0</v>
      </c>
      <c r="V46" s="344">
        <f ca="1">SUM(IF(OR(C45="",C44="",C45&gt;=C44),0,1),IF(OR(F47="",F48="",F47&gt;=F48),0,1),IF(OR(I47="",I48="",I47&gt;=I48),0,1))</f>
        <v>0</v>
      </c>
      <c r="W46" s="410">
        <f ca="1">IF(S46&gt;=1,-0.1*RANDBETWEEN(0,99),0)</f>
        <v>0</v>
      </c>
      <c r="X46" s="435">
        <f t="shared" ref="X46:X48" ca="1" si="15">O46+P46*0.01+Q46*0.0001+W46*0.0000001</f>
        <v>0</v>
      </c>
      <c r="Y46" s="368"/>
      <c r="Z46" s="369" t="s">
        <v>63</v>
      </c>
      <c r="AA46" s="71" t="str">
        <f ca="1">IFERROR(VLOOKUP(Z46,$L$2:$N$48,3,FALSE),"Pfinalist_08")</f>
        <v>Pfinalist_08</v>
      </c>
      <c r="AB46" s="28" t="str">
        <f ca="1">IF($AT$48="yes",RANDBETWEEN(1,3)+SIN(RANDBETWEEN(-30,30)),"")</f>
        <v/>
      </c>
      <c r="AC46" s="72"/>
      <c r="AD46" s="74"/>
      <c r="AE46" s="48"/>
      <c r="AF46" s="48"/>
      <c r="AG46" s="47"/>
      <c r="AH46" s="47"/>
      <c r="AI46" s="49"/>
      <c r="AJ46" s="50"/>
      <c r="AK46" s="50"/>
      <c r="AL46" s="49"/>
      <c r="AM46" s="49"/>
      <c r="AN46" s="51"/>
      <c r="AO46" s="52"/>
      <c r="AP46" s="52"/>
      <c r="AQ46" s="51"/>
      <c r="AR46" s="51"/>
      <c r="AT46" s="395" t="s">
        <v>92</v>
      </c>
    </row>
    <row r="47" spans="1:48" ht="12" customHeight="1" thickBot="1" x14ac:dyDescent="0.3">
      <c r="B47" s="320" t="str">
        <f>N47</f>
        <v>Team_31</v>
      </c>
      <c r="C47" s="28" t="str">
        <f ca="1">IF($AT$5="yes",RANDBETWEEN(0,4),"")</f>
        <v/>
      </c>
      <c r="D47" s="321"/>
      <c r="E47" s="320" t="str">
        <f>N46</f>
        <v>Team_30</v>
      </c>
      <c r="F47" s="28" t="str">
        <f ca="1">IF($AT$5="yes",RANDBETWEEN(0,4),"")</f>
        <v/>
      </c>
      <c r="G47" s="321"/>
      <c r="H47" s="320" t="str">
        <f>N46</f>
        <v>Team_30</v>
      </c>
      <c r="I47" s="28" t="str">
        <f ca="1">IF($AT$5="yes",RANDBETWEEN(0,4),"")</f>
        <v/>
      </c>
      <c r="J47" s="329"/>
      <c r="K47" s="345"/>
      <c r="L47" s="405" t="str">
        <f t="shared" ca="1" si="14"/>
        <v>H0</v>
      </c>
      <c r="M47" s="444">
        <f ca="1">IF(S47&gt;=1,RANK(X47,$X$45:$X$48),0)</f>
        <v>0</v>
      </c>
      <c r="N47" s="407" t="s">
        <v>45</v>
      </c>
      <c r="O47" s="338">
        <f ca="1">3*T47+U47</f>
        <v>0</v>
      </c>
      <c r="P47" s="339">
        <f ca="1">Q47-R47</f>
        <v>0</v>
      </c>
      <c r="Q47" s="340">
        <f ca="1">IF(C47="",0,C47)+IF(F45="",0,F45)+IF(I48="",0,I48)</f>
        <v>0</v>
      </c>
      <c r="R47" s="341">
        <f ca="1">IF(C48="",0,C48)+IF(F44="",0,F44)+IF(I47="",0,I47)</f>
        <v>0</v>
      </c>
      <c r="S47" s="342">
        <f ca="1">SUM(T47:V47)</f>
        <v>0</v>
      </c>
      <c r="T47" s="340">
        <f ca="1">SUM(IF(OR(C47="",C48="",C47&lt;=C48),0,1),IF(OR(F45="",F44="",F45&lt;=F44),0,1),IF(OR(I48="",I47="",I48&lt;=I47),0,1))</f>
        <v>0</v>
      </c>
      <c r="U47" s="343">
        <f ca="1">SUM(IF(OR(C47="",C48="",C47&lt;&gt;C48),0,1),IF(OR(F45="",F44="",F45&lt;&gt;F44),0,1),IF(OR(I48="",I47="",I48&lt;&gt;I47),0,1))</f>
        <v>0</v>
      </c>
      <c r="V47" s="344">
        <f ca="1">SUM(IF(OR(C47="",C48="",C47&gt;=C48),0,1),IF(OR(F45="",F44="",F45&gt;=F44),0,1),IF(OR(I48="",I47="",I48&gt;=I47),0,1))</f>
        <v>0</v>
      </c>
      <c r="W47" s="410">
        <f ca="1">IF(S47&gt;=1,-0.1*RANDBETWEEN(0,99),0)</f>
        <v>0</v>
      </c>
      <c r="X47" s="435">
        <f t="shared" ca="1" si="15"/>
        <v>0</v>
      </c>
      <c r="Y47" s="45"/>
      <c r="Z47" s="369" t="s">
        <v>64</v>
      </c>
      <c r="AA47" s="71" t="str">
        <f ca="1">IFERROR(VLOOKUP(Z47,$L$2:$N$48,3,FALSE),"Pfinalist_16")</f>
        <v>Pfinalist_16</v>
      </c>
      <c r="AB47" s="29" t="str">
        <f ca="1">IF($AT$48="yes",RANDBETWEEN(1,3)+SIN(RANDBETWEEN(-30,30)),"")</f>
        <v/>
      </c>
      <c r="AC47" s="45"/>
      <c r="AD47" s="47"/>
      <c r="AE47" s="48"/>
      <c r="AF47" s="48"/>
      <c r="AG47" s="47"/>
      <c r="AH47" s="47"/>
      <c r="AI47" s="49"/>
      <c r="AJ47" s="50"/>
      <c r="AK47" s="50"/>
      <c r="AL47" s="49"/>
      <c r="AM47" s="49"/>
      <c r="AN47" s="51"/>
      <c r="AO47" s="52"/>
      <c r="AP47" s="52"/>
      <c r="AQ47" s="51"/>
      <c r="AR47" s="51"/>
    </row>
    <row r="48" spans="1:48" ht="12" customHeight="1" thickTop="1" thickBot="1" x14ac:dyDescent="0.3">
      <c r="B48" s="328" t="str">
        <f>N48</f>
        <v>Team_32</v>
      </c>
      <c r="C48" s="29" t="str">
        <f ca="1">IF($AT$5="yes",RANDBETWEEN(0,4),"")</f>
        <v/>
      </c>
      <c r="D48" s="346"/>
      <c r="E48" s="328" t="str">
        <f>N48</f>
        <v>Team_32</v>
      </c>
      <c r="F48" s="29" t="str">
        <f ca="1">IF($AT$5="yes",RANDBETWEEN(0,4),"")</f>
        <v/>
      </c>
      <c r="G48" s="346"/>
      <c r="H48" s="328" t="str">
        <f>N47</f>
        <v>Team_31</v>
      </c>
      <c r="I48" s="29" t="str">
        <f ca="1">IF($AT$5="yes",RANDBETWEEN(0,4),"")</f>
        <v/>
      </c>
      <c r="J48" s="347"/>
      <c r="K48" s="348"/>
      <c r="L48" s="349" t="str">
        <f t="shared" ca="1" si="14"/>
        <v>H0</v>
      </c>
      <c r="M48" s="445">
        <f ca="1">IF(S48&gt;=1,RANK(X48,$X$45:$X$48),0)</f>
        <v>0</v>
      </c>
      <c r="N48" s="408" t="s">
        <v>46</v>
      </c>
      <c r="O48" s="350">
        <f ca="1">3*T48+U48</f>
        <v>0</v>
      </c>
      <c r="P48" s="351">
        <f ca="1">Q48-R48</f>
        <v>0</v>
      </c>
      <c r="Q48" s="352">
        <f ca="1">IF(C48="",0,C48)+IF(F48="",0,F48)+IF(I45="",0,I45)</f>
        <v>0</v>
      </c>
      <c r="R48" s="353">
        <f ca="1">IF(C47="",0,C47)+IF(F47="",0,F47)+IF(I44="",0,I44)</f>
        <v>0</v>
      </c>
      <c r="S48" s="354">
        <f ca="1">SUM(T48:V48)</f>
        <v>0</v>
      </c>
      <c r="T48" s="352">
        <f ca="1">SUM(IF(OR(C48="",C47="",C48&lt;=C47),0,1),IF(OR(F48="",F47="",F48&lt;=F47),0,1),IF(OR(I45="",I44="",I45&lt;=I44),0,1))</f>
        <v>0</v>
      </c>
      <c r="U48" s="355">
        <f ca="1">SUM(IF(OR(C48="",C47="",C48&lt;&gt;C47),0,1),IF(OR(F48="",F47="",F48&lt;&gt;F47),0,1),IF(OR(I45="",I44="",I45&lt;&gt;I44),0,1))</f>
        <v>0</v>
      </c>
      <c r="V48" s="356">
        <f ca="1">SUM(IF(OR(C48="",C47="",C48&gt;=C47),0,1),IF(OR(F48="",F47="",F48&gt;=F47),0,1),IF(OR(I45="",I44="",I45&gt;=I44),0,1))</f>
        <v>0</v>
      </c>
      <c r="W48" s="411">
        <f ca="1">IF(S48&gt;=1,-0.1*RANDBETWEEN(0,99),0)</f>
        <v>0</v>
      </c>
      <c r="X48" s="435">
        <f t="shared" ca="1" si="15"/>
        <v>0</v>
      </c>
      <c r="Y48" s="45"/>
      <c r="Z48" s="46"/>
      <c r="AA48" s="46"/>
      <c r="AB48" s="45"/>
      <c r="AC48" s="45"/>
      <c r="AD48" s="47"/>
      <c r="AE48" s="48"/>
      <c r="AF48" s="48"/>
      <c r="AG48" s="47"/>
      <c r="AH48" s="47"/>
      <c r="AI48" s="49"/>
      <c r="AJ48" s="50"/>
      <c r="AK48" s="50"/>
      <c r="AL48" s="49"/>
      <c r="AM48" s="49"/>
      <c r="AN48" s="51"/>
      <c r="AO48" s="52"/>
      <c r="AP48" s="52"/>
      <c r="AQ48" s="51"/>
      <c r="AR48" s="51"/>
      <c r="AT48" s="373" t="s">
        <v>89</v>
      </c>
      <c r="AU48" s="436"/>
    </row>
    <row r="49" spans="1:50" s="382" customFormat="1" ht="12.75" x14ac:dyDescent="0.25">
      <c r="A49" s="396"/>
      <c r="B49" s="413"/>
      <c r="C49" s="396"/>
      <c r="D49" s="396"/>
      <c r="E49" s="413"/>
      <c r="F49" s="396"/>
      <c r="G49" s="396"/>
      <c r="H49" s="413"/>
      <c r="I49" s="396"/>
      <c r="J49" s="396"/>
      <c r="K49" s="420"/>
      <c r="L49" s="396"/>
      <c r="M49" s="421"/>
      <c r="N49" s="441"/>
      <c r="O49" s="396"/>
      <c r="P49" s="396"/>
      <c r="Q49" s="396"/>
      <c r="R49" s="396"/>
      <c r="S49" s="396"/>
      <c r="T49" s="396"/>
      <c r="U49" s="396"/>
      <c r="V49" s="396"/>
      <c r="W49" s="442"/>
      <c r="X49" s="396"/>
      <c r="Z49" s="385"/>
      <c r="AA49" s="385"/>
      <c r="AE49" s="385"/>
      <c r="AF49" s="385"/>
      <c r="AJ49" s="385"/>
      <c r="AK49" s="385"/>
      <c r="AO49" s="385"/>
      <c r="AP49" s="385"/>
      <c r="AW49" s="386"/>
      <c r="AX49" s="386"/>
    </row>
    <row r="50" spans="1:50" s="382" customFormat="1" ht="12.75" hidden="1" x14ac:dyDescent="0.25">
      <c r="A50" s="396"/>
      <c r="B50" s="413"/>
      <c r="C50" s="414"/>
      <c r="D50" s="396"/>
      <c r="E50" s="413"/>
      <c r="F50" s="414"/>
      <c r="G50" s="396"/>
      <c r="H50" s="413"/>
      <c r="I50" s="414"/>
      <c r="J50" s="396"/>
      <c r="K50" s="420"/>
      <c r="L50" s="396"/>
      <c r="M50" s="421"/>
      <c r="N50" s="422"/>
      <c r="O50" s="396"/>
      <c r="P50" s="396"/>
      <c r="Q50" s="396"/>
      <c r="R50" s="396"/>
      <c r="S50" s="396"/>
      <c r="T50" s="396"/>
      <c r="U50" s="396"/>
      <c r="V50" s="396"/>
      <c r="W50" s="423"/>
      <c r="X50" s="396"/>
      <c r="Z50" s="384"/>
      <c r="AA50" s="385"/>
      <c r="AB50" s="383"/>
      <c r="AE50" s="385"/>
      <c r="AF50" s="385"/>
      <c r="AG50" s="383"/>
      <c r="AJ50" s="385"/>
      <c r="AK50" s="385"/>
      <c r="AL50" s="383"/>
      <c r="AO50" s="385"/>
      <c r="AP50" s="385"/>
      <c r="AQ50" s="383"/>
      <c r="AW50" s="386"/>
      <c r="AX50" s="386"/>
    </row>
    <row r="51" spans="1:50" s="386" customFormat="1" ht="12.75" hidden="1" x14ac:dyDescent="0.25">
      <c r="A51" s="419"/>
      <c r="B51" s="1" t="s">
        <v>73</v>
      </c>
      <c r="C51" s="424"/>
      <c r="D51" s="419"/>
      <c r="E51" s="2" t="s">
        <v>74</v>
      </c>
      <c r="F51" s="425"/>
      <c r="G51" s="419"/>
      <c r="H51" s="3" t="s">
        <v>75</v>
      </c>
      <c r="I51" s="426"/>
      <c r="J51" s="419"/>
      <c r="K51" s="4" t="s">
        <v>81</v>
      </c>
      <c r="L51" s="419"/>
      <c r="M51" s="421"/>
      <c r="N51" s="5" t="s">
        <v>84</v>
      </c>
      <c r="O51" s="419"/>
      <c r="P51" s="419"/>
      <c r="Q51" s="419"/>
      <c r="R51" s="419"/>
      <c r="S51" s="419"/>
      <c r="T51" s="419"/>
      <c r="U51" s="419"/>
      <c r="V51" s="419"/>
      <c r="W51" s="423"/>
      <c r="X51" s="419"/>
      <c r="Z51" s="388"/>
      <c r="AA51" s="387"/>
      <c r="AB51" s="389"/>
      <c r="AE51" s="387"/>
      <c r="AF51" s="387"/>
      <c r="AG51" s="389"/>
      <c r="AJ51" s="387"/>
      <c r="AK51" s="387"/>
      <c r="AL51" s="389"/>
      <c r="AO51" s="387"/>
      <c r="AP51" s="387"/>
      <c r="AQ51" s="389"/>
    </row>
    <row r="52" spans="1:50" s="386" customFormat="1" ht="12.75" hidden="1" x14ac:dyDescent="0.25">
      <c r="A52" s="419"/>
      <c r="B52" s="419"/>
      <c r="C52" s="424"/>
      <c r="D52" s="419"/>
      <c r="E52" s="419"/>
      <c r="F52" s="425"/>
      <c r="G52" s="419"/>
      <c r="H52" s="419"/>
      <c r="I52" s="426"/>
      <c r="J52" s="419"/>
      <c r="K52" s="427"/>
      <c r="L52" s="419"/>
      <c r="M52" s="421"/>
      <c r="N52" s="421"/>
      <c r="O52" s="419"/>
      <c r="P52" s="419"/>
      <c r="Q52" s="419"/>
      <c r="R52" s="419"/>
      <c r="S52" s="419"/>
      <c r="T52" s="419"/>
      <c r="U52" s="419"/>
      <c r="V52" s="419"/>
      <c r="W52" s="423"/>
      <c r="X52" s="419"/>
      <c r="Z52" s="388"/>
      <c r="AA52" s="387"/>
      <c r="AB52" s="389"/>
      <c r="AE52" s="387"/>
      <c r="AF52" s="387"/>
      <c r="AG52" s="389"/>
      <c r="AJ52" s="387"/>
      <c r="AK52" s="387"/>
      <c r="AL52" s="389"/>
      <c r="AO52" s="387"/>
      <c r="AP52" s="387"/>
      <c r="AQ52" s="389"/>
    </row>
    <row r="53" spans="1:50" s="386" customFormat="1" ht="12" customHeight="1" x14ac:dyDescent="0.25">
      <c r="A53" s="419"/>
      <c r="B53" s="419"/>
      <c r="C53" s="424"/>
      <c r="D53" s="419"/>
      <c r="E53" s="419"/>
      <c r="F53" s="425"/>
      <c r="G53" s="419"/>
      <c r="H53" s="419"/>
      <c r="I53" s="426"/>
      <c r="J53" s="419"/>
      <c r="K53" s="427"/>
      <c r="L53" s="419"/>
      <c r="M53" s="421"/>
      <c r="N53" s="421"/>
      <c r="O53" s="419"/>
      <c r="P53" s="419"/>
      <c r="Q53" s="419"/>
      <c r="R53" s="419"/>
      <c r="S53" s="419"/>
      <c r="T53" s="419"/>
      <c r="U53" s="419"/>
      <c r="V53" s="419"/>
      <c r="W53" s="423"/>
      <c r="X53" s="419"/>
      <c r="Z53" s="388"/>
      <c r="AA53" s="387"/>
      <c r="AB53" s="389"/>
      <c r="AE53" s="387"/>
      <c r="AF53" s="387"/>
      <c r="AG53" s="389"/>
      <c r="AJ53" s="387"/>
      <c r="AK53" s="387"/>
      <c r="AL53" s="389"/>
      <c r="AO53" s="387"/>
      <c r="AP53" s="387"/>
      <c r="AQ53" s="389"/>
    </row>
  </sheetData>
  <sheetProtection algorithmName="SHA-512" hashValue="0UaGPvDc1kPH1ktkPg9igIqlEThm/Eie9XRo0h4YK3qOADwH06BUQ3UiIUVR15ZHbnA4hRpVbxpDM9P9/RMyYA==" saltValue="FDswfuFYkYm2k6rZoTFKeQ==" spinCount="100000" sheet="1" objects="1" scenarios="1"/>
  <conditionalFormatting sqref="O5:W5">
    <cfRule type="expression" dxfId="911" priority="915">
      <formula>OR($M$5=1,$M$5=2)</formula>
    </cfRule>
  </conditionalFormatting>
  <conditionalFormatting sqref="O3:W3">
    <cfRule type="expression" dxfId="910" priority="913">
      <formula>OR($M$3=1,$M$3=2)</formula>
    </cfRule>
  </conditionalFormatting>
  <conditionalFormatting sqref="O4:W4">
    <cfRule type="expression" dxfId="909" priority="914">
      <formula>OR($M$4=1,$M$4=2)</formula>
    </cfRule>
  </conditionalFormatting>
  <conditionalFormatting sqref="O6:W6">
    <cfRule type="expression" dxfId="908" priority="916">
      <formula>OR($M$6=1,$M$6=2)</formula>
    </cfRule>
  </conditionalFormatting>
  <conditionalFormatting sqref="W3 N3">
    <cfRule type="expression" dxfId="907" priority="917">
      <formula>OR($M$3=1,$M$3=2)</formula>
    </cfRule>
  </conditionalFormatting>
  <conditionalFormatting sqref="W4 N4">
    <cfRule type="expression" dxfId="906" priority="918">
      <formula>OR($M$4=1,$M$4=2)</formula>
    </cfRule>
  </conditionalFormatting>
  <conditionalFormatting sqref="W5 N5">
    <cfRule type="expression" dxfId="905" priority="919">
      <formula>OR($M$5=1,$M$5=2)</formula>
    </cfRule>
  </conditionalFormatting>
  <conditionalFormatting sqref="W6 N6">
    <cfRule type="expression" dxfId="904" priority="920">
      <formula>OR($M$6=1,$M$6=2)</formula>
    </cfRule>
  </conditionalFormatting>
  <conditionalFormatting sqref="AA4">
    <cfRule type="expression" dxfId="903" priority="912">
      <formula>AB4&gt;AB5</formula>
    </cfRule>
  </conditionalFormatting>
  <conditionalFormatting sqref="AA5">
    <cfRule type="expression" dxfId="902" priority="911">
      <formula>AB5&gt;AB4</formula>
    </cfRule>
  </conditionalFormatting>
  <conditionalFormatting sqref="AA10">
    <cfRule type="expression" dxfId="901" priority="910">
      <formula>AB10&gt;AB11</formula>
    </cfRule>
  </conditionalFormatting>
  <conditionalFormatting sqref="AA11">
    <cfRule type="expression" dxfId="900" priority="909">
      <formula>AB11&gt;AB10</formula>
    </cfRule>
  </conditionalFormatting>
  <conditionalFormatting sqref="AA16">
    <cfRule type="expression" dxfId="899" priority="908">
      <formula>AB16&gt;AB17</formula>
    </cfRule>
  </conditionalFormatting>
  <conditionalFormatting sqref="AA17">
    <cfRule type="expression" dxfId="898" priority="907">
      <formula>AB17&gt;AB16</formula>
    </cfRule>
  </conditionalFormatting>
  <conditionalFormatting sqref="AA22">
    <cfRule type="expression" dxfId="897" priority="906">
      <formula>AB22&gt;AB23</formula>
    </cfRule>
  </conditionalFormatting>
  <conditionalFormatting sqref="AA23">
    <cfRule type="expression" dxfId="896" priority="905">
      <formula>AB23&gt;AB22</formula>
    </cfRule>
  </conditionalFormatting>
  <conditionalFormatting sqref="AA28">
    <cfRule type="expression" dxfId="895" priority="904">
      <formula>AB28&gt;AB29</formula>
    </cfRule>
  </conditionalFormatting>
  <conditionalFormatting sqref="AA29">
    <cfRule type="expression" dxfId="894" priority="903">
      <formula>AB29&gt;AB28</formula>
    </cfRule>
  </conditionalFormatting>
  <conditionalFormatting sqref="AA34">
    <cfRule type="expression" dxfId="893" priority="902">
      <formula>AB34&gt;AB35</formula>
    </cfRule>
  </conditionalFormatting>
  <conditionalFormatting sqref="AA35">
    <cfRule type="expression" dxfId="892" priority="901">
      <formula>AB35&gt;AB34</formula>
    </cfRule>
  </conditionalFormatting>
  <conditionalFormatting sqref="AA40">
    <cfRule type="expression" dxfId="891" priority="900">
      <formula>AB40&gt;AB41</formula>
    </cfRule>
  </conditionalFormatting>
  <conditionalFormatting sqref="AA41">
    <cfRule type="expression" dxfId="890" priority="899">
      <formula>AB41&gt;AB40</formula>
    </cfRule>
  </conditionalFormatting>
  <conditionalFormatting sqref="AA46">
    <cfRule type="expression" dxfId="889" priority="898">
      <formula>AB46&gt;AB47</formula>
    </cfRule>
  </conditionalFormatting>
  <conditionalFormatting sqref="AA47">
    <cfRule type="expression" dxfId="888" priority="897">
      <formula>AB47&gt;AB46</formula>
    </cfRule>
  </conditionalFormatting>
  <conditionalFormatting sqref="AF43">
    <cfRule type="expression" dxfId="887" priority="896">
      <formula>AG43&gt;AG44</formula>
    </cfRule>
  </conditionalFormatting>
  <conditionalFormatting sqref="AF44">
    <cfRule type="expression" dxfId="886" priority="895">
      <formula>AG44&gt;AG43</formula>
    </cfRule>
  </conditionalFormatting>
  <conditionalFormatting sqref="AF31">
    <cfRule type="expression" dxfId="885" priority="894">
      <formula>AG31&gt;AG32</formula>
    </cfRule>
  </conditionalFormatting>
  <conditionalFormatting sqref="AF32">
    <cfRule type="expression" dxfId="884" priority="893">
      <formula>AG32&gt;AG31</formula>
    </cfRule>
  </conditionalFormatting>
  <conditionalFormatting sqref="AF19">
    <cfRule type="expression" dxfId="883" priority="892">
      <formula>AG19&gt;AG20</formula>
    </cfRule>
  </conditionalFormatting>
  <conditionalFormatting sqref="AF20">
    <cfRule type="expression" dxfId="882" priority="891">
      <formula>AG20&gt;AG19</formula>
    </cfRule>
  </conditionalFormatting>
  <conditionalFormatting sqref="AF7">
    <cfRule type="expression" dxfId="881" priority="890">
      <formula>AG7&gt;AG8</formula>
    </cfRule>
  </conditionalFormatting>
  <conditionalFormatting sqref="AF8">
    <cfRule type="expression" dxfId="880" priority="889">
      <formula>AG8&gt;AG7</formula>
    </cfRule>
  </conditionalFormatting>
  <conditionalFormatting sqref="AK13">
    <cfRule type="expression" dxfId="879" priority="888">
      <formula>AL13&gt;AL14</formula>
    </cfRule>
  </conditionalFormatting>
  <conditionalFormatting sqref="AK14">
    <cfRule type="expression" dxfId="878" priority="887">
      <formula>AL14&gt;AL13</formula>
    </cfRule>
  </conditionalFormatting>
  <conditionalFormatting sqref="AK37">
    <cfRule type="expression" dxfId="877" priority="886">
      <formula>AL37&gt;AL38</formula>
    </cfRule>
  </conditionalFormatting>
  <conditionalFormatting sqref="AK38">
    <cfRule type="expression" dxfId="876" priority="885">
      <formula>AL38&gt;AL37</formula>
    </cfRule>
  </conditionalFormatting>
  <conditionalFormatting sqref="AP23">
    <cfRule type="expression" dxfId="875" priority="884">
      <formula>AQ23&gt;AQ24</formula>
    </cfRule>
  </conditionalFormatting>
  <conditionalFormatting sqref="AP24">
    <cfRule type="expression" dxfId="874" priority="883">
      <formula>AQ24&gt;AQ23</formula>
    </cfRule>
  </conditionalFormatting>
  <conditionalFormatting sqref="AP27">
    <cfRule type="expression" dxfId="873" priority="882">
      <formula>AQ27&gt;AQ28</formula>
    </cfRule>
  </conditionalFormatting>
  <conditionalFormatting sqref="AP28">
    <cfRule type="expression" dxfId="872" priority="881">
      <formula>AQ28&gt;AQ27</formula>
    </cfRule>
  </conditionalFormatting>
  <conditionalFormatting sqref="B2">
    <cfRule type="expression" dxfId="871" priority="880">
      <formula>AND(C2&lt;&gt;"",C3&lt;&gt;"",C2&gt;C3)</formula>
    </cfRule>
  </conditionalFormatting>
  <conditionalFormatting sqref="B3">
    <cfRule type="expression" dxfId="870" priority="879">
      <formula>AND(C3&lt;&gt;"",C2&lt;&gt;"",C3&gt;C2)</formula>
    </cfRule>
  </conditionalFormatting>
  <conditionalFormatting sqref="B5">
    <cfRule type="expression" dxfId="869" priority="878">
      <formula>AND(C5&lt;&gt;"",C6&lt;&gt;"",C5&gt;C6)</formula>
    </cfRule>
  </conditionalFormatting>
  <conditionalFormatting sqref="B6">
    <cfRule type="expression" dxfId="868" priority="877">
      <formula>AND(C6&lt;&gt;"",C5&lt;&gt;"",C6&gt;C5)</formula>
    </cfRule>
  </conditionalFormatting>
  <conditionalFormatting sqref="E2">
    <cfRule type="expression" dxfId="867" priority="876">
      <formula>AND(F2&lt;&gt;"",F3&lt;&gt;"",F2&gt;F3)</formula>
    </cfRule>
  </conditionalFormatting>
  <conditionalFormatting sqref="E3">
    <cfRule type="expression" dxfId="866" priority="875">
      <formula>AND(F3&lt;&gt;"",F2&lt;&gt;"",F3&gt;F2)</formula>
    </cfRule>
  </conditionalFormatting>
  <conditionalFormatting sqref="E5">
    <cfRule type="expression" dxfId="865" priority="874">
      <formula>AND(F5&lt;&gt;"",F6&lt;&gt;"",F5&gt;F6)</formula>
    </cfRule>
  </conditionalFormatting>
  <conditionalFormatting sqref="E6">
    <cfRule type="expression" dxfId="864" priority="873">
      <formula>AND(F6&lt;&gt;"",F5&lt;&gt;"",F6&gt;F5)</formula>
    </cfRule>
  </conditionalFormatting>
  <conditionalFormatting sqref="H2">
    <cfRule type="expression" dxfId="863" priority="872">
      <formula>AND(I2&lt;&gt;"",I3&lt;&gt;"",I2&gt;I3)</formula>
    </cfRule>
  </conditionalFormatting>
  <conditionalFormatting sqref="H3">
    <cfRule type="expression" dxfId="862" priority="871">
      <formula>AND(I3&lt;&gt;"",I2&lt;&gt;"",I3&gt;I2)</formula>
    </cfRule>
  </conditionalFormatting>
  <conditionalFormatting sqref="H5">
    <cfRule type="expression" dxfId="861" priority="870">
      <formula>AND(I5&lt;&gt;"",I6&lt;&gt;"",I5&gt;I6)</formula>
    </cfRule>
  </conditionalFormatting>
  <conditionalFormatting sqref="H6">
    <cfRule type="expression" dxfId="860" priority="869">
      <formula>AND(I6&lt;&gt;"",I5&lt;&gt;"",I6&gt;I5)</formula>
    </cfRule>
  </conditionalFormatting>
  <conditionalFormatting sqref="AU23:AV23">
    <cfRule type="containsText" dxfId="859" priority="726" operator="containsText" text="Champion">
      <formula>NOT(ISERROR(SEARCH("Champion",AU23)))</formula>
    </cfRule>
    <cfRule type="containsText" dxfId="858" priority="868" operator="containsText" text="Runner-Up">
      <formula>NOT(ISERROR(SEARCH("Runner-Up",AU23)))</formula>
    </cfRule>
  </conditionalFormatting>
  <conditionalFormatting sqref="AU28:AV28">
    <cfRule type="containsText" dxfId="857" priority="722" operator="containsText" text="3rd-Place">
      <formula>NOT(ISERROR(SEARCH("3rd-Place",AU28)))</formula>
    </cfRule>
  </conditionalFormatting>
  <conditionalFormatting sqref="O11:W11">
    <cfRule type="expression" dxfId="856" priority="861">
      <formula>OR($M$11=1,$M$11=2)</formula>
    </cfRule>
  </conditionalFormatting>
  <conditionalFormatting sqref="O9:W9">
    <cfRule type="expression" dxfId="855" priority="859">
      <formula>OR($M$9=1,$M$9=2)</formula>
    </cfRule>
  </conditionalFormatting>
  <conditionalFormatting sqref="O10:W10">
    <cfRule type="expression" dxfId="854" priority="860">
      <formula>OR($M$10=1,$M$10=2)</formula>
    </cfRule>
  </conditionalFormatting>
  <conditionalFormatting sqref="O12:W12">
    <cfRule type="expression" dxfId="853" priority="862">
      <formula>OR($M$12=1,$M$12=2)</formula>
    </cfRule>
  </conditionalFormatting>
  <conditionalFormatting sqref="W9 N9">
    <cfRule type="expression" dxfId="852" priority="863">
      <formula>OR($M$9=1,$M$9=2)</formula>
    </cfRule>
  </conditionalFormatting>
  <conditionalFormatting sqref="W10 N10">
    <cfRule type="expression" dxfId="851" priority="864">
      <formula>OR($M$10=1,$M$10=2)</formula>
    </cfRule>
  </conditionalFormatting>
  <conditionalFormatting sqref="W11 N11">
    <cfRule type="expression" dxfId="850" priority="865">
      <formula>OR($M$11=1,$M$11=2)</formula>
    </cfRule>
  </conditionalFormatting>
  <conditionalFormatting sqref="W12 N12">
    <cfRule type="expression" dxfId="849" priority="866">
      <formula>OR($M$12=1,$M$12=2)</formula>
    </cfRule>
  </conditionalFormatting>
  <conditionalFormatting sqref="B8">
    <cfRule type="expression" dxfId="848" priority="858">
      <formula>AND(C8&lt;&gt;"",C9&lt;&gt;"",C8&gt;C9)</formula>
    </cfRule>
  </conditionalFormatting>
  <conditionalFormatting sqref="B9">
    <cfRule type="expression" dxfId="847" priority="857">
      <formula>AND(C9&lt;&gt;"",C8&lt;&gt;"",C9&gt;C8)</formula>
    </cfRule>
  </conditionalFormatting>
  <conditionalFormatting sqref="B11">
    <cfRule type="expression" dxfId="846" priority="856">
      <formula>AND(C11&lt;&gt;"",C12&lt;&gt;"",C11&gt;C12)</formula>
    </cfRule>
  </conditionalFormatting>
  <conditionalFormatting sqref="B12">
    <cfRule type="expression" dxfId="845" priority="855">
      <formula>AND(C12&lt;&gt;"",C11&lt;&gt;"",C12&gt;C11)</formula>
    </cfRule>
  </conditionalFormatting>
  <conditionalFormatting sqref="E8">
    <cfRule type="expression" dxfId="844" priority="854">
      <formula>AND(F8&lt;&gt;"",F9&lt;&gt;"",F8&gt;F9)</formula>
    </cfRule>
  </conditionalFormatting>
  <conditionalFormatting sqref="E9">
    <cfRule type="expression" dxfId="843" priority="853">
      <formula>AND(F9&lt;&gt;"",F8&lt;&gt;"",F9&gt;F8)</formula>
    </cfRule>
  </conditionalFormatting>
  <conditionalFormatting sqref="E11">
    <cfRule type="expression" dxfId="842" priority="852">
      <formula>AND(F11&lt;&gt;"",F12&lt;&gt;"",F11&gt;F12)</formula>
    </cfRule>
  </conditionalFormatting>
  <conditionalFormatting sqref="E12">
    <cfRule type="expression" dxfId="841" priority="851">
      <formula>AND(F12&lt;&gt;"",F11&lt;&gt;"",F12&gt;F11)</formula>
    </cfRule>
  </conditionalFormatting>
  <conditionalFormatting sqref="H8">
    <cfRule type="expression" dxfId="840" priority="850">
      <formula>AND(I8&lt;&gt;"",I9&lt;&gt;"",I8&gt;I9)</formula>
    </cfRule>
  </conditionalFormatting>
  <conditionalFormatting sqref="H9">
    <cfRule type="expression" dxfId="839" priority="849">
      <formula>AND(I9&lt;&gt;"",I8&lt;&gt;"",I9&gt;I8)</formula>
    </cfRule>
  </conditionalFormatting>
  <conditionalFormatting sqref="H11">
    <cfRule type="expression" dxfId="838" priority="848">
      <formula>AND(I11&lt;&gt;"",I12&lt;&gt;"",I11&gt;I12)</formula>
    </cfRule>
  </conditionalFormatting>
  <conditionalFormatting sqref="H12">
    <cfRule type="expression" dxfId="837" priority="847">
      <formula>AND(I12&lt;&gt;"",I11&lt;&gt;"",I12&gt;I11)</formula>
    </cfRule>
  </conditionalFormatting>
  <conditionalFormatting sqref="O17:W17">
    <cfRule type="expression" dxfId="836" priority="841">
      <formula>OR($M$17=1,$M$17=2)</formula>
    </cfRule>
  </conditionalFormatting>
  <conditionalFormatting sqref="O15:W15">
    <cfRule type="expression" dxfId="835" priority="839">
      <formula>OR($M$15=1,$M$15=2)</formula>
    </cfRule>
  </conditionalFormatting>
  <conditionalFormatting sqref="O16:W16">
    <cfRule type="expression" dxfId="834" priority="840">
      <formula>OR($M$16=1,$M$16=2)</formula>
    </cfRule>
  </conditionalFormatting>
  <conditionalFormatting sqref="O18:W18">
    <cfRule type="expression" dxfId="833" priority="842">
      <formula>OR($M$18=1,$M$18=2)</formula>
    </cfRule>
  </conditionalFormatting>
  <conditionalFormatting sqref="W15 N15">
    <cfRule type="expression" dxfId="832" priority="843">
      <formula>OR($M$15=1,$M$15=2)</formula>
    </cfRule>
  </conditionalFormatting>
  <conditionalFormatting sqref="W16 N16">
    <cfRule type="expression" dxfId="831" priority="844">
      <formula>OR($M$16=1,$M$16=2)</formula>
    </cfRule>
  </conditionalFormatting>
  <conditionalFormatting sqref="W17 N17">
    <cfRule type="expression" dxfId="830" priority="845">
      <formula>OR($M$17=1,$M$17=2)</formula>
    </cfRule>
  </conditionalFormatting>
  <conditionalFormatting sqref="W18 N18">
    <cfRule type="expression" dxfId="829" priority="846">
      <formula>OR($M$18=1,$M$18=2)</formula>
    </cfRule>
  </conditionalFormatting>
  <conditionalFormatting sqref="B14">
    <cfRule type="expression" dxfId="828" priority="838">
      <formula>AND(C14&lt;&gt;"",C15&lt;&gt;"",C14&gt;C15)</formula>
    </cfRule>
  </conditionalFormatting>
  <conditionalFormatting sqref="B15">
    <cfRule type="expression" dxfId="827" priority="837">
      <formula>AND(C15&lt;&gt;"",C14&lt;&gt;"",C15&gt;C14)</formula>
    </cfRule>
  </conditionalFormatting>
  <conditionalFormatting sqref="B17">
    <cfRule type="expression" dxfId="826" priority="836">
      <formula>AND(C17&lt;&gt;"",C18&lt;&gt;"",C17&gt;C18)</formula>
    </cfRule>
  </conditionalFormatting>
  <conditionalFormatting sqref="B18">
    <cfRule type="expression" dxfId="825" priority="835">
      <formula>AND(C18&lt;&gt;"",C17&lt;&gt;"",C18&gt;C17)</formula>
    </cfRule>
  </conditionalFormatting>
  <conditionalFormatting sqref="E14">
    <cfRule type="expression" dxfId="824" priority="834">
      <formula>AND(F14&lt;&gt;"",F15&lt;&gt;"",F14&gt;F15)</formula>
    </cfRule>
  </conditionalFormatting>
  <conditionalFormatting sqref="E15">
    <cfRule type="expression" dxfId="823" priority="833">
      <formula>AND(F15&lt;&gt;"",F14&lt;&gt;"",F15&gt;F14)</formula>
    </cfRule>
  </conditionalFormatting>
  <conditionalFormatting sqref="E17">
    <cfRule type="expression" dxfId="822" priority="832">
      <formula>AND(F17&lt;&gt;"",F18&lt;&gt;"",F17&gt;F18)</formula>
    </cfRule>
  </conditionalFormatting>
  <conditionalFormatting sqref="E18">
    <cfRule type="expression" dxfId="821" priority="831">
      <formula>AND(F18&lt;&gt;"",F17&lt;&gt;"",F18&gt;F17)</formula>
    </cfRule>
  </conditionalFormatting>
  <conditionalFormatting sqref="H14">
    <cfRule type="expression" dxfId="820" priority="830">
      <formula>AND(I14&lt;&gt;"",I15&lt;&gt;"",I14&gt;I15)</formula>
    </cfRule>
  </conditionalFormatting>
  <conditionalFormatting sqref="H15">
    <cfRule type="expression" dxfId="819" priority="829">
      <formula>AND(I15&lt;&gt;"",I14&lt;&gt;"",I15&gt;I14)</formula>
    </cfRule>
  </conditionalFormatting>
  <conditionalFormatting sqref="H17">
    <cfRule type="expression" dxfId="818" priority="828">
      <formula>AND(I17&lt;&gt;"",I18&lt;&gt;"",I17&gt;I18)</formula>
    </cfRule>
  </conditionalFormatting>
  <conditionalFormatting sqref="H18">
    <cfRule type="expression" dxfId="817" priority="827">
      <formula>AND(I18&lt;&gt;"",I17&lt;&gt;"",I18&gt;I17)</formula>
    </cfRule>
  </conditionalFormatting>
  <conditionalFormatting sqref="O23:W23">
    <cfRule type="expression" dxfId="816" priority="821">
      <formula>OR($M$23=1,$M$23=2)</formula>
    </cfRule>
  </conditionalFormatting>
  <conditionalFormatting sqref="O21:W21">
    <cfRule type="expression" dxfId="815" priority="819">
      <formula>OR($M$21=1,$M$21=2)</formula>
    </cfRule>
  </conditionalFormatting>
  <conditionalFormatting sqref="O22:W22">
    <cfRule type="expression" dxfId="814" priority="820">
      <formula>OR($M$22=1,$M$22=2)</formula>
    </cfRule>
  </conditionalFormatting>
  <conditionalFormatting sqref="O24:W24">
    <cfRule type="expression" dxfId="813" priority="822">
      <formula>OR($M$24=1,$M$24=2)</formula>
    </cfRule>
  </conditionalFormatting>
  <conditionalFormatting sqref="W21 N21">
    <cfRule type="expression" dxfId="812" priority="823">
      <formula>OR($M$21=1,$M$21=2)</formula>
    </cfRule>
  </conditionalFormatting>
  <conditionalFormatting sqref="W22 N22">
    <cfRule type="expression" dxfId="811" priority="824">
      <formula>OR($M$22=1,$M$22=2)</formula>
    </cfRule>
  </conditionalFormatting>
  <conditionalFormatting sqref="W23 N23">
    <cfRule type="expression" dxfId="810" priority="825">
      <formula>OR($M$23=1,$M$23=2)</formula>
    </cfRule>
  </conditionalFormatting>
  <conditionalFormatting sqref="W24 N24">
    <cfRule type="expression" dxfId="809" priority="826">
      <formula>OR($M$24=1,$M$24=2)</formula>
    </cfRule>
  </conditionalFormatting>
  <conditionalFormatting sqref="B20">
    <cfRule type="expression" dxfId="808" priority="818">
      <formula>AND(C20&lt;&gt;"",C21&lt;&gt;"",C20&gt;C21)</formula>
    </cfRule>
  </conditionalFormatting>
  <conditionalFormatting sqref="B21">
    <cfRule type="expression" dxfId="807" priority="817">
      <formula>AND(C21&lt;&gt;"",C20&lt;&gt;"",C21&gt;C20)</formula>
    </cfRule>
  </conditionalFormatting>
  <conditionalFormatting sqref="B23">
    <cfRule type="expression" dxfId="806" priority="816">
      <formula>AND(C23&lt;&gt;"",C24&lt;&gt;"",C23&gt;C24)</formula>
    </cfRule>
  </conditionalFormatting>
  <conditionalFormatting sqref="B24">
    <cfRule type="expression" dxfId="805" priority="815">
      <formula>AND(C24&lt;&gt;"",C23&lt;&gt;"",C24&gt;C23)</formula>
    </cfRule>
  </conditionalFormatting>
  <conditionalFormatting sqref="E20">
    <cfRule type="expression" dxfId="804" priority="814">
      <formula>AND(F20&lt;&gt;"",F21&lt;&gt;"",F20&gt;F21)</formula>
    </cfRule>
  </conditionalFormatting>
  <conditionalFormatting sqref="E21">
    <cfRule type="expression" dxfId="803" priority="813">
      <formula>AND(F21&lt;&gt;"",F20&lt;&gt;"",F21&gt;F20)</formula>
    </cfRule>
  </conditionalFormatting>
  <conditionalFormatting sqref="E23">
    <cfRule type="expression" dxfId="802" priority="812">
      <formula>AND(F23&lt;&gt;"",F24&lt;&gt;"",F23&gt;F24)</formula>
    </cfRule>
  </conditionalFormatting>
  <conditionalFormatting sqref="E24">
    <cfRule type="expression" dxfId="801" priority="811">
      <formula>AND(F24&lt;&gt;"",F23&lt;&gt;"",F24&gt;F23)</formula>
    </cfRule>
  </conditionalFormatting>
  <conditionalFormatting sqref="H20">
    <cfRule type="expression" dxfId="800" priority="810">
      <formula>AND(I20&lt;&gt;"",I21&lt;&gt;"",I20&gt;I21)</formula>
    </cfRule>
  </conditionalFormatting>
  <conditionalFormatting sqref="H21">
    <cfRule type="expression" dxfId="799" priority="809">
      <formula>AND(I21&lt;&gt;"",I20&lt;&gt;"",I21&gt;I20)</formula>
    </cfRule>
  </conditionalFormatting>
  <conditionalFormatting sqref="H23">
    <cfRule type="expression" dxfId="798" priority="808">
      <formula>AND(I23&lt;&gt;"",I24&lt;&gt;"",I23&gt;I24)</formula>
    </cfRule>
  </conditionalFormatting>
  <conditionalFormatting sqref="H24">
    <cfRule type="expression" dxfId="797" priority="807">
      <formula>AND(I24&lt;&gt;"",I23&lt;&gt;"",I24&gt;I23)</formula>
    </cfRule>
  </conditionalFormatting>
  <conditionalFormatting sqref="O29:W29">
    <cfRule type="expression" dxfId="796" priority="801">
      <formula>OR($M$29=1,$M$29=2)</formula>
    </cfRule>
  </conditionalFormatting>
  <conditionalFormatting sqref="O27:W27">
    <cfRule type="expression" dxfId="795" priority="799">
      <formula>OR($M$27=1,$M$27=2)</formula>
    </cfRule>
  </conditionalFormatting>
  <conditionalFormatting sqref="O28:W28">
    <cfRule type="expression" dxfId="794" priority="800">
      <formula>OR($M$28=1,$M$28=2)</formula>
    </cfRule>
  </conditionalFormatting>
  <conditionalFormatting sqref="O30:W30">
    <cfRule type="expression" dxfId="793" priority="802">
      <formula>OR($M$30=1,$M$30=2)</formula>
    </cfRule>
  </conditionalFormatting>
  <conditionalFormatting sqref="W27 N27">
    <cfRule type="expression" dxfId="792" priority="803">
      <formula>OR($M$27=1,$M$27=2)</formula>
    </cfRule>
  </conditionalFormatting>
  <conditionalFormatting sqref="W28 N28">
    <cfRule type="expression" dxfId="791" priority="804">
      <formula>OR($M$28=1,$M$28=2)</formula>
    </cfRule>
  </conditionalFormatting>
  <conditionalFormatting sqref="W29 N29">
    <cfRule type="expression" dxfId="790" priority="805">
      <formula>OR($M$29=1,$M$29=2)</formula>
    </cfRule>
  </conditionalFormatting>
  <conditionalFormatting sqref="W30 N30">
    <cfRule type="expression" dxfId="789" priority="806">
      <formula>OR($M$30=1,$M$30=2)</formula>
    </cfRule>
  </conditionalFormatting>
  <conditionalFormatting sqref="B26">
    <cfRule type="expression" dxfId="788" priority="798">
      <formula>AND(C26&lt;&gt;"",C27&lt;&gt;"",C26&gt;C27)</formula>
    </cfRule>
  </conditionalFormatting>
  <conditionalFormatting sqref="B27">
    <cfRule type="expression" dxfId="787" priority="797">
      <formula>AND(C27&lt;&gt;"",C26&lt;&gt;"",C27&gt;C26)</formula>
    </cfRule>
  </conditionalFormatting>
  <conditionalFormatting sqref="B29">
    <cfRule type="expression" dxfId="786" priority="796">
      <formula>AND(C29&lt;&gt;"",C30&lt;&gt;"",C29&gt;C30)</formula>
    </cfRule>
  </conditionalFormatting>
  <conditionalFormatting sqref="B30">
    <cfRule type="expression" dxfId="785" priority="795">
      <formula>AND(C30&lt;&gt;"",C29&lt;&gt;"",C30&gt;C29)</formula>
    </cfRule>
  </conditionalFormatting>
  <conditionalFormatting sqref="E26">
    <cfRule type="expression" dxfId="784" priority="794">
      <formula>AND(F26&lt;&gt;"",F27&lt;&gt;"",F26&gt;F27)</formula>
    </cfRule>
  </conditionalFormatting>
  <conditionalFormatting sqref="E27">
    <cfRule type="expression" dxfId="783" priority="793">
      <formula>AND(F27&lt;&gt;"",F26&lt;&gt;"",F27&gt;F26)</formula>
    </cfRule>
  </conditionalFormatting>
  <conditionalFormatting sqref="E29">
    <cfRule type="expression" dxfId="782" priority="792">
      <formula>AND(F29&lt;&gt;"",F30&lt;&gt;"",F29&gt;F30)</formula>
    </cfRule>
  </conditionalFormatting>
  <conditionalFormatting sqref="E30">
    <cfRule type="expression" dxfId="781" priority="791">
      <formula>AND(F30&lt;&gt;"",F29&lt;&gt;"",F30&gt;F29)</formula>
    </cfRule>
  </conditionalFormatting>
  <conditionalFormatting sqref="H26">
    <cfRule type="expression" dxfId="780" priority="790">
      <formula>AND(I26&lt;&gt;"",I27&lt;&gt;"",I26&gt;I27)</formula>
    </cfRule>
  </conditionalFormatting>
  <conditionalFormatting sqref="H27">
    <cfRule type="expression" dxfId="779" priority="789">
      <formula>AND(I27&lt;&gt;"",I26&lt;&gt;"",I27&gt;I26)</formula>
    </cfRule>
  </conditionalFormatting>
  <conditionalFormatting sqref="H29">
    <cfRule type="expression" dxfId="778" priority="788">
      <formula>AND(I29&lt;&gt;"",I30&lt;&gt;"",I29&gt;I30)</formula>
    </cfRule>
  </conditionalFormatting>
  <conditionalFormatting sqref="H30">
    <cfRule type="expression" dxfId="777" priority="787">
      <formula>AND(I30&lt;&gt;"",I29&lt;&gt;"",I30&gt;I29)</formula>
    </cfRule>
  </conditionalFormatting>
  <conditionalFormatting sqref="O35:W35">
    <cfRule type="expression" dxfId="776" priority="781">
      <formula>OR($M$35=1,$M$35=2)</formula>
    </cfRule>
  </conditionalFormatting>
  <conditionalFormatting sqref="O33:W33">
    <cfRule type="expression" dxfId="775" priority="779">
      <formula>OR($M$33=1,$M$33=2)</formula>
    </cfRule>
  </conditionalFormatting>
  <conditionalFormatting sqref="O34:W34">
    <cfRule type="expression" dxfId="774" priority="780">
      <formula>OR($M$34=1,$M$34=2)</formula>
    </cfRule>
  </conditionalFormatting>
  <conditionalFormatting sqref="O36:W36">
    <cfRule type="expression" dxfId="773" priority="782">
      <formula>OR($M$36=1,$M$36=2)</formula>
    </cfRule>
  </conditionalFormatting>
  <conditionalFormatting sqref="W33 N33">
    <cfRule type="expression" dxfId="772" priority="783">
      <formula>OR($M$33=1,$M$33=2)</formula>
    </cfRule>
  </conditionalFormatting>
  <conditionalFormatting sqref="W34 N34">
    <cfRule type="expression" dxfId="771" priority="784">
      <formula>OR($M$34=1,$M$34=2)</formula>
    </cfRule>
  </conditionalFormatting>
  <conditionalFormatting sqref="W35 N35">
    <cfRule type="expression" dxfId="770" priority="785">
      <formula>OR($M$35=1,$M$35=2)</formula>
    </cfRule>
  </conditionalFormatting>
  <conditionalFormatting sqref="W36 N36">
    <cfRule type="expression" dxfId="769" priority="786">
      <formula>OR($M$36=1,$M$36=2)</formula>
    </cfRule>
  </conditionalFormatting>
  <conditionalFormatting sqref="B32">
    <cfRule type="expression" dxfId="768" priority="778">
      <formula>AND(C32&lt;&gt;"",C33&lt;&gt;"",C32&gt;C33)</formula>
    </cfRule>
  </conditionalFormatting>
  <conditionalFormatting sqref="B33">
    <cfRule type="expression" dxfId="767" priority="777">
      <formula>AND(C33&lt;&gt;"",C32&lt;&gt;"",C33&gt;C32)</formula>
    </cfRule>
  </conditionalFormatting>
  <conditionalFormatting sqref="B35">
    <cfRule type="expression" dxfId="766" priority="776">
      <formula>AND(C35&lt;&gt;"",C36&lt;&gt;"",C35&gt;C36)</formula>
    </cfRule>
  </conditionalFormatting>
  <conditionalFormatting sqref="B36">
    <cfRule type="expression" dxfId="765" priority="775">
      <formula>AND(C36&lt;&gt;"",C35&lt;&gt;"",C36&gt;C35)</formula>
    </cfRule>
  </conditionalFormatting>
  <conditionalFormatting sqref="E32">
    <cfRule type="expression" dxfId="764" priority="774">
      <formula>AND(F32&lt;&gt;"",F33&lt;&gt;"",F32&gt;F33)</formula>
    </cfRule>
  </conditionalFormatting>
  <conditionalFormatting sqref="E33">
    <cfRule type="expression" dxfId="763" priority="773">
      <formula>AND(F33&lt;&gt;"",F32&lt;&gt;"",F33&gt;F32)</formula>
    </cfRule>
  </conditionalFormatting>
  <conditionalFormatting sqref="E35">
    <cfRule type="expression" dxfId="762" priority="772">
      <formula>AND(F35&lt;&gt;"",F36&lt;&gt;"",F35&gt;F36)</formula>
    </cfRule>
  </conditionalFormatting>
  <conditionalFormatting sqref="E36">
    <cfRule type="expression" dxfId="761" priority="771">
      <formula>AND(F36&lt;&gt;"",F35&lt;&gt;"",F36&gt;F35)</formula>
    </cfRule>
  </conditionalFormatting>
  <conditionalFormatting sqref="H32">
    <cfRule type="expression" dxfId="760" priority="770">
      <formula>AND(I32&lt;&gt;"",I33&lt;&gt;"",I32&gt;I33)</formula>
    </cfRule>
  </conditionalFormatting>
  <conditionalFormatting sqref="H33">
    <cfRule type="expression" dxfId="759" priority="769">
      <formula>AND(I33&lt;&gt;"",I32&lt;&gt;"",I33&gt;I32)</formula>
    </cfRule>
  </conditionalFormatting>
  <conditionalFormatting sqref="H35">
    <cfRule type="expression" dxfId="758" priority="768">
      <formula>AND(I35&lt;&gt;"",I36&lt;&gt;"",I35&gt;I36)</formula>
    </cfRule>
  </conditionalFormatting>
  <conditionalFormatting sqref="H36">
    <cfRule type="expression" dxfId="757" priority="767">
      <formula>AND(I36&lt;&gt;"",I35&lt;&gt;"",I36&gt;I35)</formula>
    </cfRule>
  </conditionalFormatting>
  <conditionalFormatting sqref="O41:W41">
    <cfRule type="expression" dxfId="756" priority="761">
      <formula>OR($M$41=1,$M$41=2)</formula>
    </cfRule>
  </conditionalFormatting>
  <conditionalFormatting sqref="O39:W39">
    <cfRule type="expression" dxfId="755" priority="759">
      <formula>OR($M$39=1,$M$39=2)</formula>
    </cfRule>
  </conditionalFormatting>
  <conditionalFormatting sqref="O40:W40">
    <cfRule type="expression" dxfId="754" priority="760">
      <formula>OR($M$40=1,$M$40=2)</formula>
    </cfRule>
  </conditionalFormatting>
  <conditionalFormatting sqref="O42:W42">
    <cfRule type="expression" dxfId="753" priority="762">
      <formula>OR($M$42=1,$M$42=2)</formula>
    </cfRule>
  </conditionalFormatting>
  <conditionalFormatting sqref="W39 N39">
    <cfRule type="expression" dxfId="752" priority="763">
      <formula>OR($M$39=1,$M$39=2)</formula>
    </cfRule>
  </conditionalFormatting>
  <conditionalFormatting sqref="W40 N40">
    <cfRule type="expression" dxfId="751" priority="764">
      <formula>OR($M$40=1,$M$40=2)</formula>
    </cfRule>
  </conditionalFormatting>
  <conditionalFormatting sqref="W41 N41">
    <cfRule type="expression" dxfId="750" priority="765">
      <formula>OR($M$41=1,$M$41=2)</formula>
    </cfRule>
  </conditionalFormatting>
  <conditionalFormatting sqref="W42 N42">
    <cfRule type="expression" dxfId="749" priority="766">
      <formula>OR($M$42=1,$M$42=2)</formula>
    </cfRule>
  </conditionalFormatting>
  <conditionalFormatting sqref="B38">
    <cfRule type="expression" dxfId="748" priority="758">
      <formula>AND(C38&lt;&gt;"",C39&lt;&gt;"",C38&gt;C39)</formula>
    </cfRule>
  </conditionalFormatting>
  <conditionalFormatting sqref="B39">
    <cfRule type="expression" dxfId="747" priority="757">
      <formula>AND(C39&lt;&gt;"",C38&lt;&gt;"",C39&gt;C38)</formula>
    </cfRule>
  </conditionalFormatting>
  <conditionalFormatting sqref="B41">
    <cfRule type="expression" dxfId="746" priority="756">
      <formula>AND(C41&lt;&gt;"",C42&lt;&gt;"",C41&gt;C42)</formula>
    </cfRule>
  </conditionalFormatting>
  <conditionalFormatting sqref="B42">
    <cfRule type="expression" dxfId="745" priority="755">
      <formula>AND(C42&lt;&gt;"",C41&lt;&gt;"",C42&gt;C41)</formula>
    </cfRule>
  </conditionalFormatting>
  <conditionalFormatting sqref="E38">
    <cfRule type="expression" dxfId="744" priority="754">
      <formula>AND(F38&lt;&gt;"",F39&lt;&gt;"",F38&gt;F39)</formula>
    </cfRule>
  </conditionalFormatting>
  <conditionalFormatting sqref="E39">
    <cfRule type="expression" dxfId="743" priority="753">
      <formula>AND(F39&lt;&gt;"",F38&lt;&gt;"",F39&gt;F38)</formula>
    </cfRule>
  </conditionalFormatting>
  <conditionalFormatting sqref="E41">
    <cfRule type="expression" dxfId="742" priority="752">
      <formula>AND(F41&lt;&gt;"",F42&lt;&gt;"",F41&gt;F42)</formula>
    </cfRule>
  </conditionalFormatting>
  <conditionalFormatting sqref="E42">
    <cfRule type="expression" dxfId="741" priority="751">
      <formula>AND(F42&lt;&gt;"",F41&lt;&gt;"",F42&gt;F41)</formula>
    </cfRule>
  </conditionalFormatting>
  <conditionalFormatting sqref="H38">
    <cfRule type="expression" dxfId="740" priority="750">
      <formula>AND(I38&lt;&gt;"",I39&lt;&gt;"",I38&gt;I39)</formula>
    </cfRule>
  </conditionalFormatting>
  <conditionalFormatting sqref="H39">
    <cfRule type="expression" dxfId="739" priority="749">
      <formula>AND(I39&lt;&gt;"",I38&lt;&gt;"",I39&gt;I38)</formula>
    </cfRule>
  </conditionalFormatting>
  <conditionalFormatting sqref="H41">
    <cfRule type="expression" dxfId="738" priority="748">
      <formula>AND(I41&lt;&gt;"",I42&lt;&gt;"",I41&gt;I42)</formula>
    </cfRule>
  </conditionalFormatting>
  <conditionalFormatting sqref="H42">
    <cfRule type="expression" dxfId="737" priority="747">
      <formula>AND(I42&lt;&gt;"",I41&lt;&gt;"",I42&gt;I41)</formula>
    </cfRule>
  </conditionalFormatting>
  <conditionalFormatting sqref="O47:W47">
    <cfRule type="expression" dxfId="736" priority="741">
      <formula>OR($M$47=1,$M$47=2)</formula>
    </cfRule>
  </conditionalFormatting>
  <conditionalFormatting sqref="O45:W45">
    <cfRule type="expression" dxfId="735" priority="739">
      <formula>OR($M$45=1,$M$45=2)</formula>
    </cfRule>
  </conditionalFormatting>
  <conditionalFormatting sqref="O46:W46">
    <cfRule type="expression" dxfId="734" priority="740">
      <formula>OR($M$46=1,$M$46=2)</formula>
    </cfRule>
  </conditionalFormatting>
  <conditionalFormatting sqref="O48:W48">
    <cfRule type="expression" dxfId="733" priority="742">
      <formula>OR($M$48=1,$M$48=2)</formula>
    </cfRule>
  </conditionalFormatting>
  <conditionalFormatting sqref="W45 N45">
    <cfRule type="expression" dxfId="732" priority="743">
      <formula>OR($M$45=1,$M$45=2)</formula>
    </cfRule>
  </conditionalFormatting>
  <conditionalFormatting sqref="W46 N46">
    <cfRule type="expression" dxfId="731" priority="744">
      <formula>OR($M$46=1,$M$46=2)</formula>
    </cfRule>
  </conditionalFormatting>
  <conditionalFormatting sqref="W47 N47">
    <cfRule type="expression" dxfId="730" priority="745">
      <formula>OR($M$47=1,$M$47=2)</formula>
    </cfRule>
  </conditionalFormatting>
  <conditionalFormatting sqref="W48 N48">
    <cfRule type="expression" dxfId="729" priority="746">
      <formula>OR($M$48=1,$M$48=2)</formula>
    </cfRule>
  </conditionalFormatting>
  <conditionalFormatting sqref="B44">
    <cfRule type="expression" dxfId="728" priority="738">
      <formula>AND(C44&lt;&gt;"",C45&lt;&gt;"",C44&gt;C45)</formula>
    </cfRule>
  </conditionalFormatting>
  <conditionalFormatting sqref="B45">
    <cfRule type="expression" dxfId="727" priority="737">
      <formula>AND(C45&lt;&gt;"",C44&lt;&gt;"",C45&gt;C44)</formula>
    </cfRule>
  </conditionalFormatting>
  <conditionalFormatting sqref="B47">
    <cfRule type="expression" dxfId="726" priority="736">
      <formula>AND(C47&lt;&gt;"",C48&lt;&gt;"",C47&gt;C48)</formula>
    </cfRule>
  </conditionalFormatting>
  <conditionalFormatting sqref="B48">
    <cfRule type="expression" dxfId="725" priority="735">
      <formula>AND(C48&lt;&gt;"",C47&lt;&gt;"",C48&gt;C47)</formula>
    </cfRule>
  </conditionalFormatting>
  <conditionalFormatting sqref="E44">
    <cfRule type="expression" dxfId="724" priority="734">
      <formula>AND(F44&lt;&gt;"",F45&lt;&gt;"",F44&gt;F45)</formula>
    </cfRule>
  </conditionalFormatting>
  <conditionalFormatting sqref="E45">
    <cfRule type="expression" dxfId="723" priority="733">
      <formula>AND(F45&lt;&gt;"",F44&lt;&gt;"",F45&gt;F44)</formula>
    </cfRule>
  </conditionalFormatting>
  <conditionalFormatting sqref="E47">
    <cfRule type="expression" dxfId="722" priority="732">
      <formula>AND(F47&lt;&gt;"",F48&lt;&gt;"",F47&gt;F48)</formula>
    </cfRule>
  </conditionalFormatting>
  <conditionalFormatting sqref="E48">
    <cfRule type="expression" dxfId="721" priority="731">
      <formula>AND(F48&lt;&gt;"",F47&lt;&gt;"",F48&gt;F47)</formula>
    </cfRule>
  </conditionalFormatting>
  <conditionalFormatting sqref="H44">
    <cfRule type="expression" dxfId="720" priority="730">
      <formula>AND(I44&lt;&gt;"",I45&lt;&gt;"",I44&gt;I45)</formula>
    </cfRule>
  </conditionalFormatting>
  <conditionalFormatting sqref="H45">
    <cfRule type="expression" dxfId="719" priority="729">
      <formula>AND(I45&lt;&gt;"",I44&lt;&gt;"",I45&gt;I44)</formula>
    </cfRule>
  </conditionalFormatting>
  <conditionalFormatting sqref="H47">
    <cfRule type="expression" dxfId="718" priority="728">
      <formula>AND(I47&lt;&gt;"",I48&lt;&gt;"",I47&gt;I48)</formula>
    </cfRule>
  </conditionalFormatting>
  <conditionalFormatting sqref="H48">
    <cfRule type="expression" dxfId="717" priority="727">
      <formula>AND(I48&lt;&gt;"",I47&lt;&gt;"",I48&gt;I47)</formula>
    </cfRule>
  </conditionalFormatting>
  <conditionalFormatting sqref="AU24:AV24">
    <cfRule type="containsText" dxfId="716" priority="725" operator="containsText" text="Champion">
      <formula>NOT(ISERROR(SEARCH("Champion",AU24)))</formula>
    </cfRule>
    <cfRule type="containsText" dxfId="715" priority="867" operator="containsText" text="Runner-Up">
      <formula>NOT(ISERROR(SEARCH("Runner-Up",AU24)))</formula>
    </cfRule>
  </conditionalFormatting>
  <conditionalFormatting sqref="AU27:AV27">
    <cfRule type="containsText" dxfId="714" priority="723" operator="containsText" text=".">
      <formula>NOT(ISERROR(SEARCH(".",AU27)))</formula>
    </cfRule>
    <cfRule type="containsText" dxfId="713" priority="724" operator="containsText" text="3rd-Place">
      <formula>NOT(ISERROR(SEARCH("3rd-Place",AU27)))</formula>
    </cfRule>
  </conditionalFormatting>
  <conditionalFormatting sqref="Z4">
    <cfRule type="expression" dxfId="712" priority="706">
      <formula>AND(COUNTIF($L$3:$L$48,Z4)=1,TEXT(LEFT(Z4),0)="H")</formula>
    </cfRule>
    <cfRule type="expression" dxfId="711" priority="707">
      <formula>AND(COUNTIF($L$3:$L$48,Z4)=1,TEXT(LEFT(Z4),0)="G")</formula>
    </cfRule>
    <cfRule type="expression" dxfId="710" priority="708">
      <formula>AND(COUNTIF($L$3:$L$48,Z4)=1,TEXT(LEFT(Z4),0)="F")</formula>
    </cfRule>
    <cfRule type="expression" dxfId="709" priority="709">
      <formula>AND(COUNTIF($L$3:$L$48,Z4)=1,TEXT(LEFT(Z4),0)="E")</formula>
    </cfRule>
    <cfRule type="expression" dxfId="708" priority="710">
      <formula>AND(COUNTIF($L$3:$L$48,Z4)=1,TEXT(LEFT(Z4),0)="D")</formula>
    </cfRule>
    <cfRule type="expression" dxfId="707" priority="711">
      <formula>AND(COUNTIF($L$3:$L$48,Z4)=1,TEXT(LEFT(Z4),0)="C")</formula>
    </cfRule>
    <cfRule type="expression" dxfId="706" priority="712">
      <formula>AND(COUNTIF($L$3:$L$48,Z4)=1,TEXT(LEFT(Z4),0)="B")</formula>
    </cfRule>
    <cfRule type="expression" dxfId="705" priority="713">
      <formula>AND(COUNTIF($L$3:$L$48,Z4)=1,TEXT(LEFT(Z4),0)="A")</formula>
    </cfRule>
  </conditionalFormatting>
  <conditionalFormatting sqref="Z5">
    <cfRule type="expression" dxfId="704" priority="698">
      <formula>AND(COUNTIF($L$3:$L$48,Z5)=1,TEXT(LEFT(Z5),0)="H")</formula>
    </cfRule>
    <cfRule type="expression" dxfId="703" priority="699">
      <formula>AND(COUNTIF($L$3:$L$48,Z5)=1,TEXT(LEFT(Z5),0)="G")</formula>
    </cfRule>
    <cfRule type="expression" dxfId="702" priority="700">
      <formula>AND(COUNTIF($L$3:$L$48,Z5)=1,TEXT(LEFT(Z5),0)="F")</formula>
    </cfRule>
    <cfRule type="expression" dxfId="701" priority="701">
      <formula>AND(COUNTIF($L$3:$L$48,Z5)=1,TEXT(LEFT(Z5),0)="E")</formula>
    </cfRule>
    <cfRule type="expression" dxfId="700" priority="702">
      <formula>AND(COUNTIF($L$3:$L$48,Z5)=1,TEXT(LEFT(Z5),0)="D")</formula>
    </cfRule>
    <cfRule type="expression" dxfId="699" priority="703">
      <formula>AND(COUNTIF($L$3:$L$48,Z5)=1,TEXT(LEFT(Z5),0)="C")</formula>
    </cfRule>
    <cfRule type="expression" dxfId="698" priority="704">
      <formula>AND(COUNTIF($L$3:$L$48,Z5)=1,TEXT(LEFT(Z5),0)="B")</formula>
    </cfRule>
    <cfRule type="expression" dxfId="697" priority="705">
      <formula>AND(COUNTIF($L$3:$L$48,Z5)=1,TEXT(LEFT(Z5),0)="A")</formula>
    </cfRule>
  </conditionalFormatting>
  <conditionalFormatting sqref="Z10">
    <cfRule type="expression" dxfId="696" priority="690">
      <formula>AND(COUNTIF($L$3:$L$48,Z10)=1,TEXT(LEFT(Z10),0)="H")</formula>
    </cfRule>
    <cfRule type="expression" dxfId="695" priority="691">
      <formula>AND(COUNTIF($L$3:$L$48,Z10)=1,TEXT(LEFT(Z10),0)="G")</formula>
    </cfRule>
    <cfRule type="expression" dxfId="694" priority="692">
      <formula>AND(COUNTIF($L$3:$L$48,Z10)=1,TEXT(LEFT(Z10),0)="F")</formula>
    </cfRule>
    <cfRule type="expression" dxfId="693" priority="693">
      <formula>AND(COUNTIF($L$3:$L$48,Z10)=1,TEXT(LEFT(Z10),0)="E")</formula>
    </cfRule>
    <cfRule type="expression" dxfId="692" priority="694">
      <formula>AND(COUNTIF($L$3:$L$48,Z10)=1,TEXT(LEFT(Z10),0)="D")</formula>
    </cfRule>
    <cfRule type="expression" dxfId="691" priority="695">
      <formula>AND(COUNTIF($L$3:$L$48,Z10)=1,TEXT(LEFT(Z10),0)="C")</formula>
    </cfRule>
    <cfRule type="expression" dxfId="690" priority="696">
      <formula>AND(COUNTIF($L$3:$L$48,Z10)=1,TEXT(LEFT(Z10),0)="B")</formula>
    </cfRule>
    <cfRule type="expression" dxfId="689" priority="697">
      <formula>AND(COUNTIF($L$3:$L$48,Z10)=1,TEXT(LEFT(Z10),0)="A")</formula>
    </cfRule>
  </conditionalFormatting>
  <conditionalFormatting sqref="Z11">
    <cfRule type="expression" dxfId="688" priority="682">
      <formula>AND(COUNTIF($L$3:$L$48,Z11)=1,TEXT(LEFT(Z11),0)="H")</formula>
    </cfRule>
    <cfRule type="expression" dxfId="687" priority="683">
      <formula>AND(COUNTIF($L$3:$L$48,Z11)=1,TEXT(LEFT(Z11),0)="G")</formula>
    </cfRule>
    <cfRule type="expression" dxfId="686" priority="684">
      <formula>AND(COUNTIF($L$3:$L$48,Z11)=1,TEXT(LEFT(Z11),0)="F")</formula>
    </cfRule>
    <cfRule type="expression" dxfId="685" priority="685">
      <formula>AND(COUNTIF($L$3:$L$48,Z11)=1,TEXT(LEFT(Z11),0)="E")</formula>
    </cfRule>
    <cfRule type="expression" dxfId="684" priority="686">
      <formula>AND(COUNTIF($L$3:$L$48,Z11)=1,TEXT(LEFT(Z11),0)="D")</formula>
    </cfRule>
    <cfRule type="expression" dxfId="683" priority="687">
      <formula>AND(COUNTIF($L$3:$L$48,Z11)=1,TEXT(LEFT(Z11),0)="C")</formula>
    </cfRule>
    <cfRule type="expression" dxfId="682" priority="688">
      <formula>AND(COUNTIF($L$3:$L$48,Z11)=1,TEXT(LEFT(Z11),0)="B")</formula>
    </cfRule>
    <cfRule type="expression" dxfId="681" priority="689">
      <formula>AND(COUNTIF($L$3:$L$48,Z11)=1,TEXT(LEFT(Z11),0)="A")</formula>
    </cfRule>
  </conditionalFormatting>
  <conditionalFormatting sqref="Z16">
    <cfRule type="expression" dxfId="680" priority="674">
      <formula>AND(COUNTIF($L$3:$L$48,Z16)=1,TEXT(LEFT(Z16),0)="H")</formula>
    </cfRule>
    <cfRule type="expression" dxfId="679" priority="675">
      <formula>AND(COUNTIF($L$3:$L$48,Z16)=1,TEXT(LEFT(Z16),0)="G")</formula>
    </cfRule>
    <cfRule type="expression" dxfId="678" priority="676">
      <formula>AND(COUNTIF($L$3:$L$48,Z16)=1,TEXT(LEFT(Z16),0)="F")</formula>
    </cfRule>
    <cfRule type="expression" dxfId="677" priority="677">
      <formula>AND(COUNTIF($L$3:$L$48,Z16)=1,TEXT(LEFT(Z16),0)="E")</formula>
    </cfRule>
    <cfRule type="expression" dxfId="676" priority="678">
      <formula>AND(COUNTIF($L$3:$L$48,Z16)=1,TEXT(LEFT(Z16),0)="D")</formula>
    </cfRule>
    <cfRule type="expression" dxfId="675" priority="679">
      <formula>AND(COUNTIF($L$3:$L$48,Z16)=1,TEXT(LEFT(Z16),0)="C")</formula>
    </cfRule>
    <cfRule type="expression" dxfId="674" priority="680">
      <formula>AND(COUNTIF($L$3:$L$48,Z16)=1,TEXT(LEFT(Z16),0)="B")</formula>
    </cfRule>
    <cfRule type="expression" dxfId="673" priority="681">
      <formula>AND(COUNTIF($L$3:$L$48,Z16)=1,TEXT(LEFT(Z16),0)="A")</formula>
    </cfRule>
  </conditionalFormatting>
  <conditionalFormatting sqref="Z17">
    <cfRule type="expression" dxfId="672" priority="666">
      <formula>AND(COUNTIF($L$3:$L$48,Z17)=1,TEXT(LEFT(Z17),0)="H")</formula>
    </cfRule>
    <cfRule type="expression" dxfId="671" priority="667">
      <formula>AND(COUNTIF($L$3:$L$48,Z17)=1,TEXT(LEFT(Z17),0)="G")</formula>
    </cfRule>
    <cfRule type="expression" dxfId="670" priority="668">
      <formula>AND(COUNTIF($L$3:$L$48,Z17)=1,TEXT(LEFT(Z17),0)="F")</formula>
    </cfRule>
    <cfRule type="expression" dxfId="669" priority="669">
      <formula>AND(COUNTIF($L$3:$L$48,Z17)=1,TEXT(LEFT(Z17),0)="E")</formula>
    </cfRule>
    <cfRule type="expression" dxfId="668" priority="670">
      <formula>AND(COUNTIF($L$3:$L$48,Z17)=1,TEXT(LEFT(Z17),0)="D")</formula>
    </cfRule>
    <cfRule type="expression" dxfId="667" priority="671">
      <formula>AND(COUNTIF($L$3:$L$48,Z17)=1,TEXT(LEFT(Z17),0)="C")</formula>
    </cfRule>
    <cfRule type="expression" dxfId="666" priority="672">
      <formula>AND(COUNTIF($L$3:$L$48,Z17)=1,TEXT(LEFT(Z17),0)="B")</formula>
    </cfRule>
    <cfRule type="expression" dxfId="665" priority="673">
      <formula>AND(COUNTIF($L$3:$L$48,Z17)=1,TEXT(LEFT(Z17),0)="A")</formula>
    </cfRule>
  </conditionalFormatting>
  <conditionalFormatting sqref="Z22">
    <cfRule type="expression" dxfId="664" priority="658">
      <formula>AND(COUNTIF($L$3:$L$48,Z22)=1,TEXT(LEFT(Z22),0)="H")</formula>
    </cfRule>
    <cfRule type="expression" dxfId="663" priority="659">
      <formula>AND(COUNTIF($L$3:$L$48,Z22)=1,TEXT(LEFT(Z22),0)="G")</formula>
    </cfRule>
    <cfRule type="expression" dxfId="662" priority="660">
      <formula>AND(COUNTIF($L$3:$L$48,Z22)=1,TEXT(LEFT(Z22),0)="F")</formula>
    </cfRule>
    <cfRule type="expression" dxfId="661" priority="661">
      <formula>AND(COUNTIF($L$3:$L$48,Z22)=1,TEXT(LEFT(Z22),0)="E")</formula>
    </cfRule>
    <cfRule type="expression" dxfId="660" priority="662">
      <formula>AND(COUNTIF($L$3:$L$48,Z22)=1,TEXT(LEFT(Z22),0)="D")</formula>
    </cfRule>
    <cfRule type="expression" dxfId="659" priority="663">
      <formula>AND(COUNTIF($L$3:$L$48,Z22)=1,TEXT(LEFT(Z22),0)="C")</formula>
    </cfRule>
    <cfRule type="expression" dxfId="658" priority="664">
      <formula>AND(COUNTIF($L$3:$L$48,Z22)=1,TEXT(LEFT(Z22),0)="B")</formula>
    </cfRule>
    <cfRule type="expression" dxfId="657" priority="665">
      <formula>AND(COUNTIF($L$3:$L$48,Z22)=1,TEXT(LEFT(Z22),0)="A")</formula>
    </cfRule>
  </conditionalFormatting>
  <conditionalFormatting sqref="Z23">
    <cfRule type="expression" dxfId="656" priority="650">
      <formula>AND(COUNTIF($L$3:$L$48,Z23)=1,TEXT(LEFT(Z23),0)="H")</formula>
    </cfRule>
    <cfRule type="expression" dxfId="655" priority="651">
      <formula>AND(COUNTIF($L$3:$L$48,Z23)=1,TEXT(LEFT(Z23),0)="G")</formula>
    </cfRule>
    <cfRule type="expression" dxfId="654" priority="652">
      <formula>AND(COUNTIF($L$3:$L$48,Z23)=1,TEXT(LEFT(Z23),0)="F")</formula>
    </cfRule>
    <cfRule type="expression" dxfId="653" priority="653">
      <formula>AND(COUNTIF($L$3:$L$48,Z23)=1,TEXT(LEFT(Z23),0)="E")</formula>
    </cfRule>
    <cfRule type="expression" dxfId="652" priority="654">
      <formula>AND(COUNTIF($L$3:$L$48,Z23)=1,TEXT(LEFT(Z23),0)="D")</formula>
    </cfRule>
    <cfRule type="expression" dxfId="651" priority="655">
      <formula>AND(COUNTIF($L$3:$L$48,Z23)=1,TEXT(LEFT(Z23),0)="C")</formula>
    </cfRule>
    <cfRule type="expression" dxfId="650" priority="656">
      <formula>AND(COUNTIF($L$3:$L$48,Z23)=1,TEXT(LEFT(Z23),0)="B")</formula>
    </cfRule>
    <cfRule type="expression" dxfId="649" priority="657">
      <formula>AND(COUNTIF($L$3:$L$48,Z23)=1,TEXT(LEFT(Z23),0)="A")</formula>
    </cfRule>
  </conditionalFormatting>
  <conditionalFormatting sqref="Z28">
    <cfRule type="expression" dxfId="648" priority="642">
      <formula>AND(COUNTIF($L$3:$L$48,Z28)=1,TEXT(LEFT(Z28),0)="H")</formula>
    </cfRule>
    <cfRule type="expression" dxfId="647" priority="643">
      <formula>AND(COUNTIF($L$3:$L$48,Z28)=1,TEXT(LEFT(Z28),0)="G")</formula>
    </cfRule>
    <cfRule type="expression" dxfId="646" priority="644">
      <formula>AND(COUNTIF($L$3:$L$48,Z28)=1,TEXT(LEFT(Z28),0)="F")</formula>
    </cfRule>
    <cfRule type="expression" dxfId="645" priority="645">
      <formula>AND(COUNTIF($L$3:$L$48,Z28)=1,TEXT(LEFT(Z28),0)="E")</formula>
    </cfRule>
    <cfRule type="expression" dxfId="644" priority="646">
      <formula>AND(COUNTIF($L$3:$L$48,Z28)=1,TEXT(LEFT(Z28),0)="D")</formula>
    </cfRule>
    <cfRule type="expression" dxfId="643" priority="647">
      <formula>AND(COUNTIF($L$3:$L$48,Z28)=1,TEXT(LEFT(Z28),0)="C")</formula>
    </cfRule>
    <cfRule type="expression" dxfId="642" priority="648">
      <formula>AND(COUNTIF($L$3:$L$48,Z28)=1,TEXT(LEFT(Z28),0)="B")</formula>
    </cfRule>
    <cfRule type="expression" dxfId="641" priority="649">
      <formula>AND(COUNTIF($L$3:$L$48,Z28)=1,TEXT(LEFT(Z28),0)="A")</formula>
    </cfRule>
  </conditionalFormatting>
  <conditionalFormatting sqref="Z29">
    <cfRule type="expression" dxfId="640" priority="634">
      <formula>AND(COUNTIF($L$3:$L$48,Z29)=1,TEXT(LEFT(Z29),0)="H")</formula>
    </cfRule>
    <cfRule type="expression" dxfId="639" priority="635">
      <formula>AND(COUNTIF($L$3:$L$48,Z29)=1,TEXT(LEFT(Z29),0)="G")</formula>
    </cfRule>
    <cfRule type="expression" dxfId="638" priority="636">
      <formula>AND(COUNTIF($L$3:$L$48,Z29)=1,TEXT(LEFT(Z29),0)="F")</formula>
    </cfRule>
    <cfRule type="expression" dxfId="637" priority="637">
      <formula>AND(COUNTIF($L$3:$L$48,Z29)=1,TEXT(LEFT(Z29),0)="E")</formula>
    </cfRule>
    <cfRule type="expression" dxfId="636" priority="638">
      <formula>AND(COUNTIF($L$3:$L$48,Z29)=1,TEXT(LEFT(Z29),0)="D")</formula>
    </cfRule>
    <cfRule type="expression" dxfId="635" priority="639">
      <formula>AND(COUNTIF($L$3:$L$48,Z29)=1,TEXT(LEFT(Z29),0)="C")</formula>
    </cfRule>
    <cfRule type="expression" dxfId="634" priority="640">
      <formula>AND(COUNTIF($L$3:$L$48,Z29)=1,TEXT(LEFT(Z29),0)="B")</formula>
    </cfRule>
    <cfRule type="expression" dxfId="633" priority="641">
      <formula>AND(COUNTIF($L$3:$L$48,Z29)=1,TEXT(LEFT(Z29),0)="A")</formula>
    </cfRule>
  </conditionalFormatting>
  <conditionalFormatting sqref="Z34">
    <cfRule type="expression" dxfId="632" priority="626">
      <formula>AND(COUNTIF($L$3:$L$48,Z34)=1,TEXT(LEFT(Z34),0)="H")</formula>
    </cfRule>
    <cfRule type="expression" dxfId="631" priority="627">
      <formula>AND(COUNTIF($L$3:$L$48,Z34)=1,TEXT(LEFT(Z34),0)="G")</formula>
    </cfRule>
    <cfRule type="expression" dxfId="630" priority="628">
      <formula>AND(COUNTIF($L$3:$L$48,Z34)=1,TEXT(LEFT(Z34),0)="F")</formula>
    </cfRule>
    <cfRule type="expression" dxfId="629" priority="629">
      <formula>AND(COUNTIF($L$3:$L$48,Z34)=1,TEXT(LEFT(Z34),0)="E")</formula>
    </cfRule>
    <cfRule type="expression" dxfId="628" priority="630">
      <formula>AND(COUNTIF($L$3:$L$48,Z34)=1,TEXT(LEFT(Z34),0)="D")</formula>
    </cfRule>
    <cfRule type="expression" dxfId="627" priority="631">
      <formula>AND(COUNTIF($L$3:$L$48,Z34)=1,TEXT(LEFT(Z34),0)="C")</formula>
    </cfRule>
    <cfRule type="expression" dxfId="626" priority="632">
      <formula>AND(COUNTIF($L$3:$L$48,Z34)=1,TEXT(LEFT(Z34),0)="B")</formula>
    </cfRule>
    <cfRule type="expression" dxfId="625" priority="633">
      <formula>AND(COUNTIF($L$3:$L$48,Z34)=1,TEXT(LEFT(Z34),0)="A")</formula>
    </cfRule>
  </conditionalFormatting>
  <conditionalFormatting sqref="Z35">
    <cfRule type="expression" dxfId="624" priority="618">
      <formula>AND(COUNTIF($L$3:$L$48,Z35)=1,TEXT(LEFT(Z35),0)="H")</formula>
    </cfRule>
    <cfRule type="expression" dxfId="623" priority="619">
      <formula>AND(COUNTIF($L$3:$L$48,Z35)=1,TEXT(LEFT(Z35),0)="G")</formula>
    </cfRule>
    <cfRule type="expression" dxfId="622" priority="620">
      <formula>AND(COUNTIF($L$3:$L$48,Z35)=1,TEXT(LEFT(Z35),0)="F")</formula>
    </cfRule>
    <cfRule type="expression" dxfId="621" priority="621">
      <formula>AND(COUNTIF($L$3:$L$48,Z35)=1,TEXT(LEFT(Z35),0)="E")</formula>
    </cfRule>
    <cfRule type="expression" dxfId="620" priority="622">
      <formula>AND(COUNTIF($L$3:$L$48,Z35)=1,TEXT(LEFT(Z35),0)="D")</formula>
    </cfRule>
    <cfRule type="expression" dxfId="619" priority="623">
      <formula>AND(COUNTIF($L$3:$L$48,Z35)=1,TEXT(LEFT(Z35),0)="C")</formula>
    </cfRule>
    <cfRule type="expression" dxfId="618" priority="624">
      <formula>AND(COUNTIF($L$3:$L$48,Z35)=1,TEXT(LEFT(Z35),0)="B")</formula>
    </cfRule>
    <cfRule type="expression" dxfId="617" priority="625">
      <formula>AND(COUNTIF($L$3:$L$48,Z35)=1,TEXT(LEFT(Z35),0)="A")</formula>
    </cfRule>
  </conditionalFormatting>
  <conditionalFormatting sqref="Z40">
    <cfRule type="expression" dxfId="616" priority="610">
      <formula>AND(COUNTIF($L$3:$L$48,Z40)=1,TEXT(LEFT(Z40),0)="H")</formula>
    </cfRule>
    <cfRule type="expression" dxfId="615" priority="611">
      <formula>AND(COUNTIF($L$3:$L$48,Z40)=1,TEXT(LEFT(Z40),0)="G")</formula>
    </cfRule>
    <cfRule type="expression" dxfId="614" priority="612">
      <formula>AND(COUNTIF($L$3:$L$48,Z40)=1,TEXT(LEFT(Z40),0)="F")</formula>
    </cfRule>
    <cfRule type="expression" dxfId="613" priority="613">
      <formula>AND(COUNTIF($L$3:$L$48,Z40)=1,TEXT(LEFT(Z40),0)="E")</formula>
    </cfRule>
    <cfRule type="expression" dxfId="612" priority="614">
      <formula>AND(COUNTIF($L$3:$L$48,Z40)=1,TEXT(LEFT(Z40),0)="D")</formula>
    </cfRule>
    <cfRule type="expression" dxfId="611" priority="615">
      <formula>AND(COUNTIF($L$3:$L$48,Z40)=1,TEXT(LEFT(Z40),0)="C")</formula>
    </cfRule>
    <cfRule type="expression" dxfId="610" priority="616">
      <formula>AND(COUNTIF($L$3:$L$48,Z40)=1,TEXT(LEFT(Z40),0)="B")</formula>
    </cfRule>
    <cfRule type="expression" dxfId="609" priority="617">
      <formula>AND(COUNTIF($L$3:$L$48,Z40)=1,TEXT(LEFT(Z40),0)="A")</formula>
    </cfRule>
  </conditionalFormatting>
  <conditionalFormatting sqref="Z41">
    <cfRule type="expression" dxfId="608" priority="602">
      <formula>AND(COUNTIF($L$3:$L$48,Z41)=1,TEXT(LEFT(Z41),0)="H")</formula>
    </cfRule>
    <cfRule type="expression" dxfId="607" priority="603">
      <formula>AND(COUNTIF($L$3:$L$48,Z41)=1,TEXT(LEFT(Z41),0)="G")</formula>
    </cfRule>
    <cfRule type="expression" dxfId="606" priority="604">
      <formula>AND(COUNTIF($L$3:$L$48,Z41)=1,TEXT(LEFT(Z41),0)="F")</formula>
    </cfRule>
    <cfRule type="expression" dxfId="605" priority="605">
      <formula>AND(COUNTIF($L$3:$L$48,Z41)=1,TEXT(LEFT(Z41),0)="E")</formula>
    </cfRule>
    <cfRule type="expression" dxfId="604" priority="606">
      <formula>AND(COUNTIF($L$3:$L$48,Z41)=1,TEXT(LEFT(Z41),0)="D")</formula>
    </cfRule>
    <cfRule type="expression" dxfId="603" priority="607">
      <formula>AND(COUNTIF($L$3:$L$48,Z41)=1,TEXT(LEFT(Z41),0)="C")</formula>
    </cfRule>
    <cfRule type="expression" dxfId="602" priority="608">
      <formula>AND(COUNTIF($L$3:$L$48,Z41)=1,TEXT(LEFT(Z41),0)="B")</formula>
    </cfRule>
    <cfRule type="expression" dxfId="601" priority="609">
      <formula>AND(COUNTIF($L$3:$L$48,Z41)=1,TEXT(LEFT(Z41),0)="A")</formula>
    </cfRule>
  </conditionalFormatting>
  <conditionalFormatting sqref="Z46">
    <cfRule type="expression" dxfId="600" priority="594">
      <formula>AND(COUNTIF($L$3:$L$48,Z46)=1,TEXT(LEFT(Z46),0)="H")</formula>
    </cfRule>
    <cfRule type="expression" dxfId="599" priority="595">
      <formula>AND(COUNTIF($L$3:$L$48,Z46)=1,TEXT(LEFT(Z46),0)="G")</formula>
    </cfRule>
    <cfRule type="expression" dxfId="598" priority="596">
      <formula>AND(COUNTIF($L$3:$L$48,Z46)=1,TEXT(LEFT(Z46),0)="F")</formula>
    </cfRule>
    <cfRule type="expression" dxfId="597" priority="597">
      <formula>AND(COUNTIF($L$3:$L$48,Z46)=1,TEXT(LEFT(Z46),0)="E")</formula>
    </cfRule>
    <cfRule type="expression" dxfId="596" priority="598">
      <formula>AND(COUNTIF($L$3:$L$48,Z46)=1,TEXT(LEFT(Z46),0)="D")</formula>
    </cfRule>
    <cfRule type="expression" dxfId="595" priority="599">
      <formula>AND(COUNTIF($L$3:$L$48,Z46)=1,TEXT(LEFT(Z46),0)="C")</formula>
    </cfRule>
    <cfRule type="expression" dxfId="594" priority="600">
      <formula>AND(COUNTIF($L$3:$L$48,Z46)=1,TEXT(LEFT(Z46),0)="B")</formula>
    </cfRule>
    <cfRule type="expression" dxfId="593" priority="601">
      <formula>AND(COUNTIF($L$3:$L$48,Z46)=1,TEXT(LEFT(Z46),0)="A")</formula>
    </cfRule>
  </conditionalFormatting>
  <conditionalFormatting sqref="Z47">
    <cfRule type="expression" dxfId="592" priority="586">
      <formula>AND(COUNTIF($L$3:$L$48,Z47)=1,TEXT(LEFT(Z47),0)="H")</formula>
    </cfRule>
    <cfRule type="expression" dxfId="591" priority="587">
      <formula>AND(COUNTIF($L$3:$L$48,Z47)=1,TEXT(LEFT(Z47),0)="G")</formula>
    </cfRule>
    <cfRule type="expression" dxfId="590" priority="588">
      <formula>AND(COUNTIF($L$3:$L$48,Z47)=1,TEXT(LEFT(Z47),0)="F")</formula>
    </cfRule>
    <cfRule type="expression" dxfId="589" priority="589">
      <formula>AND(COUNTIF($L$3:$L$48,Z47)=1,TEXT(LEFT(Z47),0)="E")</formula>
    </cfRule>
    <cfRule type="expression" dxfId="588" priority="590">
      <formula>AND(COUNTIF($L$3:$L$48,Z47)=1,TEXT(LEFT(Z47),0)="D")</formula>
    </cfRule>
    <cfRule type="expression" dxfId="587" priority="591">
      <formula>AND(COUNTIF($L$3:$L$48,Z47)=1,TEXT(LEFT(Z47),0)="C")</formula>
    </cfRule>
    <cfRule type="expression" dxfId="586" priority="592">
      <formula>AND(COUNTIF($L$3:$L$48,Z47)=1,TEXT(LEFT(Z47),0)="B")</formula>
    </cfRule>
    <cfRule type="expression" dxfId="585" priority="593">
      <formula>AND(COUNTIF($L$3:$L$48,Z47)=1,TEXT(LEFT(Z47),0)="A")</formula>
    </cfRule>
  </conditionalFormatting>
  <conditionalFormatting sqref="AE7">
    <cfRule type="beginsWith" dxfId="584" priority="194" operator="beginsWith" text="H">
      <formula>LEFT(AE7,LEN("H"))="H"</formula>
    </cfRule>
    <cfRule type="beginsWith" dxfId="583" priority="195" operator="beginsWith" text="G">
      <formula>LEFT(AE7,LEN("G"))="G"</formula>
    </cfRule>
    <cfRule type="beginsWith" dxfId="582" priority="196" operator="beginsWith" text="F">
      <formula>LEFT(AE7,LEN("F"))="F"</formula>
    </cfRule>
    <cfRule type="beginsWith" dxfId="581" priority="197" operator="beginsWith" text="E">
      <formula>LEFT(AE7,LEN("E"))="E"</formula>
    </cfRule>
    <cfRule type="beginsWith" dxfId="580" priority="582" operator="beginsWith" text="D">
      <formula>LEFT(AE7,LEN("D"))="D"</formula>
    </cfRule>
    <cfRule type="beginsWith" dxfId="579" priority="583" operator="beginsWith" text="C">
      <formula>LEFT(AE7,LEN("C"))="C"</formula>
    </cfRule>
    <cfRule type="beginsWith" dxfId="578" priority="584" operator="beginsWith" text="B">
      <formula>LEFT(AE7,LEN("B"))="B"</formula>
    </cfRule>
    <cfRule type="beginsWith" dxfId="577" priority="585" operator="beginsWith" text="A">
      <formula>LEFT(AE7,LEN("A"))="A"</formula>
    </cfRule>
  </conditionalFormatting>
  <conditionalFormatting sqref="C2">
    <cfRule type="expression" dxfId="576" priority="579">
      <formula>AND(C2&lt;&gt;"",C3&lt;&gt;"",C2&lt;C3)</formula>
    </cfRule>
    <cfRule type="expression" dxfId="575" priority="580">
      <formula>AND(C2&lt;&gt;"",C3&lt;&gt;"",C2&gt;C3)</formula>
    </cfRule>
    <cfRule type="expression" dxfId="574" priority="581">
      <formula>AND(C2&lt;&gt;"",C3&lt;&gt;"",C2=C3)</formula>
    </cfRule>
  </conditionalFormatting>
  <conditionalFormatting sqref="C3">
    <cfRule type="expression" dxfId="573" priority="576">
      <formula>AND(C3&lt;&gt;"",C2&lt;&gt;"",C3&lt;C2)</formula>
    </cfRule>
    <cfRule type="expression" dxfId="572" priority="577">
      <formula>AND(C3&lt;&gt;"",C2&lt;&gt;"",C3&gt;C2)</formula>
    </cfRule>
    <cfRule type="expression" dxfId="571" priority="578">
      <formula>AND(C3&lt;&gt;"",C2&lt;&gt;"",C3=C2)</formula>
    </cfRule>
  </conditionalFormatting>
  <conditionalFormatting sqref="F2">
    <cfRule type="expression" dxfId="570" priority="573">
      <formula>AND(F2&lt;&gt;"",F3&lt;&gt;"",F2&lt;F3)</formula>
    </cfRule>
    <cfRule type="expression" dxfId="569" priority="574">
      <formula>AND(F2&lt;&gt;"",F3&lt;&gt;"",F2&gt;F3)</formula>
    </cfRule>
    <cfRule type="expression" dxfId="568" priority="575">
      <formula>AND(F2&lt;&gt;"",F3&lt;&gt;"",F2=F3)</formula>
    </cfRule>
  </conditionalFormatting>
  <conditionalFormatting sqref="F3">
    <cfRule type="expression" dxfId="567" priority="570">
      <formula>AND(F3&lt;&gt;"",F2&lt;&gt;"",F3&lt;F2)</formula>
    </cfRule>
    <cfRule type="expression" dxfId="566" priority="571">
      <formula>AND(F3&lt;&gt;"",F2&lt;&gt;"",F3&gt;F2)</formula>
    </cfRule>
    <cfRule type="expression" dxfId="565" priority="572">
      <formula>AND(F3&lt;&gt;"",F2&lt;&gt;"",F3=F2)</formula>
    </cfRule>
  </conditionalFormatting>
  <conditionalFormatting sqref="I2">
    <cfRule type="expression" dxfId="564" priority="567">
      <formula>AND(I2&lt;&gt;"",I3&lt;&gt;"",I2&lt;I3)</formula>
    </cfRule>
    <cfRule type="expression" dxfId="563" priority="568">
      <formula>AND(I2&lt;&gt;"",I3&lt;&gt;"",I2&gt;I3)</formula>
    </cfRule>
    <cfRule type="expression" dxfId="562" priority="569">
      <formula>AND(I2&lt;&gt;"",I3&lt;&gt;"",I2=I3)</formula>
    </cfRule>
  </conditionalFormatting>
  <conditionalFormatting sqref="I3">
    <cfRule type="expression" dxfId="561" priority="564">
      <formula>AND(I3&lt;&gt;"",I2&lt;&gt;"",I3&lt;I2)</formula>
    </cfRule>
    <cfRule type="expression" dxfId="560" priority="565">
      <formula>AND(I3&lt;&gt;"",I2&lt;&gt;"",I3&gt;I2)</formula>
    </cfRule>
    <cfRule type="expression" dxfId="559" priority="566">
      <formula>AND(I3&lt;&gt;"",I2&lt;&gt;"",I3=I2)</formula>
    </cfRule>
  </conditionalFormatting>
  <conditionalFormatting sqref="I5">
    <cfRule type="expression" dxfId="558" priority="561">
      <formula>AND(I5&lt;&gt;"",I6&lt;&gt;"",I5&lt;I6)</formula>
    </cfRule>
    <cfRule type="expression" dxfId="557" priority="562">
      <formula>AND(I5&lt;&gt;"",I6&lt;&gt;"",I5&gt;I6)</formula>
    </cfRule>
    <cfRule type="expression" dxfId="556" priority="563">
      <formula>AND(I5&lt;&gt;"",I6&lt;&gt;"",I5=I6)</formula>
    </cfRule>
  </conditionalFormatting>
  <conditionalFormatting sqref="I6">
    <cfRule type="expression" dxfId="555" priority="558">
      <formula>AND(I6&lt;&gt;"",I5&lt;&gt;"",I6&lt;I5)</formula>
    </cfRule>
    <cfRule type="expression" dxfId="554" priority="559">
      <formula>AND(I6&lt;&gt;"",I5&lt;&gt;"",I6&gt;I5)</formula>
    </cfRule>
    <cfRule type="expression" dxfId="553" priority="560">
      <formula>AND(I6&lt;&gt;"",I5&lt;&gt;"",I6=I5)</formula>
    </cfRule>
  </conditionalFormatting>
  <conditionalFormatting sqref="F5">
    <cfRule type="expression" dxfId="552" priority="555">
      <formula>AND(F5&lt;&gt;"",F6&lt;&gt;"",F5&lt;F6)</formula>
    </cfRule>
    <cfRule type="expression" dxfId="551" priority="556">
      <formula>AND(F5&lt;&gt;"",F6&lt;&gt;"",F5&gt;F6)</formula>
    </cfRule>
    <cfRule type="expression" dxfId="550" priority="557">
      <formula>AND(F5&lt;&gt;"",F6&lt;&gt;"",F5=F6)</formula>
    </cfRule>
  </conditionalFormatting>
  <conditionalFormatting sqref="F6">
    <cfRule type="expression" dxfId="549" priority="552">
      <formula>AND(F6&lt;&gt;"",F5&lt;&gt;"",F6&lt;F5)</formula>
    </cfRule>
    <cfRule type="expression" dxfId="548" priority="553">
      <formula>AND(F6&lt;&gt;"",F5&lt;&gt;"",F6&gt;F5)</formula>
    </cfRule>
    <cfRule type="expression" dxfId="547" priority="554">
      <formula>AND(F6&lt;&gt;"",F5&lt;&gt;"",F6=F5)</formula>
    </cfRule>
  </conditionalFormatting>
  <conditionalFormatting sqref="C5">
    <cfRule type="expression" dxfId="546" priority="549">
      <formula>AND(C5&lt;&gt;"",C6&lt;&gt;"",C5&lt;C6)</formula>
    </cfRule>
    <cfRule type="expression" dxfId="545" priority="550">
      <formula>AND(C5&lt;&gt;"",C6&lt;&gt;"",C5&gt;C6)</formula>
    </cfRule>
    <cfRule type="expression" dxfId="544" priority="551">
      <formula>AND(C5&lt;&gt;"",C6&lt;&gt;"",C5=C6)</formula>
    </cfRule>
  </conditionalFormatting>
  <conditionalFormatting sqref="C6">
    <cfRule type="expression" dxfId="543" priority="546">
      <formula>AND(C6&lt;&gt;"",C5&lt;&gt;"",C6&lt;C5)</formula>
    </cfRule>
    <cfRule type="expression" dxfId="542" priority="547">
      <formula>AND(C6&lt;&gt;"",C5&lt;&gt;"",C6&gt;C5)</formula>
    </cfRule>
    <cfRule type="expression" dxfId="541" priority="548">
      <formula>AND(C6&lt;&gt;"",C5&lt;&gt;"",C6=C5)</formula>
    </cfRule>
  </conditionalFormatting>
  <conditionalFormatting sqref="C8">
    <cfRule type="expression" dxfId="540" priority="543">
      <formula>AND(C8&lt;&gt;"",C9&lt;&gt;"",C8&lt;C9)</formula>
    </cfRule>
    <cfRule type="expression" dxfId="539" priority="544">
      <formula>AND(C8&lt;&gt;"",C9&lt;&gt;"",C8&gt;C9)</formula>
    </cfRule>
    <cfRule type="expression" dxfId="538" priority="545">
      <formula>AND(C8&lt;&gt;"",C9&lt;&gt;"",C8=C9)</formula>
    </cfRule>
  </conditionalFormatting>
  <conditionalFormatting sqref="C9">
    <cfRule type="expression" dxfId="537" priority="540">
      <formula>AND(C9&lt;&gt;"",C8&lt;&gt;"",C9&lt;C8)</formula>
    </cfRule>
    <cfRule type="expression" dxfId="536" priority="541">
      <formula>AND(C9&lt;&gt;"",C8&lt;&gt;"",C9&gt;C8)</formula>
    </cfRule>
    <cfRule type="expression" dxfId="535" priority="542">
      <formula>AND(C9&lt;&gt;"",C8&lt;&gt;"",C9=C8)</formula>
    </cfRule>
  </conditionalFormatting>
  <conditionalFormatting sqref="F8">
    <cfRule type="expression" dxfId="534" priority="537">
      <formula>AND(F8&lt;&gt;"",F9&lt;&gt;"",F8&lt;F9)</formula>
    </cfRule>
    <cfRule type="expression" dxfId="533" priority="538">
      <formula>AND(F8&lt;&gt;"",F9&lt;&gt;"",F8&gt;F9)</formula>
    </cfRule>
    <cfRule type="expression" dxfId="532" priority="539">
      <formula>AND(F8&lt;&gt;"",F9&lt;&gt;"",F8=F9)</formula>
    </cfRule>
  </conditionalFormatting>
  <conditionalFormatting sqref="F9">
    <cfRule type="expression" dxfId="531" priority="534">
      <formula>AND(F9&lt;&gt;"",F8&lt;&gt;"",F9&lt;F8)</formula>
    </cfRule>
    <cfRule type="expression" dxfId="530" priority="535">
      <formula>AND(F9&lt;&gt;"",F8&lt;&gt;"",F9&gt;F8)</formula>
    </cfRule>
    <cfRule type="expression" dxfId="529" priority="536">
      <formula>AND(F9&lt;&gt;"",F8&lt;&gt;"",F9=F8)</formula>
    </cfRule>
  </conditionalFormatting>
  <conditionalFormatting sqref="I8">
    <cfRule type="expression" dxfId="528" priority="531">
      <formula>AND(I8&lt;&gt;"",I9&lt;&gt;"",I8&lt;I9)</formula>
    </cfRule>
    <cfRule type="expression" dxfId="527" priority="532">
      <formula>AND(I8&lt;&gt;"",I9&lt;&gt;"",I8&gt;I9)</formula>
    </cfRule>
    <cfRule type="expression" dxfId="526" priority="533">
      <formula>AND(I8&lt;&gt;"",I9&lt;&gt;"",I8=I9)</formula>
    </cfRule>
  </conditionalFormatting>
  <conditionalFormatting sqref="I9">
    <cfRule type="expression" dxfId="525" priority="528">
      <formula>AND(I9&lt;&gt;"",I8&lt;&gt;"",I9&lt;I8)</formula>
    </cfRule>
    <cfRule type="expression" dxfId="524" priority="529">
      <formula>AND(I9&lt;&gt;"",I8&lt;&gt;"",I9&gt;I8)</formula>
    </cfRule>
    <cfRule type="expression" dxfId="523" priority="530">
      <formula>AND(I9&lt;&gt;"",I8&lt;&gt;"",I9=I8)</formula>
    </cfRule>
  </conditionalFormatting>
  <conditionalFormatting sqref="I11">
    <cfRule type="expression" dxfId="522" priority="525">
      <formula>AND(I11&lt;&gt;"",I12&lt;&gt;"",I11&lt;I12)</formula>
    </cfRule>
    <cfRule type="expression" dxfId="521" priority="526">
      <formula>AND(I11&lt;&gt;"",I12&lt;&gt;"",I11&gt;I12)</formula>
    </cfRule>
    <cfRule type="expression" dxfId="520" priority="527">
      <formula>AND(I11&lt;&gt;"",I12&lt;&gt;"",I11=I12)</formula>
    </cfRule>
  </conditionalFormatting>
  <conditionalFormatting sqref="I12">
    <cfRule type="expression" dxfId="519" priority="522">
      <formula>AND(I12&lt;&gt;"",I11&lt;&gt;"",I12&lt;I11)</formula>
    </cfRule>
    <cfRule type="expression" dxfId="518" priority="523">
      <formula>AND(I12&lt;&gt;"",I11&lt;&gt;"",I12&gt;I11)</formula>
    </cfRule>
    <cfRule type="expression" dxfId="517" priority="524">
      <formula>AND(I12&lt;&gt;"",I11&lt;&gt;"",I12=I11)</formula>
    </cfRule>
  </conditionalFormatting>
  <conditionalFormatting sqref="F11">
    <cfRule type="expression" dxfId="516" priority="519">
      <formula>AND(F11&lt;&gt;"",F12&lt;&gt;"",F11&lt;F12)</formula>
    </cfRule>
    <cfRule type="expression" dxfId="515" priority="520">
      <formula>AND(F11&lt;&gt;"",F12&lt;&gt;"",F11&gt;F12)</formula>
    </cfRule>
    <cfRule type="expression" dxfId="514" priority="521">
      <formula>AND(F11&lt;&gt;"",F12&lt;&gt;"",F11=F12)</formula>
    </cfRule>
  </conditionalFormatting>
  <conditionalFormatting sqref="F12">
    <cfRule type="expression" dxfId="513" priority="516">
      <formula>AND(F12&lt;&gt;"",F11&lt;&gt;"",F12&lt;F11)</formula>
    </cfRule>
    <cfRule type="expression" dxfId="512" priority="517">
      <formula>AND(F12&lt;&gt;"",F11&lt;&gt;"",F12&gt;F11)</formula>
    </cfRule>
    <cfRule type="expression" dxfId="511" priority="518">
      <formula>AND(F12&lt;&gt;"",F11&lt;&gt;"",F12=F11)</formula>
    </cfRule>
  </conditionalFormatting>
  <conditionalFormatting sqref="C11">
    <cfRule type="expression" dxfId="510" priority="513">
      <formula>AND(C11&lt;&gt;"",C12&lt;&gt;"",C11&lt;C12)</formula>
    </cfRule>
    <cfRule type="expression" dxfId="509" priority="514">
      <formula>AND(C11&lt;&gt;"",C12&lt;&gt;"",C11&gt;C12)</formula>
    </cfRule>
    <cfRule type="expression" dxfId="508" priority="515">
      <formula>AND(C11&lt;&gt;"",C12&lt;&gt;"",C11=C12)</formula>
    </cfRule>
  </conditionalFormatting>
  <conditionalFormatting sqref="C12">
    <cfRule type="expression" dxfId="507" priority="510">
      <formula>AND(C12&lt;&gt;"",C11&lt;&gt;"",C12&lt;C11)</formula>
    </cfRule>
    <cfRule type="expression" dxfId="506" priority="511">
      <formula>AND(C12&lt;&gt;"",C11&lt;&gt;"",C12&gt;C11)</formula>
    </cfRule>
    <cfRule type="expression" dxfId="505" priority="512">
      <formula>AND(C12&lt;&gt;"",C11&lt;&gt;"",C12=C11)</formula>
    </cfRule>
  </conditionalFormatting>
  <conditionalFormatting sqref="C14">
    <cfRule type="expression" dxfId="504" priority="507">
      <formula>AND(C14&lt;&gt;"",C15&lt;&gt;"",C14&lt;C15)</formula>
    </cfRule>
    <cfRule type="expression" dxfId="503" priority="508">
      <formula>AND(C14&lt;&gt;"",C15&lt;&gt;"",C14&gt;C15)</formula>
    </cfRule>
    <cfRule type="expression" dxfId="502" priority="509">
      <formula>AND(C14&lt;&gt;"",C15&lt;&gt;"",C14=C15)</formula>
    </cfRule>
  </conditionalFormatting>
  <conditionalFormatting sqref="C15">
    <cfRule type="expression" dxfId="501" priority="504">
      <formula>AND(C15&lt;&gt;"",C14&lt;&gt;"",C15&lt;C14)</formula>
    </cfRule>
    <cfRule type="expression" dxfId="500" priority="505">
      <formula>AND(C15&lt;&gt;"",C14&lt;&gt;"",C15&gt;C14)</formula>
    </cfRule>
    <cfRule type="expression" dxfId="499" priority="506">
      <formula>AND(C15&lt;&gt;"",C14&lt;&gt;"",C15=C14)</formula>
    </cfRule>
  </conditionalFormatting>
  <conditionalFormatting sqref="F14">
    <cfRule type="expression" dxfId="498" priority="501">
      <formula>AND(F14&lt;&gt;"",F15&lt;&gt;"",F14&lt;F15)</formula>
    </cfRule>
    <cfRule type="expression" dxfId="497" priority="502">
      <formula>AND(F14&lt;&gt;"",F15&lt;&gt;"",F14&gt;F15)</formula>
    </cfRule>
    <cfRule type="expression" dxfId="496" priority="503">
      <formula>AND(F14&lt;&gt;"",F15&lt;&gt;"",F14=F15)</formula>
    </cfRule>
  </conditionalFormatting>
  <conditionalFormatting sqref="F15">
    <cfRule type="expression" dxfId="495" priority="498">
      <formula>AND(F15&lt;&gt;"",F14&lt;&gt;"",F15&lt;F14)</formula>
    </cfRule>
    <cfRule type="expression" dxfId="494" priority="499">
      <formula>AND(F15&lt;&gt;"",F14&lt;&gt;"",F15&gt;F14)</formula>
    </cfRule>
    <cfRule type="expression" dxfId="493" priority="500">
      <formula>AND(F15&lt;&gt;"",F14&lt;&gt;"",F15=F14)</formula>
    </cfRule>
  </conditionalFormatting>
  <conditionalFormatting sqref="I14">
    <cfRule type="expression" dxfId="492" priority="495">
      <formula>AND(I14&lt;&gt;"",I15&lt;&gt;"",I14&lt;I15)</formula>
    </cfRule>
    <cfRule type="expression" dxfId="491" priority="496">
      <formula>AND(I14&lt;&gt;"",I15&lt;&gt;"",I14&gt;I15)</formula>
    </cfRule>
    <cfRule type="expression" dxfId="490" priority="497">
      <formula>AND(I14&lt;&gt;"",I15&lt;&gt;"",I14=I15)</formula>
    </cfRule>
  </conditionalFormatting>
  <conditionalFormatting sqref="I15">
    <cfRule type="expression" dxfId="489" priority="492">
      <formula>AND(I15&lt;&gt;"",I14&lt;&gt;"",I15&lt;I14)</formula>
    </cfRule>
    <cfRule type="expression" dxfId="488" priority="493">
      <formula>AND(I15&lt;&gt;"",I14&lt;&gt;"",I15&gt;I14)</formula>
    </cfRule>
    <cfRule type="expression" dxfId="487" priority="494">
      <formula>AND(I15&lt;&gt;"",I14&lt;&gt;"",I15=I14)</formula>
    </cfRule>
  </conditionalFormatting>
  <conditionalFormatting sqref="I17">
    <cfRule type="expression" dxfId="486" priority="489">
      <formula>AND(I17&lt;&gt;"",I18&lt;&gt;"",I17&lt;I18)</formula>
    </cfRule>
    <cfRule type="expression" dxfId="485" priority="490">
      <formula>AND(I17&lt;&gt;"",I18&lt;&gt;"",I17&gt;I18)</formula>
    </cfRule>
    <cfRule type="expression" dxfId="484" priority="491">
      <formula>AND(I17&lt;&gt;"",I18&lt;&gt;"",I17=I18)</formula>
    </cfRule>
  </conditionalFormatting>
  <conditionalFormatting sqref="I18">
    <cfRule type="expression" dxfId="483" priority="486">
      <formula>AND(I18&lt;&gt;"",I17&lt;&gt;"",I18&lt;I17)</formula>
    </cfRule>
    <cfRule type="expression" dxfId="482" priority="487">
      <formula>AND(I18&lt;&gt;"",I17&lt;&gt;"",I18&gt;I17)</formula>
    </cfRule>
    <cfRule type="expression" dxfId="481" priority="488">
      <formula>AND(I18&lt;&gt;"",I17&lt;&gt;"",I18=I17)</formula>
    </cfRule>
  </conditionalFormatting>
  <conditionalFormatting sqref="F17">
    <cfRule type="expression" dxfId="480" priority="483">
      <formula>AND(F17&lt;&gt;"",F18&lt;&gt;"",F17&lt;F18)</formula>
    </cfRule>
    <cfRule type="expression" dxfId="479" priority="484">
      <formula>AND(F17&lt;&gt;"",F18&lt;&gt;"",F17&gt;F18)</formula>
    </cfRule>
    <cfRule type="expression" dxfId="478" priority="485">
      <formula>AND(F17&lt;&gt;"",F18&lt;&gt;"",F17=F18)</formula>
    </cfRule>
  </conditionalFormatting>
  <conditionalFormatting sqref="F18">
    <cfRule type="expression" dxfId="477" priority="480">
      <formula>AND(F18&lt;&gt;"",F17&lt;&gt;"",F18&lt;F17)</formula>
    </cfRule>
    <cfRule type="expression" dxfId="476" priority="481">
      <formula>AND(F18&lt;&gt;"",F17&lt;&gt;"",F18&gt;F17)</formula>
    </cfRule>
    <cfRule type="expression" dxfId="475" priority="482">
      <formula>AND(F18&lt;&gt;"",F17&lt;&gt;"",F18=F17)</formula>
    </cfRule>
  </conditionalFormatting>
  <conditionalFormatting sqref="C17">
    <cfRule type="expression" dxfId="474" priority="477">
      <formula>AND(C17&lt;&gt;"",C18&lt;&gt;"",C17&lt;C18)</formula>
    </cfRule>
    <cfRule type="expression" dxfId="473" priority="478">
      <formula>AND(C17&lt;&gt;"",C18&lt;&gt;"",C17&gt;C18)</formula>
    </cfRule>
    <cfRule type="expression" dxfId="472" priority="479">
      <formula>AND(C17&lt;&gt;"",C18&lt;&gt;"",C17=C18)</formula>
    </cfRule>
  </conditionalFormatting>
  <conditionalFormatting sqref="C18">
    <cfRule type="expression" dxfId="471" priority="474">
      <formula>AND(C18&lt;&gt;"",C17&lt;&gt;"",C18&lt;C17)</formula>
    </cfRule>
    <cfRule type="expression" dxfId="470" priority="475">
      <formula>AND(C18&lt;&gt;"",C17&lt;&gt;"",C18&gt;C17)</formula>
    </cfRule>
    <cfRule type="expression" dxfId="469" priority="476">
      <formula>AND(C18&lt;&gt;"",C17&lt;&gt;"",C18=C17)</formula>
    </cfRule>
  </conditionalFormatting>
  <conditionalFormatting sqref="C20">
    <cfRule type="expression" dxfId="468" priority="471">
      <formula>AND(C20&lt;&gt;"",C21&lt;&gt;"",C20&lt;C21)</formula>
    </cfRule>
    <cfRule type="expression" dxfId="467" priority="472">
      <formula>AND(C20&lt;&gt;"",C21&lt;&gt;"",C20&gt;C21)</formula>
    </cfRule>
    <cfRule type="expression" dxfId="466" priority="473">
      <formula>AND(C20&lt;&gt;"",C21&lt;&gt;"",C20=C21)</formula>
    </cfRule>
  </conditionalFormatting>
  <conditionalFormatting sqref="C21">
    <cfRule type="expression" dxfId="465" priority="468">
      <formula>AND(C21&lt;&gt;"",C20&lt;&gt;"",C21&lt;C20)</formula>
    </cfRule>
    <cfRule type="expression" dxfId="464" priority="469">
      <formula>AND(C21&lt;&gt;"",C20&lt;&gt;"",C21&gt;C20)</formula>
    </cfRule>
    <cfRule type="expression" dxfId="463" priority="470">
      <formula>AND(C21&lt;&gt;"",C20&lt;&gt;"",C21=C20)</formula>
    </cfRule>
  </conditionalFormatting>
  <conditionalFormatting sqref="F20">
    <cfRule type="expression" dxfId="462" priority="465">
      <formula>AND(F20&lt;&gt;"",F21&lt;&gt;"",F20&lt;F21)</formula>
    </cfRule>
    <cfRule type="expression" dxfId="461" priority="466">
      <formula>AND(F20&lt;&gt;"",F21&lt;&gt;"",F20&gt;F21)</formula>
    </cfRule>
    <cfRule type="expression" dxfId="460" priority="467">
      <formula>AND(F20&lt;&gt;"",F21&lt;&gt;"",F20=F21)</formula>
    </cfRule>
  </conditionalFormatting>
  <conditionalFormatting sqref="F21">
    <cfRule type="expression" dxfId="459" priority="462">
      <formula>AND(F21&lt;&gt;"",F20&lt;&gt;"",F21&lt;F20)</formula>
    </cfRule>
    <cfRule type="expression" dxfId="458" priority="463">
      <formula>AND(F21&lt;&gt;"",F20&lt;&gt;"",F21&gt;F20)</formula>
    </cfRule>
    <cfRule type="expression" dxfId="457" priority="464">
      <formula>AND(F21&lt;&gt;"",F20&lt;&gt;"",F21=F20)</formula>
    </cfRule>
  </conditionalFormatting>
  <conditionalFormatting sqref="I20">
    <cfRule type="expression" dxfId="456" priority="459">
      <formula>AND(I20&lt;&gt;"",I21&lt;&gt;"",I20&lt;I21)</formula>
    </cfRule>
    <cfRule type="expression" dxfId="455" priority="460">
      <formula>AND(I20&lt;&gt;"",I21&lt;&gt;"",I20&gt;I21)</formula>
    </cfRule>
    <cfRule type="expression" dxfId="454" priority="461">
      <formula>AND(I20&lt;&gt;"",I21&lt;&gt;"",I20=I21)</formula>
    </cfRule>
  </conditionalFormatting>
  <conditionalFormatting sqref="I21">
    <cfRule type="expression" dxfId="453" priority="456">
      <formula>AND(I21&lt;&gt;"",I20&lt;&gt;"",I21&lt;I20)</formula>
    </cfRule>
    <cfRule type="expression" dxfId="452" priority="457">
      <formula>AND(I21&lt;&gt;"",I20&lt;&gt;"",I21&gt;I20)</formula>
    </cfRule>
    <cfRule type="expression" dxfId="451" priority="458">
      <formula>AND(I21&lt;&gt;"",I20&lt;&gt;"",I21=I20)</formula>
    </cfRule>
  </conditionalFormatting>
  <conditionalFormatting sqref="I23">
    <cfRule type="expression" dxfId="450" priority="453">
      <formula>AND(I23&lt;&gt;"",I24&lt;&gt;"",I23&lt;I24)</formula>
    </cfRule>
    <cfRule type="expression" dxfId="449" priority="454">
      <formula>AND(I23&lt;&gt;"",I24&lt;&gt;"",I23&gt;I24)</formula>
    </cfRule>
    <cfRule type="expression" dxfId="448" priority="455">
      <formula>AND(I23&lt;&gt;"",I24&lt;&gt;"",I23=I24)</formula>
    </cfRule>
  </conditionalFormatting>
  <conditionalFormatting sqref="I24">
    <cfRule type="expression" dxfId="447" priority="450">
      <formula>AND(I24&lt;&gt;"",I23&lt;&gt;"",I24&lt;I23)</formula>
    </cfRule>
    <cfRule type="expression" dxfId="446" priority="451">
      <formula>AND(I24&lt;&gt;"",I23&lt;&gt;"",I24&gt;I23)</formula>
    </cfRule>
    <cfRule type="expression" dxfId="445" priority="452">
      <formula>AND(I24&lt;&gt;"",I23&lt;&gt;"",I24=I23)</formula>
    </cfRule>
  </conditionalFormatting>
  <conditionalFormatting sqref="F23">
    <cfRule type="expression" dxfId="444" priority="447">
      <formula>AND(F23&lt;&gt;"",F24&lt;&gt;"",F23&lt;F24)</formula>
    </cfRule>
    <cfRule type="expression" dxfId="443" priority="448">
      <formula>AND(F23&lt;&gt;"",F24&lt;&gt;"",F23&gt;F24)</formula>
    </cfRule>
    <cfRule type="expression" dxfId="442" priority="449">
      <formula>AND(F23&lt;&gt;"",F24&lt;&gt;"",F23=F24)</formula>
    </cfRule>
  </conditionalFormatting>
  <conditionalFormatting sqref="F24">
    <cfRule type="expression" dxfId="441" priority="444">
      <formula>AND(F24&lt;&gt;"",F23&lt;&gt;"",F24&lt;F23)</formula>
    </cfRule>
    <cfRule type="expression" dxfId="440" priority="445">
      <formula>AND(F24&lt;&gt;"",F23&lt;&gt;"",F24&gt;F23)</formula>
    </cfRule>
    <cfRule type="expression" dxfId="439" priority="446">
      <formula>AND(F24&lt;&gt;"",F23&lt;&gt;"",F24=F23)</formula>
    </cfRule>
  </conditionalFormatting>
  <conditionalFormatting sqref="C23">
    <cfRule type="expression" dxfId="438" priority="441">
      <formula>AND(C23&lt;&gt;"",C24&lt;&gt;"",C23&lt;C24)</formula>
    </cfRule>
    <cfRule type="expression" dxfId="437" priority="442">
      <formula>AND(C23&lt;&gt;"",C24&lt;&gt;"",C23&gt;C24)</formula>
    </cfRule>
    <cfRule type="expression" dxfId="436" priority="443">
      <formula>AND(C23&lt;&gt;"",C24&lt;&gt;"",C23=C24)</formula>
    </cfRule>
  </conditionalFormatting>
  <conditionalFormatting sqref="C24">
    <cfRule type="expression" dxfId="435" priority="438">
      <formula>AND(C24&lt;&gt;"",C23&lt;&gt;"",C24&lt;C23)</formula>
    </cfRule>
    <cfRule type="expression" dxfId="434" priority="439">
      <formula>AND(C24&lt;&gt;"",C23&lt;&gt;"",C24&gt;C23)</formula>
    </cfRule>
    <cfRule type="expression" dxfId="433" priority="440">
      <formula>AND(C24&lt;&gt;"",C23&lt;&gt;"",C24=C23)</formula>
    </cfRule>
  </conditionalFormatting>
  <conditionalFormatting sqref="C26">
    <cfRule type="expression" dxfId="432" priority="435">
      <formula>AND(C26&lt;&gt;"",C27&lt;&gt;"",C26&lt;C27)</formula>
    </cfRule>
    <cfRule type="expression" dxfId="431" priority="436">
      <formula>AND(C26&lt;&gt;"",C27&lt;&gt;"",C26&gt;C27)</formula>
    </cfRule>
    <cfRule type="expression" dxfId="430" priority="437">
      <formula>AND(C26&lt;&gt;"",C27&lt;&gt;"",C26=C27)</formula>
    </cfRule>
  </conditionalFormatting>
  <conditionalFormatting sqref="C27">
    <cfRule type="expression" dxfId="429" priority="432">
      <formula>AND(C27&lt;&gt;"",C26&lt;&gt;"",C27&lt;C26)</formula>
    </cfRule>
    <cfRule type="expression" dxfId="428" priority="433">
      <formula>AND(C27&lt;&gt;"",C26&lt;&gt;"",C27&gt;C26)</formula>
    </cfRule>
    <cfRule type="expression" dxfId="427" priority="434">
      <formula>AND(C27&lt;&gt;"",C26&lt;&gt;"",C27=C26)</formula>
    </cfRule>
  </conditionalFormatting>
  <conditionalFormatting sqref="F26">
    <cfRule type="expression" dxfId="426" priority="429">
      <formula>AND(F26&lt;&gt;"",F27&lt;&gt;"",F26&lt;F27)</formula>
    </cfRule>
    <cfRule type="expression" dxfId="425" priority="430">
      <formula>AND(F26&lt;&gt;"",F27&lt;&gt;"",F26&gt;F27)</formula>
    </cfRule>
    <cfRule type="expression" dxfId="424" priority="431">
      <formula>AND(F26&lt;&gt;"",F27&lt;&gt;"",F26=F27)</formula>
    </cfRule>
  </conditionalFormatting>
  <conditionalFormatting sqref="F27">
    <cfRule type="expression" dxfId="423" priority="426">
      <formula>AND(F27&lt;&gt;"",F26&lt;&gt;"",F27&lt;F26)</formula>
    </cfRule>
    <cfRule type="expression" dxfId="422" priority="427">
      <formula>AND(F27&lt;&gt;"",F26&lt;&gt;"",F27&gt;F26)</formula>
    </cfRule>
    <cfRule type="expression" dxfId="421" priority="428">
      <formula>AND(F27&lt;&gt;"",F26&lt;&gt;"",F27=F26)</formula>
    </cfRule>
  </conditionalFormatting>
  <conditionalFormatting sqref="I26">
    <cfRule type="expression" dxfId="420" priority="423">
      <formula>AND(I26&lt;&gt;"",I27&lt;&gt;"",I26&lt;I27)</formula>
    </cfRule>
    <cfRule type="expression" dxfId="419" priority="424">
      <formula>AND(I26&lt;&gt;"",I27&lt;&gt;"",I26&gt;I27)</formula>
    </cfRule>
    <cfRule type="expression" dxfId="418" priority="425">
      <formula>AND(I26&lt;&gt;"",I27&lt;&gt;"",I26=I27)</formula>
    </cfRule>
  </conditionalFormatting>
  <conditionalFormatting sqref="I27">
    <cfRule type="expression" dxfId="417" priority="420">
      <formula>AND(I27&lt;&gt;"",I26&lt;&gt;"",I27&lt;I26)</formula>
    </cfRule>
    <cfRule type="expression" dxfId="416" priority="421">
      <formula>AND(I27&lt;&gt;"",I26&lt;&gt;"",I27&gt;I26)</formula>
    </cfRule>
    <cfRule type="expression" dxfId="415" priority="422">
      <formula>AND(I27&lt;&gt;"",I26&lt;&gt;"",I27=I26)</formula>
    </cfRule>
  </conditionalFormatting>
  <conditionalFormatting sqref="I29">
    <cfRule type="expression" dxfId="414" priority="417">
      <formula>AND(I29&lt;&gt;"",I30&lt;&gt;"",I29&lt;I30)</formula>
    </cfRule>
    <cfRule type="expression" dxfId="413" priority="418">
      <formula>AND(I29&lt;&gt;"",I30&lt;&gt;"",I29&gt;I30)</formula>
    </cfRule>
    <cfRule type="expression" dxfId="412" priority="419">
      <formula>AND(I29&lt;&gt;"",I30&lt;&gt;"",I29=I30)</formula>
    </cfRule>
  </conditionalFormatting>
  <conditionalFormatting sqref="I30">
    <cfRule type="expression" dxfId="411" priority="414">
      <formula>AND(I30&lt;&gt;"",I29&lt;&gt;"",I30&lt;I29)</formula>
    </cfRule>
    <cfRule type="expression" dxfId="410" priority="415">
      <formula>AND(I30&lt;&gt;"",I29&lt;&gt;"",I30&gt;I29)</formula>
    </cfRule>
    <cfRule type="expression" dxfId="409" priority="416">
      <formula>AND(I30&lt;&gt;"",I29&lt;&gt;"",I30=I29)</formula>
    </cfRule>
  </conditionalFormatting>
  <conditionalFormatting sqref="F29">
    <cfRule type="expression" dxfId="408" priority="411">
      <formula>AND(F29&lt;&gt;"",F30&lt;&gt;"",F29&lt;F30)</formula>
    </cfRule>
    <cfRule type="expression" dxfId="407" priority="412">
      <formula>AND(F29&lt;&gt;"",F30&lt;&gt;"",F29&gt;F30)</formula>
    </cfRule>
    <cfRule type="expression" dxfId="406" priority="413">
      <formula>AND(F29&lt;&gt;"",F30&lt;&gt;"",F29=F30)</formula>
    </cfRule>
  </conditionalFormatting>
  <conditionalFormatting sqref="F30">
    <cfRule type="expression" dxfId="405" priority="408">
      <formula>AND(F30&lt;&gt;"",F29&lt;&gt;"",F30&lt;F29)</formula>
    </cfRule>
    <cfRule type="expression" dxfId="404" priority="409">
      <formula>AND(F30&lt;&gt;"",F29&lt;&gt;"",F30&gt;F29)</formula>
    </cfRule>
    <cfRule type="expression" dxfId="403" priority="410">
      <formula>AND(F30&lt;&gt;"",F29&lt;&gt;"",F30=F29)</formula>
    </cfRule>
  </conditionalFormatting>
  <conditionalFormatting sqref="C29">
    <cfRule type="expression" dxfId="402" priority="405">
      <formula>AND(C29&lt;&gt;"",C30&lt;&gt;"",C29&lt;C30)</formula>
    </cfRule>
    <cfRule type="expression" dxfId="401" priority="406">
      <formula>AND(C29&lt;&gt;"",C30&lt;&gt;"",C29&gt;C30)</formula>
    </cfRule>
    <cfRule type="expression" dxfId="400" priority="407">
      <formula>AND(C29&lt;&gt;"",C30&lt;&gt;"",C29=C30)</formula>
    </cfRule>
  </conditionalFormatting>
  <conditionalFormatting sqref="C30">
    <cfRule type="expression" dxfId="399" priority="402">
      <formula>AND(C30&lt;&gt;"",C29&lt;&gt;"",C30&lt;C29)</formula>
    </cfRule>
    <cfRule type="expression" dxfId="398" priority="403">
      <formula>AND(C30&lt;&gt;"",C29&lt;&gt;"",C30&gt;C29)</formula>
    </cfRule>
    <cfRule type="expression" dxfId="397" priority="404">
      <formula>AND(C30&lt;&gt;"",C29&lt;&gt;"",C30=C29)</formula>
    </cfRule>
  </conditionalFormatting>
  <conditionalFormatting sqref="C32">
    <cfRule type="expression" dxfId="396" priority="399">
      <formula>AND(C32&lt;&gt;"",C33&lt;&gt;"",C32&lt;C33)</formula>
    </cfRule>
    <cfRule type="expression" dxfId="395" priority="400">
      <formula>AND(C32&lt;&gt;"",C33&lt;&gt;"",C32&gt;C33)</formula>
    </cfRule>
    <cfRule type="expression" dxfId="394" priority="401">
      <formula>AND(C32&lt;&gt;"",C33&lt;&gt;"",C32=C33)</formula>
    </cfRule>
  </conditionalFormatting>
  <conditionalFormatting sqref="C33">
    <cfRule type="expression" dxfId="393" priority="396">
      <formula>AND(C33&lt;&gt;"",C32&lt;&gt;"",C33&lt;C32)</formula>
    </cfRule>
    <cfRule type="expression" dxfId="392" priority="397">
      <formula>AND(C33&lt;&gt;"",C32&lt;&gt;"",C33&gt;C32)</formula>
    </cfRule>
    <cfRule type="expression" dxfId="391" priority="398">
      <formula>AND(C33&lt;&gt;"",C32&lt;&gt;"",C33=C32)</formula>
    </cfRule>
  </conditionalFormatting>
  <conditionalFormatting sqref="F32">
    <cfRule type="expression" dxfId="390" priority="393">
      <formula>AND(F32&lt;&gt;"",F33&lt;&gt;"",F32&lt;F33)</formula>
    </cfRule>
    <cfRule type="expression" dxfId="389" priority="394">
      <formula>AND(F32&lt;&gt;"",F33&lt;&gt;"",F32&gt;F33)</formula>
    </cfRule>
    <cfRule type="expression" dxfId="388" priority="395">
      <formula>AND(F32&lt;&gt;"",F33&lt;&gt;"",F32=F33)</formula>
    </cfRule>
  </conditionalFormatting>
  <conditionalFormatting sqref="F33">
    <cfRule type="expression" dxfId="387" priority="390">
      <formula>AND(F33&lt;&gt;"",F32&lt;&gt;"",F33&lt;F32)</formula>
    </cfRule>
    <cfRule type="expression" dxfId="386" priority="391">
      <formula>AND(F33&lt;&gt;"",F32&lt;&gt;"",F33&gt;F32)</formula>
    </cfRule>
    <cfRule type="expression" dxfId="385" priority="392">
      <formula>AND(F33&lt;&gt;"",F32&lt;&gt;"",F33=F32)</formula>
    </cfRule>
  </conditionalFormatting>
  <conditionalFormatting sqref="I32">
    <cfRule type="expression" dxfId="384" priority="387">
      <formula>AND(I32&lt;&gt;"",I33&lt;&gt;"",I32&lt;I33)</formula>
    </cfRule>
    <cfRule type="expression" dxfId="383" priority="388">
      <formula>AND(I32&lt;&gt;"",I33&lt;&gt;"",I32&gt;I33)</formula>
    </cfRule>
    <cfRule type="expression" dxfId="382" priority="389">
      <formula>AND(I32&lt;&gt;"",I33&lt;&gt;"",I32=I33)</formula>
    </cfRule>
  </conditionalFormatting>
  <conditionalFormatting sqref="I33">
    <cfRule type="expression" dxfId="381" priority="384">
      <formula>AND(I33&lt;&gt;"",I32&lt;&gt;"",I33&lt;I32)</formula>
    </cfRule>
    <cfRule type="expression" dxfId="380" priority="385">
      <formula>AND(I33&lt;&gt;"",I32&lt;&gt;"",I33&gt;I32)</formula>
    </cfRule>
    <cfRule type="expression" dxfId="379" priority="386">
      <formula>AND(I33&lt;&gt;"",I32&lt;&gt;"",I33=I32)</formula>
    </cfRule>
  </conditionalFormatting>
  <conditionalFormatting sqref="I35">
    <cfRule type="expression" dxfId="378" priority="381">
      <formula>AND(I35&lt;&gt;"",I36&lt;&gt;"",I35&lt;I36)</formula>
    </cfRule>
    <cfRule type="expression" dxfId="377" priority="382">
      <formula>AND(I35&lt;&gt;"",I36&lt;&gt;"",I35&gt;I36)</formula>
    </cfRule>
    <cfRule type="expression" dxfId="376" priority="383">
      <formula>AND(I35&lt;&gt;"",I36&lt;&gt;"",I35=I36)</formula>
    </cfRule>
  </conditionalFormatting>
  <conditionalFormatting sqref="I36">
    <cfRule type="expression" dxfId="375" priority="378">
      <formula>AND(I36&lt;&gt;"",I35&lt;&gt;"",I36&lt;I35)</formula>
    </cfRule>
    <cfRule type="expression" dxfId="374" priority="379">
      <formula>AND(I36&lt;&gt;"",I35&lt;&gt;"",I36&gt;I35)</formula>
    </cfRule>
    <cfRule type="expression" dxfId="373" priority="380">
      <formula>AND(I36&lt;&gt;"",I35&lt;&gt;"",I36=I35)</formula>
    </cfRule>
  </conditionalFormatting>
  <conditionalFormatting sqref="F35">
    <cfRule type="expression" dxfId="372" priority="375">
      <formula>AND(F35&lt;&gt;"",F36&lt;&gt;"",F35&lt;F36)</formula>
    </cfRule>
    <cfRule type="expression" dxfId="371" priority="376">
      <formula>AND(F35&lt;&gt;"",F36&lt;&gt;"",F35&gt;F36)</formula>
    </cfRule>
    <cfRule type="expression" dxfId="370" priority="377">
      <formula>AND(F35&lt;&gt;"",F36&lt;&gt;"",F35=F36)</formula>
    </cfRule>
  </conditionalFormatting>
  <conditionalFormatting sqref="F36">
    <cfRule type="expression" dxfId="369" priority="372">
      <formula>AND(F36&lt;&gt;"",F35&lt;&gt;"",F36&lt;F35)</formula>
    </cfRule>
    <cfRule type="expression" dxfId="368" priority="373">
      <formula>AND(F36&lt;&gt;"",F35&lt;&gt;"",F36&gt;F35)</formula>
    </cfRule>
    <cfRule type="expression" dxfId="367" priority="374">
      <formula>AND(F36&lt;&gt;"",F35&lt;&gt;"",F36=F35)</formula>
    </cfRule>
  </conditionalFormatting>
  <conditionalFormatting sqref="C35">
    <cfRule type="expression" dxfId="366" priority="369">
      <formula>AND(C35&lt;&gt;"",C36&lt;&gt;"",C35&lt;C36)</formula>
    </cfRule>
    <cfRule type="expression" dxfId="365" priority="370">
      <formula>AND(C35&lt;&gt;"",C36&lt;&gt;"",C35&gt;C36)</formula>
    </cfRule>
    <cfRule type="expression" dxfId="364" priority="371">
      <formula>AND(C35&lt;&gt;"",C36&lt;&gt;"",C35=C36)</formula>
    </cfRule>
  </conditionalFormatting>
  <conditionalFormatting sqref="C36">
    <cfRule type="expression" dxfId="363" priority="366">
      <formula>AND(C36&lt;&gt;"",C35&lt;&gt;"",C36&lt;C35)</formula>
    </cfRule>
    <cfRule type="expression" dxfId="362" priority="367">
      <formula>AND(C36&lt;&gt;"",C35&lt;&gt;"",C36&gt;C35)</formula>
    </cfRule>
    <cfRule type="expression" dxfId="361" priority="368">
      <formula>AND(C36&lt;&gt;"",C35&lt;&gt;"",C36=C35)</formula>
    </cfRule>
  </conditionalFormatting>
  <conditionalFormatting sqref="C38">
    <cfRule type="expression" dxfId="360" priority="363">
      <formula>AND(C38&lt;&gt;"",C39&lt;&gt;"",C38&lt;C39)</formula>
    </cfRule>
    <cfRule type="expression" dxfId="359" priority="364">
      <formula>AND(C38&lt;&gt;"",C39&lt;&gt;"",C38&gt;C39)</formula>
    </cfRule>
    <cfRule type="expression" dxfId="358" priority="365">
      <formula>AND(C38&lt;&gt;"",C39&lt;&gt;"",C38=C39)</formula>
    </cfRule>
  </conditionalFormatting>
  <conditionalFormatting sqref="C39">
    <cfRule type="expression" dxfId="357" priority="360">
      <formula>AND(C39&lt;&gt;"",C38&lt;&gt;"",C39&lt;C38)</formula>
    </cfRule>
    <cfRule type="expression" dxfId="356" priority="361">
      <formula>AND(C39&lt;&gt;"",C38&lt;&gt;"",C39&gt;C38)</formula>
    </cfRule>
    <cfRule type="expression" dxfId="355" priority="362">
      <formula>AND(C39&lt;&gt;"",C38&lt;&gt;"",C39=C38)</formula>
    </cfRule>
  </conditionalFormatting>
  <conditionalFormatting sqref="F38">
    <cfRule type="expression" dxfId="354" priority="357">
      <formula>AND(F38&lt;&gt;"",F39&lt;&gt;"",F38&lt;F39)</formula>
    </cfRule>
    <cfRule type="expression" dxfId="353" priority="358">
      <formula>AND(F38&lt;&gt;"",F39&lt;&gt;"",F38&gt;F39)</formula>
    </cfRule>
    <cfRule type="expression" dxfId="352" priority="359">
      <formula>AND(F38&lt;&gt;"",F39&lt;&gt;"",F38=F39)</formula>
    </cfRule>
  </conditionalFormatting>
  <conditionalFormatting sqref="F39">
    <cfRule type="expression" dxfId="351" priority="354">
      <formula>AND(F39&lt;&gt;"",F38&lt;&gt;"",F39&lt;F38)</formula>
    </cfRule>
    <cfRule type="expression" dxfId="350" priority="355">
      <formula>AND(F39&lt;&gt;"",F38&lt;&gt;"",F39&gt;F38)</formula>
    </cfRule>
    <cfRule type="expression" dxfId="349" priority="356">
      <formula>AND(F39&lt;&gt;"",F38&lt;&gt;"",F39=F38)</formula>
    </cfRule>
  </conditionalFormatting>
  <conditionalFormatting sqref="I38">
    <cfRule type="expression" dxfId="348" priority="351">
      <formula>AND(I38&lt;&gt;"",I39&lt;&gt;"",I38&lt;I39)</formula>
    </cfRule>
    <cfRule type="expression" dxfId="347" priority="352">
      <formula>AND(I38&lt;&gt;"",I39&lt;&gt;"",I38&gt;I39)</formula>
    </cfRule>
    <cfRule type="expression" dxfId="346" priority="353">
      <formula>AND(I38&lt;&gt;"",I39&lt;&gt;"",I38=I39)</formula>
    </cfRule>
  </conditionalFormatting>
  <conditionalFormatting sqref="I39">
    <cfRule type="expression" dxfId="345" priority="348">
      <formula>AND(I39&lt;&gt;"",I38&lt;&gt;"",I39&lt;I38)</formula>
    </cfRule>
    <cfRule type="expression" dxfId="344" priority="349">
      <formula>AND(I39&lt;&gt;"",I38&lt;&gt;"",I39&gt;I38)</formula>
    </cfRule>
    <cfRule type="expression" dxfId="343" priority="350">
      <formula>AND(I39&lt;&gt;"",I38&lt;&gt;"",I39=I38)</formula>
    </cfRule>
  </conditionalFormatting>
  <conditionalFormatting sqref="I41">
    <cfRule type="expression" dxfId="342" priority="345">
      <formula>AND(I41&lt;&gt;"",I42&lt;&gt;"",I41&lt;I42)</formula>
    </cfRule>
    <cfRule type="expression" dxfId="341" priority="346">
      <formula>AND(I41&lt;&gt;"",I42&lt;&gt;"",I41&gt;I42)</formula>
    </cfRule>
    <cfRule type="expression" dxfId="340" priority="347">
      <formula>AND(I41&lt;&gt;"",I42&lt;&gt;"",I41=I42)</formula>
    </cfRule>
  </conditionalFormatting>
  <conditionalFormatting sqref="I42">
    <cfRule type="expression" dxfId="339" priority="342">
      <formula>AND(I42&lt;&gt;"",I41&lt;&gt;"",I42&lt;I41)</formula>
    </cfRule>
    <cfRule type="expression" dxfId="338" priority="343">
      <formula>AND(I42&lt;&gt;"",I41&lt;&gt;"",I42&gt;I41)</formula>
    </cfRule>
    <cfRule type="expression" dxfId="337" priority="344">
      <formula>AND(I42&lt;&gt;"",I41&lt;&gt;"",I42=I41)</formula>
    </cfRule>
  </conditionalFormatting>
  <conditionalFormatting sqref="F41">
    <cfRule type="expression" dxfId="336" priority="339">
      <formula>AND(F41&lt;&gt;"",F42&lt;&gt;"",F41&lt;F42)</formula>
    </cfRule>
    <cfRule type="expression" dxfId="335" priority="340">
      <formula>AND(F41&lt;&gt;"",F42&lt;&gt;"",F41&gt;F42)</formula>
    </cfRule>
    <cfRule type="expression" dxfId="334" priority="341">
      <formula>AND(F41&lt;&gt;"",F42&lt;&gt;"",F41=F42)</formula>
    </cfRule>
  </conditionalFormatting>
  <conditionalFormatting sqref="F42">
    <cfRule type="expression" dxfId="333" priority="336">
      <formula>AND(F42&lt;&gt;"",F41&lt;&gt;"",F42&lt;F41)</formula>
    </cfRule>
    <cfRule type="expression" dxfId="332" priority="337">
      <formula>AND(F42&lt;&gt;"",F41&lt;&gt;"",F42&gt;F41)</formula>
    </cfRule>
    <cfRule type="expression" dxfId="331" priority="338">
      <formula>AND(F42&lt;&gt;"",F41&lt;&gt;"",F42=F41)</formula>
    </cfRule>
  </conditionalFormatting>
  <conditionalFormatting sqref="C41">
    <cfRule type="expression" dxfId="330" priority="333">
      <formula>AND(C41&lt;&gt;"",C42&lt;&gt;"",C41&lt;C42)</formula>
    </cfRule>
    <cfRule type="expression" dxfId="329" priority="334">
      <formula>AND(C41&lt;&gt;"",C42&lt;&gt;"",C41&gt;C42)</formula>
    </cfRule>
    <cfRule type="expression" dxfId="328" priority="335">
      <formula>AND(C41&lt;&gt;"",C42&lt;&gt;"",C41=C42)</formula>
    </cfRule>
  </conditionalFormatting>
  <conditionalFormatting sqref="C42">
    <cfRule type="expression" dxfId="327" priority="330">
      <formula>AND(C42&lt;&gt;"",C41&lt;&gt;"",C42&lt;C41)</formula>
    </cfRule>
    <cfRule type="expression" dxfId="326" priority="331">
      <formula>AND(C42&lt;&gt;"",C41&lt;&gt;"",C42&gt;C41)</formula>
    </cfRule>
    <cfRule type="expression" dxfId="325" priority="332">
      <formula>AND(C42&lt;&gt;"",C41&lt;&gt;"",C42=C41)</formula>
    </cfRule>
  </conditionalFormatting>
  <conditionalFormatting sqref="C44">
    <cfRule type="expression" dxfId="324" priority="327">
      <formula>AND(C44&lt;&gt;"",C45&lt;&gt;"",C44&lt;C45)</formula>
    </cfRule>
    <cfRule type="expression" dxfId="323" priority="328">
      <formula>AND(C44&lt;&gt;"",C45&lt;&gt;"",C44&gt;C45)</formula>
    </cfRule>
    <cfRule type="expression" dxfId="322" priority="329">
      <formula>AND(C44&lt;&gt;"",C45&lt;&gt;"",C44=C45)</formula>
    </cfRule>
  </conditionalFormatting>
  <conditionalFormatting sqref="C45">
    <cfRule type="expression" dxfId="321" priority="324">
      <formula>AND(C45&lt;&gt;"",C44&lt;&gt;"",C45&lt;C44)</formula>
    </cfRule>
    <cfRule type="expression" dxfId="320" priority="325">
      <formula>AND(C45&lt;&gt;"",C44&lt;&gt;"",C45&gt;C44)</formula>
    </cfRule>
    <cfRule type="expression" dxfId="319" priority="326">
      <formula>AND(C45&lt;&gt;"",C44&lt;&gt;"",C45=C44)</formula>
    </cfRule>
  </conditionalFormatting>
  <conditionalFormatting sqref="F44">
    <cfRule type="expression" dxfId="318" priority="321">
      <formula>AND(F44&lt;&gt;"",F45&lt;&gt;"",F44&lt;F45)</formula>
    </cfRule>
    <cfRule type="expression" dxfId="317" priority="322">
      <formula>AND(F44&lt;&gt;"",F45&lt;&gt;"",F44&gt;F45)</formula>
    </cfRule>
    <cfRule type="expression" dxfId="316" priority="323">
      <formula>AND(F44&lt;&gt;"",F45&lt;&gt;"",F44=F45)</formula>
    </cfRule>
  </conditionalFormatting>
  <conditionalFormatting sqref="F45">
    <cfRule type="expression" dxfId="315" priority="318">
      <formula>AND(F45&lt;&gt;"",F44&lt;&gt;"",F45&lt;F44)</formula>
    </cfRule>
    <cfRule type="expression" dxfId="314" priority="319">
      <formula>AND(F45&lt;&gt;"",F44&lt;&gt;"",F45&gt;F44)</formula>
    </cfRule>
    <cfRule type="expression" dxfId="313" priority="320">
      <formula>AND(F45&lt;&gt;"",F44&lt;&gt;"",F45=F44)</formula>
    </cfRule>
  </conditionalFormatting>
  <conditionalFormatting sqref="I44">
    <cfRule type="expression" dxfId="312" priority="315">
      <formula>AND(I44&lt;&gt;"",I45&lt;&gt;"",I44&lt;I45)</formula>
    </cfRule>
    <cfRule type="expression" dxfId="311" priority="316">
      <formula>AND(I44&lt;&gt;"",I45&lt;&gt;"",I44&gt;I45)</formula>
    </cfRule>
    <cfRule type="expression" dxfId="310" priority="317">
      <formula>AND(I44&lt;&gt;"",I45&lt;&gt;"",I44=I45)</formula>
    </cfRule>
  </conditionalFormatting>
  <conditionalFormatting sqref="I45">
    <cfRule type="expression" dxfId="309" priority="312">
      <formula>AND(I45&lt;&gt;"",I44&lt;&gt;"",I45&lt;I44)</formula>
    </cfRule>
    <cfRule type="expression" dxfId="308" priority="313">
      <formula>AND(I45&lt;&gt;"",I44&lt;&gt;"",I45&gt;I44)</formula>
    </cfRule>
    <cfRule type="expression" dxfId="307" priority="314">
      <formula>AND(I45&lt;&gt;"",I44&lt;&gt;"",I45=I44)</formula>
    </cfRule>
  </conditionalFormatting>
  <conditionalFormatting sqref="I47">
    <cfRule type="expression" dxfId="306" priority="309">
      <formula>AND(I47&lt;&gt;"",I48&lt;&gt;"",I47&lt;I48)</formula>
    </cfRule>
    <cfRule type="expression" dxfId="305" priority="310">
      <formula>AND(I47&lt;&gt;"",I48&lt;&gt;"",I47&gt;I48)</formula>
    </cfRule>
    <cfRule type="expression" dxfId="304" priority="311">
      <formula>AND(I47&lt;&gt;"",I48&lt;&gt;"",I47=I48)</formula>
    </cfRule>
  </conditionalFormatting>
  <conditionalFormatting sqref="I48">
    <cfRule type="expression" dxfId="303" priority="306">
      <formula>AND(I48&lt;&gt;"",I47&lt;&gt;"",I48&lt;I47)</formula>
    </cfRule>
    <cfRule type="expression" dxfId="302" priority="307">
      <formula>AND(I48&lt;&gt;"",I47&lt;&gt;"",I48&gt;I47)</formula>
    </cfRule>
    <cfRule type="expression" dxfId="301" priority="308">
      <formula>AND(I48&lt;&gt;"",I47&lt;&gt;"",I48=I47)</formula>
    </cfRule>
  </conditionalFormatting>
  <conditionalFormatting sqref="F47">
    <cfRule type="expression" dxfId="300" priority="303">
      <formula>AND(F47&lt;&gt;"",F48&lt;&gt;"",F47&lt;F48)</formula>
    </cfRule>
    <cfRule type="expression" dxfId="299" priority="304">
      <formula>AND(F47&lt;&gt;"",F48&lt;&gt;"",F47&gt;F48)</formula>
    </cfRule>
    <cfRule type="expression" dxfId="298" priority="305">
      <formula>AND(F47&lt;&gt;"",F48&lt;&gt;"",F47=F48)</formula>
    </cfRule>
  </conditionalFormatting>
  <conditionalFormatting sqref="F48">
    <cfRule type="expression" dxfId="297" priority="300">
      <formula>AND(F48&lt;&gt;"",F47&lt;&gt;"",F48&lt;F47)</formula>
    </cfRule>
    <cfRule type="expression" dxfId="296" priority="301">
      <formula>AND(F48&lt;&gt;"",F47&lt;&gt;"",F48&gt;F47)</formula>
    </cfRule>
    <cfRule type="expression" dxfId="295" priority="302">
      <formula>AND(F48&lt;&gt;"",F47&lt;&gt;"",F48=F47)</formula>
    </cfRule>
  </conditionalFormatting>
  <conditionalFormatting sqref="C47">
    <cfRule type="expression" dxfId="294" priority="297">
      <formula>AND(C47&lt;&gt;"",C48&lt;&gt;"",C47&lt;C48)</formula>
    </cfRule>
    <cfRule type="expression" dxfId="293" priority="298">
      <formula>AND(C47&lt;&gt;"",C48&lt;&gt;"",C47&gt;C48)</formula>
    </cfRule>
    <cfRule type="expression" dxfId="292" priority="299">
      <formula>AND(C47&lt;&gt;"",C48&lt;&gt;"",C47=C48)</formula>
    </cfRule>
  </conditionalFormatting>
  <conditionalFormatting sqref="C48">
    <cfRule type="expression" dxfId="291" priority="294">
      <formula>AND(C48&lt;&gt;"",C47&lt;&gt;"",C48&lt;C47)</formula>
    </cfRule>
    <cfRule type="expression" dxfId="290" priority="295">
      <formula>AND(C48&lt;&gt;"",C47&lt;&gt;"",C48&gt;C47)</formula>
    </cfRule>
    <cfRule type="expression" dxfId="289" priority="296">
      <formula>AND(C48&lt;&gt;"",C47&lt;&gt;"",C48=C47)</formula>
    </cfRule>
  </conditionalFormatting>
  <conditionalFormatting sqref="AB4">
    <cfRule type="expression" dxfId="288" priority="291">
      <formula>AND(AB4&lt;&gt;"",AB5&lt;&gt;"",AB4&lt;AB5)</formula>
    </cfRule>
    <cfRule type="expression" dxfId="287" priority="292">
      <formula>AND(AB4&lt;&gt;"",AB5&lt;&gt;"",AB4&gt;AB5)</formula>
    </cfRule>
    <cfRule type="expression" dxfId="286" priority="293">
      <formula>AND(AB4&lt;&gt;"",AB5&lt;&gt;"",AB4=AB5)</formula>
    </cfRule>
  </conditionalFormatting>
  <conditionalFormatting sqref="AB5">
    <cfRule type="expression" dxfId="285" priority="288">
      <formula>AND(AB5&lt;&gt;"",AB4&lt;&gt;"",AB5&lt;AB4)</formula>
    </cfRule>
    <cfRule type="expression" dxfId="284" priority="289">
      <formula>AND(AB5&lt;&gt;"",AB4&lt;&gt;"",AB5&gt;AB4)</formula>
    </cfRule>
    <cfRule type="expression" dxfId="283" priority="290">
      <formula>AND(AB5&lt;&gt;"",AB4&lt;&gt;"",AB5=AB4)</formula>
    </cfRule>
  </conditionalFormatting>
  <conditionalFormatting sqref="AB10">
    <cfRule type="expression" dxfId="282" priority="285">
      <formula>AND(AB10&lt;&gt;"",AB11&lt;&gt;"",AB10&lt;AB11)</formula>
    </cfRule>
    <cfRule type="expression" dxfId="281" priority="286">
      <formula>AND(AB10&lt;&gt;"",AB11&lt;&gt;"",AB10&gt;AB11)</formula>
    </cfRule>
    <cfRule type="expression" dxfId="280" priority="287">
      <formula>AND(AB10&lt;&gt;"",AB11&lt;&gt;"",AB10=AB11)</formula>
    </cfRule>
  </conditionalFormatting>
  <conditionalFormatting sqref="AB11">
    <cfRule type="expression" dxfId="279" priority="282">
      <formula>AND(AB11&lt;&gt;"",AB10&lt;&gt;"",AB11&lt;AB10)</formula>
    </cfRule>
    <cfRule type="expression" dxfId="278" priority="283">
      <formula>AND(AB11&lt;&gt;"",AB10&lt;&gt;"",AB11&gt;AB10)</formula>
    </cfRule>
    <cfRule type="expression" dxfId="277" priority="284">
      <formula>AND(AB11&lt;&gt;"",AB10&lt;&gt;"",AB11=AB10)</formula>
    </cfRule>
  </conditionalFormatting>
  <conditionalFormatting sqref="AB16">
    <cfRule type="expression" dxfId="276" priority="279">
      <formula>AND(AB16&lt;&gt;"",AB17&lt;&gt;"",AB16&lt;AB17)</formula>
    </cfRule>
    <cfRule type="expression" dxfId="275" priority="280">
      <formula>AND(AB16&lt;&gt;"",AB17&lt;&gt;"",AB16&gt;AB17)</formula>
    </cfRule>
    <cfRule type="expression" dxfId="274" priority="281">
      <formula>AND(AB16&lt;&gt;"",AB17&lt;&gt;"",AB16=AB17)</formula>
    </cfRule>
  </conditionalFormatting>
  <conditionalFormatting sqref="AB17">
    <cfRule type="expression" dxfId="273" priority="276">
      <formula>AND(AB17&lt;&gt;"",AB16&lt;&gt;"",AB17&lt;AB16)</formula>
    </cfRule>
    <cfRule type="expression" dxfId="272" priority="277">
      <formula>AND(AB17&lt;&gt;"",AB16&lt;&gt;"",AB17&gt;AB16)</formula>
    </cfRule>
    <cfRule type="expression" dxfId="271" priority="278">
      <formula>AND(AB17&lt;&gt;"",AB16&lt;&gt;"",AB17=AB16)</formula>
    </cfRule>
  </conditionalFormatting>
  <conditionalFormatting sqref="AB22">
    <cfRule type="expression" dxfId="270" priority="273">
      <formula>AND(AB22&lt;&gt;"",AB23&lt;&gt;"",AB22&lt;AB23)</formula>
    </cfRule>
    <cfRule type="expression" dxfId="269" priority="274">
      <formula>AND(AB22&lt;&gt;"",AB23&lt;&gt;"",AB22&gt;AB23)</formula>
    </cfRule>
    <cfRule type="expression" dxfId="268" priority="275">
      <formula>AND(AB22&lt;&gt;"",AB23&lt;&gt;"",AB22=AB23)</formula>
    </cfRule>
  </conditionalFormatting>
  <conditionalFormatting sqref="AB23">
    <cfRule type="expression" dxfId="267" priority="270">
      <formula>AND(AB23&lt;&gt;"",AB22&lt;&gt;"",AB23&lt;AB22)</formula>
    </cfRule>
    <cfRule type="expression" dxfId="266" priority="271">
      <formula>AND(AB23&lt;&gt;"",AB22&lt;&gt;"",AB23&gt;AB22)</formula>
    </cfRule>
    <cfRule type="expression" dxfId="265" priority="272">
      <formula>AND(AB23&lt;&gt;"",AB22&lt;&gt;"",AB23=AB22)</formula>
    </cfRule>
  </conditionalFormatting>
  <conditionalFormatting sqref="AB28">
    <cfRule type="expression" dxfId="264" priority="267">
      <formula>AND(AB28&lt;&gt;"",AB29&lt;&gt;"",AB28&lt;AB29)</formula>
    </cfRule>
    <cfRule type="expression" dxfId="263" priority="268">
      <formula>AND(AB28&lt;&gt;"",AB29&lt;&gt;"",AB28&gt;AB29)</formula>
    </cfRule>
    <cfRule type="expression" dxfId="262" priority="269">
      <formula>AND(AB28&lt;&gt;"",AB29&lt;&gt;"",AB28=AB29)</formula>
    </cfRule>
  </conditionalFormatting>
  <conditionalFormatting sqref="AB29">
    <cfRule type="expression" dxfId="261" priority="264">
      <formula>AND(AB29&lt;&gt;"",AB28&lt;&gt;"",AB29&lt;AB28)</formula>
    </cfRule>
    <cfRule type="expression" dxfId="260" priority="265">
      <formula>AND(AB29&lt;&gt;"",AB28&lt;&gt;"",AB29&gt;AB28)</formula>
    </cfRule>
    <cfRule type="expression" dxfId="259" priority="266">
      <formula>AND(AB29&lt;&gt;"",AB28&lt;&gt;"",AB29=AB28)</formula>
    </cfRule>
  </conditionalFormatting>
  <conditionalFormatting sqref="AB34">
    <cfRule type="expression" dxfId="258" priority="261">
      <formula>AND(AB34&lt;&gt;"",AB35&lt;&gt;"",AB34&lt;AB35)</formula>
    </cfRule>
    <cfRule type="expression" dxfId="257" priority="262">
      <formula>AND(AB34&lt;&gt;"",AB35&lt;&gt;"",AB34&gt;AB35)</formula>
    </cfRule>
    <cfRule type="expression" dxfId="256" priority="263">
      <formula>AND(AB34&lt;&gt;"",AB35&lt;&gt;"",AB34=AB35)</formula>
    </cfRule>
  </conditionalFormatting>
  <conditionalFormatting sqref="AB35">
    <cfRule type="expression" dxfId="255" priority="258">
      <formula>AND(AB35&lt;&gt;"",AB34&lt;&gt;"",AB35&lt;AB34)</formula>
    </cfRule>
    <cfRule type="expression" dxfId="254" priority="259">
      <formula>AND(AB35&lt;&gt;"",AB34&lt;&gt;"",AB35&gt;AB34)</formula>
    </cfRule>
    <cfRule type="expression" dxfId="253" priority="260">
      <formula>AND(AB35&lt;&gt;"",AB34&lt;&gt;"",AB35=AB34)</formula>
    </cfRule>
  </conditionalFormatting>
  <conditionalFormatting sqref="AB40">
    <cfRule type="expression" dxfId="252" priority="255">
      <formula>AND(AB40&lt;&gt;"",AB41&lt;&gt;"",AB40&lt;AB41)</formula>
    </cfRule>
    <cfRule type="expression" dxfId="251" priority="256">
      <formula>AND(AB40&lt;&gt;"",AB41&lt;&gt;"",AB40&gt;AB41)</formula>
    </cfRule>
    <cfRule type="expression" dxfId="250" priority="257">
      <formula>AND(AB40&lt;&gt;"",AB41&lt;&gt;"",AB40=AB41)</formula>
    </cfRule>
  </conditionalFormatting>
  <conditionalFormatting sqref="AB41">
    <cfRule type="expression" dxfId="249" priority="252">
      <formula>AND(AB41&lt;&gt;"",AB40&lt;&gt;"",AB41&lt;AB40)</formula>
    </cfRule>
    <cfRule type="expression" dxfId="248" priority="253">
      <formula>AND(AB41&lt;&gt;"",AB40&lt;&gt;"",AB41&gt;AB40)</formula>
    </cfRule>
    <cfRule type="expression" dxfId="247" priority="254">
      <formula>AND(AB41&lt;&gt;"",AB40&lt;&gt;"",AB41=AB40)</formula>
    </cfRule>
  </conditionalFormatting>
  <conditionalFormatting sqref="AB46">
    <cfRule type="expression" dxfId="246" priority="249">
      <formula>AND(AB46&lt;&gt;"",AB47&lt;&gt;"",AB46&lt;AB47)</formula>
    </cfRule>
    <cfRule type="expression" dxfId="245" priority="250">
      <formula>AND(AB46&lt;&gt;"",AB47&lt;&gt;"",AB46&gt;AB47)</formula>
    </cfRule>
    <cfRule type="expression" dxfId="244" priority="251">
      <formula>AND(AB46&lt;&gt;"",AB47&lt;&gt;"",AB46=AB47)</formula>
    </cfRule>
  </conditionalFormatting>
  <conditionalFormatting sqref="AB47">
    <cfRule type="expression" dxfId="243" priority="246">
      <formula>AND(AB47&lt;&gt;"",AB46&lt;&gt;"",AB47&lt;AB46)</formula>
    </cfRule>
    <cfRule type="expression" dxfId="242" priority="247">
      <formula>AND(AB47&lt;&gt;"",AB46&lt;&gt;"",AB47&gt;AB46)</formula>
    </cfRule>
    <cfRule type="expression" dxfId="241" priority="248">
      <formula>AND(AB47&lt;&gt;"",AB46&lt;&gt;"",AB47=AB46)</formula>
    </cfRule>
  </conditionalFormatting>
  <conditionalFormatting sqref="AG43">
    <cfRule type="expression" dxfId="240" priority="243">
      <formula>AND(AG43&lt;&gt;"",AG44&lt;&gt;"",AG43&lt;AG44)</formula>
    </cfRule>
    <cfRule type="expression" dxfId="239" priority="244">
      <formula>AND(AG43&lt;&gt;"",AG44&lt;&gt;"",AG43&gt;AG44)</formula>
    </cfRule>
    <cfRule type="expression" dxfId="238" priority="245">
      <formula>AND(AG43&lt;&gt;"",AG44&lt;&gt;"",AG43=AG44)</formula>
    </cfRule>
  </conditionalFormatting>
  <conditionalFormatting sqref="AG44">
    <cfRule type="expression" dxfId="237" priority="240">
      <formula>AND(AG44&lt;&gt;"",AG43&lt;&gt;"",AG44&lt;AG43)</formula>
    </cfRule>
    <cfRule type="expression" dxfId="236" priority="241">
      <formula>AND(AG44&lt;&gt;"",AG43&lt;&gt;"",AG44&gt;AG43)</formula>
    </cfRule>
    <cfRule type="expression" dxfId="235" priority="242">
      <formula>AND(AG44&lt;&gt;"",AG43&lt;&gt;"",AG44=AG43)</formula>
    </cfRule>
  </conditionalFormatting>
  <conditionalFormatting sqref="AG31">
    <cfRule type="expression" dxfId="234" priority="237">
      <formula>AND(AG31&lt;&gt;"",AG32&lt;&gt;"",AG31&lt;AG32)</formula>
    </cfRule>
    <cfRule type="expression" dxfId="233" priority="238">
      <formula>AND(AG31&lt;&gt;"",AG32&lt;&gt;"",AG31&gt;AG32)</formula>
    </cfRule>
    <cfRule type="expression" dxfId="232" priority="239">
      <formula>AND(AG31&lt;&gt;"",AG32&lt;&gt;"",AG31=AG32)</formula>
    </cfRule>
  </conditionalFormatting>
  <conditionalFormatting sqref="AG32">
    <cfRule type="expression" dxfId="231" priority="234">
      <formula>AND(AG32&lt;&gt;"",AG31&lt;&gt;"",AG32&lt;AG31)</formula>
    </cfRule>
    <cfRule type="expression" dxfId="230" priority="235">
      <formula>AND(AG32&lt;&gt;"",AG31&lt;&gt;"",AG32&gt;AG31)</formula>
    </cfRule>
    <cfRule type="expression" dxfId="229" priority="236">
      <formula>AND(AG32&lt;&gt;"",AG31&lt;&gt;"",AG32=AG31)</formula>
    </cfRule>
  </conditionalFormatting>
  <conditionalFormatting sqref="AG19">
    <cfRule type="expression" dxfId="228" priority="231">
      <formula>AND(AG19&lt;&gt;"",AG20&lt;&gt;"",AG19&lt;AG20)</formula>
    </cfRule>
    <cfRule type="expression" dxfId="227" priority="232">
      <formula>AND(AG19&lt;&gt;"",AG20&lt;&gt;"",AG19&gt;AG20)</formula>
    </cfRule>
    <cfRule type="expression" dxfId="226" priority="233">
      <formula>AND(AG19&lt;&gt;"",AG20&lt;&gt;"",AG19=AG20)</formula>
    </cfRule>
  </conditionalFormatting>
  <conditionalFormatting sqref="AG20">
    <cfRule type="expression" dxfId="225" priority="228">
      <formula>AND(AG20&lt;&gt;"",AG19&lt;&gt;"",AG20&lt;AG19)</formula>
    </cfRule>
    <cfRule type="expression" dxfId="224" priority="229">
      <formula>AND(AG20&lt;&gt;"",AG19&lt;&gt;"",AG20&gt;AG19)</formula>
    </cfRule>
    <cfRule type="expression" dxfId="223" priority="230">
      <formula>AND(AG20&lt;&gt;"",AG19&lt;&gt;"",AG20=AG19)</formula>
    </cfRule>
  </conditionalFormatting>
  <conditionalFormatting sqref="AG7">
    <cfRule type="expression" dxfId="222" priority="225">
      <formula>AND(AG7&lt;&gt;"",AG8&lt;&gt;"",AG7&lt;AG8)</formula>
    </cfRule>
    <cfRule type="expression" dxfId="221" priority="226">
      <formula>AND(AG7&lt;&gt;"",AG8&lt;&gt;"",AG7&gt;AG8)</formula>
    </cfRule>
    <cfRule type="expression" dxfId="220" priority="227">
      <formula>AND(AG7&lt;&gt;"",AG8&lt;&gt;"",AG7=AG8)</formula>
    </cfRule>
  </conditionalFormatting>
  <conditionalFormatting sqref="AG8">
    <cfRule type="expression" dxfId="219" priority="222">
      <formula>AND(AG8&lt;&gt;"",AG7&lt;&gt;"",AG8&lt;AG7)</formula>
    </cfRule>
    <cfRule type="expression" dxfId="218" priority="223">
      <formula>AND(AG8&lt;&gt;"",AG7&lt;&gt;"",AG8&gt;AG7)</formula>
    </cfRule>
    <cfRule type="expression" dxfId="217" priority="224">
      <formula>AND(AG8&lt;&gt;"",AG7&lt;&gt;"",AG8=AG7)</formula>
    </cfRule>
  </conditionalFormatting>
  <conditionalFormatting sqref="AL13">
    <cfRule type="expression" dxfId="216" priority="219">
      <formula>AND(AL13&lt;&gt;"",AL14&lt;&gt;"",AL13&lt;AL14)</formula>
    </cfRule>
    <cfRule type="expression" dxfId="215" priority="220">
      <formula>AND(AL13&lt;&gt;"",AL14&lt;&gt;"",AL13&gt;AL14)</formula>
    </cfRule>
    <cfRule type="expression" dxfId="214" priority="221">
      <formula>AND(AL13&lt;&gt;"",AL14&lt;&gt;"",AL13=AL14)</formula>
    </cfRule>
  </conditionalFormatting>
  <conditionalFormatting sqref="AL14">
    <cfRule type="expression" dxfId="213" priority="216">
      <formula>AND(AL14&lt;&gt;"",AL13&lt;&gt;"",AL14&lt;AL13)</formula>
    </cfRule>
    <cfRule type="expression" dxfId="212" priority="217">
      <formula>AND(AL14&lt;&gt;"",AL13&lt;&gt;"",AL14&gt;AL13)</formula>
    </cfRule>
    <cfRule type="expression" dxfId="211" priority="218">
      <formula>AND(AL14&lt;&gt;"",AL13&lt;&gt;"",AL14=AL13)</formula>
    </cfRule>
  </conditionalFormatting>
  <conditionalFormatting sqref="AL37">
    <cfRule type="expression" dxfId="210" priority="213">
      <formula>AND(AL37&lt;&gt;"",AL38&lt;&gt;"",AL37&lt;AL38)</formula>
    </cfRule>
    <cfRule type="expression" dxfId="209" priority="214">
      <formula>AND(AL37&lt;&gt;"",AL38&lt;&gt;"",AL37&gt;AL38)</formula>
    </cfRule>
    <cfRule type="expression" dxfId="208" priority="215">
      <formula>AND(AL37&lt;&gt;"",AL38&lt;&gt;"",AL37=AL38)</formula>
    </cfRule>
  </conditionalFormatting>
  <conditionalFormatting sqref="AL38">
    <cfRule type="expression" dxfId="207" priority="210">
      <formula>AND(AL38&lt;&gt;"",AL37&lt;&gt;"",AL38&lt;AL37)</formula>
    </cfRule>
    <cfRule type="expression" dxfId="206" priority="211">
      <formula>AND(AL38&lt;&gt;"",AL37&lt;&gt;"",AL38&gt;AL37)</formula>
    </cfRule>
    <cfRule type="expression" dxfId="205" priority="212">
      <formula>AND(AL38&lt;&gt;"",AL37&lt;&gt;"",AL38=AL37)</formula>
    </cfRule>
  </conditionalFormatting>
  <conditionalFormatting sqref="AQ27">
    <cfRule type="expression" dxfId="204" priority="207">
      <formula>AND(AQ27&lt;&gt;"",AQ28&lt;&gt;"",AQ27&lt;AQ28)</formula>
    </cfRule>
    <cfRule type="expression" dxfId="203" priority="208">
      <formula>AND(AQ27&lt;&gt;"",AQ28&lt;&gt;"",AQ27&gt;AQ28)</formula>
    </cfRule>
    <cfRule type="expression" dxfId="202" priority="209">
      <formula>AND(AQ27&lt;&gt;"",AQ28&lt;&gt;"",AQ27=AQ28)</formula>
    </cfRule>
  </conditionalFormatting>
  <conditionalFormatting sqref="AQ28">
    <cfRule type="expression" dxfId="201" priority="204">
      <formula>AND(AQ28&lt;&gt;"",AQ27&lt;&gt;"",AQ28&lt;AQ27)</formula>
    </cfRule>
    <cfRule type="expression" dxfId="200" priority="205">
      <formula>AND(AQ28&lt;&gt;"",AQ27&lt;&gt;"",AQ28&gt;AQ27)</formula>
    </cfRule>
    <cfRule type="expression" dxfId="199" priority="206">
      <formula>AND(AQ28&lt;&gt;"",AQ27&lt;&gt;"",AQ28=AQ27)</formula>
    </cfRule>
  </conditionalFormatting>
  <conditionalFormatting sqref="AQ23">
    <cfRule type="expression" dxfId="198" priority="201">
      <formula>AND(AQ23&lt;&gt;"",AQ24&lt;&gt;"",AQ23&lt;AQ24)</formula>
    </cfRule>
    <cfRule type="expression" dxfId="197" priority="202">
      <formula>AND(AQ23&lt;&gt;"",AQ24&lt;&gt;"",AQ23&gt;AQ24)</formula>
    </cfRule>
    <cfRule type="expression" dxfId="196" priority="203">
      <formula>AND(AQ23&lt;&gt;"",AQ24&lt;&gt;"",AQ23=AQ24)</formula>
    </cfRule>
  </conditionalFormatting>
  <conditionalFormatting sqref="AQ24">
    <cfRule type="expression" dxfId="195" priority="198">
      <formula>AND(AQ24&lt;&gt;"",AQ23&lt;&gt;"",AQ24&lt;AQ23)</formula>
    </cfRule>
    <cfRule type="expression" dxfId="194" priority="199">
      <formula>AND(AQ24&lt;&gt;"",AQ23&lt;&gt;"",AQ24&gt;AQ23)</formula>
    </cfRule>
    <cfRule type="expression" dxfId="193" priority="200">
      <formula>AND(AQ24&lt;&gt;"",AQ23&lt;&gt;"",AQ24=AQ23)</formula>
    </cfRule>
  </conditionalFormatting>
  <conditionalFormatting sqref="AE8">
    <cfRule type="beginsWith" dxfId="192" priority="186" operator="beginsWith" text="H">
      <formula>LEFT(AE8,LEN("H"))="H"</formula>
    </cfRule>
    <cfRule type="beginsWith" dxfId="191" priority="187" operator="beginsWith" text="G">
      <formula>LEFT(AE8,LEN("G"))="G"</formula>
    </cfRule>
    <cfRule type="beginsWith" dxfId="190" priority="188" operator="beginsWith" text="F">
      <formula>LEFT(AE8,LEN("F"))="F"</formula>
    </cfRule>
    <cfRule type="beginsWith" dxfId="189" priority="189" operator="beginsWith" text="E">
      <formula>LEFT(AE8,LEN("E"))="E"</formula>
    </cfRule>
    <cfRule type="beginsWith" dxfId="188" priority="190" operator="beginsWith" text="D">
      <formula>LEFT(AE8,LEN("D"))="D"</formula>
    </cfRule>
    <cfRule type="beginsWith" dxfId="187" priority="191" operator="beginsWith" text="C">
      <formula>LEFT(AE8,LEN("C"))="C"</formula>
    </cfRule>
    <cfRule type="beginsWith" dxfId="186" priority="192" operator="beginsWith" text="B">
      <formula>LEFT(AE8,LEN("B"))="B"</formula>
    </cfRule>
    <cfRule type="beginsWith" dxfId="185" priority="193" operator="beginsWith" text="A">
      <formula>LEFT(AE8,LEN("A"))="A"</formula>
    </cfRule>
  </conditionalFormatting>
  <conditionalFormatting sqref="AE19">
    <cfRule type="beginsWith" dxfId="184" priority="178" operator="beginsWith" text="H">
      <formula>LEFT(AE19,LEN("H"))="H"</formula>
    </cfRule>
    <cfRule type="beginsWith" dxfId="183" priority="179" operator="beginsWith" text="G">
      <formula>LEFT(AE19,LEN("G"))="G"</formula>
    </cfRule>
    <cfRule type="beginsWith" dxfId="182" priority="180" operator="beginsWith" text="F">
      <formula>LEFT(AE19,LEN("F"))="F"</formula>
    </cfRule>
    <cfRule type="beginsWith" dxfId="181" priority="181" operator="beginsWith" text="E">
      <formula>LEFT(AE19,LEN("E"))="E"</formula>
    </cfRule>
    <cfRule type="beginsWith" dxfId="180" priority="182" operator="beginsWith" text="D">
      <formula>LEFT(AE19,LEN("D"))="D"</formula>
    </cfRule>
    <cfRule type="beginsWith" dxfId="179" priority="183" operator="beginsWith" text="C">
      <formula>LEFT(AE19,LEN("C"))="C"</formula>
    </cfRule>
    <cfRule type="beginsWith" dxfId="178" priority="184" operator="beginsWith" text="B">
      <formula>LEFT(AE19,LEN("B"))="B"</formula>
    </cfRule>
    <cfRule type="beginsWith" dxfId="177" priority="185" operator="beginsWith" text="A">
      <formula>LEFT(AE19,LEN("A"))="A"</formula>
    </cfRule>
  </conditionalFormatting>
  <conditionalFormatting sqref="AE20">
    <cfRule type="beginsWith" dxfId="176" priority="170" operator="beginsWith" text="H">
      <formula>LEFT(AE20,LEN("H"))="H"</formula>
    </cfRule>
    <cfRule type="beginsWith" dxfId="175" priority="171" operator="beginsWith" text="G">
      <formula>LEFT(AE20,LEN("G"))="G"</formula>
    </cfRule>
    <cfRule type="beginsWith" dxfId="174" priority="172" operator="beginsWith" text="F">
      <formula>LEFT(AE20,LEN("F"))="F"</formula>
    </cfRule>
    <cfRule type="beginsWith" dxfId="173" priority="173" operator="beginsWith" text="E">
      <formula>LEFT(AE20,LEN("E"))="E"</formula>
    </cfRule>
    <cfRule type="beginsWith" dxfId="172" priority="174" operator="beginsWith" text="D">
      <formula>LEFT(AE20,LEN("D"))="D"</formula>
    </cfRule>
    <cfRule type="beginsWith" dxfId="171" priority="175" operator="beginsWith" text="C">
      <formula>LEFT(AE20,LEN("C"))="C"</formula>
    </cfRule>
    <cfRule type="beginsWith" dxfId="170" priority="176" operator="beginsWith" text="B">
      <formula>LEFT(AE20,LEN("B"))="B"</formula>
    </cfRule>
    <cfRule type="beginsWith" dxfId="169" priority="177" operator="beginsWith" text="A">
      <formula>LEFT(AE20,LEN("A"))="A"</formula>
    </cfRule>
  </conditionalFormatting>
  <conditionalFormatting sqref="AE31">
    <cfRule type="beginsWith" dxfId="168" priority="162" operator="beginsWith" text="H">
      <formula>LEFT(AE31,LEN("H"))="H"</formula>
    </cfRule>
    <cfRule type="beginsWith" dxfId="167" priority="163" operator="beginsWith" text="G">
      <formula>LEFT(AE31,LEN("G"))="G"</formula>
    </cfRule>
    <cfRule type="beginsWith" dxfId="166" priority="164" operator="beginsWith" text="F">
      <formula>LEFT(AE31,LEN("F"))="F"</formula>
    </cfRule>
    <cfRule type="beginsWith" dxfId="165" priority="165" operator="beginsWith" text="E">
      <formula>LEFT(AE31,LEN("E"))="E"</formula>
    </cfRule>
    <cfRule type="beginsWith" dxfId="164" priority="166" operator="beginsWith" text="D">
      <formula>LEFT(AE31,LEN("D"))="D"</formula>
    </cfRule>
    <cfRule type="beginsWith" dxfId="163" priority="167" operator="beginsWith" text="C">
      <formula>LEFT(AE31,LEN("C"))="C"</formula>
    </cfRule>
    <cfRule type="beginsWith" dxfId="162" priority="168" operator="beginsWith" text="B">
      <formula>LEFT(AE31,LEN("B"))="B"</formula>
    </cfRule>
    <cfRule type="beginsWith" dxfId="161" priority="169" operator="beginsWith" text="A">
      <formula>LEFT(AE31,LEN("A"))="A"</formula>
    </cfRule>
  </conditionalFormatting>
  <conditionalFormatting sqref="AE32">
    <cfRule type="beginsWith" dxfId="160" priority="154" operator="beginsWith" text="H">
      <formula>LEFT(AE32,LEN("H"))="H"</formula>
    </cfRule>
    <cfRule type="beginsWith" dxfId="159" priority="155" operator="beginsWith" text="G">
      <formula>LEFT(AE32,LEN("G"))="G"</formula>
    </cfRule>
    <cfRule type="beginsWith" dxfId="158" priority="156" operator="beginsWith" text="F">
      <formula>LEFT(AE32,LEN("F"))="F"</formula>
    </cfRule>
    <cfRule type="beginsWith" dxfId="157" priority="157" operator="beginsWith" text="E">
      <formula>LEFT(AE32,LEN("E"))="E"</formula>
    </cfRule>
    <cfRule type="beginsWith" dxfId="156" priority="158" operator="beginsWith" text="D">
      <formula>LEFT(AE32,LEN("D"))="D"</formula>
    </cfRule>
    <cfRule type="beginsWith" dxfId="155" priority="159" operator="beginsWith" text="C">
      <formula>LEFT(AE32,LEN("C"))="C"</formula>
    </cfRule>
    <cfRule type="beginsWith" dxfId="154" priority="160" operator="beginsWith" text="B">
      <formula>LEFT(AE32,LEN("B"))="B"</formula>
    </cfRule>
    <cfRule type="beginsWith" dxfId="153" priority="161" operator="beginsWith" text="A">
      <formula>LEFT(AE32,LEN("A"))="A"</formula>
    </cfRule>
  </conditionalFormatting>
  <conditionalFormatting sqref="AE43">
    <cfRule type="beginsWith" dxfId="152" priority="146" operator="beginsWith" text="H">
      <formula>LEFT(AE43,LEN("H"))="H"</formula>
    </cfRule>
    <cfRule type="beginsWith" dxfId="151" priority="147" operator="beginsWith" text="G">
      <formula>LEFT(AE43,LEN("G"))="G"</formula>
    </cfRule>
    <cfRule type="beginsWith" dxfId="150" priority="148" operator="beginsWith" text="F">
      <formula>LEFT(AE43,LEN("F"))="F"</formula>
    </cfRule>
    <cfRule type="beginsWith" dxfId="149" priority="149" operator="beginsWith" text="E">
      <formula>LEFT(AE43,LEN("E"))="E"</formula>
    </cfRule>
    <cfRule type="beginsWith" dxfId="148" priority="150" operator="beginsWith" text="D">
      <formula>LEFT(AE43,LEN("D"))="D"</formula>
    </cfRule>
    <cfRule type="beginsWith" dxfId="147" priority="151" operator="beginsWith" text="C">
      <formula>LEFT(AE43,LEN("C"))="C"</formula>
    </cfRule>
    <cfRule type="beginsWith" dxfId="146" priority="152" operator="beginsWith" text="B">
      <formula>LEFT(AE43,LEN("B"))="B"</formula>
    </cfRule>
    <cfRule type="beginsWith" dxfId="145" priority="153" operator="beginsWith" text="A">
      <formula>LEFT(AE43,LEN("A"))="A"</formula>
    </cfRule>
  </conditionalFormatting>
  <conditionalFormatting sqref="AE44">
    <cfRule type="beginsWith" dxfId="144" priority="138" operator="beginsWith" text="H">
      <formula>LEFT(AE44,LEN("H"))="H"</formula>
    </cfRule>
    <cfRule type="beginsWith" dxfId="143" priority="139" operator="beginsWith" text="G">
      <formula>LEFT(AE44,LEN("G"))="G"</formula>
    </cfRule>
    <cfRule type="beginsWith" dxfId="142" priority="140" operator="beginsWith" text="F">
      <formula>LEFT(AE44,LEN("F"))="F"</formula>
    </cfRule>
    <cfRule type="beginsWith" dxfId="141" priority="141" operator="beginsWith" text="E">
      <formula>LEFT(AE44,LEN("E"))="E"</formula>
    </cfRule>
    <cfRule type="beginsWith" dxfId="140" priority="142" operator="beginsWith" text="D">
      <formula>LEFT(AE44,LEN("D"))="D"</formula>
    </cfRule>
    <cfRule type="beginsWith" dxfId="139" priority="143" operator="beginsWith" text="C">
      <formula>LEFT(AE44,LEN("C"))="C"</formula>
    </cfRule>
    <cfRule type="beginsWith" dxfId="138" priority="144" operator="beginsWith" text="B">
      <formula>LEFT(AE44,LEN("B"))="B"</formula>
    </cfRule>
    <cfRule type="beginsWith" dxfId="137" priority="145" operator="beginsWith" text="A">
      <formula>LEFT(AE44,LEN("A"))="A"</formula>
    </cfRule>
  </conditionalFormatting>
  <conditionalFormatting sqref="AJ37">
    <cfRule type="beginsWith" dxfId="136" priority="130" operator="beginsWith" text="H">
      <formula>LEFT(AJ37,LEN("H"))="H"</formula>
    </cfRule>
    <cfRule type="beginsWith" dxfId="135" priority="131" operator="beginsWith" text="G">
      <formula>LEFT(AJ37,LEN("G"))="G"</formula>
    </cfRule>
    <cfRule type="beginsWith" dxfId="134" priority="132" operator="beginsWith" text="F">
      <formula>LEFT(AJ37,LEN("F"))="F"</formula>
    </cfRule>
    <cfRule type="beginsWith" dxfId="133" priority="133" operator="beginsWith" text="E">
      <formula>LEFT(AJ37,LEN("E"))="E"</formula>
    </cfRule>
    <cfRule type="beginsWith" dxfId="132" priority="134" operator="beginsWith" text="D">
      <formula>LEFT(AJ37,LEN("D"))="D"</formula>
    </cfRule>
    <cfRule type="beginsWith" dxfId="131" priority="135" operator="beginsWith" text="C">
      <formula>LEFT(AJ37,LEN("C"))="C"</formula>
    </cfRule>
    <cfRule type="beginsWith" dxfId="130" priority="136" operator="beginsWith" text="B">
      <formula>LEFT(AJ37,LEN("B"))="B"</formula>
    </cfRule>
    <cfRule type="beginsWith" dxfId="129" priority="137" operator="beginsWith" text="A">
      <formula>LEFT(AJ37,LEN("A"))="A"</formula>
    </cfRule>
  </conditionalFormatting>
  <conditionalFormatting sqref="AJ38">
    <cfRule type="beginsWith" dxfId="128" priority="122" operator="beginsWith" text="H">
      <formula>LEFT(AJ38,LEN("H"))="H"</formula>
    </cfRule>
    <cfRule type="beginsWith" dxfId="127" priority="123" operator="beginsWith" text="G">
      <formula>LEFT(AJ38,LEN("G"))="G"</formula>
    </cfRule>
    <cfRule type="beginsWith" dxfId="126" priority="124" operator="beginsWith" text="F">
      <formula>LEFT(AJ38,LEN("F"))="F"</formula>
    </cfRule>
    <cfRule type="beginsWith" dxfId="125" priority="125" operator="beginsWith" text="E">
      <formula>LEFT(AJ38,LEN("E"))="E"</formula>
    </cfRule>
    <cfRule type="beginsWith" dxfId="124" priority="126" operator="beginsWith" text="D">
      <formula>LEFT(AJ38,LEN("D"))="D"</formula>
    </cfRule>
    <cfRule type="beginsWith" dxfId="123" priority="127" operator="beginsWith" text="C">
      <formula>LEFT(AJ38,LEN("C"))="C"</formula>
    </cfRule>
    <cfRule type="beginsWith" dxfId="122" priority="128" operator="beginsWith" text="B">
      <formula>LEFT(AJ38,LEN("B"))="B"</formula>
    </cfRule>
    <cfRule type="beginsWith" dxfId="121" priority="129" operator="beginsWith" text="A">
      <formula>LEFT(AJ38,LEN("A"))="A"</formula>
    </cfRule>
  </conditionalFormatting>
  <conditionalFormatting sqref="AJ13">
    <cfRule type="beginsWith" dxfId="120" priority="114" operator="beginsWith" text="H">
      <formula>LEFT(AJ13,LEN("H"))="H"</formula>
    </cfRule>
    <cfRule type="beginsWith" dxfId="119" priority="115" operator="beginsWith" text="G">
      <formula>LEFT(AJ13,LEN("G"))="G"</formula>
    </cfRule>
    <cfRule type="beginsWith" dxfId="118" priority="116" operator="beginsWith" text="F">
      <formula>LEFT(AJ13,LEN("F"))="F"</formula>
    </cfRule>
    <cfRule type="beginsWith" dxfId="117" priority="117" operator="beginsWith" text="E">
      <formula>LEFT(AJ13,LEN("E"))="E"</formula>
    </cfRule>
    <cfRule type="beginsWith" dxfId="116" priority="118" operator="beginsWith" text="D">
      <formula>LEFT(AJ13,LEN("D"))="D"</formula>
    </cfRule>
    <cfRule type="beginsWith" dxfId="115" priority="119" operator="beginsWith" text="C">
      <formula>LEFT(AJ13,LEN("C"))="C"</formula>
    </cfRule>
    <cfRule type="beginsWith" dxfId="114" priority="120" operator="beginsWith" text="B">
      <formula>LEFT(AJ13,LEN("B"))="B"</formula>
    </cfRule>
    <cfRule type="beginsWith" dxfId="113" priority="121" operator="beginsWith" text="A">
      <formula>LEFT(AJ13,LEN("A"))="A"</formula>
    </cfRule>
  </conditionalFormatting>
  <conditionalFormatting sqref="AJ14">
    <cfRule type="beginsWith" dxfId="112" priority="106" operator="beginsWith" text="H">
      <formula>LEFT(AJ14,LEN("H"))="H"</formula>
    </cfRule>
    <cfRule type="beginsWith" dxfId="111" priority="107" operator="beginsWith" text="G">
      <formula>LEFT(AJ14,LEN("G"))="G"</formula>
    </cfRule>
    <cfRule type="beginsWith" dxfId="110" priority="108" operator="beginsWith" text="F">
      <formula>LEFT(AJ14,LEN("F"))="F"</formula>
    </cfRule>
    <cfRule type="beginsWith" dxfId="109" priority="109" operator="beginsWith" text="E">
      <formula>LEFT(AJ14,LEN("E"))="E"</formula>
    </cfRule>
    <cfRule type="beginsWith" dxfId="108" priority="110" operator="beginsWith" text="D">
      <formula>LEFT(AJ14,LEN("D"))="D"</formula>
    </cfRule>
    <cfRule type="beginsWith" dxfId="107" priority="111" operator="beginsWith" text="C">
      <formula>LEFT(AJ14,LEN("C"))="C"</formula>
    </cfRule>
    <cfRule type="beginsWith" dxfId="106" priority="112" operator="beginsWith" text="B">
      <formula>LEFT(AJ14,LEN("B"))="B"</formula>
    </cfRule>
    <cfRule type="beginsWith" dxfId="105" priority="113" operator="beginsWith" text="A">
      <formula>LEFT(AJ14,LEN("A"))="A"</formula>
    </cfRule>
  </conditionalFormatting>
  <conditionalFormatting sqref="AO23">
    <cfRule type="beginsWith" dxfId="104" priority="98" operator="beginsWith" text="H">
      <formula>LEFT(AO23,LEN("H"))="H"</formula>
    </cfRule>
    <cfRule type="beginsWith" dxfId="103" priority="99" operator="beginsWith" text="G">
      <formula>LEFT(AO23,LEN("G"))="G"</formula>
    </cfRule>
    <cfRule type="beginsWith" dxfId="102" priority="100" operator="beginsWith" text="F">
      <formula>LEFT(AO23,LEN("F"))="F"</formula>
    </cfRule>
    <cfRule type="beginsWith" dxfId="101" priority="101" operator="beginsWith" text="E">
      <formula>LEFT(AO23,LEN("E"))="E"</formula>
    </cfRule>
    <cfRule type="beginsWith" dxfId="100" priority="102" operator="beginsWith" text="D">
      <formula>LEFT(AO23,LEN("D"))="D"</formula>
    </cfRule>
    <cfRule type="beginsWith" dxfId="99" priority="103" operator="beginsWith" text="C">
      <formula>LEFT(AO23,LEN("C"))="C"</formula>
    </cfRule>
    <cfRule type="beginsWith" dxfId="98" priority="104" operator="beginsWith" text="B">
      <formula>LEFT(AO23,LEN("B"))="B"</formula>
    </cfRule>
    <cfRule type="beginsWith" dxfId="97" priority="105" operator="beginsWith" text="A">
      <formula>LEFT(AO23,LEN("A"))="A"</formula>
    </cfRule>
  </conditionalFormatting>
  <conditionalFormatting sqref="AO24">
    <cfRule type="beginsWith" dxfId="96" priority="90" operator="beginsWith" text="H">
      <formula>LEFT(AO24,LEN("H"))="H"</formula>
    </cfRule>
    <cfRule type="beginsWith" dxfId="95" priority="91" operator="beginsWith" text="G">
      <formula>LEFT(AO24,LEN("G"))="G"</formula>
    </cfRule>
    <cfRule type="beginsWith" dxfId="94" priority="92" operator="beginsWith" text="F">
      <formula>LEFT(AO24,LEN("F"))="F"</formula>
    </cfRule>
    <cfRule type="beginsWith" dxfId="93" priority="93" operator="beginsWith" text="E">
      <formula>LEFT(AO24,LEN("E"))="E"</formula>
    </cfRule>
    <cfRule type="beginsWith" dxfId="92" priority="94" operator="beginsWith" text="D">
      <formula>LEFT(AO24,LEN("D"))="D"</formula>
    </cfRule>
    <cfRule type="beginsWith" dxfId="91" priority="95" operator="beginsWith" text="C">
      <formula>LEFT(AO24,LEN("C"))="C"</formula>
    </cfRule>
    <cfRule type="beginsWith" dxfId="90" priority="96" operator="beginsWith" text="B">
      <formula>LEFT(AO24,LEN("B"))="B"</formula>
    </cfRule>
    <cfRule type="beginsWith" dxfId="89" priority="97" operator="beginsWith" text="A">
      <formula>LEFT(AO24,LEN("A"))="A"</formula>
    </cfRule>
  </conditionalFormatting>
  <conditionalFormatting sqref="AO27">
    <cfRule type="beginsWith" dxfId="88" priority="82" operator="beginsWith" text="H">
      <formula>LEFT(AO27,LEN("H"))="H"</formula>
    </cfRule>
    <cfRule type="beginsWith" dxfId="87" priority="83" operator="beginsWith" text="G">
      <formula>LEFT(AO27,LEN("G"))="G"</formula>
    </cfRule>
    <cfRule type="beginsWith" dxfId="86" priority="84" operator="beginsWith" text="F">
      <formula>LEFT(AO27,LEN("F"))="F"</formula>
    </cfRule>
    <cfRule type="beginsWith" dxfId="85" priority="85" operator="beginsWith" text="E">
      <formula>LEFT(AO27,LEN("E"))="E"</formula>
    </cfRule>
    <cfRule type="beginsWith" dxfId="84" priority="86" operator="beginsWith" text="D">
      <formula>LEFT(AO27,LEN("D"))="D"</formula>
    </cfRule>
    <cfRule type="beginsWith" dxfId="83" priority="87" operator="beginsWith" text="C">
      <formula>LEFT(AO27,LEN("C"))="C"</formula>
    </cfRule>
    <cfRule type="beginsWith" dxfId="82" priority="88" operator="beginsWith" text="B">
      <formula>LEFT(AO27,LEN("B"))="B"</formula>
    </cfRule>
    <cfRule type="beginsWith" dxfId="81" priority="89" operator="beginsWith" text="A">
      <formula>LEFT(AO27,LEN("A"))="A"</formula>
    </cfRule>
  </conditionalFormatting>
  <conditionalFormatting sqref="AO28">
    <cfRule type="beginsWith" dxfId="80" priority="74" operator="beginsWith" text="H">
      <formula>LEFT(AO28,LEN("H"))="H"</formula>
    </cfRule>
    <cfRule type="beginsWith" dxfId="79" priority="75" operator="beginsWith" text="G">
      <formula>LEFT(AO28,LEN("G"))="G"</formula>
    </cfRule>
    <cfRule type="beginsWith" dxfId="78" priority="76" operator="beginsWith" text="F">
      <formula>LEFT(AO28,LEN("F"))="F"</formula>
    </cfRule>
    <cfRule type="beginsWith" dxfId="77" priority="77" operator="beginsWith" text="E">
      <formula>LEFT(AO28,LEN("E"))="E"</formula>
    </cfRule>
    <cfRule type="beginsWith" dxfId="76" priority="78" operator="beginsWith" text="D">
      <formula>LEFT(AO28,LEN("D"))="D"</formula>
    </cfRule>
    <cfRule type="beginsWith" dxfId="75" priority="79" operator="beginsWith" text="C">
      <formula>LEFT(AO28,LEN("C"))="C"</formula>
    </cfRule>
    <cfRule type="beginsWith" dxfId="74" priority="80" operator="beginsWith" text="B">
      <formula>LEFT(AO28,LEN("B"))="B"</formula>
    </cfRule>
    <cfRule type="beginsWith" dxfId="73" priority="81" operator="beginsWith" text="A">
      <formula>LEFT(AO28,LEN("A"))="A"</formula>
    </cfRule>
  </conditionalFormatting>
  <conditionalFormatting sqref="AT28">
    <cfRule type="containsText" dxfId="72" priority="72" operator="containsText" text="3rd-Place">
      <formula>NOT(ISERROR(SEARCH("3rd-Place",AT28)))</formula>
    </cfRule>
  </conditionalFormatting>
  <conditionalFormatting sqref="AT28">
    <cfRule type="containsText" dxfId="71" priority="73" operator="containsText" text=".">
      <formula>NOT(ISERROR(SEARCH(".",AT28)))</formula>
    </cfRule>
  </conditionalFormatting>
  <conditionalFormatting sqref="AT24">
    <cfRule type="containsText" dxfId="70" priority="70" operator="containsText" text="Champion">
      <formula>NOT(ISERROR(SEARCH("Champion",AT24)))</formula>
    </cfRule>
    <cfRule type="containsText" dxfId="69" priority="71" operator="containsText" text="RunnerUp">
      <formula>NOT(ISERROR(SEARCH("RunnerUp",AT24)))</formula>
    </cfRule>
  </conditionalFormatting>
  <conditionalFormatting sqref="AT23">
    <cfRule type="containsText" dxfId="68" priority="68" operator="containsText" text="Champion">
      <formula>NOT(ISERROR(SEARCH("Champion",AT23)))</formula>
    </cfRule>
    <cfRule type="containsText" dxfId="67" priority="69" operator="containsText" text="RunnerUp">
      <formula>NOT(ISERROR(SEARCH("RunnerUp",AT23)))</formula>
    </cfRule>
  </conditionalFormatting>
  <conditionalFormatting sqref="AT27">
    <cfRule type="containsText" dxfId="66" priority="66" operator="containsText" text="3rd-Place">
      <formula>NOT(ISERROR(SEARCH("3rd-Place",AT27)))</formula>
    </cfRule>
  </conditionalFormatting>
  <conditionalFormatting sqref="AT27">
    <cfRule type="containsText" dxfId="65" priority="67" operator="containsText" text=".">
      <formula>NOT(ISERROR(SEARCH(".",AT27)))</formula>
    </cfRule>
  </conditionalFormatting>
  <conditionalFormatting sqref="M5">
    <cfRule type="expression" dxfId="31" priority="31">
      <formula>OR($M$5=1,$M$5=2)</formula>
    </cfRule>
  </conditionalFormatting>
  <conditionalFormatting sqref="M3">
    <cfRule type="expression" dxfId="30" priority="29">
      <formula>OR($M$3=1,$M$3=2)</formula>
    </cfRule>
  </conditionalFormatting>
  <conditionalFormatting sqref="M4">
    <cfRule type="expression" dxfId="29" priority="30">
      <formula>OR($M$4=1,$M$4=2)</formula>
    </cfRule>
  </conditionalFormatting>
  <conditionalFormatting sqref="M6">
    <cfRule type="expression" dxfId="28" priority="32">
      <formula>OR($M$6=1,$M$6=2)</formula>
    </cfRule>
  </conditionalFormatting>
  <conditionalFormatting sqref="M11">
    <cfRule type="expression" dxfId="27" priority="27">
      <formula>OR($M$11=1,$M$11=2)</formula>
    </cfRule>
  </conditionalFormatting>
  <conditionalFormatting sqref="M9">
    <cfRule type="expression" dxfId="26" priority="25">
      <formula>OR($M$9=1,$M$9=2)</formula>
    </cfRule>
  </conditionalFormatting>
  <conditionalFormatting sqref="M10">
    <cfRule type="expression" dxfId="25" priority="26">
      <formula>OR($M$10=1,$M$10=2)</formula>
    </cfRule>
  </conditionalFormatting>
  <conditionalFormatting sqref="M12">
    <cfRule type="expression" dxfId="24" priority="28">
      <formula>OR($M$12=1,$M$12=2)</formula>
    </cfRule>
  </conditionalFormatting>
  <conditionalFormatting sqref="M17">
    <cfRule type="expression" dxfId="23" priority="23">
      <formula>OR($M$17=1,$M$17=2)</formula>
    </cfRule>
  </conditionalFormatting>
  <conditionalFormatting sqref="M15">
    <cfRule type="expression" dxfId="22" priority="21">
      <formula>OR($M$15=1,$M$15=2)</formula>
    </cfRule>
  </conditionalFormatting>
  <conditionalFormatting sqref="M16">
    <cfRule type="expression" dxfId="21" priority="22">
      <formula>OR($M$16=1,$M$16=2)</formula>
    </cfRule>
  </conditionalFormatting>
  <conditionalFormatting sqref="M18">
    <cfRule type="expression" dxfId="20" priority="24">
      <formula>OR($M$18=1,$M$18=2)</formula>
    </cfRule>
  </conditionalFormatting>
  <conditionalFormatting sqref="M23">
    <cfRule type="expression" dxfId="19" priority="19">
      <formula>OR($M$23=1,$M$23=2)</formula>
    </cfRule>
  </conditionalFormatting>
  <conditionalFormatting sqref="M21">
    <cfRule type="expression" dxfId="18" priority="17">
      <formula>OR($M$21=1,$M$21=2)</formula>
    </cfRule>
  </conditionalFormatting>
  <conditionalFormatting sqref="M22">
    <cfRule type="expression" dxfId="17" priority="18">
      <formula>OR($M$22=1,$M$22=2)</formula>
    </cfRule>
  </conditionalFormatting>
  <conditionalFormatting sqref="M24">
    <cfRule type="expression" dxfId="16" priority="20">
      <formula>OR($M$24=1,$M$24=2)</formula>
    </cfRule>
  </conditionalFormatting>
  <conditionalFormatting sqref="M29">
    <cfRule type="expression" dxfId="15" priority="15">
      <formula>OR($M$29=1,$M$29=2)</formula>
    </cfRule>
  </conditionalFormatting>
  <conditionalFormatting sqref="M27">
    <cfRule type="expression" dxfId="14" priority="13">
      <formula>OR($M$27=1,$M$27=2)</formula>
    </cfRule>
  </conditionalFormatting>
  <conditionalFormatting sqref="M28">
    <cfRule type="expression" dxfId="13" priority="14">
      <formula>OR($M$28=1,$M$28=2)</formula>
    </cfRule>
  </conditionalFormatting>
  <conditionalFormatting sqref="M30">
    <cfRule type="expression" dxfId="12" priority="16">
      <formula>OR($M$30=1,$M$30=2)</formula>
    </cfRule>
  </conditionalFormatting>
  <conditionalFormatting sqref="M35">
    <cfRule type="expression" dxfId="11" priority="11">
      <formula>OR($M$35=1,$M$35=2)</formula>
    </cfRule>
  </conditionalFormatting>
  <conditionalFormatting sqref="M33">
    <cfRule type="expression" dxfId="10" priority="9">
      <formula>OR($M$33=1,$M$33=2)</formula>
    </cfRule>
  </conditionalFormatting>
  <conditionalFormatting sqref="M34">
    <cfRule type="expression" dxfId="9" priority="10">
      <formula>OR($M$34=1,$M$34=2)</formula>
    </cfRule>
  </conditionalFormatting>
  <conditionalFormatting sqref="M36">
    <cfRule type="expression" dxfId="8" priority="12">
      <formula>OR($M$36=1,$M$36=2)</formula>
    </cfRule>
  </conditionalFormatting>
  <conditionalFormatting sqref="M41">
    <cfRule type="expression" dxfId="7" priority="7">
      <formula>OR($M$41=1,$M$41=2)</formula>
    </cfRule>
  </conditionalFormatting>
  <conditionalFormatting sqref="M39">
    <cfRule type="expression" dxfId="6" priority="5">
      <formula>OR($M$39=1,$M$39=2)</formula>
    </cfRule>
  </conditionalFormatting>
  <conditionalFormatting sqref="M40">
    <cfRule type="expression" dxfId="5" priority="6">
      <formula>OR($M$40=1,$M$40=2)</formula>
    </cfRule>
  </conditionalFormatting>
  <conditionalFormatting sqref="M42">
    <cfRule type="expression" dxfId="4" priority="8">
      <formula>OR($M$42=1,$M$42=2)</formula>
    </cfRule>
  </conditionalFormatting>
  <conditionalFormatting sqref="M47">
    <cfRule type="expression" dxfId="3" priority="3">
      <formula>OR($M$47=1,$M$47=2)</formula>
    </cfRule>
  </conditionalFormatting>
  <conditionalFormatting sqref="M45">
    <cfRule type="expression" dxfId="2" priority="1">
      <formula>OR($M$45=1,$M$45=2)</formula>
    </cfRule>
  </conditionalFormatting>
  <conditionalFormatting sqref="M46">
    <cfRule type="expression" dxfId="1" priority="2">
      <formula>OR($M$46=1,$M$46=2)</formula>
    </cfRule>
  </conditionalFormatting>
  <conditionalFormatting sqref="M48">
    <cfRule type="expression" dxfId="0" priority="4">
      <formula>OR($M$48=1,$M$48=2)</formula>
    </cfRule>
  </conditionalFormatting>
  <pageMargins left="0.7" right="0.7" top="0.75" bottom="0.75" header="0.3" footer="0.3"/>
  <pageSetup orientation="portrait" r:id="rId1"/>
  <ignoredErrors>
    <ignoredError sqref="C2:C3 C5:C48 F2:F48 I2:I45 I46:I48 AB6:AB9 AB12:AB15 AB18:AB21 AB24:AB27 AB30:AB33 AB36:AB39 AB42:AB45 AB4:AB5 AB46:AB47 AB40:AB41 AB34:AB35 AB28:AB29 AB22:AB23 AB16:AB17 AB10:AB11 AG33:AG42 AG21:AG30 AG9:AG18 AG7:AG8 AG19:AG20 AG31:AG32 AG43:AG44 AL15:AL36 AL13:AL14 AL37:AL38 AQ25:AQ26 AQ23:AQ24 AQ27:AQ28 M3:M48 W3:W48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Pass_Team2Play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Arup</dc:creator>
  <cp:lastModifiedBy>Arup</cp:lastModifiedBy>
  <dcterms:created xsi:type="dcterms:W3CDTF">2021-06-18T05:37:38Z</dcterms:created>
  <dcterms:modified xsi:type="dcterms:W3CDTF">2022-03-12T05:23:00Z</dcterms:modified>
</cp:coreProperties>
</file>