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riy\Desktop\ДАННЫЕ\Юго-Восточный Казахстан\"/>
    </mc:Choice>
  </mc:AlternateContent>
  <xr:revisionPtr revIDLastSave="0" documentId="13_ncr:1_{1CD5D390-901B-47DB-93B7-BD08A953A19D}" xr6:coauthVersionLast="45" xr6:coauthVersionMax="45" xr10:uidLastSave="{00000000-0000-0000-0000-000000000000}"/>
  <bookViews>
    <workbookView xWindow="-108" yWindow="-108" windowWidth="23256" windowHeight="12576" activeTab="5" xr2:uid="{2F5247E9-2BEB-4071-BB2D-A7F8693E14CE}"/>
  </bookViews>
  <sheets>
    <sheet name="Пост Текес" sheetId="1" r:id="rId1"/>
    <sheet name="Пост Байынкол" sheetId="3" r:id="rId2"/>
    <sheet name="Фонды" sheetId="2" r:id="rId3"/>
    <sheet name="Гидроузлы" sheetId="7" r:id="rId4"/>
    <sheet name="Участки Текес" sheetId="6" r:id="rId5"/>
    <sheet name="Структура бассейна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1" i="6" l="1"/>
  <c r="E24" i="6"/>
  <c r="F20" i="6" l="1"/>
  <c r="E18" i="6"/>
  <c r="I11" i="6"/>
  <c r="I47" i="6" l="1"/>
  <c r="I62" i="6"/>
  <c r="L82" i="6" l="1"/>
  <c r="L81" i="6" s="1"/>
  <c r="I81" i="6"/>
  <c r="I79" i="6" s="1"/>
  <c r="H81" i="6"/>
  <c r="H79" i="6" s="1"/>
  <c r="L80" i="6"/>
  <c r="M80" i="6" s="1"/>
  <c r="L78" i="6"/>
  <c r="M78" i="6" s="1"/>
  <c r="N78" i="6" s="1"/>
  <c r="C78" i="6"/>
  <c r="L77" i="6"/>
  <c r="M77" i="6" s="1"/>
  <c r="N77" i="6" s="1"/>
  <c r="C77" i="6"/>
  <c r="L76" i="6"/>
  <c r="I75" i="6"/>
  <c r="H75" i="6"/>
  <c r="L74" i="6"/>
  <c r="M74" i="6" s="1"/>
  <c r="I73" i="6"/>
  <c r="H73" i="6"/>
  <c r="L72" i="6"/>
  <c r="L71" i="6" s="1"/>
  <c r="I71" i="6"/>
  <c r="H71" i="6"/>
  <c r="L70" i="6"/>
  <c r="M70" i="6" s="1"/>
  <c r="I69" i="6"/>
  <c r="H69" i="6"/>
  <c r="L68" i="6"/>
  <c r="M68" i="6" s="1"/>
  <c r="N68" i="6" s="1"/>
  <c r="C68" i="6"/>
  <c r="L67" i="6"/>
  <c r="M67" i="6" s="1"/>
  <c r="N67" i="6" s="1"/>
  <c r="C67" i="6"/>
  <c r="L66" i="6"/>
  <c r="M66" i="6" s="1"/>
  <c r="N66" i="6" s="1"/>
  <c r="C66" i="6"/>
  <c r="L65" i="6"/>
  <c r="M65" i="6" s="1"/>
  <c r="N65" i="6" s="1"/>
  <c r="C65" i="6"/>
  <c r="L64" i="6"/>
  <c r="M64" i="6" s="1"/>
  <c r="N64" i="6" s="1"/>
  <c r="C64" i="6"/>
  <c r="L63" i="6"/>
  <c r="H62" i="6"/>
  <c r="L61" i="6"/>
  <c r="M61" i="6" s="1"/>
  <c r="N61" i="6" s="1"/>
  <c r="I60" i="6"/>
  <c r="H60" i="6"/>
  <c r="L59" i="6"/>
  <c r="M59" i="6" s="1"/>
  <c r="I58" i="6"/>
  <c r="H58" i="6"/>
  <c r="L57" i="6"/>
  <c r="L56" i="6" s="1"/>
  <c r="I56" i="6"/>
  <c r="H56" i="6"/>
  <c r="L55" i="6"/>
  <c r="M55" i="6" s="1"/>
  <c r="I54" i="6"/>
  <c r="H54" i="6"/>
  <c r="L50" i="6"/>
  <c r="M50" i="6" s="1"/>
  <c r="N50" i="6" s="1"/>
  <c r="C50" i="6"/>
  <c r="L49" i="6"/>
  <c r="M49" i="6" s="1"/>
  <c r="N49" i="6" s="1"/>
  <c r="C49" i="6"/>
  <c r="L48" i="6"/>
  <c r="M48" i="6" s="1"/>
  <c r="N48" i="6" s="1"/>
  <c r="C48" i="6"/>
  <c r="L52" i="6"/>
  <c r="H47" i="6"/>
  <c r="L46" i="6"/>
  <c r="M46" i="6" s="1"/>
  <c r="N46" i="6" s="1"/>
  <c r="C46" i="6"/>
  <c r="L45" i="6"/>
  <c r="M45" i="6" s="1"/>
  <c r="N45" i="6" s="1"/>
  <c r="I44" i="6"/>
  <c r="H44" i="6"/>
  <c r="L43" i="6"/>
  <c r="L42" i="6" s="1"/>
  <c r="M42" i="6" s="1"/>
  <c r="I42" i="6"/>
  <c r="H42" i="6"/>
  <c r="L41" i="6"/>
  <c r="M41" i="6" s="1"/>
  <c r="N41" i="6" s="1"/>
  <c r="I40" i="6"/>
  <c r="H40" i="6"/>
  <c r="L39" i="6"/>
  <c r="L38" i="6" s="1"/>
  <c r="M38" i="6" s="1"/>
  <c r="I38" i="6"/>
  <c r="H38" i="6"/>
  <c r="L37" i="6"/>
  <c r="M37" i="6" s="1"/>
  <c r="N37" i="6" s="1"/>
  <c r="C37" i="6"/>
  <c r="L36" i="6"/>
  <c r="M36" i="6" s="1"/>
  <c r="N36" i="6" s="1"/>
  <c r="C36" i="6"/>
  <c r="L35" i="6"/>
  <c r="M35" i="6" s="1"/>
  <c r="N35" i="6" s="1"/>
  <c r="C35" i="6"/>
  <c r="L34" i="6"/>
  <c r="M34" i="6" s="1"/>
  <c r="N34" i="6" s="1"/>
  <c r="C34" i="6"/>
  <c r="L33" i="6"/>
  <c r="M33" i="6" s="1"/>
  <c r="N33" i="6" s="1"/>
  <c r="C33" i="6"/>
  <c r="L32" i="6"/>
  <c r="M32" i="6" s="1"/>
  <c r="N32" i="6" s="1"/>
  <c r="C32" i="6"/>
  <c r="L31" i="6"/>
  <c r="M31" i="6" s="1"/>
  <c r="I30" i="6"/>
  <c r="H30" i="6"/>
  <c r="L29" i="6"/>
  <c r="M29" i="6" s="1"/>
  <c r="N29" i="6" s="1"/>
  <c r="I28" i="6"/>
  <c r="H28" i="6"/>
  <c r="L27" i="6"/>
  <c r="M27" i="6" s="1"/>
  <c r="N27" i="6" s="1"/>
  <c r="L26" i="6"/>
  <c r="I25" i="6"/>
  <c r="H25" i="6"/>
  <c r="L24" i="6"/>
  <c r="M24" i="6" s="1"/>
  <c r="L23" i="6"/>
  <c r="I23" i="6"/>
  <c r="H23" i="6"/>
  <c r="L22" i="6"/>
  <c r="L21" i="6" s="1"/>
  <c r="I21" i="6"/>
  <c r="H21" i="6"/>
  <c r="L20" i="6"/>
  <c r="M20" i="6" s="1"/>
  <c r="I19" i="6"/>
  <c r="H19" i="6"/>
  <c r="L18" i="6"/>
  <c r="L17" i="6" s="1"/>
  <c r="I17" i="6"/>
  <c r="H17" i="6"/>
  <c r="L16" i="6"/>
  <c r="M16" i="6" s="1"/>
  <c r="N16" i="6" s="1"/>
  <c r="C16" i="6"/>
  <c r="L15" i="6"/>
  <c r="M15" i="6" s="1"/>
  <c r="N15" i="6" s="1"/>
  <c r="C15" i="6"/>
  <c r="L14" i="6"/>
  <c r="M14" i="6" s="1"/>
  <c r="N14" i="6" s="1"/>
  <c r="C14" i="6"/>
  <c r="L13" i="6"/>
  <c r="M13" i="6" s="1"/>
  <c r="N13" i="6" s="1"/>
  <c r="C13" i="6"/>
  <c r="L12" i="6"/>
  <c r="M12" i="6" s="1"/>
  <c r="N12" i="6" s="1"/>
  <c r="C12" i="6"/>
  <c r="L11" i="6"/>
  <c r="M11" i="6" s="1"/>
  <c r="N11" i="6" s="1"/>
  <c r="C11" i="6"/>
  <c r="L10" i="6"/>
  <c r="M10" i="6" s="1"/>
  <c r="N10" i="6" s="1"/>
  <c r="C10" i="6"/>
  <c r="L9" i="6"/>
  <c r="M9" i="6" s="1"/>
  <c r="N9" i="6" s="1"/>
  <c r="C9" i="6"/>
  <c r="L8" i="6"/>
  <c r="M8" i="6" s="1"/>
  <c r="N8" i="6" s="1"/>
  <c r="C8" i="6"/>
  <c r="L7" i="6"/>
  <c r="M7" i="6" s="1"/>
  <c r="N7" i="6" s="1"/>
  <c r="C7" i="6"/>
  <c r="L6" i="6"/>
  <c r="M6" i="6" s="1"/>
  <c r="N6" i="6" s="1"/>
  <c r="C6" i="6"/>
  <c r="L5" i="6"/>
  <c r="I4" i="6"/>
  <c r="H4" i="6"/>
  <c r="M76" i="6" l="1"/>
  <c r="N76" i="6" s="1"/>
  <c r="L75" i="6"/>
  <c r="L25" i="6"/>
  <c r="L40" i="6"/>
  <c r="M40" i="6" s="1"/>
  <c r="L28" i="6"/>
  <c r="M28" i="6" s="1"/>
  <c r="M22" i="6"/>
  <c r="N22" i="6" s="1"/>
  <c r="M39" i="6"/>
  <c r="N39" i="6" s="1"/>
  <c r="M43" i="6"/>
  <c r="N43" i="6" s="1"/>
  <c r="M82" i="6"/>
  <c r="N82" i="6" s="1"/>
  <c r="M18" i="6"/>
  <c r="L54" i="6"/>
  <c r="L47" i="6"/>
  <c r="L79" i="6"/>
  <c r="M72" i="6"/>
  <c r="N72" i="6" s="1"/>
  <c r="M52" i="6"/>
  <c r="N52" i="6" s="1"/>
  <c r="L60" i="6"/>
  <c r="L62" i="6"/>
  <c r="M57" i="6"/>
  <c r="L73" i="6"/>
  <c r="L4" i="6"/>
  <c r="M54" i="6"/>
  <c r="N55" i="6"/>
  <c r="M23" i="6"/>
  <c r="N24" i="6"/>
  <c r="N31" i="6"/>
  <c r="M30" i="6"/>
  <c r="M69" i="6"/>
  <c r="N70" i="6"/>
  <c r="N74" i="6"/>
  <c r="M73" i="6"/>
  <c r="M58" i="6"/>
  <c r="N59" i="6"/>
  <c r="N20" i="6"/>
  <c r="M19" i="6"/>
  <c r="M44" i="6"/>
  <c r="M63" i="6"/>
  <c r="N80" i="6"/>
  <c r="M5" i="6"/>
  <c r="L19" i="6"/>
  <c r="L30" i="6"/>
  <c r="M26" i="6"/>
  <c r="L69" i="6"/>
  <c r="L44" i="6"/>
  <c r="L58" i="6"/>
  <c r="M21" i="6" l="1"/>
  <c r="M71" i="6"/>
  <c r="M47" i="6"/>
  <c r="M81" i="6"/>
  <c r="M79" i="6" s="1"/>
  <c r="N57" i="6"/>
  <c r="M56" i="6"/>
  <c r="M60" i="6"/>
  <c r="N18" i="6"/>
  <c r="M17" i="6"/>
  <c r="M25" i="6"/>
  <c r="N26" i="6"/>
  <c r="N63" i="6"/>
  <c r="M62" i="6"/>
  <c r="M75" i="6"/>
  <c r="M4" i="6"/>
  <c r="N5" i="6"/>
  <c r="A31" i="1" l="1"/>
</calcChain>
</file>

<file path=xl/sharedStrings.xml><?xml version="1.0" encoding="utf-8"?>
<sst xmlns="http://schemas.openxmlformats.org/spreadsheetml/2006/main" count="304" uniqueCount="160">
  <si>
    <t>Год</t>
  </si>
  <si>
    <t>Среднемесячный расход воды , куб.м/с</t>
  </si>
  <si>
    <t>Средний годовой расход воды, куб.м/c</t>
  </si>
  <si>
    <t>Река</t>
  </si>
  <si>
    <t>Пункт наблюдений</t>
  </si>
  <si>
    <t>Расстояние от устья реки, км</t>
  </si>
  <si>
    <t>Площадь водосбора, км2</t>
  </si>
  <si>
    <t>Число лет наблюдений</t>
  </si>
  <si>
    <t>Средние месячные расходы, м3/сек</t>
  </si>
  <si>
    <t>средний многолетний расход, м3/сек</t>
  </si>
  <si>
    <t>Годовой сток, млн.м3</t>
  </si>
  <si>
    <t>Средний многолетний модуль стока, л/сек</t>
  </si>
  <si>
    <t>Коэффициент вариации годового стока Сv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</si>
  <si>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</si>
  <si>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</si>
  <si>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</si>
  <si>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</si>
  <si>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</si>
  <si>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</si>
  <si>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</si>
  <si>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</si>
  <si>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</si>
  <si>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</si>
  <si>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</si>
  <si>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</si>
  <si>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Текес</t>
  </si>
  <si>
    <t>Село Текес</t>
  </si>
  <si>
    <t>--</t>
  </si>
  <si>
    <t>Ортакокпак</t>
  </si>
  <si>
    <t>В 5 км выше с.Кокпак</t>
  </si>
  <si>
    <t>0,27*</t>
  </si>
  <si>
    <t>Улькен-Кокпак</t>
  </si>
  <si>
    <t>0,66*</t>
  </si>
  <si>
    <t>в 6 км выше пос. Каратоган</t>
  </si>
  <si>
    <t>Байынкол</t>
  </si>
  <si>
    <t>Орта-кокпак</t>
  </si>
  <si>
    <t>Номер поста</t>
  </si>
  <si>
    <t>Название водного объекта</t>
  </si>
  <si>
    <t>Площадь водо-сбора, кв.км</t>
  </si>
  <si>
    <t>Отметка нуля поста</t>
  </si>
  <si>
    <t>высота, м</t>
  </si>
  <si>
    <t>система высот</t>
  </si>
  <si>
    <t>р. Текес</t>
  </si>
  <si>
    <t>с.Текес</t>
  </si>
  <si>
    <t>БС</t>
  </si>
  <si>
    <t>Широта</t>
  </si>
  <si>
    <t>Долгота</t>
  </si>
  <si>
    <t>80°3'19"</t>
  </si>
  <si>
    <t>42°50'31"</t>
  </si>
  <si>
    <t>Местоположение поста</t>
  </si>
  <si>
    <t>-</t>
  </si>
  <si>
    <t xml:space="preserve">р. Баянкол </t>
  </si>
  <si>
    <t>с. Баянкол</t>
  </si>
  <si>
    <t>42°35'55"</t>
  </si>
  <si>
    <t>79°59'51"</t>
  </si>
  <si>
    <t>3038 м</t>
  </si>
  <si>
    <t>2480 м</t>
  </si>
  <si>
    <t>Мунашбулак</t>
  </si>
  <si>
    <t>Карасай</t>
  </si>
  <si>
    <t>Текес Левый</t>
  </si>
  <si>
    <t>2115 м</t>
  </si>
  <si>
    <t>Улькенкокпак</t>
  </si>
  <si>
    <t>Дараты</t>
  </si>
  <si>
    <t>Есекартан</t>
  </si>
  <si>
    <t>Музарт 2-й</t>
  </si>
  <si>
    <t>граница</t>
  </si>
  <si>
    <t>Участок 1</t>
  </si>
  <si>
    <t>Участок 2</t>
  </si>
  <si>
    <t>Участок 3</t>
  </si>
  <si>
    <t>Участок 4</t>
  </si>
  <si>
    <t>Участок 5</t>
  </si>
  <si>
    <t>Участок 6</t>
  </si>
  <si>
    <t>Участок 7</t>
  </si>
  <si>
    <t>Участок 8</t>
  </si>
  <si>
    <t>Участок 9</t>
  </si>
  <si>
    <t>Участок 10</t>
  </si>
  <si>
    <t>Участок 11</t>
  </si>
  <si>
    <t>Участок 12</t>
  </si>
  <si>
    <t>границы участка</t>
  </si>
  <si>
    <t>Площадь бассейна до конца участка, кв.км</t>
  </si>
  <si>
    <t>Длина участка, км</t>
  </si>
  <si>
    <t>Падение на участке, м</t>
  </si>
  <si>
    <t>Средний годовой расход, м3/с</t>
  </si>
  <si>
    <t>в начале участка</t>
  </si>
  <si>
    <t>в конце участка</t>
  </si>
  <si>
    <t>Водноэнергетические ресурсы</t>
  </si>
  <si>
    <t>тыс. кВт</t>
  </si>
  <si>
    <t>млн. кВтч в год</t>
  </si>
  <si>
    <t>млн.кВтч/км</t>
  </si>
  <si>
    <t>Река/участки</t>
  </si>
  <si>
    <t>исток</t>
  </si>
  <si>
    <t>Без названия</t>
  </si>
  <si>
    <t>Кокбельсу</t>
  </si>
  <si>
    <t>Туикаша</t>
  </si>
  <si>
    <t>Кунтемес</t>
  </si>
  <si>
    <t>Игиликсай</t>
  </si>
  <si>
    <t>Бузунбай</t>
  </si>
  <si>
    <t>Туиккокпак</t>
  </si>
  <si>
    <t>1960 м</t>
  </si>
  <si>
    <t>Кокшукур</t>
  </si>
  <si>
    <t>Ашутор</t>
  </si>
  <si>
    <t>Акколь</t>
  </si>
  <si>
    <t>Нарынкол</t>
  </si>
  <si>
    <t>Байнкол</t>
  </si>
  <si>
    <t>Баыйнкол</t>
  </si>
  <si>
    <t>Сумбе</t>
  </si>
  <si>
    <t>Урылсай</t>
  </si>
  <si>
    <t>Коксай</t>
  </si>
  <si>
    <t>Куркильдек</t>
  </si>
  <si>
    <t>Кабансай</t>
  </si>
  <si>
    <t>Кабанбулак</t>
  </si>
  <si>
    <t>Хасан</t>
  </si>
  <si>
    <t>Ойкарагай</t>
  </si>
  <si>
    <t>Водно-энергетический кадастр Каз ССР</t>
  </si>
  <si>
    <t>Есеркартан</t>
  </si>
  <si>
    <t>2020 м</t>
  </si>
  <si>
    <t>Караарча</t>
  </si>
  <si>
    <t>Кенжайлау</t>
  </si>
  <si>
    <t>Шубурмахасан</t>
  </si>
  <si>
    <t>Сатылыхасан</t>
  </si>
  <si>
    <t>Тастыбулак</t>
  </si>
  <si>
    <t>Карагайлыбулак</t>
  </si>
  <si>
    <t>Шубартал</t>
  </si>
  <si>
    <t>Киркульдыксай</t>
  </si>
  <si>
    <t>Карабатыр</t>
  </si>
  <si>
    <t>Чкекикокпак</t>
  </si>
  <si>
    <t>Курыкокпак</t>
  </si>
  <si>
    <t>Сулысай</t>
  </si>
  <si>
    <t>Кескентас</t>
  </si>
  <si>
    <t>Сарыкайнау</t>
  </si>
  <si>
    <t>Сауруксай</t>
  </si>
  <si>
    <t>Алайгыр</t>
  </si>
  <si>
    <t>Бодобексай</t>
  </si>
  <si>
    <t>Асылбек</t>
  </si>
  <si>
    <t>Бугунысай</t>
  </si>
  <si>
    <t>Байтели</t>
  </si>
  <si>
    <t>Широкий</t>
  </si>
  <si>
    <t>Избушка</t>
  </si>
  <si>
    <t>Байменсай</t>
  </si>
  <si>
    <t>Актас</t>
  </si>
  <si>
    <t>Талдысай</t>
  </si>
  <si>
    <t>Куанышбай</t>
  </si>
  <si>
    <t>Суласу</t>
  </si>
  <si>
    <t>Аршалы</t>
  </si>
  <si>
    <t>Карагайлы</t>
  </si>
  <si>
    <t>Приток</t>
  </si>
  <si>
    <t>Салтыхасан</t>
  </si>
  <si>
    <t>Высотные отметки, м.б.с</t>
  </si>
  <si>
    <t>начала участка</t>
  </si>
  <si>
    <t>конца участка</t>
  </si>
  <si>
    <t>Канал Жанамыс</t>
  </si>
  <si>
    <t>Канал Байынкол</t>
  </si>
  <si>
    <t>притоки отображаются только графически</t>
  </si>
  <si>
    <t>Текес-Канал Жанамыс</t>
  </si>
  <si>
    <t>год</t>
  </si>
  <si>
    <t>среднемесячный расход воды, м3/с</t>
  </si>
  <si>
    <t>Канал Улькенкокпак</t>
  </si>
  <si>
    <t>Канал Нарынкол</t>
  </si>
  <si>
    <t>Канал Сумбе</t>
  </si>
  <si>
    <t>В 1 км выше поc.Тегестык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</si>
</sst>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sz val="8"/>
      <name val="Arial"/>
      <family val="2"/>
      <charset val="204"/>
    </font>
    <font>
      <sz val="10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8"/>
      <color theme="1"/>
      <name val="Arial"/>
      <family val="2"/>
      <charset val="204"/>
    </font>
    <font>
      <b/>
      <sz val="10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1" fillId="0" borderId="0"/>
    <xf numFmtId="0" fontId="10" fillId="0" borderId="0"/>
  </cellStyleXfs>
  <cellXfs count="99">
    <xf numFmtId="0" fontId="0" fillId="0" borderId="0" xfId="0"/>
    <xf numFmtId="2" fontId="3" fillId="0" borderId="10" xfId="0" applyNumberFormat="1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49" fontId="6" fillId="0" borderId="1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6" fillId="0" borderId="10" xfId="0" applyNumberFormat="1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 wrapText="1"/>
    </xf>
    <xf numFmtId="49" fontId="6" fillId="0" borderId="10" xfId="0" applyNumberFormat="1" applyFont="1" applyFill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/>
    </xf>
    <xf numFmtId="0" fontId="7" fillId="0" borderId="10" xfId="0" applyNumberFormat="1" applyFont="1" applyBorder="1" applyAlignment="1">
      <alignment horizontal="center" vertical="center"/>
    </xf>
    <xf numFmtId="49" fontId="6" fillId="0" borderId="10" xfId="0" applyNumberFormat="1" applyFont="1" applyBorder="1" applyAlignment="1">
      <alignment horizontal="left" vertical="center"/>
    </xf>
    <xf numFmtId="0" fontId="6" fillId="0" borderId="10" xfId="0" applyFont="1" applyBorder="1" applyAlignment="1">
      <alignment vertical="center" wrapText="1"/>
    </xf>
    <xf numFmtId="0" fontId="6" fillId="0" borderId="10" xfId="0" applyNumberFormat="1" applyFont="1" applyBorder="1" applyAlignment="1">
      <alignment horizontal="center" vertical="center"/>
    </xf>
    <xf numFmtId="0" fontId="6" fillId="0" borderId="10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1" fillId="0" borderId="0" xfId="0" applyFont="1"/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/>
    <xf numFmtId="0" fontId="0" fillId="2" borderId="10" xfId="0" applyFill="1" applyBorder="1"/>
    <xf numFmtId="0" fontId="0" fillId="0" borderId="10" xfId="0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49" fontId="8" fillId="0" borderId="10" xfId="0" applyNumberFormat="1" applyFont="1" applyFill="1" applyBorder="1" applyAlignment="1">
      <alignment horizontal="center" vertical="center" wrapText="1"/>
    </xf>
    <xf numFmtId="49" fontId="8" fillId="0" borderId="2" xfId="0" applyNumberFormat="1" applyFont="1" applyFill="1" applyBorder="1" applyAlignment="1">
      <alignment horizontal="center" vertical="center" wrapText="1"/>
    </xf>
    <xf numFmtId="49" fontId="8" fillId="0" borderId="6" xfId="0" applyNumberFormat="1" applyFont="1" applyFill="1" applyBorder="1" applyAlignment="1">
      <alignment horizontal="center" vertical="center" wrapText="1"/>
    </xf>
    <xf numFmtId="49" fontId="8" fillId="0" borderId="9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 wrapText="1"/>
    </xf>
    <xf numFmtId="49" fontId="7" fillId="0" borderId="6" xfId="0" applyNumberFormat="1" applyFont="1" applyBorder="1" applyAlignment="1">
      <alignment horizontal="center" vertical="center" wrapText="1"/>
    </xf>
    <xf numFmtId="49" fontId="7" fillId="0" borderId="9" xfId="0" applyNumberFormat="1" applyFont="1" applyBorder="1" applyAlignment="1">
      <alignment horizontal="center" vertical="center" wrapText="1"/>
    </xf>
    <xf numFmtId="49" fontId="6" fillId="0" borderId="10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Fill="1" applyBorder="1" applyAlignment="1">
      <alignment horizontal="center" vertical="center" wrapText="1"/>
    </xf>
    <xf numFmtId="49" fontId="6" fillId="0" borderId="6" xfId="0" applyNumberFormat="1" applyFont="1" applyFill="1" applyBorder="1" applyAlignment="1">
      <alignment horizontal="center" vertical="center" wrapText="1"/>
    </xf>
    <xf numFmtId="49" fontId="6" fillId="0" borderId="9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49" fontId="5" fillId="0" borderId="5" xfId="0" applyNumberFormat="1" applyFont="1" applyBorder="1" applyAlignment="1">
      <alignment horizontal="center" vertical="center" wrapText="1"/>
    </xf>
    <xf numFmtId="49" fontId="5" fillId="0" borderId="8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0" fontId="11" fillId="0" borderId="10" xfId="1" applyBorder="1"/>
    <xf numFmtId="0" fontId="10" fillId="0" borderId="13" xfId="1" applyFont="1" applyBorder="1" applyAlignment="1">
      <alignment vertical="center" wrapText="1"/>
    </xf>
    <xf numFmtId="0" fontId="10" fillId="0" borderId="10" xfId="1" applyFont="1" applyFill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1" fillId="0" borderId="10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0" xfId="0" applyFill="1"/>
    <xf numFmtId="0" fontId="1" fillId="0" borderId="10" xfId="0" applyFont="1" applyFill="1" applyBorder="1" applyAlignment="1">
      <alignment horizontal="center" vertical="center" wrapText="1"/>
    </xf>
    <xf numFmtId="0" fontId="1" fillId="0" borderId="10" xfId="0" applyFont="1" applyFill="1" applyBorder="1"/>
    <xf numFmtId="2" fontId="1" fillId="0" borderId="10" xfId="0" applyNumberFormat="1" applyFont="1" applyFill="1" applyBorder="1"/>
    <xf numFmtId="0" fontId="0" fillId="0" borderId="10" xfId="0" quotePrefix="1" applyFill="1" applyBorder="1"/>
    <xf numFmtId="2" fontId="0" fillId="0" borderId="10" xfId="0" applyNumberFormat="1" applyFill="1" applyBorder="1"/>
    <xf numFmtId="164" fontId="0" fillId="0" borderId="10" xfId="0" applyNumberFormat="1" applyFill="1" applyBorder="1" applyAlignment="1">
      <alignment horizontal="right" vertical="center"/>
    </xf>
    <xf numFmtId="0" fontId="0" fillId="0" borderId="10" xfId="0" applyFont="1" applyFill="1" applyBorder="1"/>
    <xf numFmtId="164" fontId="1" fillId="0" borderId="10" xfId="0" applyNumberFormat="1" applyFont="1" applyFill="1" applyBorder="1"/>
    <xf numFmtId="0" fontId="0" fillId="0" borderId="10" xfId="0" applyFill="1" applyBorder="1" applyAlignment="1">
      <alignment horizontal="right"/>
    </xf>
    <xf numFmtId="2" fontId="1" fillId="0" borderId="10" xfId="0" applyNumberFormat="1" applyFont="1" applyFill="1" applyBorder="1" applyAlignment="1">
      <alignment horizontal="right"/>
    </xf>
    <xf numFmtId="0" fontId="0" fillId="0" borderId="0" xfId="0" applyFill="1" applyBorder="1"/>
    <xf numFmtId="0" fontId="0" fillId="2" borderId="0" xfId="0" applyFill="1"/>
    <xf numFmtId="0" fontId="1" fillId="0" borderId="10" xfId="0" applyFont="1" applyBorder="1" applyAlignment="1">
      <alignment horizontal="center" vertical="center"/>
    </xf>
    <xf numFmtId="0" fontId="11" fillId="0" borderId="0" xfId="1" applyBorder="1"/>
    <xf numFmtId="0" fontId="10" fillId="0" borderId="0" xfId="1" applyFont="1" applyBorder="1" applyAlignment="1">
      <alignment vertical="center" wrapText="1"/>
    </xf>
    <xf numFmtId="0" fontId="11" fillId="0" borderId="10" xfId="1" applyBorder="1"/>
    <xf numFmtId="0" fontId="10" fillId="0" borderId="13" xfId="1" applyFont="1" applyBorder="1" applyAlignment="1">
      <alignment vertical="center" wrapText="1"/>
    </xf>
    <xf numFmtId="0" fontId="10" fillId="0" borderId="10" xfId="1" applyFont="1" applyFill="1" applyBorder="1" applyAlignment="1">
      <alignment vertical="center" wrapText="1"/>
    </xf>
    <xf numFmtId="0" fontId="11" fillId="0" borderId="10" xfId="1" applyBorder="1"/>
    <xf numFmtId="0" fontId="10" fillId="0" borderId="13" xfId="1" applyFont="1" applyBorder="1" applyAlignment="1">
      <alignment vertical="center" wrapText="1"/>
    </xf>
    <xf numFmtId="0" fontId="11" fillId="0" borderId="10" xfId="1" applyBorder="1"/>
    <xf numFmtId="0" fontId="10" fillId="0" borderId="10" xfId="1" applyFont="1" applyBorder="1" applyAlignment="1">
      <alignment vertical="center" wrapText="1"/>
    </xf>
    <xf numFmtId="0" fontId="10" fillId="0" borderId="13" xfId="1" applyFont="1" applyBorder="1" applyAlignment="1">
      <alignment vertical="center" wrapText="1"/>
    </xf>
    <xf numFmtId="0" fontId="6" fillId="2" borderId="10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left" vertical="center"/>
    </xf>
  </cellXfs>
  <cellStyles count="3">
    <cellStyle name="Обычный" xfId="0" builtinId="0"/>
    <cellStyle name="Обычный 2" xfId="2" xr:uid="{5822589B-A0AF-42BD-806A-A634A12ECAC7}"/>
    <cellStyle name="Обычный 3" xfId="1" xr:uid="{DA17A5B7-3A4B-4765-BB70-7AE387304F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6FD40-1CC8-4B16-A392-5320B1F250FE}">
  <dimension ref="A1:N40"/>
  <sheetViews>
    <sheetView topLeftCell="A4" workbookViewId="0">
      <selection activeCell="A6" sqref="A6"/>
    </sheetView>
  </sheetViews>
  <sheetFormatPr defaultRowHeight="14.4" x14ac:dyDescent="0.3"/>
  <cols>
    <col min="1" max="14" width="10.77734375" customWidth="1"/>
  </cols>
  <sheetData>
    <row r="1" spans="1:14" ht="15.6" x14ac:dyDescent="0.3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5.6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ht="15.6" x14ac:dyDescent="0.3">
      <c r="A3" s="33" t="s">
        <v>36</v>
      </c>
      <c r="B3" s="33" t="s">
        <v>37</v>
      </c>
      <c r="C3" s="34" t="s">
        <v>49</v>
      </c>
      <c r="D3" s="33" t="s">
        <v>38</v>
      </c>
      <c r="E3" s="33" t="s">
        <v>39</v>
      </c>
      <c r="F3" s="33"/>
      <c r="G3" s="30" t="s">
        <v>45</v>
      </c>
      <c r="H3" s="30" t="s">
        <v>46</v>
      </c>
      <c r="I3" s="12"/>
      <c r="J3" s="12"/>
      <c r="K3" s="12"/>
      <c r="L3" s="12"/>
      <c r="M3" s="12"/>
      <c r="N3" s="12"/>
    </row>
    <row r="4" spans="1:14" ht="15.6" x14ac:dyDescent="0.3">
      <c r="A4" s="33"/>
      <c r="B4" s="33"/>
      <c r="C4" s="35"/>
      <c r="D4" s="33"/>
      <c r="E4" s="33" t="s">
        <v>40</v>
      </c>
      <c r="F4" s="33" t="s">
        <v>41</v>
      </c>
      <c r="G4" s="31"/>
      <c r="H4" s="31"/>
      <c r="I4" s="12"/>
      <c r="J4" s="12"/>
      <c r="K4" s="12"/>
      <c r="L4" s="12"/>
      <c r="M4" s="12"/>
      <c r="N4" s="12"/>
    </row>
    <row r="5" spans="1:14" ht="15.6" x14ac:dyDescent="0.3">
      <c r="A5" s="33"/>
      <c r="B5" s="33"/>
      <c r="C5" s="36"/>
      <c r="D5" s="33"/>
      <c r="E5" s="33"/>
      <c r="F5" s="33"/>
      <c r="G5" s="32"/>
      <c r="H5" s="32"/>
      <c r="I5" s="12"/>
      <c r="J5" s="12"/>
      <c r="K5" s="12"/>
      <c r="L5" s="12"/>
      <c r="M5" s="12"/>
      <c r="N5" s="12"/>
    </row>
    <row r="6" spans="1:14" ht="15.6" x14ac:dyDescent="0.3">
      <c r="A6" s="97">
        <v>14022</v>
      </c>
      <c r="B6" s="13" t="s">
        <v>42</v>
      </c>
      <c r="C6" s="13" t="s">
        <v>43</v>
      </c>
      <c r="D6" s="23">
        <v>1770</v>
      </c>
      <c r="E6" s="23">
        <v>1773.89</v>
      </c>
      <c r="F6" s="13" t="s">
        <v>44</v>
      </c>
      <c r="G6" s="14" t="s">
        <v>48</v>
      </c>
      <c r="H6" s="15" t="s">
        <v>47</v>
      </c>
      <c r="I6" s="12"/>
      <c r="J6" s="12"/>
      <c r="K6" s="12"/>
      <c r="L6" s="12"/>
      <c r="M6" s="12"/>
      <c r="N6" s="12"/>
    </row>
    <row r="7" spans="1:14" ht="15.6" x14ac:dyDescent="0.3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</row>
    <row r="8" spans="1:14" ht="15.6" x14ac:dyDescent="0.3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</row>
    <row r="9" spans="1:14" ht="15.6" x14ac:dyDescent="0.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</row>
    <row r="10" spans="1:14" x14ac:dyDescent="0.3">
      <c r="A10" s="39" t="s">
        <v>0</v>
      </c>
      <c r="B10" s="41" t="s">
        <v>1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3"/>
      <c r="N10" s="47" t="s">
        <v>2</v>
      </c>
    </row>
    <row r="11" spans="1:14" x14ac:dyDescent="0.3">
      <c r="A11" s="40"/>
      <c r="B11" s="44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6"/>
      <c r="N11" s="48"/>
    </row>
    <row r="12" spans="1:14" x14ac:dyDescent="0.3">
      <c r="A12" s="40"/>
      <c r="B12" s="37">
        <v>1</v>
      </c>
      <c r="C12" s="37">
        <v>2</v>
      </c>
      <c r="D12" s="37">
        <v>3</v>
      </c>
      <c r="E12" s="37">
        <v>4</v>
      </c>
      <c r="F12" s="37">
        <v>5</v>
      </c>
      <c r="G12" s="37">
        <v>6</v>
      </c>
      <c r="H12" s="37">
        <v>7</v>
      </c>
      <c r="I12" s="37">
        <v>8</v>
      </c>
      <c r="J12" s="37">
        <v>9</v>
      </c>
      <c r="K12" s="37">
        <v>10</v>
      </c>
      <c r="L12" s="37">
        <v>11</v>
      </c>
      <c r="M12" s="37">
        <v>12</v>
      </c>
      <c r="N12" s="48"/>
    </row>
    <row r="13" spans="1:14" x14ac:dyDescent="0.3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49"/>
    </row>
    <row r="14" spans="1:14" x14ac:dyDescent="0.3">
      <c r="A14" s="19">
        <v>2004</v>
      </c>
      <c r="B14" s="1">
        <v>7.37</v>
      </c>
      <c r="C14" s="1">
        <v>7.2</v>
      </c>
      <c r="D14" s="1">
        <v>8.24</v>
      </c>
      <c r="E14" s="1">
        <v>11.7</v>
      </c>
      <c r="F14" s="1">
        <v>10.1</v>
      </c>
      <c r="G14" s="1">
        <v>9.4</v>
      </c>
      <c r="H14" s="1">
        <v>11.5</v>
      </c>
      <c r="I14" s="1">
        <v>14.2</v>
      </c>
      <c r="J14" s="1">
        <v>14.9</v>
      </c>
      <c r="K14" s="1">
        <v>13.1</v>
      </c>
      <c r="L14" s="1">
        <v>10.8</v>
      </c>
      <c r="M14" s="1">
        <v>8.66</v>
      </c>
      <c r="N14" s="1">
        <v>10.6</v>
      </c>
    </row>
    <row r="15" spans="1:14" x14ac:dyDescent="0.3">
      <c r="A15" s="19">
        <v>2005</v>
      </c>
      <c r="B15" s="1">
        <v>8.19</v>
      </c>
      <c r="C15" s="1">
        <v>7.78</v>
      </c>
      <c r="D15" s="1">
        <v>8.08</v>
      </c>
      <c r="E15" s="1">
        <v>8.23</v>
      </c>
      <c r="F15" s="1">
        <v>8</v>
      </c>
      <c r="G15" s="1">
        <v>8.7799999999999994</v>
      </c>
      <c r="H15" s="1">
        <v>10.9</v>
      </c>
      <c r="I15" s="1">
        <v>15.2</v>
      </c>
      <c r="J15" s="1">
        <v>15.7</v>
      </c>
      <c r="K15" s="1">
        <v>14.5</v>
      </c>
      <c r="L15" s="1">
        <v>12.2</v>
      </c>
      <c r="M15" s="1">
        <v>9.17</v>
      </c>
      <c r="N15" s="1">
        <v>10.6</v>
      </c>
    </row>
    <row r="16" spans="1:14" x14ac:dyDescent="0.3">
      <c r="A16" s="19">
        <v>2006</v>
      </c>
      <c r="B16" s="1">
        <v>7.87</v>
      </c>
      <c r="C16" s="1">
        <v>8.06</v>
      </c>
      <c r="D16" s="1">
        <v>8.02</v>
      </c>
      <c r="E16" s="1">
        <v>7.82</v>
      </c>
      <c r="F16" s="1">
        <v>6.67</v>
      </c>
      <c r="G16" s="1">
        <v>7.44</v>
      </c>
      <c r="H16" s="1">
        <v>12.7</v>
      </c>
      <c r="I16" s="1">
        <v>14.4</v>
      </c>
      <c r="J16" s="1">
        <v>15.4</v>
      </c>
      <c r="K16" s="1">
        <v>15.3</v>
      </c>
      <c r="L16" s="1">
        <v>11.6</v>
      </c>
      <c r="M16" s="1">
        <v>6.96</v>
      </c>
      <c r="N16" s="1">
        <v>10.199999999999999</v>
      </c>
    </row>
    <row r="17" spans="1:14" x14ac:dyDescent="0.3">
      <c r="A17" s="19">
        <v>2007</v>
      </c>
      <c r="B17" s="1">
        <v>6.9</v>
      </c>
      <c r="C17" s="1">
        <v>7.11</v>
      </c>
      <c r="D17" s="1">
        <v>6.98</v>
      </c>
      <c r="E17" s="1">
        <v>6.24</v>
      </c>
      <c r="F17" s="1">
        <v>5.0599999999999996</v>
      </c>
      <c r="G17" s="1">
        <v>7.37</v>
      </c>
      <c r="H17" s="1">
        <v>12.5</v>
      </c>
      <c r="I17" s="1">
        <v>17.399999999999999</v>
      </c>
      <c r="J17" s="1">
        <v>15.8</v>
      </c>
      <c r="K17" s="1">
        <v>13.1</v>
      </c>
      <c r="L17" s="1">
        <v>11.1</v>
      </c>
      <c r="M17" s="1">
        <v>8.6199999999999992</v>
      </c>
      <c r="N17" s="1">
        <v>9.85</v>
      </c>
    </row>
    <row r="18" spans="1:14" x14ac:dyDescent="0.3">
      <c r="A18" s="19">
        <v>2008</v>
      </c>
      <c r="B18" s="1">
        <v>8.61</v>
      </c>
      <c r="C18" s="1">
        <v>8.1999999999999993</v>
      </c>
      <c r="D18" s="1">
        <v>6.81</v>
      </c>
      <c r="E18" s="1">
        <v>6.34</v>
      </c>
      <c r="F18" s="1">
        <v>6.41</v>
      </c>
      <c r="G18" s="1">
        <v>5.1100000000000003</v>
      </c>
      <c r="H18" s="1">
        <v>5.93</v>
      </c>
      <c r="I18" s="1">
        <v>8.33</v>
      </c>
      <c r="J18" s="1">
        <v>11.7</v>
      </c>
      <c r="K18" s="1">
        <v>10.8</v>
      </c>
      <c r="L18" s="1">
        <v>9.64</v>
      </c>
      <c r="M18" s="1">
        <v>8.19</v>
      </c>
      <c r="N18" s="1">
        <v>8.01</v>
      </c>
    </row>
    <row r="19" spans="1:14" x14ac:dyDescent="0.3">
      <c r="A19" s="19">
        <v>2009</v>
      </c>
      <c r="B19" s="1">
        <v>6.96</v>
      </c>
      <c r="C19" s="1">
        <v>6.93</v>
      </c>
      <c r="D19" s="1">
        <v>6.89</v>
      </c>
      <c r="E19" s="1">
        <v>6.34</v>
      </c>
      <c r="F19" s="1">
        <v>6.18</v>
      </c>
      <c r="G19" s="1">
        <v>8.2799999999999994</v>
      </c>
      <c r="H19" s="1">
        <v>11.7</v>
      </c>
      <c r="I19" s="1">
        <v>16.2</v>
      </c>
      <c r="J19" s="1">
        <v>21.3</v>
      </c>
      <c r="K19" s="1">
        <v>18.399999999999999</v>
      </c>
      <c r="L19" s="1">
        <v>13.5</v>
      </c>
      <c r="M19" s="1">
        <v>9.94</v>
      </c>
      <c r="N19" s="1">
        <v>11.1</v>
      </c>
    </row>
    <row r="20" spans="1:14" x14ac:dyDescent="0.3">
      <c r="A20" s="19">
        <v>2010</v>
      </c>
      <c r="B20" s="1">
        <v>8.66</v>
      </c>
      <c r="C20" s="1">
        <v>9.1300000000000008</v>
      </c>
      <c r="D20" s="1">
        <v>10.5</v>
      </c>
      <c r="E20" s="1">
        <v>10.7</v>
      </c>
      <c r="F20" s="1">
        <v>16.3</v>
      </c>
      <c r="G20" s="1">
        <v>23.1</v>
      </c>
      <c r="H20" s="1">
        <v>19.7</v>
      </c>
      <c r="I20" s="1">
        <v>24.3</v>
      </c>
      <c r="J20" s="1">
        <v>20.9</v>
      </c>
      <c r="K20" s="1">
        <v>19.100000000000001</v>
      </c>
      <c r="L20" s="1">
        <v>15.2</v>
      </c>
      <c r="M20" s="1">
        <v>13.4</v>
      </c>
      <c r="N20" s="1">
        <v>15.9</v>
      </c>
    </row>
    <row r="21" spans="1:14" x14ac:dyDescent="0.3">
      <c r="A21" s="19">
        <v>2011</v>
      </c>
      <c r="B21" s="1">
        <v>9.7200000000000006</v>
      </c>
      <c r="C21" s="1">
        <v>9.2200000000000006</v>
      </c>
      <c r="D21" s="1">
        <v>10</v>
      </c>
      <c r="E21" s="1">
        <v>11.4</v>
      </c>
      <c r="F21" s="1">
        <v>11.9</v>
      </c>
      <c r="G21" s="1">
        <v>12.3</v>
      </c>
      <c r="H21" s="1">
        <v>13.8</v>
      </c>
      <c r="I21" s="1">
        <v>19.899999999999999</v>
      </c>
      <c r="J21" s="1">
        <v>19.399999999999999</v>
      </c>
      <c r="K21" s="1">
        <v>15.8</v>
      </c>
      <c r="L21" s="1">
        <v>13</v>
      </c>
      <c r="M21" s="1">
        <v>10.3</v>
      </c>
      <c r="N21" s="1">
        <v>13.1</v>
      </c>
    </row>
    <row r="22" spans="1:14" x14ac:dyDescent="0.3">
      <c r="A22" s="19">
        <v>2012</v>
      </c>
      <c r="B22" s="1">
        <v>8.98</v>
      </c>
      <c r="C22" s="1">
        <v>7.85</v>
      </c>
      <c r="D22" s="1">
        <v>8.44</v>
      </c>
      <c r="E22" s="1">
        <v>8.2899999999999991</v>
      </c>
      <c r="F22" s="1">
        <v>6.53</v>
      </c>
      <c r="G22" s="1">
        <v>6.67</v>
      </c>
      <c r="H22" s="1">
        <v>7.32</v>
      </c>
      <c r="I22" s="1">
        <v>9.3800000000000008</v>
      </c>
      <c r="J22" s="1">
        <v>11</v>
      </c>
      <c r="K22" s="1">
        <v>11.6</v>
      </c>
      <c r="L22" s="1">
        <v>9.98</v>
      </c>
      <c r="M22" s="1">
        <v>6.49</v>
      </c>
      <c r="N22" s="1">
        <v>8.5500000000000007</v>
      </c>
    </row>
    <row r="23" spans="1:14" x14ac:dyDescent="0.3">
      <c r="A23" s="19">
        <v>2013</v>
      </c>
      <c r="B23" s="1">
        <v>5.55</v>
      </c>
      <c r="C23" s="1">
        <v>7.73</v>
      </c>
      <c r="D23" s="1">
        <v>8.8800000000000008</v>
      </c>
      <c r="E23" s="1">
        <v>6.97</v>
      </c>
      <c r="F23" s="1">
        <v>4.55</v>
      </c>
      <c r="G23" s="1">
        <v>4.83</v>
      </c>
      <c r="H23" s="1">
        <v>7.71</v>
      </c>
      <c r="I23" s="1">
        <v>14.9</v>
      </c>
      <c r="J23" s="1">
        <v>14.9</v>
      </c>
      <c r="K23" s="1">
        <v>12</v>
      </c>
      <c r="L23" s="1">
        <v>10.1</v>
      </c>
      <c r="M23" s="1">
        <v>7.46</v>
      </c>
      <c r="N23" s="1">
        <v>8.7899999999999991</v>
      </c>
    </row>
    <row r="24" spans="1:14" x14ac:dyDescent="0.3">
      <c r="A24" s="19">
        <v>2014</v>
      </c>
      <c r="B24" s="1">
        <v>5.81</v>
      </c>
      <c r="C24" s="1">
        <v>10.3</v>
      </c>
      <c r="D24" s="1">
        <v>9.75</v>
      </c>
      <c r="E24" s="1">
        <v>5.41</v>
      </c>
      <c r="F24" s="1">
        <v>4.16</v>
      </c>
      <c r="G24" s="1">
        <v>3.91</v>
      </c>
      <c r="H24" s="1">
        <v>4</v>
      </c>
      <c r="I24" s="1">
        <v>5.74</v>
      </c>
      <c r="J24" s="1">
        <v>7.84</v>
      </c>
      <c r="K24" s="1">
        <v>7.4</v>
      </c>
      <c r="L24" s="1">
        <v>7.21</v>
      </c>
      <c r="M24" s="1">
        <v>4.71</v>
      </c>
      <c r="N24" s="1">
        <v>6.35</v>
      </c>
    </row>
    <row r="25" spans="1:14" x14ac:dyDescent="0.3">
      <c r="A25" s="19">
        <v>2015</v>
      </c>
      <c r="B25" s="1">
        <v>5.44</v>
      </c>
      <c r="C25" s="1">
        <v>4.76</v>
      </c>
      <c r="D25" s="1">
        <v>5.81</v>
      </c>
      <c r="E25" s="1">
        <v>5.89</v>
      </c>
      <c r="F25" s="1">
        <v>5.09</v>
      </c>
      <c r="G25" s="1">
        <v>8.66</v>
      </c>
      <c r="H25" s="1">
        <v>10.4</v>
      </c>
      <c r="I25" s="1">
        <v>14</v>
      </c>
      <c r="J25" s="1">
        <v>14.6</v>
      </c>
      <c r="K25" s="1">
        <v>13.1</v>
      </c>
      <c r="L25" s="1">
        <v>11.4</v>
      </c>
      <c r="M25" s="1">
        <v>8.17</v>
      </c>
      <c r="N25" s="1">
        <v>8.9499999999999993</v>
      </c>
    </row>
    <row r="26" spans="1:14" x14ac:dyDescent="0.3">
      <c r="A26" s="19">
        <v>2016</v>
      </c>
      <c r="B26" s="1">
        <v>7.53</v>
      </c>
      <c r="C26" s="1">
        <v>6.91</v>
      </c>
      <c r="D26" s="1">
        <v>7.8</v>
      </c>
      <c r="E26" s="1">
        <v>6.69</v>
      </c>
      <c r="F26" s="1">
        <v>7.91</v>
      </c>
      <c r="G26" s="1">
        <v>13.8</v>
      </c>
      <c r="H26" s="1">
        <v>16.5</v>
      </c>
      <c r="I26" s="1">
        <v>21.9</v>
      </c>
      <c r="J26" s="1">
        <v>19.100000000000001</v>
      </c>
      <c r="K26" s="1">
        <v>16.600000000000001</v>
      </c>
      <c r="L26" s="1">
        <v>13.2</v>
      </c>
      <c r="M26" s="1">
        <v>10.7</v>
      </c>
      <c r="N26" s="1">
        <v>12.4</v>
      </c>
    </row>
    <row r="27" spans="1:14" x14ac:dyDescent="0.3">
      <c r="A27" s="19">
        <v>2017</v>
      </c>
      <c r="B27" s="1">
        <v>7.9</v>
      </c>
      <c r="C27" s="1">
        <v>9.51</v>
      </c>
      <c r="D27" s="1">
        <v>11.3</v>
      </c>
      <c r="E27" s="1">
        <v>12.6</v>
      </c>
      <c r="F27" s="1">
        <v>18.899999999999999</v>
      </c>
      <c r="G27" s="1">
        <v>16.399999999999999</v>
      </c>
      <c r="H27" s="1">
        <v>16.899999999999999</v>
      </c>
      <c r="I27" s="1">
        <v>17.7</v>
      </c>
      <c r="J27" s="1">
        <v>16.600000000000001</v>
      </c>
      <c r="K27" s="1">
        <v>14.5</v>
      </c>
      <c r="L27" s="1">
        <v>11.5</v>
      </c>
      <c r="M27" s="1">
        <v>7.59</v>
      </c>
      <c r="N27" s="1">
        <v>13.4</v>
      </c>
    </row>
    <row r="28" spans="1:14" x14ac:dyDescent="0.3">
      <c r="A28" s="19">
        <v>2018</v>
      </c>
      <c r="B28" s="1">
        <v>7.64</v>
      </c>
      <c r="C28" s="1">
        <v>7.29</v>
      </c>
      <c r="D28" s="1">
        <v>8.42</v>
      </c>
      <c r="E28" s="1">
        <v>6.78</v>
      </c>
      <c r="F28" s="1">
        <v>5.95</v>
      </c>
      <c r="G28" s="1">
        <v>6.44</v>
      </c>
      <c r="H28" s="1">
        <v>9.2100000000000009</v>
      </c>
      <c r="I28" s="1">
        <v>14</v>
      </c>
      <c r="J28" s="1">
        <v>15.6</v>
      </c>
      <c r="K28" s="1">
        <v>15.3</v>
      </c>
      <c r="L28" s="1">
        <v>12.7</v>
      </c>
      <c r="M28" s="1">
        <v>8.56</v>
      </c>
      <c r="N28" s="1">
        <v>9.83</v>
      </c>
    </row>
    <row r="29" spans="1:14" x14ac:dyDescent="0.3">
      <c r="A29" s="19">
        <v>2019</v>
      </c>
      <c r="B29" s="1">
        <v>7.48</v>
      </c>
      <c r="C29" s="1">
        <v>7.75</v>
      </c>
      <c r="D29" s="1">
        <v>8.32</v>
      </c>
      <c r="E29" s="1">
        <v>8.3000000000000007</v>
      </c>
      <c r="F29" s="1">
        <v>5.42</v>
      </c>
      <c r="G29" s="1">
        <v>5.2</v>
      </c>
      <c r="H29" s="1">
        <v>8.4600000000000009</v>
      </c>
      <c r="I29" s="1">
        <v>16.2</v>
      </c>
      <c r="J29" s="1">
        <v>17.2</v>
      </c>
      <c r="K29" s="1">
        <v>15.5</v>
      </c>
      <c r="L29" s="1">
        <v>13.3</v>
      </c>
      <c r="M29" s="1">
        <v>7.37</v>
      </c>
      <c r="N29" s="1">
        <v>10</v>
      </c>
    </row>
    <row r="30" spans="1:14" x14ac:dyDescent="0.3">
      <c r="A30" s="19">
        <v>2020</v>
      </c>
      <c r="B30" s="3">
        <v>7.44</v>
      </c>
      <c r="C30" s="3">
        <v>8</v>
      </c>
      <c r="D30" s="3">
        <v>6.9</v>
      </c>
      <c r="E30" s="3">
        <v>6.98</v>
      </c>
      <c r="F30" s="3">
        <v>4.7699999999999996</v>
      </c>
      <c r="G30" s="3">
        <v>5.1100000000000003</v>
      </c>
      <c r="H30" s="3">
        <v>7.39</v>
      </c>
      <c r="I30" s="3">
        <v>14.5</v>
      </c>
      <c r="J30" s="3">
        <v>16.2</v>
      </c>
      <c r="K30" s="3">
        <v>13.5</v>
      </c>
      <c r="L30" s="3">
        <v>10.199999999999999</v>
      </c>
      <c r="M30" s="3">
        <v>7</v>
      </c>
      <c r="N30" s="3">
        <v>9.01</v>
      </c>
    </row>
    <row r="31" spans="1:14" x14ac:dyDescent="0.3">
      <c r="A31" s="4">
        <f>ROWS(A14:A30)</f>
        <v>17</v>
      </c>
    </row>
    <row r="34" spans="1:13" x14ac:dyDescent="0.3">
      <c r="A34" s="25" t="s">
        <v>150</v>
      </c>
    </row>
    <row r="35" spans="1:13" x14ac:dyDescent="0.3">
      <c r="A35" s="67">
        <v>2015</v>
      </c>
      <c r="B35" s="66"/>
      <c r="C35" s="66"/>
      <c r="D35" s="66"/>
      <c r="E35" s="66"/>
      <c r="F35" s="66">
        <v>12</v>
      </c>
      <c r="G35" s="68">
        <v>15</v>
      </c>
      <c r="H35" s="68">
        <v>13</v>
      </c>
      <c r="I35" s="68">
        <v>1.5</v>
      </c>
      <c r="J35" s="66"/>
      <c r="K35" s="66"/>
      <c r="L35" s="66"/>
      <c r="M35" s="66"/>
    </row>
    <row r="36" spans="1:13" x14ac:dyDescent="0.3">
      <c r="A36" s="67">
        <v>2016</v>
      </c>
      <c r="B36" s="66"/>
      <c r="C36" s="66"/>
      <c r="D36" s="66"/>
      <c r="E36" s="66"/>
      <c r="F36" s="66"/>
      <c r="G36" s="66"/>
      <c r="H36" s="68">
        <v>17</v>
      </c>
      <c r="I36" s="66"/>
      <c r="J36" s="66"/>
      <c r="K36" s="66"/>
      <c r="L36" s="66"/>
      <c r="M36" s="66"/>
    </row>
    <row r="37" spans="1:13" x14ac:dyDescent="0.3">
      <c r="A37" s="67">
        <v>2017</v>
      </c>
      <c r="B37" s="66"/>
      <c r="C37" s="66"/>
      <c r="D37" s="66"/>
      <c r="E37" s="66"/>
      <c r="F37" s="66"/>
      <c r="G37" s="66"/>
      <c r="H37" s="68">
        <v>45</v>
      </c>
      <c r="I37" s="68">
        <v>9</v>
      </c>
      <c r="J37" s="66"/>
      <c r="K37" s="66"/>
      <c r="L37" s="66"/>
      <c r="M37" s="66"/>
    </row>
    <row r="38" spans="1:13" x14ac:dyDescent="0.3">
      <c r="A38" s="67">
        <v>2018</v>
      </c>
      <c r="B38" s="66"/>
      <c r="C38" s="66"/>
      <c r="D38" s="66"/>
      <c r="E38" s="66"/>
      <c r="F38" s="66"/>
      <c r="G38" s="68">
        <v>7</v>
      </c>
      <c r="H38" s="68">
        <v>14</v>
      </c>
      <c r="I38" s="66">
        <v>8</v>
      </c>
      <c r="J38" s="66"/>
      <c r="K38" s="66"/>
      <c r="L38" s="66"/>
      <c r="M38" s="66"/>
    </row>
    <row r="39" spans="1:13" x14ac:dyDescent="0.3">
      <c r="A39" s="67">
        <v>2019</v>
      </c>
      <c r="B39" s="66"/>
      <c r="C39" s="66"/>
      <c r="D39" s="66"/>
      <c r="E39" s="66"/>
      <c r="F39" s="66"/>
      <c r="G39" s="68">
        <v>4.5</v>
      </c>
      <c r="H39" s="68">
        <v>27</v>
      </c>
      <c r="I39" s="68">
        <v>5</v>
      </c>
      <c r="J39" s="66"/>
      <c r="K39" s="66"/>
      <c r="L39" s="66"/>
      <c r="M39" s="66"/>
    </row>
    <row r="40" spans="1:13" x14ac:dyDescent="0.3">
      <c r="A40" s="67">
        <v>2020</v>
      </c>
      <c r="B40" s="66"/>
      <c r="C40" s="66"/>
      <c r="D40" s="66"/>
      <c r="E40" s="66"/>
      <c r="F40" s="66">
        <v>15</v>
      </c>
      <c r="G40" s="68">
        <v>21</v>
      </c>
      <c r="H40" s="68">
        <v>20</v>
      </c>
      <c r="I40" s="66"/>
      <c r="J40" s="66"/>
      <c r="K40" s="66"/>
      <c r="L40" s="66"/>
      <c r="M40" s="66"/>
    </row>
  </sheetData>
  <mergeCells count="24">
    <mergeCell ref="M12:M13"/>
    <mergeCell ref="A10:A13"/>
    <mergeCell ref="B10:M11"/>
    <mergeCell ref="N10:N13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G3:G5"/>
    <mergeCell ref="H3:H5"/>
    <mergeCell ref="E4:E5"/>
    <mergeCell ref="F4:F5"/>
    <mergeCell ref="A3:A5"/>
    <mergeCell ref="B3:B5"/>
    <mergeCell ref="C3:C5"/>
    <mergeCell ref="D3:D5"/>
    <mergeCell ref="E3:F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DA800-1105-4798-B89A-E7A10869A31D}">
  <dimension ref="A3:N31"/>
  <sheetViews>
    <sheetView workbookViewId="0">
      <selection activeCell="J5" sqref="J5"/>
    </sheetView>
  </sheetViews>
  <sheetFormatPr defaultRowHeight="14.4" x14ac:dyDescent="0.3"/>
  <cols>
    <col min="1" max="14" width="10.77734375" customWidth="1"/>
  </cols>
  <sheetData>
    <row r="3" spans="1:14" x14ac:dyDescent="0.3">
      <c r="A3" s="50" t="s">
        <v>36</v>
      </c>
      <c r="B3" s="50" t="s">
        <v>37</v>
      </c>
      <c r="C3" s="51" t="s">
        <v>49</v>
      </c>
      <c r="D3" s="50" t="s">
        <v>38</v>
      </c>
      <c r="E3" s="50" t="s">
        <v>39</v>
      </c>
      <c r="F3" s="50"/>
      <c r="G3" s="54" t="s">
        <v>45</v>
      </c>
      <c r="H3" s="54" t="s">
        <v>46</v>
      </c>
    </row>
    <row r="4" spans="1:14" x14ac:dyDescent="0.3">
      <c r="A4" s="50"/>
      <c r="B4" s="50"/>
      <c r="C4" s="52"/>
      <c r="D4" s="50"/>
      <c r="E4" s="50" t="s">
        <v>40</v>
      </c>
      <c r="F4" s="50" t="s">
        <v>41</v>
      </c>
      <c r="G4" s="55"/>
      <c r="H4" s="55"/>
    </row>
    <row r="5" spans="1:14" x14ac:dyDescent="0.3">
      <c r="A5" s="50"/>
      <c r="B5" s="50"/>
      <c r="C5" s="53"/>
      <c r="D5" s="50"/>
      <c r="E5" s="50"/>
      <c r="F5" s="50"/>
      <c r="G5" s="56"/>
      <c r="H5" s="56"/>
    </row>
    <row r="6" spans="1:14" x14ac:dyDescent="0.3">
      <c r="A6" s="97">
        <v>14033</v>
      </c>
      <c r="B6" s="20" t="s">
        <v>51</v>
      </c>
      <c r="C6" s="20" t="s">
        <v>52</v>
      </c>
      <c r="D6" s="22">
        <v>734</v>
      </c>
      <c r="E6" s="22">
        <v>2169.36</v>
      </c>
      <c r="F6" s="11" t="s">
        <v>44</v>
      </c>
      <c r="G6" s="21" t="s">
        <v>53</v>
      </c>
      <c r="H6" s="15" t="s">
        <v>54</v>
      </c>
    </row>
    <row r="9" spans="1:14" x14ac:dyDescent="0.3">
      <c r="A9" s="39" t="s">
        <v>0</v>
      </c>
      <c r="B9" s="41" t="s">
        <v>1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3"/>
      <c r="N9" s="47" t="s">
        <v>2</v>
      </c>
    </row>
    <row r="10" spans="1:14" x14ac:dyDescent="0.3">
      <c r="A10" s="40"/>
      <c r="B10" s="44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6"/>
      <c r="N10" s="48"/>
    </row>
    <row r="11" spans="1:14" x14ac:dyDescent="0.3">
      <c r="A11" s="40"/>
      <c r="B11" s="37">
        <v>1</v>
      </c>
      <c r="C11" s="37">
        <v>2</v>
      </c>
      <c r="D11" s="37">
        <v>3</v>
      </c>
      <c r="E11" s="37">
        <v>4</v>
      </c>
      <c r="F11" s="37">
        <v>5</v>
      </c>
      <c r="G11" s="37">
        <v>6</v>
      </c>
      <c r="H11" s="37">
        <v>7</v>
      </c>
      <c r="I11" s="37">
        <v>8</v>
      </c>
      <c r="J11" s="37">
        <v>9</v>
      </c>
      <c r="K11" s="37">
        <v>10</v>
      </c>
      <c r="L11" s="37">
        <v>11</v>
      </c>
      <c r="M11" s="37">
        <v>12</v>
      </c>
      <c r="N11" s="48"/>
    </row>
    <row r="12" spans="1:14" x14ac:dyDescent="0.3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49"/>
    </row>
    <row r="13" spans="1:14" x14ac:dyDescent="0.3">
      <c r="A13" s="2">
        <v>2003</v>
      </c>
      <c r="B13" s="16">
        <v>3.8</v>
      </c>
      <c r="C13" s="16">
        <v>3.41</v>
      </c>
      <c r="D13" s="16">
        <v>3.33</v>
      </c>
      <c r="E13" s="16">
        <v>3.54</v>
      </c>
      <c r="F13" s="16">
        <v>10.9</v>
      </c>
      <c r="G13" s="16">
        <v>35.5</v>
      </c>
      <c r="H13" s="16">
        <v>41.6</v>
      </c>
      <c r="I13" s="16" t="s">
        <v>50</v>
      </c>
      <c r="J13" s="16" t="s">
        <v>50</v>
      </c>
      <c r="K13" s="16">
        <v>9.2100000000000009</v>
      </c>
      <c r="L13" s="16">
        <v>6.52</v>
      </c>
      <c r="M13" s="16">
        <v>5.92</v>
      </c>
      <c r="N13" s="16" t="s">
        <v>50</v>
      </c>
    </row>
    <row r="14" spans="1:14" x14ac:dyDescent="0.3">
      <c r="A14" s="2">
        <v>2004</v>
      </c>
      <c r="B14" s="16">
        <v>6.26</v>
      </c>
      <c r="C14" s="16">
        <v>4.84</v>
      </c>
      <c r="D14" s="16">
        <v>4.46</v>
      </c>
      <c r="E14" s="16">
        <v>5.74</v>
      </c>
      <c r="F14" s="16">
        <v>10</v>
      </c>
      <c r="G14" s="16">
        <v>22.8</v>
      </c>
      <c r="H14" s="16">
        <v>32.299999999999997</v>
      </c>
      <c r="I14" s="16">
        <v>27.5</v>
      </c>
      <c r="J14" s="16">
        <v>15.6</v>
      </c>
      <c r="K14" s="16">
        <v>9.39</v>
      </c>
      <c r="L14" s="16">
        <v>6.19</v>
      </c>
      <c r="M14" s="16">
        <v>7.37</v>
      </c>
      <c r="N14" s="16">
        <v>12.7</v>
      </c>
    </row>
    <row r="15" spans="1:14" x14ac:dyDescent="0.3">
      <c r="A15" s="2">
        <v>2005</v>
      </c>
      <c r="B15" s="16">
        <v>5.37</v>
      </c>
      <c r="C15" s="16">
        <v>3.75</v>
      </c>
      <c r="D15" s="16">
        <v>2.98</v>
      </c>
      <c r="E15" s="16">
        <v>5.36</v>
      </c>
      <c r="F15" s="16">
        <v>7.51</v>
      </c>
      <c r="G15" s="16">
        <v>26.9</v>
      </c>
      <c r="H15" s="16">
        <v>37.4</v>
      </c>
      <c r="I15" s="16">
        <v>35</v>
      </c>
      <c r="J15" s="16">
        <v>18.8</v>
      </c>
      <c r="K15" s="16">
        <v>7.97</v>
      </c>
      <c r="L15" s="16">
        <v>5.94</v>
      </c>
      <c r="M15" s="16">
        <v>5.26</v>
      </c>
      <c r="N15" s="16">
        <v>13.5</v>
      </c>
    </row>
    <row r="16" spans="1:14" x14ac:dyDescent="0.3">
      <c r="A16" s="2">
        <v>2006</v>
      </c>
      <c r="B16" s="16">
        <v>4.66</v>
      </c>
      <c r="C16" s="16">
        <v>4.12</v>
      </c>
      <c r="D16" s="16">
        <v>3.39</v>
      </c>
      <c r="E16" s="16">
        <v>3.68</v>
      </c>
      <c r="F16" s="16">
        <v>9.02</v>
      </c>
      <c r="G16" s="16">
        <v>21.5</v>
      </c>
      <c r="H16" s="16">
        <v>32.9</v>
      </c>
      <c r="I16" s="16">
        <v>37.799999999999997</v>
      </c>
      <c r="J16" s="16">
        <v>15.7</v>
      </c>
      <c r="K16" s="16">
        <v>8.6</v>
      </c>
      <c r="L16" s="16">
        <v>6.18</v>
      </c>
      <c r="M16" s="16">
        <v>4.4400000000000004</v>
      </c>
      <c r="N16" s="16">
        <v>12.7</v>
      </c>
    </row>
    <row r="17" spans="1:14" x14ac:dyDescent="0.3">
      <c r="A17" s="2">
        <v>2007</v>
      </c>
      <c r="B17" s="16">
        <v>3.96</v>
      </c>
      <c r="C17" s="16">
        <v>3</v>
      </c>
      <c r="D17" s="16">
        <v>2.48</v>
      </c>
      <c r="E17" s="16">
        <v>4.99</v>
      </c>
      <c r="F17" s="16">
        <v>14.2</v>
      </c>
      <c r="G17" s="16">
        <v>22.8</v>
      </c>
      <c r="H17" s="16">
        <v>34.6</v>
      </c>
      <c r="I17" s="16">
        <v>30.7</v>
      </c>
      <c r="J17" s="16">
        <v>16.3</v>
      </c>
      <c r="K17" s="16">
        <v>8.0399999999999991</v>
      </c>
      <c r="L17" s="16">
        <v>9.06</v>
      </c>
      <c r="M17" s="16">
        <v>5.58</v>
      </c>
      <c r="N17" s="16">
        <v>13</v>
      </c>
    </row>
    <row r="18" spans="1:14" x14ac:dyDescent="0.3">
      <c r="A18" s="2">
        <v>2008</v>
      </c>
      <c r="B18" s="16">
        <v>3.35</v>
      </c>
      <c r="C18" s="16">
        <v>2.37</v>
      </c>
      <c r="D18" s="16">
        <v>2.56</v>
      </c>
      <c r="E18" s="16">
        <v>3.5</v>
      </c>
      <c r="F18" s="16">
        <v>13.1</v>
      </c>
      <c r="G18" s="16">
        <v>25.8</v>
      </c>
      <c r="H18" s="16">
        <v>30.7</v>
      </c>
      <c r="I18" s="16">
        <v>28.6</v>
      </c>
      <c r="J18" s="16">
        <v>12.4</v>
      </c>
      <c r="K18" s="16">
        <v>7.18</v>
      </c>
      <c r="L18" s="16">
        <v>5.71</v>
      </c>
      <c r="M18" s="16">
        <v>5.08</v>
      </c>
      <c r="N18" s="16">
        <v>11.7</v>
      </c>
    </row>
    <row r="19" spans="1:14" x14ac:dyDescent="0.3">
      <c r="A19" s="2">
        <v>2009</v>
      </c>
      <c r="B19" s="16">
        <v>2.44</v>
      </c>
      <c r="C19" s="16">
        <v>3.18</v>
      </c>
      <c r="D19" s="16">
        <v>3.4</v>
      </c>
      <c r="E19" s="16">
        <v>3.77</v>
      </c>
      <c r="F19" s="16">
        <v>6.11</v>
      </c>
      <c r="G19" s="16">
        <v>15.2</v>
      </c>
      <c r="H19" s="16">
        <v>21.9</v>
      </c>
      <c r="I19" s="16">
        <v>22.9</v>
      </c>
      <c r="J19" s="16">
        <v>14.3</v>
      </c>
      <c r="K19" s="16">
        <v>8.1300000000000008</v>
      </c>
      <c r="L19" s="16">
        <v>6.42</v>
      </c>
      <c r="M19" s="16">
        <v>5.2</v>
      </c>
      <c r="N19" s="16">
        <v>9.42</v>
      </c>
    </row>
    <row r="20" spans="1:14" x14ac:dyDescent="0.3">
      <c r="A20" s="2">
        <v>2010</v>
      </c>
      <c r="B20" s="16">
        <v>4.09</v>
      </c>
      <c r="C20" s="16">
        <v>2.38</v>
      </c>
      <c r="D20" s="16">
        <v>3.02</v>
      </c>
      <c r="E20" s="16">
        <v>4.54</v>
      </c>
      <c r="F20" s="16">
        <v>10.3</v>
      </c>
      <c r="G20" s="16">
        <v>29.9</v>
      </c>
      <c r="H20" s="16">
        <v>35</v>
      </c>
      <c r="I20" s="16">
        <v>40.700000000000003</v>
      </c>
      <c r="J20" s="16">
        <v>20.3</v>
      </c>
      <c r="K20" s="16">
        <v>7.9</v>
      </c>
      <c r="L20" s="16">
        <v>5.85</v>
      </c>
      <c r="M20" s="16">
        <v>5.01</v>
      </c>
      <c r="N20" s="16">
        <v>14.1</v>
      </c>
    </row>
    <row r="21" spans="1:14" x14ac:dyDescent="0.3">
      <c r="A21" s="2">
        <v>2011</v>
      </c>
      <c r="B21" s="16">
        <v>2.58</v>
      </c>
      <c r="C21" s="16">
        <v>3.01</v>
      </c>
      <c r="D21" s="16">
        <v>3.59</v>
      </c>
      <c r="E21" s="16">
        <v>5.08</v>
      </c>
      <c r="F21" s="16">
        <v>8.65</v>
      </c>
      <c r="G21" s="16">
        <v>21.8</v>
      </c>
      <c r="H21" s="16">
        <v>30.7</v>
      </c>
      <c r="I21" s="16">
        <v>29.4</v>
      </c>
      <c r="J21" s="16">
        <v>15.3</v>
      </c>
      <c r="K21" s="16">
        <v>7.59</v>
      </c>
      <c r="L21" s="16">
        <v>5.99</v>
      </c>
      <c r="M21" s="16">
        <v>3.71</v>
      </c>
      <c r="N21" s="16">
        <v>11.5</v>
      </c>
    </row>
    <row r="22" spans="1:14" x14ac:dyDescent="0.3">
      <c r="A22" s="2">
        <v>2012</v>
      </c>
      <c r="B22" s="16">
        <v>2.09</v>
      </c>
      <c r="C22" s="16">
        <v>3.42</v>
      </c>
      <c r="D22" s="16">
        <v>3.27</v>
      </c>
      <c r="E22" s="16">
        <v>4.0599999999999996</v>
      </c>
      <c r="F22" s="16">
        <v>7.76</v>
      </c>
      <c r="G22" s="16">
        <v>19.399999999999999</v>
      </c>
      <c r="H22" s="16">
        <v>28</v>
      </c>
      <c r="I22" s="16">
        <v>31</v>
      </c>
      <c r="J22" s="16">
        <v>16.5</v>
      </c>
      <c r="K22" s="16">
        <v>7.81</v>
      </c>
      <c r="L22" s="16">
        <v>4.93</v>
      </c>
      <c r="M22" s="16">
        <v>4.12</v>
      </c>
      <c r="N22" s="16">
        <v>11</v>
      </c>
    </row>
    <row r="23" spans="1:14" x14ac:dyDescent="0.3">
      <c r="A23" s="2">
        <v>2013</v>
      </c>
      <c r="B23" s="16">
        <v>3.26</v>
      </c>
      <c r="C23" s="16">
        <v>3.03</v>
      </c>
      <c r="D23" s="16">
        <v>2.84</v>
      </c>
      <c r="E23" s="16">
        <v>3.97</v>
      </c>
      <c r="F23" s="16">
        <v>6.98</v>
      </c>
      <c r="G23" s="16">
        <v>18.3</v>
      </c>
      <c r="H23" s="16">
        <v>30</v>
      </c>
      <c r="I23" s="16">
        <v>33.5</v>
      </c>
      <c r="J23" s="16">
        <v>13.4</v>
      </c>
      <c r="K23" s="16">
        <v>6.86</v>
      </c>
      <c r="L23" s="16">
        <v>5.61</v>
      </c>
      <c r="M23" s="16">
        <v>4.4800000000000004</v>
      </c>
      <c r="N23" s="16">
        <v>11</v>
      </c>
    </row>
    <row r="24" spans="1:14" x14ac:dyDescent="0.3">
      <c r="A24" s="2">
        <v>2014</v>
      </c>
      <c r="B24" s="16">
        <v>3.39</v>
      </c>
      <c r="C24" s="16">
        <v>2.66</v>
      </c>
      <c r="D24" s="16">
        <v>3.17</v>
      </c>
      <c r="E24" s="16">
        <v>3.16</v>
      </c>
      <c r="F24" s="16">
        <v>4.71</v>
      </c>
      <c r="G24" s="16">
        <v>8.09</v>
      </c>
      <c r="H24" s="16">
        <v>21</v>
      </c>
      <c r="I24" s="16">
        <v>21.1</v>
      </c>
      <c r="J24" s="16">
        <v>10.5</v>
      </c>
      <c r="K24" s="16">
        <v>7.29</v>
      </c>
      <c r="L24" s="16">
        <v>4.82</v>
      </c>
      <c r="M24" s="16">
        <v>3.87</v>
      </c>
      <c r="N24" s="16">
        <v>7.81</v>
      </c>
    </row>
    <row r="25" spans="1:14" x14ac:dyDescent="0.3">
      <c r="A25" s="2">
        <v>2015</v>
      </c>
      <c r="B25" s="16">
        <v>2.5299999999999998</v>
      </c>
      <c r="C25" s="16">
        <v>2.23</v>
      </c>
      <c r="D25" s="16">
        <v>2.87</v>
      </c>
      <c r="E25" s="16">
        <v>3.55</v>
      </c>
      <c r="F25" s="16">
        <v>9.93</v>
      </c>
      <c r="G25" s="16">
        <v>23</v>
      </c>
      <c r="H25" s="16">
        <v>39.200000000000003</v>
      </c>
      <c r="I25" s="16">
        <v>29.7</v>
      </c>
      <c r="J25" s="16">
        <v>11.7</v>
      </c>
      <c r="K25" s="16">
        <v>7.22</v>
      </c>
      <c r="L25" s="16">
        <v>5.21</v>
      </c>
      <c r="M25" s="16">
        <v>4.3099999999999996</v>
      </c>
      <c r="N25" s="16">
        <v>11.8</v>
      </c>
    </row>
    <row r="26" spans="1:14" x14ac:dyDescent="0.3">
      <c r="A26" s="2">
        <v>2016</v>
      </c>
      <c r="B26" s="16">
        <v>3.75</v>
      </c>
      <c r="C26" s="16">
        <v>3.04</v>
      </c>
      <c r="D26" s="16">
        <v>2.72</v>
      </c>
      <c r="E26" s="16">
        <v>3.26</v>
      </c>
      <c r="F26" s="16">
        <v>6.98</v>
      </c>
      <c r="G26" s="16">
        <v>28.5</v>
      </c>
      <c r="H26" s="16">
        <v>37.700000000000003</v>
      </c>
      <c r="I26" s="16">
        <v>35.700000000000003</v>
      </c>
      <c r="J26" s="16">
        <v>18.2</v>
      </c>
      <c r="K26" s="16">
        <v>7.38</v>
      </c>
      <c r="L26" s="16">
        <v>5.24</v>
      </c>
      <c r="M26" s="16">
        <v>4.3899999999999997</v>
      </c>
      <c r="N26" s="16">
        <v>13.1</v>
      </c>
    </row>
    <row r="27" spans="1:14" x14ac:dyDescent="0.3">
      <c r="A27" s="2">
        <v>2017</v>
      </c>
      <c r="B27" s="16">
        <v>3.93</v>
      </c>
      <c r="C27" s="16">
        <v>3.34</v>
      </c>
      <c r="D27" s="16">
        <v>3.16</v>
      </c>
      <c r="E27" s="16">
        <v>4.58</v>
      </c>
      <c r="F27" s="16">
        <v>13</v>
      </c>
      <c r="G27" s="16">
        <v>24.7</v>
      </c>
      <c r="H27" s="16">
        <v>42.2</v>
      </c>
      <c r="I27" s="16">
        <v>26.7</v>
      </c>
      <c r="J27" s="16">
        <v>13.7</v>
      </c>
      <c r="K27" s="16">
        <v>7.42</v>
      </c>
      <c r="L27" s="16">
        <v>5.34</v>
      </c>
      <c r="M27" s="16">
        <v>4.45</v>
      </c>
      <c r="N27" s="16">
        <v>12.7</v>
      </c>
    </row>
    <row r="28" spans="1:14" x14ac:dyDescent="0.3">
      <c r="A28" s="2">
        <v>2018</v>
      </c>
      <c r="B28" s="16">
        <v>3.33</v>
      </c>
      <c r="C28" s="16">
        <v>2.76</v>
      </c>
      <c r="D28" s="16">
        <v>3.25</v>
      </c>
      <c r="E28" s="16">
        <v>4.2</v>
      </c>
      <c r="F28" s="16">
        <v>6.83</v>
      </c>
      <c r="G28" s="16">
        <v>19.100000000000001</v>
      </c>
      <c r="H28" s="16">
        <v>30.8</v>
      </c>
      <c r="I28" s="16">
        <v>31.1</v>
      </c>
      <c r="J28" s="16">
        <v>13.6</v>
      </c>
      <c r="K28" s="16">
        <v>8.92</v>
      </c>
      <c r="L28" s="16">
        <v>5.55</v>
      </c>
      <c r="M28" s="16">
        <v>4.13</v>
      </c>
      <c r="N28" s="16">
        <v>11.1</v>
      </c>
    </row>
    <row r="29" spans="1:14" x14ac:dyDescent="0.3">
      <c r="A29" s="2">
        <v>2019</v>
      </c>
      <c r="B29" s="16">
        <v>2.74</v>
      </c>
      <c r="C29" s="16">
        <v>3.67</v>
      </c>
      <c r="D29" s="16">
        <v>3.51</v>
      </c>
      <c r="E29" s="16">
        <v>4.7699999999999996</v>
      </c>
      <c r="F29" s="16">
        <v>8.35</v>
      </c>
      <c r="G29" s="16">
        <v>22.2</v>
      </c>
      <c r="H29" s="16">
        <v>32.6</v>
      </c>
      <c r="I29" s="16">
        <v>32</v>
      </c>
      <c r="J29" s="16">
        <v>15.3</v>
      </c>
      <c r="K29" s="16">
        <v>8.5</v>
      </c>
      <c r="L29" s="16">
        <v>5.83</v>
      </c>
      <c r="M29" s="16">
        <v>4.83</v>
      </c>
      <c r="N29" s="17">
        <v>12</v>
      </c>
    </row>
    <row r="30" spans="1:14" x14ac:dyDescent="0.3">
      <c r="A30" s="2">
        <v>2020</v>
      </c>
      <c r="B30" s="18">
        <v>3.66</v>
      </c>
      <c r="C30" s="18">
        <v>3.63</v>
      </c>
      <c r="D30" s="18">
        <v>2.7</v>
      </c>
      <c r="E30" s="18">
        <v>4.34</v>
      </c>
      <c r="F30" s="18">
        <v>11.8</v>
      </c>
      <c r="G30" s="18">
        <v>16.100000000000001</v>
      </c>
      <c r="H30" s="18">
        <v>25.1</v>
      </c>
      <c r="I30" s="18">
        <v>31.2</v>
      </c>
      <c r="J30" s="18">
        <v>15.9</v>
      </c>
      <c r="K30" s="18">
        <v>7.25</v>
      </c>
      <c r="L30" s="18">
        <v>5</v>
      </c>
      <c r="M30" s="18">
        <v>5.31</v>
      </c>
      <c r="N30" s="18">
        <v>11</v>
      </c>
    </row>
    <row r="31" spans="1:14" x14ac:dyDescent="0.3"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</row>
  </sheetData>
  <mergeCells count="24">
    <mergeCell ref="G3:G5"/>
    <mergeCell ref="E4:E5"/>
    <mergeCell ref="F4:F5"/>
    <mergeCell ref="M11:M12"/>
    <mergeCell ref="H3:H5"/>
    <mergeCell ref="A9:A12"/>
    <mergeCell ref="B9:M10"/>
    <mergeCell ref="N9:N12"/>
    <mergeCell ref="B11:B12"/>
    <mergeCell ref="C11:C12"/>
    <mergeCell ref="D11:D12"/>
    <mergeCell ref="E11:E12"/>
    <mergeCell ref="F11:F12"/>
    <mergeCell ref="G11:G12"/>
    <mergeCell ref="H11:H12"/>
    <mergeCell ref="I11:I12"/>
    <mergeCell ref="J11:J12"/>
    <mergeCell ref="K11:K12"/>
    <mergeCell ref="L11:L12"/>
    <mergeCell ref="A3:A5"/>
    <mergeCell ref="B3:B5"/>
    <mergeCell ref="C3:C5"/>
    <mergeCell ref="D3:D5"/>
    <mergeCell ref="E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2F3BC-2F17-4DB4-8F3B-92021F62C447}">
  <dimension ref="B1:V8"/>
  <sheetViews>
    <sheetView topLeftCell="B1" workbookViewId="0">
      <selection activeCell="C16" sqref="C16"/>
    </sheetView>
  </sheetViews>
  <sheetFormatPr defaultRowHeight="14.4" x14ac:dyDescent="0.3"/>
  <cols>
    <col min="2" max="2" width="18.88671875" customWidth="1"/>
    <col min="3" max="3" width="25.44140625" customWidth="1"/>
    <col min="4" max="4" width="12.21875" customWidth="1"/>
    <col min="5" max="5" width="12.6640625" customWidth="1"/>
    <col min="6" max="6" width="12.88671875" customWidth="1"/>
    <col min="8" max="9" width="10.5546875" customWidth="1"/>
    <col min="10" max="10" width="10.21875" customWidth="1"/>
    <col min="11" max="11" width="11.6640625" customWidth="1"/>
    <col min="12" max="12" width="10.6640625" customWidth="1"/>
    <col min="13" max="13" width="9.5546875" customWidth="1"/>
    <col min="19" max="19" width="13.44140625" customWidth="1"/>
    <col min="21" max="21" width="14" customWidth="1"/>
    <col min="22" max="22" width="14.21875" customWidth="1"/>
  </cols>
  <sheetData>
    <row r="1" spans="2:22" x14ac:dyDescent="0.3">
      <c r="B1" s="25" t="s">
        <v>113</v>
      </c>
      <c r="C1" s="25"/>
      <c r="D1" s="25"/>
    </row>
    <row r="3" spans="2:22" x14ac:dyDescent="0.3">
      <c r="B3" s="59" t="s">
        <v>3</v>
      </c>
      <c r="C3" s="59" t="s">
        <v>4</v>
      </c>
      <c r="D3" s="59" t="s">
        <v>5</v>
      </c>
      <c r="E3" s="62" t="s">
        <v>6</v>
      </c>
      <c r="F3" s="59" t="s">
        <v>7</v>
      </c>
      <c r="G3" s="62" t="s">
        <v>8</v>
      </c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59" t="s">
        <v>9</v>
      </c>
      <c r="T3" s="62" t="s">
        <v>10</v>
      </c>
      <c r="U3" s="59" t="s">
        <v>11</v>
      </c>
      <c r="V3" s="57" t="s">
        <v>12</v>
      </c>
    </row>
    <row r="4" spans="2:22" ht="42" customHeight="1" x14ac:dyDescent="0.3">
      <c r="B4" s="60"/>
      <c r="C4" s="60"/>
      <c r="D4" s="60"/>
      <c r="E4" s="63"/>
      <c r="F4" s="60"/>
      <c r="G4" s="5" t="s">
        <v>13</v>
      </c>
      <c r="H4" s="6" t="s">
        <v>14</v>
      </c>
      <c r="I4" s="5" t="s">
        <v>15</v>
      </c>
      <c r="J4" s="6" t="s">
        <v>16</v>
      </c>
      <c r="K4" s="7" t="s">
        <v>17</v>
      </c>
      <c r="L4" s="6" t="s">
        <v>18</v>
      </c>
      <c r="M4" s="5" t="s">
        <v>19</v>
      </c>
      <c r="N4" s="6" t="s">
        <v>20</v>
      </c>
      <c r="O4" s="5" t="s">
        <v>21</v>
      </c>
      <c r="P4" s="6" t="s">
        <v>22</v>
      </c>
      <c r="Q4" s="5" t="s">
        <v>23</v>
      </c>
      <c r="R4" s="6" t="s">
        <v>24</v>
      </c>
      <c r="S4" s="60"/>
      <c r="T4" s="63"/>
      <c r="U4" s="60"/>
      <c r="V4" s="58"/>
    </row>
    <row r="5" spans="2:22" x14ac:dyDescent="0.3">
      <c r="B5" s="8" t="s">
        <v>25</v>
      </c>
      <c r="C5" s="8" t="s">
        <v>26</v>
      </c>
      <c r="D5" s="9">
        <v>98</v>
      </c>
      <c r="E5" s="9">
        <v>1250</v>
      </c>
      <c r="F5" s="9" t="s">
        <v>27</v>
      </c>
      <c r="G5" s="9">
        <v>1.88</v>
      </c>
      <c r="H5" s="9">
        <v>1.88</v>
      </c>
      <c r="I5" s="9">
        <v>2.25</v>
      </c>
      <c r="J5" s="9">
        <v>2.71</v>
      </c>
      <c r="K5" s="9">
        <v>4.16</v>
      </c>
      <c r="L5" s="9">
        <v>4.16</v>
      </c>
      <c r="M5" s="9">
        <v>2.92</v>
      </c>
      <c r="N5" s="9">
        <v>2.38</v>
      </c>
      <c r="O5" s="9">
        <v>2.25</v>
      </c>
      <c r="P5" s="9">
        <v>1.95</v>
      </c>
      <c r="Q5" s="9">
        <v>1.92</v>
      </c>
      <c r="R5" s="9">
        <v>1.9</v>
      </c>
      <c r="S5" s="9">
        <v>2.5299999999999998</v>
      </c>
      <c r="T5" s="9">
        <v>79.8</v>
      </c>
      <c r="U5" s="9">
        <v>2.02</v>
      </c>
      <c r="V5" s="10" t="s">
        <v>27</v>
      </c>
    </row>
    <row r="6" spans="2:22" s="73" customFormat="1" x14ac:dyDescent="0.3">
      <c r="B6" s="98" t="s">
        <v>35</v>
      </c>
      <c r="C6" s="98" t="s">
        <v>29</v>
      </c>
      <c r="D6" s="26">
        <v>7.5</v>
      </c>
      <c r="E6" s="26">
        <v>184</v>
      </c>
      <c r="F6" s="26">
        <v>6</v>
      </c>
      <c r="G6" s="26">
        <v>0.24</v>
      </c>
      <c r="H6" s="26">
        <v>0.24</v>
      </c>
      <c r="I6" s="26">
        <v>0.26</v>
      </c>
      <c r="J6" s="26">
        <v>0.32</v>
      </c>
      <c r="K6" s="26">
        <v>0.39</v>
      </c>
      <c r="L6" s="26">
        <v>0.27</v>
      </c>
      <c r="M6" s="26">
        <v>0.25</v>
      </c>
      <c r="N6" s="26">
        <v>0.25</v>
      </c>
      <c r="O6" s="26">
        <v>0.25</v>
      </c>
      <c r="P6" s="26">
        <v>0.25</v>
      </c>
      <c r="Q6" s="26">
        <v>0.25</v>
      </c>
      <c r="R6" s="26">
        <v>0.25</v>
      </c>
      <c r="S6" s="26" t="s">
        <v>30</v>
      </c>
      <c r="T6" s="26">
        <v>8.52</v>
      </c>
      <c r="U6" s="26">
        <v>1.47</v>
      </c>
      <c r="V6" s="27" t="s">
        <v>27</v>
      </c>
    </row>
    <row r="7" spans="2:22" x14ac:dyDescent="0.3">
      <c r="B7" s="8" t="s">
        <v>31</v>
      </c>
      <c r="C7" s="8" t="s">
        <v>159</v>
      </c>
      <c r="D7" s="9">
        <v>11</v>
      </c>
      <c r="E7" s="9">
        <v>488</v>
      </c>
      <c r="F7" s="9">
        <v>6</v>
      </c>
      <c r="G7" s="9">
        <v>0.49</v>
      </c>
      <c r="H7" s="9">
        <v>0.49</v>
      </c>
      <c r="I7" s="9">
        <v>0.67</v>
      </c>
      <c r="J7" s="9">
        <v>0.76</v>
      </c>
      <c r="K7" s="9">
        <v>1.04</v>
      </c>
      <c r="L7" s="9">
        <v>1.23</v>
      </c>
      <c r="M7" s="9">
        <v>0.76</v>
      </c>
      <c r="N7" s="9">
        <v>0.62</v>
      </c>
      <c r="O7" s="9">
        <v>0.51</v>
      </c>
      <c r="P7" s="9">
        <v>0.46</v>
      </c>
      <c r="Q7" s="9">
        <v>0.46</v>
      </c>
      <c r="R7" s="9">
        <v>0.46</v>
      </c>
      <c r="S7" s="9" t="s">
        <v>32</v>
      </c>
      <c r="T7" s="9">
        <v>20.8</v>
      </c>
      <c r="U7" s="9">
        <v>1.35</v>
      </c>
      <c r="V7" s="10" t="s">
        <v>27</v>
      </c>
    </row>
    <row r="8" spans="2:22" x14ac:dyDescent="0.3">
      <c r="B8" s="8" t="s">
        <v>34</v>
      </c>
      <c r="C8" s="8" t="s">
        <v>33</v>
      </c>
      <c r="D8" s="9">
        <v>36.6</v>
      </c>
      <c r="E8" s="9">
        <v>700</v>
      </c>
      <c r="F8" s="9">
        <v>6</v>
      </c>
      <c r="G8" s="9">
        <v>2.02</v>
      </c>
      <c r="H8" s="9">
        <v>2.02</v>
      </c>
      <c r="I8" s="9">
        <v>2.0499999999999998</v>
      </c>
      <c r="J8" s="9">
        <v>2.65</v>
      </c>
      <c r="K8" s="9">
        <v>3.16</v>
      </c>
      <c r="L8" s="9">
        <v>4.97</v>
      </c>
      <c r="M8" s="9">
        <v>8.0500000000000007</v>
      </c>
      <c r="N8" s="9">
        <v>9.1199999999999992</v>
      </c>
      <c r="O8" s="9">
        <v>3.25</v>
      </c>
      <c r="P8" s="9">
        <v>2.4</v>
      </c>
      <c r="Q8" s="9">
        <v>2.4</v>
      </c>
      <c r="R8" s="9">
        <v>2.1</v>
      </c>
      <c r="S8" s="9">
        <v>3.68</v>
      </c>
      <c r="T8" s="9">
        <v>116</v>
      </c>
      <c r="U8" s="9">
        <v>5.23</v>
      </c>
      <c r="V8" s="10" t="s">
        <v>27</v>
      </c>
    </row>
  </sheetData>
  <mergeCells count="10">
    <mergeCell ref="V3:V4"/>
    <mergeCell ref="B3:B4"/>
    <mergeCell ref="C3:C4"/>
    <mergeCell ref="D3:D4"/>
    <mergeCell ref="E3:E4"/>
    <mergeCell ref="F3:F4"/>
    <mergeCell ref="G3:R3"/>
    <mergeCell ref="S3:S4"/>
    <mergeCell ref="T3:T4"/>
    <mergeCell ref="U3:U4"/>
  </mergeCells>
  <phoneticPr fontId="9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3BE25-387B-43ED-98A3-68A54D2B24B5}">
  <dimension ref="A2:M54"/>
  <sheetViews>
    <sheetView topLeftCell="A19" workbookViewId="0">
      <selection activeCell="Q4" sqref="Q4"/>
    </sheetView>
  </sheetViews>
  <sheetFormatPr defaultRowHeight="14.4" x14ac:dyDescent="0.3"/>
  <sheetData>
    <row r="2" spans="1:13" x14ac:dyDescent="0.3">
      <c r="A2" s="25"/>
    </row>
    <row r="3" spans="1:13" x14ac:dyDescent="0.3">
      <c r="A3" s="25" t="s">
        <v>153</v>
      </c>
    </row>
    <row r="4" spans="1:13" x14ac:dyDescent="0.3">
      <c r="A4" s="86" t="s">
        <v>154</v>
      </c>
      <c r="B4" s="61" t="s">
        <v>155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</row>
    <row r="5" spans="1:13" x14ac:dyDescent="0.3">
      <c r="A5" s="61"/>
      <c r="B5" s="29">
        <v>1</v>
      </c>
      <c r="C5" s="29">
        <v>2</v>
      </c>
      <c r="D5" s="29">
        <v>3</v>
      </c>
      <c r="E5" s="29">
        <v>4</v>
      </c>
      <c r="F5" s="29">
        <v>5</v>
      </c>
      <c r="G5" s="29">
        <v>6</v>
      </c>
      <c r="H5" s="29">
        <v>7</v>
      </c>
      <c r="I5" s="29">
        <v>8</v>
      </c>
      <c r="J5" s="29">
        <v>9</v>
      </c>
      <c r="K5" s="29">
        <v>10</v>
      </c>
      <c r="L5" s="29">
        <v>11</v>
      </c>
      <c r="M5" s="29">
        <v>12</v>
      </c>
    </row>
    <row r="6" spans="1:13" x14ac:dyDescent="0.3">
      <c r="A6" s="67">
        <v>2015</v>
      </c>
      <c r="B6" s="66"/>
      <c r="C6" s="66"/>
      <c r="D6" s="66"/>
      <c r="E6" s="66"/>
      <c r="F6" s="66">
        <v>12</v>
      </c>
      <c r="G6" s="68">
        <v>15</v>
      </c>
      <c r="H6" s="68">
        <v>13</v>
      </c>
      <c r="I6" s="68">
        <v>1.5</v>
      </c>
      <c r="J6" s="66"/>
      <c r="K6" s="66"/>
      <c r="L6" s="66"/>
      <c r="M6" s="66"/>
    </row>
    <row r="7" spans="1:13" x14ac:dyDescent="0.3">
      <c r="A7" s="67">
        <v>2016</v>
      </c>
      <c r="B7" s="66"/>
      <c r="C7" s="66"/>
      <c r="D7" s="66"/>
      <c r="E7" s="66"/>
      <c r="F7" s="66"/>
      <c r="G7" s="66"/>
      <c r="H7" s="68">
        <v>17</v>
      </c>
      <c r="I7" s="66"/>
      <c r="J7" s="66"/>
      <c r="K7" s="66"/>
      <c r="L7" s="66"/>
      <c r="M7" s="66"/>
    </row>
    <row r="8" spans="1:13" x14ac:dyDescent="0.3">
      <c r="A8" s="67">
        <v>2017</v>
      </c>
      <c r="B8" s="66"/>
      <c r="C8" s="66"/>
      <c r="D8" s="66"/>
      <c r="E8" s="66"/>
      <c r="F8" s="66"/>
      <c r="G8" s="66"/>
      <c r="H8" s="68">
        <v>45</v>
      </c>
      <c r="I8" s="68">
        <v>9</v>
      </c>
      <c r="J8" s="66"/>
      <c r="K8" s="66"/>
      <c r="L8" s="66"/>
      <c r="M8" s="66"/>
    </row>
    <row r="9" spans="1:13" x14ac:dyDescent="0.3">
      <c r="A9" s="67">
        <v>2018</v>
      </c>
      <c r="B9" s="66"/>
      <c r="C9" s="66"/>
      <c r="D9" s="66"/>
      <c r="E9" s="66"/>
      <c r="F9" s="66"/>
      <c r="G9" s="68">
        <v>7</v>
      </c>
      <c r="H9" s="68">
        <v>14</v>
      </c>
      <c r="I9" s="66">
        <v>8</v>
      </c>
      <c r="J9" s="66"/>
      <c r="K9" s="66"/>
      <c r="L9" s="66"/>
      <c r="M9" s="66"/>
    </row>
    <row r="10" spans="1:13" x14ac:dyDescent="0.3">
      <c r="A10" s="67">
        <v>2019</v>
      </c>
      <c r="B10" s="66"/>
      <c r="C10" s="66"/>
      <c r="D10" s="66"/>
      <c r="E10" s="66"/>
      <c r="F10" s="66"/>
      <c r="G10" s="68">
        <v>4.5</v>
      </c>
      <c r="H10" s="68">
        <v>27</v>
      </c>
      <c r="I10" s="68">
        <v>5</v>
      </c>
      <c r="J10" s="66"/>
      <c r="K10" s="66"/>
      <c r="L10" s="66"/>
      <c r="M10" s="66"/>
    </row>
    <row r="11" spans="1:13" x14ac:dyDescent="0.3">
      <c r="A11" s="67">
        <v>2020</v>
      </c>
      <c r="B11" s="66"/>
      <c r="C11" s="66"/>
      <c r="D11" s="66"/>
      <c r="E11" s="66"/>
      <c r="F11" s="66">
        <v>15</v>
      </c>
      <c r="G11" s="68">
        <v>21</v>
      </c>
      <c r="H11" s="68">
        <v>20</v>
      </c>
      <c r="I11" s="66"/>
      <c r="J11" s="66"/>
      <c r="K11" s="66"/>
      <c r="L11" s="66"/>
      <c r="M11" s="66"/>
    </row>
    <row r="14" spans="1:13" x14ac:dyDescent="0.3">
      <c r="A14" s="25" t="s">
        <v>151</v>
      </c>
    </row>
    <row r="15" spans="1:13" x14ac:dyDescent="0.3">
      <c r="A15" s="86" t="s">
        <v>154</v>
      </c>
      <c r="B15" s="61" t="s">
        <v>155</v>
      </c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</row>
    <row r="16" spans="1:13" x14ac:dyDescent="0.3">
      <c r="A16" s="61"/>
      <c r="B16" s="29">
        <v>1</v>
      </c>
      <c r="C16" s="29">
        <v>2</v>
      </c>
      <c r="D16" s="29">
        <v>3</v>
      </c>
      <c r="E16" s="29">
        <v>4</v>
      </c>
      <c r="F16" s="29">
        <v>5</v>
      </c>
      <c r="G16" s="29">
        <v>6</v>
      </c>
      <c r="H16" s="29">
        <v>7</v>
      </c>
      <c r="I16" s="29">
        <v>8</v>
      </c>
      <c r="J16" s="29">
        <v>9</v>
      </c>
      <c r="K16" s="29">
        <v>10</v>
      </c>
      <c r="L16" s="29">
        <v>11</v>
      </c>
      <c r="M16" s="29">
        <v>12</v>
      </c>
    </row>
    <row r="17" spans="1:13" x14ac:dyDescent="0.3">
      <c r="A17" s="65">
        <v>2015</v>
      </c>
      <c r="B17" s="10"/>
      <c r="C17" s="10"/>
      <c r="D17" s="10"/>
      <c r="E17" s="10"/>
      <c r="F17" s="64">
        <v>21.5</v>
      </c>
      <c r="G17" s="64">
        <v>55</v>
      </c>
      <c r="H17" s="64">
        <v>34</v>
      </c>
      <c r="I17" s="64">
        <v>6.5</v>
      </c>
      <c r="J17" s="10"/>
      <c r="K17" s="10"/>
      <c r="L17" s="10"/>
      <c r="M17" s="10"/>
    </row>
    <row r="18" spans="1:13" x14ac:dyDescent="0.3">
      <c r="A18" s="65">
        <v>2016</v>
      </c>
      <c r="B18" s="10"/>
      <c r="C18" s="10"/>
      <c r="D18" s="10"/>
      <c r="E18" s="10"/>
      <c r="F18" s="10"/>
      <c r="G18" s="10"/>
      <c r="H18" s="64">
        <v>56</v>
      </c>
      <c r="I18" s="10"/>
      <c r="J18" s="10"/>
      <c r="K18" s="10"/>
      <c r="L18" s="10"/>
      <c r="M18" s="10"/>
    </row>
    <row r="19" spans="1:13" x14ac:dyDescent="0.3">
      <c r="A19" s="65">
        <v>2017</v>
      </c>
      <c r="B19" s="10"/>
      <c r="C19" s="10"/>
      <c r="D19" s="10"/>
      <c r="E19" s="10"/>
      <c r="F19" s="10"/>
      <c r="G19" s="10"/>
      <c r="H19" s="64">
        <v>72</v>
      </c>
      <c r="I19" s="64">
        <v>16</v>
      </c>
      <c r="J19" s="10"/>
      <c r="K19" s="10"/>
      <c r="L19" s="10"/>
      <c r="M19" s="10"/>
    </row>
    <row r="20" spans="1:13" x14ac:dyDescent="0.3">
      <c r="A20" s="65">
        <v>2018</v>
      </c>
      <c r="B20" s="10"/>
      <c r="C20" s="10"/>
      <c r="D20" s="10"/>
      <c r="E20" s="10"/>
      <c r="F20" s="10"/>
      <c r="G20" s="64">
        <v>35</v>
      </c>
      <c r="H20" s="64">
        <v>64</v>
      </c>
      <c r="I20" s="64">
        <v>6</v>
      </c>
      <c r="J20" s="10"/>
      <c r="K20" s="10"/>
      <c r="L20" s="10"/>
      <c r="M20" s="10"/>
    </row>
    <row r="21" spans="1:13" x14ac:dyDescent="0.3">
      <c r="A21" s="65">
        <v>2019</v>
      </c>
      <c r="B21" s="10"/>
      <c r="C21" s="10"/>
      <c r="D21" s="10"/>
      <c r="E21" s="10"/>
      <c r="F21" s="10">
        <v>24</v>
      </c>
      <c r="G21" s="64">
        <v>27</v>
      </c>
      <c r="H21" s="64">
        <v>74</v>
      </c>
      <c r="I21" s="64">
        <v>13</v>
      </c>
      <c r="J21" s="10"/>
      <c r="K21" s="10"/>
      <c r="L21" s="10"/>
      <c r="M21" s="10"/>
    </row>
    <row r="22" spans="1:13" x14ac:dyDescent="0.3">
      <c r="A22" s="65">
        <v>2020</v>
      </c>
      <c r="B22" s="10"/>
      <c r="C22" s="10"/>
      <c r="D22" s="10"/>
      <c r="E22" s="10"/>
      <c r="F22" s="10">
        <v>42</v>
      </c>
      <c r="G22" s="64">
        <v>56</v>
      </c>
      <c r="H22" s="64">
        <v>57</v>
      </c>
      <c r="I22" s="64">
        <v>5</v>
      </c>
      <c r="J22" s="10"/>
      <c r="K22" s="10"/>
      <c r="L22" s="10"/>
      <c r="M22" s="10"/>
    </row>
    <row r="24" spans="1:13" x14ac:dyDescent="0.3">
      <c r="A24" s="25" t="s">
        <v>156</v>
      </c>
    </row>
    <row r="25" spans="1:13" x14ac:dyDescent="0.3">
      <c r="A25" s="86" t="s">
        <v>154</v>
      </c>
      <c r="B25" s="61" t="s">
        <v>155</v>
      </c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</row>
    <row r="26" spans="1:13" x14ac:dyDescent="0.3">
      <c r="A26" s="61"/>
      <c r="B26" s="29">
        <v>1</v>
      </c>
      <c r="C26" s="29">
        <v>2</v>
      </c>
      <c r="D26" s="29">
        <v>3</v>
      </c>
      <c r="E26" s="29">
        <v>4</v>
      </c>
      <c r="F26" s="29">
        <v>5</v>
      </c>
      <c r="G26" s="29">
        <v>6</v>
      </c>
      <c r="H26" s="29">
        <v>7</v>
      </c>
      <c r="I26" s="29">
        <v>8</v>
      </c>
      <c r="J26" s="29">
        <v>9</v>
      </c>
      <c r="K26" s="29">
        <v>10</v>
      </c>
      <c r="L26" s="29">
        <v>11</v>
      </c>
      <c r="M26" s="29">
        <v>12</v>
      </c>
    </row>
    <row r="27" spans="1:13" x14ac:dyDescent="0.3">
      <c r="A27" s="90">
        <v>2015</v>
      </c>
      <c r="B27" s="89"/>
      <c r="C27" s="89"/>
      <c r="D27" s="89"/>
      <c r="E27" s="89"/>
      <c r="F27" s="89">
        <v>9</v>
      </c>
      <c r="G27" s="91">
        <v>25</v>
      </c>
      <c r="H27" s="91">
        <v>8</v>
      </c>
      <c r="I27" s="91">
        <v>0.75</v>
      </c>
      <c r="J27" s="89"/>
      <c r="K27" s="89"/>
      <c r="L27" s="89"/>
      <c r="M27" s="89"/>
    </row>
    <row r="28" spans="1:13" x14ac:dyDescent="0.3">
      <c r="A28" s="90">
        <v>2016</v>
      </c>
      <c r="B28" s="89"/>
      <c r="C28" s="89"/>
      <c r="D28" s="89"/>
      <c r="E28" s="89"/>
      <c r="F28" s="89"/>
      <c r="G28" s="89"/>
      <c r="H28" s="91">
        <v>25</v>
      </c>
      <c r="I28" s="89"/>
      <c r="J28" s="89"/>
      <c r="K28" s="89"/>
      <c r="L28" s="89"/>
      <c r="M28" s="89"/>
    </row>
    <row r="29" spans="1:13" x14ac:dyDescent="0.3">
      <c r="A29" s="90">
        <v>2017</v>
      </c>
      <c r="B29" s="89"/>
      <c r="C29" s="89"/>
      <c r="D29" s="89"/>
      <c r="E29" s="89"/>
      <c r="F29" s="89"/>
      <c r="G29" s="89"/>
      <c r="H29" s="91">
        <v>73</v>
      </c>
      <c r="I29" s="91">
        <v>6</v>
      </c>
      <c r="J29" s="89"/>
      <c r="K29" s="89"/>
      <c r="L29" s="89"/>
      <c r="M29" s="89"/>
    </row>
    <row r="30" spans="1:13" x14ac:dyDescent="0.3">
      <c r="A30" s="90">
        <v>2018</v>
      </c>
      <c r="B30" s="89"/>
      <c r="C30" s="89"/>
      <c r="D30" s="89"/>
      <c r="E30" s="89"/>
      <c r="F30" s="89"/>
      <c r="G30" s="91">
        <v>12</v>
      </c>
      <c r="H30" s="91">
        <v>17</v>
      </c>
      <c r="I30" s="91">
        <v>6</v>
      </c>
      <c r="J30" s="89"/>
      <c r="K30" s="89"/>
      <c r="L30" s="89"/>
      <c r="M30" s="89"/>
    </row>
    <row r="31" spans="1:13" x14ac:dyDescent="0.3">
      <c r="A31" s="90">
        <v>2019</v>
      </c>
      <c r="B31" s="89"/>
      <c r="C31" s="89"/>
      <c r="D31" s="89"/>
      <c r="E31" s="89"/>
      <c r="F31" s="89">
        <v>8</v>
      </c>
      <c r="G31" s="91">
        <v>12</v>
      </c>
      <c r="H31" s="91">
        <v>25</v>
      </c>
      <c r="I31" s="91">
        <v>6</v>
      </c>
      <c r="J31" s="89"/>
      <c r="K31" s="89"/>
      <c r="L31" s="89"/>
      <c r="M31" s="89"/>
    </row>
    <row r="32" spans="1:13" x14ac:dyDescent="0.3">
      <c r="A32" s="90">
        <v>2020</v>
      </c>
      <c r="B32" s="89"/>
      <c r="C32" s="89"/>
      <c r="D32" s="89"/>
      <c r="E32" s="89"/>
      <c r="F32" s="89">
        <v>16</v>
      </c>
      <c r="G32" s="91">
        <v>16</v>
      </c>
      <c r="H32" s="91">
        <v>25</v>
      </c>
      <c r="I32" s="89"/>
      <c r="J32" s="89"/>
      <c r="K32" s="89"/>
      <c r="L32" s="89"/>
      <c r="M32" s="89"/>
    </row>
    <row r="35" spans="1:13" x14ac:dyDescent="0.3">
      <c r="A35" s="25" t="s">
        <v>157</v>
      </c>
    </row>
    <row r="36" spans="1:13" x14ac:dyDescent="0.3">
      <c r="A36" s="86" t="s">
        <v>154</v>
      </c>
      <c r="B36" s="61" t="s">
        <v>155</v>
      </c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</row>
    <row r="37" spans="1:13" x14ac:dyDescent="0.3">
      <c r="A37" s="61"/>
      <c r="B37" s="29">
        <v>1</v>
      </c>
      <c r="C37" s="29">
        <v>2</v>
      </c>
      <c r="D37" s="29">
        <v>3</v>
      </c>
      <c r="E37" s="29">
        <v>4</v>
      </c>
      <c r="F37" s="29">
        <v>5</v>
      </c>
      <c r="G37" s="29">
        <v>6</v>
      </c>
      <c r="H37" s="29">
        <v>7</v>
      </c>
      <c r="I37" s="29">
        <v>8</v>
      </c>
      <c r="J37" s="29">
        <v>9</v>
      </c>
      <c r="K37" s="29">
        <v>10</v>
      </c>
      <c r="L37" s="29">
        <v>11</v>
      </c>
      <c r="M37" s="29">
        <v>12</v>
      </c>
    </row>
    <row r="38" spans="1:13" x14ac:dyDescent="0.3">
      <c r="A38" s="93">
        <v>2015</v>
      </c>
      <c r="B38" s="92"/>
      <c r="C38" s="92"/>
      <c r="D38" s="92"/>
      <c r="E38" s="92"/>
      <c r="F38" s="92">
        <v>9</v>
      </c>
      <c r="G38" s="92">
        <v>23</v>
      </c>
      <c r="H38" s="92">
        <v>12</v>
      </c>
      <c r="I38" s="92">
        <v>1</v>
      </c>
      <c r="J38" s="92"/>
      <c r="K38" s="92"/>
      <c r="L38" s="92"/>
      <c r="M38" s="92"/>
    </row>
    <row r="39" spans="1:13" x14ac:dyDescent="0.3">
      <c r="A39" s="93">
        <v>2016</v>
      </c>
      <c r="B39" s="92"/>
      <c r="C39" s="92"/>
      <c r="D39" s="92"/>
      <c r="E39" s="92"/>
      <c r="F39" s="92"/>
      <c r="G39" s="92"/>
      <c r="H39" s="92">
        <v>22</v>
      </c>
      <c r="I39" s="92"/>
      <c r="J39" s="92"/>
      <c r="K39" s="92"/>
      <c r="L39" s="92"/>
      <c r="M39" s="92"/>
    </row>
    <row r="40" spans="1:13" x14ac:dyDescent="0.3">
      <c r="A40" s="93">
        <v>2017</v>
      </c>
      <c r="B40" s="92"/>
      <c r="C40" s="92"/>
      <c r="D40" s="92"/>
      <c r="E40" s="92"/>
      <c r="F40" s="92"/>
      <c r="G40" s="92"/>
      <c r="H40" s="92">
        <v>12</v>
      </c>
      <c r="I40" s="92">
        <v>8</v>
      </c>
      <c r="J40" s="92"/>
      <c r="K40" s="92"/>
      <c r="L40" s="92"/>
      <c r="M40" s="92"/>
    </row>
    <row r="41" spans="1:13" x14ac:dyDescent="0.3">
      <c r="A41" s="93">
        <v>2018</v>
      </c>
      <c r="B41" s="92"/>
      <c r="C41" s="92"/>
      <c r="D41" s="92"/>
      <c r="E41" s="92"/>
      <c r="F41" s="92"/>
      <c r="G41" s="92">
        <v>28</v>
      </c>
      <c r="H41" s="92">
        <v>28</v>
      </c>
      <c r="I41" s="92">
        <v>4</v>
      </c>
      <c r="J41" s="92"/>
      <c r="K41" s="92"/>
      <c r="L41" s="92"/>
      <c r="M41" s="92"/>
    </row>
    <row r="42" spans="1:13" x14ac:dyDescent="0.3">
      <c r="A42" s="93">
        <v>2019</v>
      </c>
      <c r="B42" s="92"/>
      <c r="C42" s="92"/>
      <c r="D42" s="92"/>
      <c r="E42" s="92"/>
      <c r="F42" s="92"/>
      <c r="G42" s="92">
        <v>6</v>
      </c>
      <c r="H42" s="92">
        <v>16</v>
      </c>
      <c r="I42" s="92">
        <v>8</v>
      </c>
      <c r="J42" s="92"/>
      <c r="K42" s="92"/>
      <c r="L42" s="92"/>
      <c r="M42" s="92"/>
    </row>
    <row r="43" spans="1:13" x14ac:dyDescent="0.3">
      <c r="A43" s="93">
        <v>2020</v>
      </c>
      <c r="B43" s="92"/>
      <c r="C43" s="92"/>
      <c r="D43" s="92"/>
      <c r="E43" s="92"/>
      <c r="F43" s="92">
        <v>12</v>
      </c>
      <c r="G43" s="92">
        <v>13</v>
      </c>
      <c r="H43" s="92">
        <v>21</v>
      </c>
      <c r="I43" s="92">
        <v>6</v>
      </c>
      <c r="J43" s="92"/>
      <c r="K43" s="92"/>
      <c r="L43" s="92"/>
      <c r="M43" s="92"/>
    </row>
    <row r="44" spans="1:13" x14ac:dyDescent="0.3">
      <c r="A44" s="88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</row>
    <row r="45" spans="1:13" x14ac:dyDescent="0.3">
      <c r="A45" s="88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</row>
    <row r="46" spans="1:13" x14ac:dyDescent="0.3">
      <c r="A46" s="25" t="s">
        <v>158</v>
      </c>
    </row>
    <row r="47" spans="1:13" x14ac:dyDescent="0.3">
      <c r="A47" s="86" t="s">
        <v>154</v>
      </c>
      <c r="B47" s="61" t="s">
        <v>155</v>
      </c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</row>
    <row r="48" spans="1:13" x14ac:dyDescent="0.3">
      <c r="A48" s="61"/>
      <c r="B48" s="29">
        <v>1</v>
      </c>
      <c r="C48" s="29">
        <v>2</v>
      </c>
      <c r="D48" s="29">
        <v>3</v>
      </c>
      <c r="E48" s="29">
        <v>4</v>
      </c>
      <c r="F48" s="29">
        <v>5</v>
      </c>
      <c r="G48" s="29">
        <v>6</v>
      </c>
      <c r="H48" s="29">
        <v>7</v>
      </c>
      <c r="I48" s="29">
        <v>8</v>
      </c>
      <c r="J48" s="29">
        <v>9</v>
      </c>
      <c r="K48" s="29">
        <v>10</v>
      </c>
      <c r="L48" s="29">
        <v>11</v>
      </c>
      <c r="M48" s="29">
        <v>12</v>
      </c>
    </row>
    <row r="49" spans="1:13" x14ac:dyDescent="0.3">
      <c r="A49" s="96">
        <v>2015</v>
      </c>
      <c r="B49" s="94"/>
      <c r="C49" s="94"/>
      <c r="D49" s="94"/>
      <c r="E49" s="94"/>
      <c r="F49" s="94">
        <v>10</v>
      </c>
      <c r="G49" s="94">
        <v>11</v>
      </c>
      <c r="H49" s="94">
        <v>7</v>
      </c>
      <c r="I49" s="94">
        <v>4</v>
      </c>
      <c r="J49" s="94"/>
      <c r="K49" s="94"/>
      <c r="L49" s="94"/>
      <c r="M49" s="94"/>
    </row>
    <row r="50" spans="1:13" x14ac:dyDescent="0.3">
      <c r="A50" s="96">
        <v>2016</v>
      </c>
      <c r="B50" s="94"/>
      <c r="C50" s="94"/>
      <c r="D50" s="94"/>
      <c r="E50" s="94"/>
      <c r="F50" s="94"/>
      <c r="G50" s="94"/>
      <c r="H50" s="94">
        <v>10</v>
      </c>
      <c r="I50" s="94"/>
      <c r="J50" s="94"/>
      <c r="K50" s="94"/>
      <c r="L50" s="94"/>
      <c r="M50" s="94"/>
    </row>
    <row r="51" spans="1:13" x14ac:dyDescent="0.3">
      <c r="A51" s="96">
        <v>2017</v>
      </c>
      <c r="B51" s="94"/>
      <c r="C51" s="94"/>
      <c r="D51" s="94"/>
      <c r="E51" s="94"/>
      <c r="F51" s="94"/>
      <c r="G51" s="94"/>
      <c r="H51" s="94">
        <v>25</v>
      </c>
      <c r="I51" s="94">
        <v>5</v>
      </c>
      <c r="J51" s="94"/>
      <c r="K51" s="94"/>
      <c r="L51" s="94"/>
      <c r="M51" s="94"/>
    </row>
    <row r="52" spans="1:13" x14ac:dyDescent="0.3">
      <c r="A52" s="96">
        <v>2018</v>
      </c>
      <c r="B52" s="94"/>
      <c r="C52" s="94"/>
      <c r="D52" s="94"/>
      <c r="E52" s="94"/>
      <c r="F52" s="94"/>
      <c r="G52" s="94">
        <v>6</v>
      </c>
      <c r="H52" s="94">
        <v>17</v>
      </c>
      <c r="I52" s="94">
        <v>8</v>
      </c>
      <c r="J52" s="94"/>
      <c r="K52" s="94"/>
      <c r="L52" s="94"/>
      <c r="M52" s="94"/>
    </row>
    <row r="53" spans="1:13" x14ac:dyDescent="0.3">
      <c r="A53" s="96">
        <v>2019</v>
      </c>
      <c r="B53" s="94"/>
      <c r="C53" s="94"/>
      <c r="D53" s="94"/>
      <c r="E53" s="94"/>
      <c r="F53" s="94"/>
      <c r="G53" s="94">
        <v>6</v>
      </c>
      <c r="H53" s="94">
        <v>16</v>
      </c>
      <c r="I53" s="94">
        <v>8</v>
      </c>
      <c r="J53" s="94"/>
      <c r="K53" s="94"/>
      <c r="L53" s="94"/>
      <c r="M53" s="94"/>
    </row>
    <row r="54" spans="1:13" x14ac:dyDescent="0.3">
      <c r="A54" s="95">
        <v>2020</v>
      </c>
      <c r="B54" s="94"/>
      <c r="C54" s="94"/>
      <c r="D54" s="94"/>
      <c r="E54" s="94"/>
      <c r="F54" s="94">
        <v>10</v>
      </c>
      <c r="G54" s="94">
        <v>10</v>
      </c>
      <c r="H54" s="94">
        <v>12</v>
      </c>
      <c r="I54" s="94"/>
      <c r="J54" s="94"/>
      <c r="K54" s="94"/>
      <c r="L54" s="94"/>
      <c r="M54" s="94"/>
    </row>
  </sheetData>
  <mergeCells count="10">
    <mergeCell ref="A47:A48"/>
    <mergeCell ref="B47:M47"/>
    <mergeCell ref="A15:A16"/>
    <mergeCell ref="B15:M15"/>
    <mergeCell ref="A25:A26"/>
    <mergeCell ref="B25:M25"/>
    <mergeCell ref="A36:A37"/>
    <mergeCell ref="B36:M36"/>
    <mergeCell ref="B4:M4"/>
    <mergeCell ref="A4:A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FCC69-CCD0-49E6-A64D-CDE569FE8A9F}">
  <dimension ref="A2:N90"/>
  <sheetViews>
    <sheetView topLeftCell="A28" workbookViewId="0">
      <selection activeCell="E84" sqref="E84"/>
    </sheetView>
  </sheetViews>
  <sheetFormatPr defaultRowHeight="14.4" x14ac:dyDescent="0.3"/>
  <cols>
    <col min="1" max="1" width="8.88671875" style="69"/>
    <col min="2" max="2" width="31.88671875" style="73" customWidth="1"/>
    <col min="3" max="3" width="16.5546875" style="73" customWidth="1"/>
    <col min="4" max="6" width="14.6640625" style="73" customWidth="1"/>
    <col min="7" max="7" width="14.5546875" style="73" customWidth="1"/>
    <col min="8" max="8" width="9.88671875" style="73" customWidth="1"/>
    <col min="9" max="9" width="10" style="73" customWidth="1"/>
    <col min="10" max="16384" width="8.88671875" style="73"/>
  </cols>
  <sheetData>
    <row r="2" spans="1:14" s="73" customFormat="1" ht="29.4" customHeight="1" x14ac:dyDescent="0.3">
      <c r="A2" s="69"/>
      <c r="B2" s="70" t="s">
        <v>89</v>
      </c>
      <c r="C2" s="70" t="s">
        <v>78</v>
      </c>
      <c r="D2" s="70"/>
      <c r="E2" s="71" t="s">
        <v>147</v>
      </c>
      <c r="F2" s="72"/>
      <c r="G2" s="70" t="s">
        <v>79</v>
      </c>
      <c r="H2" s="70" t="s">
        <v>80</v>
      </c>
      <c r="I2" s="70" t="s">
        <v>81</v>
      </c>
      <c r="J2" s="70" t="s">
        <v>82</v>
      </c>
      <c r="K2" s="70"/>
      <c r="L2" s="70" t="s">
        <v>85</v>
      </c>
      <c r="M2" s="70"/>
      <c r="N2" s="70"/>
    </row>
    <row r="3" spans="1:14" s="73" customFormat="1" ht="43.2" x14ac:dyDescent="0.3">
      <c r="A3" s="69"/>
      <c r="B3" s="70"/>
      <c r="C3" s="70"/>
      <c r="D3" s="70"/>
      <c r="E3" s="74" t="s">
        <v>148</v>
      </c>
      <c r="F3" s="74" t="s">
        <v>149</v>
      </c>
      <c r="G3" s="70"/>
      <c r="H3" s="70"/>
      <c r="I3" s="70"/>
      <c r="J3" s="74" t="s">
        <v>83</v>
      </c>
      <c r="K3" s="74" t="s">
        <v>84</v>
      </c>
      <c r="L3" s="74" t="s">
        <v>86</v>
      </c>
      <c r="M3" s="74" t="s">
        <v>87</v>
      </c>
      <c r="N3" s="74" t="s">
        <v>88</v>
      </c>
    </row>
    <row r="4" spans="1:14" s="73" customFormat="1" x14ac:dyDescent="0.3">
      <c r="A4" s="69"/>
      <c r="B4" s="75" t="s">
        <v>25</v>
      </c>
      <c r="C4" s="27"/>
      <c r="D4" s="27"/>
      <c r="E4" s="27"/>
      <c r="F4" s="27"/>
      <c r="G4" s="27"/>
      <c r="H4" s="75">
        <f>SUM(H5:H16)</f>
        <v>173.3</v>
      </c>
      <c r="I4" s="75">
        <f>SUM(I5:I16)</f>
        <v>1702</v>
      </c>
      <c r="J4" s="27"/>
      <c r="K4" s="27"/>
      <c r="L4" s="76">
        <f>SUM(L5:L16)</f>
        <v>77.461967250000015</v>
      </c>
      <c r="M4" s="76">
        <f>SUM(M5:M16)</f>
        <v>678.56683310999995</v>
      </c>
      <c r="N4" s="27"/>
    </row>
    <row r="5" spans="1:14" s="73" customFormat="1" x14ac:dyDescent="0.3">
      <c r="A5" s="69"/>
      <c r="B5" s="27" t="s">
        <v>66</v>
      </c>
      <c r="C5" s="27" t="s">
        <v>90</v>
      </c>
      <c r="D5" s="27" t="s">
        <v>55</v>
      </c>
      <c r="E5" s="27">
        <v>3384</v>
      </c>
      <c r="F5" s="27">
        <v>3038</v>
      </c>
      <c r="G5" s="27">
        <v>3400</v>
      </c>
      <c r="H5" s="27">
        <v>15</v>
      </c>
      <c r="I5" s="27">
        <v>346</v>
      </c>
      <c r="J5" s="77">
        <v>0</v>
      </c>
      <c r="K5" s="27">
        <v>1.4</v>
      </c>
      <c r="L5" s="78">
        <f>I5*(K5+J5)*0.5*9.81/1000</f>
        <v>2.375982</v>
      </c>
      <c r="M5" s="78">
        <f>L5*8760/1000</f>
        <v>20.813602320000001</v>
      </c>
      <c r="N5" s="79">
        <f>M5/H5</f>
        <v>1.3875734880000001</v>
      </c>
    </row>
    <row r="6" spans="1:14" s="73" customFormat="1" x14ac:dyDescent="0.3">
      <c r="A6" s="69"/>
      <c r="B6" s="27" t="s">
        <v>67</v>
      </c>
      <c r="C6" s="27" t="str">
        <f>D5</f>
        <v>3038 м</v>
      </c>
      <c r="D6" s="27" t="s">
        <v>59</v>
      </c>
      <c r="E6" s="27">
        <v>3038</v>
      </c>
      <c r="F6" s="27">
        <v>2577</v>
      </c>
      <c r="G6" s="27">
        <v>160.80000000000001</v>
      </c>
      <c r="H6" s="27">
        <v>12</v>
      </c>
      <c r="I6" s="27">
        <v>461</v>
      </c>
      <c r="J6" s="27">
        <v>1.4</v>
      </c>
      <c r="K6" s="27">
        <v>2.6</v>
      </c>
      <c r="L6" s="78">
        <f>I6*(K6+J6)*0.5*9.81/1000</f>
        <v>9.0448199999999996</v>
      </c>
      <c r="M6" s="78">
        <f>L6*8760/1000</f>
        <v>79.232623200000006</v>
      </c>
      <c r="N6" s="79">
        <f t="shared" ref="N6:N16" si="0">M6/H6</f>
        <v>6.6027186000000002</v>
      </c>
    </row>
    <row r="7" spans="1:14" s="73" customFormat="1" x14ac:dyDescent="0.3">
      <c r="A7" s="69"/>
      <c r="B7" s="27" t="s">
        <v>68</v>
      </c>
      <c r="C7" s="27" t="str">
        <f t="shared" ref="C7:C16" si="1">D6</f>
        <v>Текес Левый</v>
      </c>
      <c r="D7" s="27" t="s">
        <v>56</v>
      </c>
      <c r="E7" s="27">
        <v>2577</v>
      </c>
      <c r="F7" s="27">
        <v>2480</v>
      </c>
      <c r="G7" s="27"/>
      <c r="H7" s="27">
        <v>4</v>
      </c>
      <c r="I7" s="27">
        <v>97</v>
      </c>
      <c r="J7" s="27">
        <v>3.9</v>
      </c>
      <c r="K7" s="27">
        <v>3.9</v>
      </c>
      <c r="L7" s="78">
        <f t="shared" ref="L7:L16" si="2">I7*(K7+J7)*0.5*9.81/1000</f>
        <v>3.7111230000000006</v>
      </c>
      <c r="M7" s="78">
        <f t="shared" ref="M7:M16" si="3">L7*8760/1000</f>
        <v>32.509437480000003</v>
      </c>
      <c r="N7" s="79">
        <f t="shared" si="0"/>
        <v>8.1273593700000006</v>
      </c>
    </row>
    <row r="8" spans="1:14" s="73" customFormat="1" x14ac:dyDescent="0.3">
      <c r="A8" s="69"/>
      <c r="B8" s="27" t="s">
        <v>69</v>
      </c>
      <c r="C8" s="27" t="str">
        <f t="shared" si="1"/>
        <v>2480 м</v>
      </c>
      <c r="D8" s="27" t="s">
        <v>57</v>
      </c>
      <c r="E8" s="27">
        <v>2480</v>
      </c>
      <c r="F8" s="27">
        <v>2152</v>
      </c>
      <c r="G8" s="27">
        <v>404.2</v>
      </c>
      <c r="H8" s="27">
        <v>18</v>
      </c>
      <c r="I8" s="27">
        <v>328</v>
      </c>
      <c r="J8" s="27">
        <v>4.1500000000000004</v>
      </c>
      <c r="K8" s="27">
        <v>5.25</v>
      </c>
      <c r="L8" s="78">
        <f t="shared" si="2"/>
        <v>15.123096000000002</v>
      </c>
      <c r="M8" s="78">
        <f t="shared" si="3"/>
        <v>132.47832096000002</v>
      </c>
      <c r="N8" s="79">
        <f t="shared" si="0"/>
        <v>7.3599067200000015</v>
      </c>
    </row>
    <row r="9" spans="1:14" s="73" customFormat="1" x14ac:dyDescent="0.3">
      <c r="A9" s="69"/>
      <c r="B9" s="27" t="s">
        <v>70</v>
      </c>
      <c r="C9" s="27" t="str">
        <f t="shared" si="1"/>
        <v>Мунашбулак</v>
      </c>
      <c r="D9" s="27" t="s">
        <v>60</v>
      </c>
      <c r="E9" s="27">
        <v>2152</v>
      </c>
      <c r="F9" s="27">
        <v>2115</v>
      </c>
      <c r="G9" s="27">
        <v>431.7</v>
      </c>
      <c r="H9" s="27">
        <v>3</v>
      </c>
      <c r="I9" s="27">
        <v>37</v>
      </c>
      <c r="J9" s="27">
        <v>5.6</v>
      </c>
      <c r="K9" s="27">
        <v>6.3</v>
      </c>
      <c r="L9" s="78">
        <f>I9*(K9+J9)*0.5*9.81/1000</f>
        <v>2.1596715</v>
      </c>
      <c r="M9" s="78">
        <f t="shared" si="3"/>
        <v>18.918722339999999</v>
      </c>
      <c r="N9" s="79">
        <f t="shared" si="0"/>
        <v>6.3062407799999995</v>
      </c>
    </row>
    <row r="10" spans="1:14" s="73" customFormat="1" x14ac:dyDescent="0.3">
      <c r="A10" s="69"/>
      <c r="B10" s="27" t="s">
        <v>71</v>
      </c>
      <c r="C10" s="27" t="str">
        <f t="shared" si="1"/>
        <v>2115 м</v>
      </c>
      <c r="D10" s="27" t="s">
        <v>115</v>
      </c>
      <c r="E10" s="27">
        <v>2115</v>
      </c>
      <c r="F10" s="27">
        <v>2020</v>
      </c>
      <c r="G10" s="27"/>
      <c r="H10" s="27">
        <v>5</v>
      </c>
      <c r="I10" s="27">
        <v>95</v>
      </c>
      <c r="J10" s="27">
        <v>6.5</v>
      </c>
      <c r="K10" s="27">
        <v>7</v>
      </c>
      <c r="L10" s="78">
        <f>I10*(K10+J10)*0.5*9.81/1000</f>
        <v>6.2906625000000007</v>
      </c>
      <c r="M10" s="78">
        <f t="shared" si="3"/>
        <v>55.106203500000007</v>
      </c>
      <c r="N10" s="79">
        <f t="shared" si="0"/>
        <v>11.021240700000002</v>
      </c>
    </row>
    <row r="11" spans="1:14" s="73" customFormat="1" x14ac:dyDescent="0.3">
      <c r="A11" s="69"/>
      <c r="B11" s="27" t="s">
        <v>72</v>
      </c>
      <c r="C11" s="27" t="str">
        <f t="shared" si="1"/>
        <v>2020 м</v>
      </c>
      <c r="D11" s="27" t="s">
        <v>28</v>
      </c>
      <c r="E11" s="27">
        <v>2020</v>
      </c>
      <c r="F11" s="27">
        <v>1795</v>
      </c>
      <c r="G11" s="27"/>
      <c r="H11" s="27">
        <v>16.600000000000001</v>
      </c>
      <c r="I11" s="27">
        <f>E11-F11</f>
        <v>225</v>
      </c>
      <c r="J11" s="27">
        <v>7.2</v>
      </c>
      <c r="K11" s="27">
        <v>7.7</v>
      </c>
      <c r="L11" s="78">
        <f t="shared" si="2"/>
        <v>16.444012499999999</v>
      </c>
      <c r="M11" s="78">
        <f t="shared" si="3"/>
        <v>144.04954949999998</v>
      </c>
      <c r="N11" s="79">
        <f t="shared" si="0"/>
        <v>8.677683704819275</v>
      </c>
    </row>
    <row r="12" spans="1:14" s="73" customFormat="1" x14ac:dyDescent="0.3">
      <c r="A12" s="69"/>
      <c r="B12" s="27" t="s">
        <v>73</v>
      </c>
      <c r="C12" s="27" t="str">
        <f t="shared" si="1"/>
        <v>Ортакокпак</v>
      </c>
      <c r="D12" s="27" t="s">
        <v>61</v>
      </c>
      <c r="E12" s="27">
        <v>1795</v>
      </c>
      <c r="F12" s="27">
        <v>1782</v>
      </c>
      <c r="G12" s="27">
        <v>1467.3</v>
      </c>
      <c r="H12" s="27">
        <v>8.6999999999999993</v>
      </c>
      <c r="I12" s="27">
        <v>13</v>
      </c>
      <c r="J12" s="27">
        <v>10.35</v>
      </c>
      <c r="K12" s="27">
        <v>11</v>
      </c>
      <c r="L12" s="78">
        <f t="shared" si="2"/>
        <v>1.3613827500000002</v>
      </c>
      <c r="M12" s="78">
        <f t="shared" si="3"/>
        <v>11.925712890000003</v>
      </c>
      <c r="N12" s="79">
        <f t="shared" si="0"/>
        <v>1.3707715965517246</v>
      </c>
    </row>
    <row r="13" spans="1:14" s="73" customFormat="1" x14ac:dyDescent="0.3">
      <c r="A13" s="69"/>
      <c r="B13" s="27" t="s">
        <v>74</v>
      </c>
      <c r="C13" s="27" t="str">
        <f>D12</f>
        <v>Улькенкокпак</v>
      </c>
      <c r="D13" s="27" t="s">
        <v>62</v>
      </c>
      <c r="E13" s="27">
        <v>1782</v>
      </c>
      <c r="F13" s="27">
        <v>1723</v>
      </c>
      <c r="G13" s="27">
        <v>2569.5</v>
      </c>
      <c r="H13" s="27">
        <v>37</v>
      </c>
      <c r="I13" s="27">
        <v>59</v>
      </c>
      <c r="J13" s="27">
        <v>15.85</v>
      </c>
      <c r="K13" s="27">
        <v>16.5</v>
      </c>
      <c r="L13" s="78">
        <f t="shared" si="2"/>
        <v>9.3619282500000001</v>
      </c>
      <c r="M13" s="78">
        <f t="shared" si="3"/>
        <v>82.010491469999991</v>
      </c>
      <c r="N13" s="79">
        <f t="shared" si="0"/>
        <v>2.216499769459459</v>
      </c>
    </row>
    <row r="14" spans="1:14" s="73" customFormat="1" x14ac:dyDescent="0.3">
      <c r="A14" s="69"/>
      <c r="B14" s="27" t="s">
        <v>75</v>
      </c>
      <c r="C14" s="80" t="str">
        <f t="shared" si="1"/>
        <v>Дараты</v>
      </c>
      <c r="D14" s="27" t="s">
        <v>63</v>
      </c>
      <c r="E14" s="27">
        <v>1723</v>
      </c>
      <c r="F14" s="27">
        <v>1698</v>
      </c>
      <c r="G14" s="27">
        <v>3830</v>
      </c>
      <c r="H14" s="27">
        <v>24</v>
      </c>
      <c r="I14" s="27">
        <v>25</v>
      </c>
      <c r="J14" s="27">
        <v>25.35</v>
      </c>
      <c r="K14" s="27">
        <v>25.5</v>
      </c>
      <c r="L14" s="78">
        <f t="shared" si="2"/>
        <v>6.2354812500000003</v>
      </c>
      <c r="M14" s="78">
        <f t="shared" si="3"/>
        <v>54.622815750000001</v>
      </c>
      <c r="N14" s="79">
        <f t="shared" si="0"/>
        <v>2.27595065625</v>
      </c>
    </row>
    <row r="15" spans="1:14" s="73" customFormat="1" x14ac:dyDescent="0.3">
      <c r="A15" s="69"/>
      <c r="B15" s="27" t="s">
        <v>76</v>
      </c>
      <c r="C15" s="27" t="str">
        <f t="shared" si="1"/>
        <v>Есекартан</v>
      </c>
      <c r="D15" s="27" t="s">
        <v>64</v>
      </c>
      <c r="E15" s="27">
        <v>1698</v>
      </c>
      <c r="F15" s="27">
        <v>1693</v>
      </c>
      <c r="G15" s="27"/>
      <c r="H15" s="27">
        <v>6</v>
      </c>
      <c r="I15" s="27">
        <v>5</v>
      </c>
      <c r="J15" s="27">
        <v>37.15</v>
      </c>
      <c r="K15" s="27">
        <v>27.15</v>
      </c>
      <c r="L15" s="78">
        <f t="shared" si="2"/>
        <v>1.5769575</v>
      </c>
      <c r="M15" s="78">
        <f t="shared" si="3"/>
        <v>13.814147699999999</v>
      </c>
      <c r="N15" s="79">
        <f t="shared" si="0"/>
        <v>2.3023579499999998</v>
      </c>
    </row>
    <row r="16" spans="1:14" s="73" customFormat="1" x14ac:dyDescent="0.3">
      <c r="A16" s="69"/>
      <c r="B16" s="27" t="s">
        <v>77</v>
      </c>
      <c r="C16" s="27" t="str">
        <f t="shared" si="1"/>
        <v>Музарт 2-й</v>
      </c>
      <c r="D16" s="27" t="s">
        <v>65</v>
      </c>
      <c r="E16" s="27">
        <v>1693</v>
      </c>
      <c r="F16" s="27">
        <v>1682</v>
      </c>
      <c r="G16" s="27">
        <v>5727.6</v>
      </c>
      <c r="H16" s="27">
        <v>24</v>
      </c>
      <c r="I16" s="27">
        <v>11</v>
      </c>
      <c r="J16" s="27">
        <v>35</v>
      </c>
      <c r="K16" s="27">
        <v>35</v>
      </c>
      <c r="L16" s="78">
        <f t="shared" si="2"/>
        <v>3.7768500000000005</v>
      </c>
      <c r="M16" s="78">
        <f t="shared" si="3"/>
        <v>33.085206000000007</v>
      </c>
      <c r="N16" s="79">
        <f t="shared" si="0"/>
        <v>1.3785502500000002</v>
      </c>
    </row>
    <row r="17" spans="1:14" s="73" customFormat="1" x14ac:dyDescent="0.3">
      <c r="A17" s="69"/>
      <c r="B17" s="75" t="s">
        <v>59</v>
      </c>
      <c r="C17" s="27"/>
      <c r="D17" s="27"/>
      <c r="E17" s="27"/>
      <c r="F17" s="27"/>
      <c r="G17" s="27"/>
      <c r="H17" s="75">
        <f>H18</f>
        <v>17</v>
      </c>
      <c r="I17" s="75">
        <f t="shared" ref="I17:M17" si="4">I18</f>
        <v>1163</v>
      </c>
      <c r="J17" s="75"/>
      <c r="K17" s="75"/>
      <c r="L17" s="76">
        <f>L18</f>
        <v>7.7010952500000016</v>
      </c>
      <c r="M17" s="81">
        <f t="shared" si="4"/>
        <v>67.461594390000016</v>
      </c>
      <c r="N17" s="82"/>
    </row>
    <row r="18" spans="1:14" s="73" customFormat="1" x14ac:dyDescent="0.3">
      <c r="A18" s="69"/>
      <c r="B18" s="27"/>
      <c r="C18" s="27" t="s">
        <v>90</v>
      </c>
      <c r="D18" s="27" t="s">
        <v>25</v>
      </c>
      <c r="E18" s="27">
        <f>F18+I18</f>
        <v>3740</v>
      </c>
      <c r="F18" s="27">
        <v>2577</v>
      </c>
      <c r="G18" s="27">
        <v>83.5</v>
      </c>
      <c r="H18" s="27">
        <v>17</v>
      </c>
      <c r="I18" s="27">
        <v>1163</v>
      </c>
      <c r="J18" s="27">
        <v>0</v>
      </c>
      <c r="K18" s="27">
        <v>1.35</v>
      </c>
      <c r="L18" s="78">
        <f t="shared" ref="L18" si="5">I18*(K18+J18)*0.5*9.81/1000</f>
        <v>7.7010952500000016</v>
      </c>
      <c r="M18" s="78">
        <f t="shared" ref="M18:M46" si="6">L18*8760/1000</f>
        <v>67.461594390000016</v>
      </c>
      <c r="N18" s="79">
        <f t="shared" ref="N18" si="7">M18/H18</f>
        <v>3.9683290817647068</v>
      </c>
    </row>
    <row r="19" spans="1:14" s="73" customFormat="1" x14ac:dyDescent="0.3">
      <c r="A19" s="69"/>
      <c r="B19" s="75" t="s">
        <v>57</v>
      </c>
      <c r="C19" s="27"/>
      <c r="D19" s="27"/>
      <c r="E19" s="27"/>
      <c r="F19" s="27"/>
      <c r="G19" s="27"/>
      <c r="H19" s="75">
        <f>H20</f>
        <v>10</v>
      </c>
      <c r="I19" s="75">
        <f t="shared" ref="I19:M19" si="8">I20</f>
        <v>1088</v>
      </c>
      <c r="J19" s="75"/>
      <c r="K19" s="75"/>
      <c r="L19" s="81">
        <f t="shared" si="8"/>
        <v>1.8678239999999999</v>
      </c>
      <c r="M19" s="81">
        <f t="shared" si="8"/>
        <v>16.36213824</v>
      </c>
      <c r="N19" s="27"/>
    </row>
    <row r="20" spans="1:14" s="73" customFormat="1" x14ac:dyDescent="0.3">
      <c r="A20" s="69"/>
      <c r="B20" s="27"/>
      <c r="C20" s="27" t="s">
        <v>90</v>
      </c>
      <c r="D20" s="27" t="s">
        <v>25</v>
      </c>
      <c r="E20" s="27">
        <v>2152</v>
      </c>
      <c r="F20" s="27">
        <f>E20+I20</f>
        <v>3240</v>
      </c>
      <c r="G20" s="27">
        <v>27.2</v>
      </c>
      <c r="H20" s="27">
        <v>10</v>
      </c>
      <c r="I20" s="27">
        <v>1088</v>
      </c>
      <c r="J20" s="27">
        <v>0</v>
      </c>
      <c r="K20" s="27">
        <v>0.35</v>
      </c>
      <c r="L20" s="78">
        <f t="shared" ref="L20" si="9">I20*(K20+J20)*0.5*9.81/1000</f>
        <v>1.8678239999999999</v>
      </c>
      <c r="M20" s="78">
        <f t="shared" si="6"/>
        <v>16.36213824</v>
      </c>
      <c r="N20" s="79">
        <f t="shared" ref="N20" si="10">M20/H20</f>
        <v>1.6362138239999999</v>
      </c>
    </row>
    <row r="21" spans="1:14" s="73" customFormat="1" x14ac:dyDescent="0.3">
      <c r="A21" s="69"/>
      <c r="B21" s="75" t="s">
        <v>58</v>
      </c>
      <c r="C21" s="27"/>
      <c r="D21" s="27"/>
      <c r="E21" s="27"/>
      <c r="F21" s="27"/>
      <c r="G21" s="27"/>
      <c r="H21" s="75">
        <f>H22</f>
        <v>11</v>
      </c>
      <c r="I21" s="75">
        <f t="shared" ref="I21" si="11">I22</f>
        <v>798</v>
      </c>
      <c r="J21" s="75"/>
      <c r="K21" s="75"/>
      <c r="L21" s="81">
        <f t="shared" ref="L21:M21" si="12">L22</f>
        <v>1.3699664999999999</v>
      </c>
      <c r="M21" s="81">
        <f t="shared" si="12"/>
        <v>12.000906539999999</v>
      </c>
      <c r="N21" s="27"/>
    </row>
    <row r="22" spans="1:14" s="73" customFormat="1" x14ac:dyDescent="0.3">
      <c r="A22" s="69"/>
      <c r="B22" s="27"/>
      <c r="C22" s="27" t="s">
        <v>90</v>
      </c>
      <c r="D22" s="27" t="s">
        <v>25</v>
      </c>
      <c r="E22" s="27">
        <v>2940</v>
      </c>
      <c r="F22" s="27">
        <v>2142</v>
      </c>
      <c r="G22" s="27">
        <v>25.9</v>
      </c>
      <c r="H22" s="27">
        <v>11</v>
      </c>
      <c r="I22" s="27">
        <v>798</v>
      </c>
      <c r="J22" s="27">
        <v>0</v>
      </c>
      <c r="K22" s="27">
        <v>0.35</v>
      </c>
      <c r="L22" s="78">
        <f t="shared" ref="L22" si="13">I22*(K22+J22)*0.5*9.81/1000</f>
        <v>1.3699664999999999</v>
      </c>
      <c r="M22" s="78">
        <f t="shared" si="6"/>
        <v>12.000906539999999</v>
      </c>
      <c r="N22" s="79">
        <f t="shared" ref="N22" si="14">M22/H22</f>
        <v>1.0909915036363635</v>
      </c>
    </row>
    <row r="23" spans="1:14" s="73" customFormat="1" x14ac:dyDescent="0.3">
      <c r="A23" s="69"/>
      <c r="B23" s="75" t="s">
        <v>124</v>
      </c>
      <c r="C23" s="27"/>
      <c r="D23" s="27"/>
      <c r="E23" s="27"/>
      <c r="F23" s="27"/>
      <c r="G23" s="27"/>
      <c r="H23" s="75">
        <f>H24</f>
        <v>14</v>
      </c>
      <c r="I23" s="75">
        <f t="shared" ref="I23" si="15">I24</f>
        <v>551</v>
      </c>
      <c r="J23" s="75"/>
      <c r="K23" s="75"/>
      <c r="L23" s="81">
        <f t="shared" ref="L23:M23" si="16">L24</f>
        <v>0.54053100000000009</v>
      </c>
      <c r="M23" s="81">
        <f t="shared" si="16"/>
        <v>4.7350515600000005</v>
      </c>
      <c r="N23" s="27"/>
    </row>
    <row r="24" spans="1:14" s="73" customFormat="1" x14ac:dyDescent="0.3">
      <c r="A24" s="69"/>
      <c r="B24" s="27"/>
      <c r="C24" s="27" t="s">
        <v>90</v>
      </c>
      <c r="D24" s="27" t="s">
        <v>25</v>
      </c>
      <c r="E24" s="27">
        <f>F24+I24</f>
        <v>2639</v>
      </c>
      <c r="F24" s="27">
        <v>2088</v>
      </c>
      <c r="G24" s="27">
        <v>24</v>
      </c>
      <c r="H24" s="27">
        <v>14</v>
      </c>
      <c r="I24" s="27">
        <v>551</v>
      </c>
      <c r="J24" s="27">
        <v>0</v>
      </c>
      <c r="K24" s="27">
        <v>0.2</v>
      </c>
      <c r="L24" s="78">
        <f t="shared" ref="L24" si="17">I24*(K24+J24)*0.5*9.81/1000</f>
        <v>0.54053100000000009</v>
      </c>
      <c r="M24" s="78">
        <f t="shared" si="6"/>
        <v>4.7350515600000005</v>
      </c>
      <c r="N24" s="79">
        <f t="shared" ref="N24" si="18">M24/H24</f>
        <v>0.33821796857142861</v>
      </c>
    </row>
    <row r="25" spans="1:14" s="73" customFormat="1" x14ac:dyDescent="0.3">
      <c r="A25" s="69"/>
      <c r="B25" s="75" t="s">
        <v>28</v>
      </c>
      <c r="C25" s="27"/>
      <c r="D25" s="27"/>
      <c r="E25" s="27"/>
      <c r="F25" s="27"/>
      <c r="G25" s="27"/>
      <c r="H25" s="75">
        <f>SUM(H26:H27)</f>
        <v>34</v>
      </c>
      <c r="I25" s="75">
        <f>SUM(I26:I27)</f>
        <v>1462</v>
      </c>
      <c r="J25" s="27"/>
      <c r="K25" s="27"/>
      <c r="L25" s="81">
        <f>SUM(L26:L27)</f>
        <v>16.753518</v>
      </c>
      <c r="M25" s="81">
        <f>SUM(M26:M27)</f>
        <v>146.76081768000003</v>
      </c>
      <c r="N25" s="27"/>
    </row>
    <row r="26" spans="1:14" s="73" customFormat="1" x14ac:dyDescent="0.3">
      <c r="A26" s="69"/>
      <c r="B26" s="27" t="s">
        <v>66</v>
      </c>
      <c r="C26" s="27" t="s">
        <v>90</v>
      </c>
      <c r="D26" s="27" t="s">
        <v>92</v>
      </c>
      <c r="E26" s="27">
        <v>3257</v>
      </c>
      <c r="F26" s="27">
        <v>2267</v>
      </c>
      <c r="G26" s="27">
        <v>76.2</v>
      </c>
      <c r="H26" s="27">
        <v>14</v>
      </c>
      <c r="I26" s="27">
        <v>990</v>
      </c>
      <c r="J26" s="27">
        <v>0.3</v>
      </c>
      <c r="K26" s="27">
        <v>1.1000000000000001</v>
      </c>
      <c r="L26" s="78">
        <f t="shared" ref="L26:L27" si="19">I26*(K26+J26)*0.5*9.81/1000</f>
        <v>6.7983300000000018</v>
      </c>
      <c r="M26" s="78">
        <f t="shared" si="6"/>
        <v>59.553370800000017</v>
      </c>
      <c r="N26" s="79">
        <f t="shared" ref="N26:N27" si="20">M26/H26</f>
        <v>4.2538122000000014</v>
      </c>
    </row>
    <row r="27" spans="1:14" s="73" customFormat="1" x14ac:dyDescent="0.3">
      <c r="A27" s="69"/>
      <c r="B27" s="27" t="s">
        <v>67</v>
      </c>
      <c r="C27" s="27" t="s">
        <v>92</v>
      </c>
      <c r="D27" s="27" t="s">
        <v>25</v>
      </c>
      <c r="E27" s="27">
        <v>2267</v>
      </c>
      <c r="F27" s="27">
        <v>1795</v>
      </c>
      <c r="G27" s="27">
        <v>188</v>
      </c>
      <c r="H27" s="27">
        <v>20</v>
      </c>
      <c r="I27" s="27">
        <v>472</v>
      </c>
      <c r="J27" s="27">
        <v>1.8</v>
      </c>
      <c r="K27" s="27">
        <v>2.5</v>
      </c>
      <c r="L27" s="78">
        <f t="shared" si="19"/>
        <v>9.9551879999999997</v>
      </c>
      <c r="M27" s="78">
        <f t="shared" si="6"/>
        <v>87.207446880000006</v>
      </c>
      <c r="N27" s="79">
        <f t="shared" si="20"/>
        <v>4.360372344</v>
      </c>
    </row>
    <row r="28" spans="1:14" s="73" customFormat="1" x14ac:dyDescent="0.3">
      <c r="A28" s="69"/>
      <c r="B28" s="75" t="s">
        <v>92</v>
      </c>
      <c r="D28" s="27"/>
      <c r="E28" s="27"/>
      <c r="F28" s="27"/>
      <c r="G28" s="27"/>
      <c r="H28" s="75">
        <f>H29</f>
        <v>15</v>
      </c>
      <c r="I28" s="75">
        <f>I29</f>
        <v>1170</v>
      </c>
      <c r="J28" s="27"/>
      <c r="K28" s="27"/>
      <c r="L28" s="76">
        <f>L29</f>
        <v>4.0171950000000001</v>
      </c>
      <c r="M28" s="76">
        <f t="shared" si="6"/>
        <v>35.190628199999999</v>
      </c>
      <c r="N28" s="79"/>
    </row>
    <row r="29" spans="1:14" s="73" customFormat="1" x14ac:dyDescent="0.3">
      <c r="A29" s="69"/>
      <c r="B29" s="27"/>
      <c r="C29" s="27" t="s">
        <v>90</v>
      </c>
      <c r="D29" s="27" t="s">
        <v>28</v>
      </c>
      <c r="E29" s="27">
        <v>3437</v>
      </c>
      <c r="F29" s="27">
        <v>2267</v>
      </c>
      <c r="G29" s="27">
        <v>49</v>
      </c>
      <c r="H29" s="27">
        <v>15</v>
      </c>
      <c r="I29" s="27">
        <v>1170</v>
      </c>
      <c r="J29" s="27">
        <v>0</v>
      </c>
      <c r="K29" s="27">
        <v>0.7</v>
      </c>
      <c r="L29" s="78">
        <f t="shared" ref="L29" si="21">I29*(K29+J29)*0.5*9.81/1000</f>
        <v>4.0171950000000001</v>
      </c>
      <c r="M29" s="78">
        <f t="shared" si="6"/>
        <v>35.190628199999999</v>
      </c>
      <c r="N29" s="79">
        <f t="shared" ref="N29" si="22">M29/H29</f>
        <v>2.34604188</v>
      </c>
    </row>
    <row r="30" spans="1:14" s="73" customFormat="1" x14ac:dyDescent="0.3">
      <c r="A30" s="69"/>
      <c r="B30" s="75" t="s">
        <v>61</v>
      </c>
      <c r="C30" s="27"/>
      <c r="D30" s="27"/>
      <c r="E30" s="27"/>
      <c r="F30" s="27"/>
      <c r="G30" s="27"/>
      <c r="H30" s="75">
        <f>SUM(H31:H37)</f>
        <v>56</v>
      </c>
      <c r="I30" s="75">
        <f>SUM(I31:I37)</f>
        <v>1555</v>
      </c>
      <c r="J30" s="27"/>
      <c r="K30" s="27"/>
      <c r="L30" s="76">
        <f>SUM(L31:L37)</f>
        <v>34.505939250000004</v>
      </c>
      <c r="M30" s="76">
        <f>SUM(M31:M37)</f>
        <v>302.27202783000001</v>
      </c>
      <c r="N30" s="79"/>
    </row>
    <row r="31" spans="1:14" s="73" customFormat="1" x14ac:dyDescent="0.3">
      <c r="A31" s="69"/>
      <c r="B31" s="27" t="s">
        <v>66</v>
      </c>
      <c r="C31" s="27" t="s">
        <v>90</v>
      </c>
      <c r="D31" s="27" t="s">
        <v>93</v>
      </c>
      <c r="E31" s="27">
        <v>3350</v>
      </c>
      <c r="F31" s="27">
        <v>2628</v>
      </c>
      <c r="G31" s="27">
        <v>46.5</v>
      </c>
      <c r="H31" s="27">
        <v>10</v>
      </c>
      <c r="I31" s="27">
        <v>722</v>
      </c>
      <c r="J31" s="27">
        <v>0</v>
      </c>
      <c r="K31" s="27">
        <v>0.75</v>
      </c>
      <c r="L31" s="78">
        <f t="shared" ref="L31:L37" si="23">I31*(K31+J31)*0.5*9.81/1000</f>
        <v>2.6560575000000002</v>
      </c>
      <c r="M31" s="78">
        <f t="shared" si="6"/>
        <v>23.267063700000001</v>
      </c>
      <c r="N31" s="79">
        <f t="shared" ref="N31:N37" si="24">M31/H31</f>
        <v>2.3267063700000001</v>
      </c>
    </row>
    <row r="32" spans="1:14" s="73" customFormat="1" x14ac:dyDescent="0.3">
      <c r="A32" s="69"/>
      <c r="B32" s="27" t="s">
        <v>67</v>
      </c>
      <c r="C32" s="27" t="str">
        <f>D31</f>
        <v>Туикаша</v>
      </c>
      <c r="D32" s="27" t="s">
        <v>94</v>
      </c>
      <c r="E32" s="27">
        <v>2628</v>
      </c>
      <c r="F32" s="27">
        <v>2465</v>
      </c>
      <c r="G32" s="27"/>
      <c r="H32" s="27">
        <v>5</v>
      </c>
      <c r="I32" s="27">
        <v>163</v>
      </c>
      <c r="J32" s="27">
        <v>1.25</v>
      </c>
      <c r="K32" s="27">
        <v>1.55</v>
      </c>
      <c r="L32" s="78">
        <f t="shared" si="23"/>
        <v>2.238642</v>
      </c>
      <c r="M32" s="78">
        <f t="shared" si="6"/>
        <v>19.610503919999999</v>
      </c>
      <c r="N32" s="79">
        <f t="shared" si="24"/>
        <v>3.922100784</v>
      </c>
    </row>
    <row r="33" spans="1:14" s="73" customFormat="1" x14ac:dyDescent="0.3">
      <c r="A33" s="69"/>
      <c r="B33" s="27" t="s">
        <v>68</v>
      </c>
      <c r="C33" s="27" t="str">
        <f t="shared" ref="C33:C37" si="25">D32</f>
        <v>Кунтемес</v>
      </c>
      <c r="D33" s="27" t="s">
        <v>95</v>
      </c>
      <c r="E33" s="27">
        <v>2465</v>
      </c>
      <c r="F33" s="27">
        <v>2402</v>
      </c>
      <c r="G33" s="27">
        <v>115.9</v>
      </c>
      <c r="H33" s="27">
        <v>3</v>
      </c>
      <c r="I33" s="27">
        <v>63</v>
      </c>
      <c r="J33" s="27">
        <v>1.65</v>
      </c>
      <c r="K33" s="27">
        <v>1.95</v>
      </c>
      <c r="L33" s="78">
        <f t="shared" si="23"/>
        <v>1.1124540000000001</v>
      </c>
      <c r="M33" s="78">
        <f t="shared" si="6"/>
        <v>9.745097040000001</v>
      </c>
      <c r="N33" s="79">
        <f t="shared" si="24"/>
        <v>3.2483656800000005</v>
      </c>
    </row>
    <row r="34" spans="1:14" s="73" customFormat="1" x14ac:dyDescent="0.3">
      <c r="A34" s="69"/>
      <c r="B34" s="27" t="s">
        <v>69</v>
      </c>
      <c r="C34" s="27" t="str">
        <f t="shared" si="25"/>
        <v>Игиликсай</v>
      </c>
      <c r="D34" s="27" t="s">
        <v>96</v>
      </c>
      <c r="E34" s="27">
        <v>2402</v>
      </c>
      <c r="F34" s="27">
        <v>2340</v>
      </c>
      <c r="G34" s="27">
        <v>159.5</v>
      </c>
      <c r="H34" s="27">
        <v>3</v>
      </c>
      <c r="I34" s="27">
        <v>62</v>
      </c>
      <c r="J34" s="27">
        <v>2.15</v>
      </c>
      <c r="K34" s="27">
        <v>2.2999999999999998</v>
      </c>
      <c r="L34" s="78">
        <f t="shared" si="23"/>
        <v>1.3532894999999998</v>
      </c>
      <c r="M34" s="78">
        <f t="shared" si="6"/>
        <v>11.854816019999998</v>
      </c>
      <c r="N34" s="79">
        <f t="shared" si="24"/>
        <v>3.9516053399999991</v>
      </c>
    </row>
    <row r="35" spans="1:14" s="73" customFormat="1" x14ac:dyDescent="0.3">
      <c r="A35" s="69"/>
      <c r="B35" s="27" t="s">
        <v>70</v>
      </c>
      <c r="C35" s="27" t="str">
        <f t="shared" si="25"/>
        <v>Бузунбай</v>
      </c>
      <c r="D35" s="27" t="s">
        <v>97</v>
      </c>
      <c r="E35" s="27">
        <v>2340</v>
      </c>
      <c r="F35" s="27">
        <v>2230</v>
      </c>
      <c r="G35" s="27">
        <v>255.7</v>
      </c>
      <c r="H35" s="27">
        <v>5</v>
      </c>
      <c r="I35" s="27">
        <v>110</v>
      </c>
      <c r="J35" s="27">
        <v>3.45</v>
      </c>
      <c r="K35" s="27">
        <v>3.45</v>
      </c>
      <c r="L35" s="78">
        <f t="shared" si="23"/>
        <v>3.7228949999999998</v>
      </c>
      <c r="M35" s="78">
        <f t="shared" si="6"/>
        <v>32.612560199999997</v>
      </c>
      <c r="N35" s="79">
        <f t="shared" si="24"/>
        <v>6.5225120399999996</v>
      </c>
    </row>
    <row r="36" spans="1:14" s="73" customFormat="1" x14ac:dyDescent="0.3">
      <c r="A36" s="69"/>
      <c r="B36" s="27" t="s">
        <v>71</v>
      </c>
      <c r="C36" s="27" t="str">
        <f t="shared" si="25"/>
        <v>Туиккокпак</v>
      </c>
      <c r="D36" s="27" t="s">
        <v>98</v>
      </c>
      <c r="E36" s="27">
        <v>2230</v>
      </c>
      <c r="F36" s="27">
        <v>1960</v>
      </c>
      <c r="G36" s="27"/>
      <c r="H36" s="27">
        <v>13</v>
      </c>
      <c r="I36" s="27">
        <v>270</v>
      </c>
      <c r="J36" s="27">
        <v>5.35</v>
      </c>
      <c r="K36" s="27">
        <v>5.4</v>
      </c>
      <c r="L36" s="78">
        <f t="shared" si="23"/>
        <v>14.236762500000001</v>
      </c>
      <c r="M36" s="78">
        <f t="shared" si="6"/>
        <v>124.71403950000001</v>
      </c>
      <c r="N36" s="79">
        <f t="shared" si="24"/>
        <v>9.593387653846154</v>
      </c>
    </row>
    <row r="37" spans="1:14" s="73" customFormat="1" x14ac:dyDescent="0.3">
      <c r="A37" s="69"/>
      <c r="B37" s="27" t="s">
        <v>72</v>
      </c>
      <c r="C37" s="27" t="str">
        <f t="shared" si="25"/>
        <v>1960 м</v>
      </c>
      <c r="D37" s="27" t="s">
        <v>25</v>
      </c>
      <c r="E37" s="27">
        <v>1960</v>
      </c>
      <c r="F37" s="27">
        <v>1795</v>
      </c>
      <c r="G37" s="27">
        <v>509.4</v>
      </c>
      <c r="H37" s="27">
        <v>17</v>
      </c>
      <c r="I37" s="27">
        <v>165</v>
      </c>
      <c r="J37" s="27">
        <v>5.5</v>
      </c>
      <c r="K37" s="27">
        <v>5.85</v>
      </c>
      <c r="L37" s="78">
        <f t="shared" si="23"/>
        <v>9.1858387500000003</v>
      </c>
      <c r="M37" s="78">
        <f t="shared" si="6"/>
        <v>80.467947450000011</v>
      </c>
      <c r="N37" s="79">
        <f t="shared" si="24"/>
        <v>4.7334086735294125</v>
      </c>
    </row>
    <row r="38" spans="1:14" s="73" customFormat="1" x14ac:dyDescent="0.3">
      <c r="A38" s="69"/>
      <c r="B38" s="75" t="s">
        <v>93</v>
      </c>
      <c r="C38" s="27"/>
      <c r="D38" s="27"/>
      <c r="E38" s="27"/>
      <c r="F38" s="27"/>
      <c r="G38" s="27"/>
      <c r="H38" s="75">
        <f>H39</f>
        <v>7.2</v>
      </c>
      <c r="I38" s="75">
        <f>I39</f>
        <v>790</v>
      </c>
      <c r="J38" s="27"/>
      <c r="K38" s="27"/>
      <c r="L38" s="76">
        <f>L39</f>
        <v>1.9374750000000001</v>
      </c>
      <c r="M38" s="76">
        <f t="shared" si="6"/>
        <v>16.972280999999999</v>
      </c>
      <c r="N38" s="79"/>
    </row>
    <row r="39" spans="1:14" s="73" customFormat="1" x14ac:dyDescent="0.3">
      <c r="A39" s="69"/>
      <c r="B39" s="27"/>
      <c r="C39" s="27" t="s">
        <v>90</v>
      </c>
      <c r="D39" s="27" t="s">
        <v>61</v>
      </c>
      <c r="E39" s="27">
        <v>3418</v>
      </c>
      <c r="F39" s="27">
        <v>2628</v>
      </c>
      <c r="G39" s="27">
        <v>30</v>
      </c>
      <c r="H39" s="27">
        <v>7.2</v>
      </c>
      <c r="I39" s="27">
        <v>790</v>
      </c>
      <c r="J39" s="27">
        <v>0</v>
      </c>
      <c r="K39" s="27">
        <v>0.5</v>
      </c>
      <c r="L39" s="78">
        <f t="shared" ref="L39" si="26">I39*(K39+J39)*0.5*9.81/1000</f>
        <v>1.9374750000000001</v>
      </c>
      <c r="M39" s="78">
        <f t="shared" si="6"/>
        <v>16.972280999999999</v>
      </c>
      <c r="N39" s="79">
        <f t="shared" ref="N39" si="27">M39/H39</f>
        <v>2.3572612499999996</v>
      </c>
    </row>
    <row r="40" spans="1:14" s="73" customFormat="1" x14ac:dyDescent="0.3">
      <c r="A40" s="69"/>
      <c r="B40" s="75" t="s">
        <v>95</v>
      </c>
      <c r="C40" s="27"/>
      <c r="D40" s="27"/>
      <c r="E40" s="27"/>
      <c r="F40" s="27"/>
      <c r="G40" s="27"/>
      <c r="H40" s="75">
        <f>H41</f>
        <v>7.4</v>
      </c>
      <c r="I40" s="75">
        <f>I41</f>
        <v>1020</v>
      </c>
      <c r="J40" s="27"/>
      <c r="K40" s="27"/>
      <c r="L40" s="76">
        <f>L41</f>
        <v>1.5009300000000001</v>
      </c>
      <c r="M40" s="76">
        <f t="shared" si="6"/>
        <v>13.148146800000001</v>
      </c>
      <c r="N40" s="79"/>
    </row>
    <row r="41" spans="1:14" s="73" customFormat="1" x14ac:dyDescent="0.3">
      <c r="A41" s="69"/>
      <c r="B41" s="27"/>
      <c r="C41" s="27" t="s">
        <v>90</v>
      </c>
      <c r="D41" s="27" t="s">
        <v>61</v>
      </c>
      <c r="E41" s="27">
        <f>F41+I41</f>
        <v>3422</v>
      </c>
      <c r="F41" s="27">
        <v>2402</v>
      </c>
      <c r="G41" s="27">
        <v>21.7</v>
      </c>
      <c r="H41" s="27">
        <v>7.4</v>
      </c>
      <c r="I41" s="27">
        <v>1020</v>
      </c>
      <c r="J41" s="27">
        <v>0</v>
      </c>
      <c r="K41" s="27">
        <v>0.3</v>
      </c>
      <c r="L41" s="78">
        <f t="shared" ref="L41" si="28">I41*(K41+J41)*0.5*9.81/1000</f>
        <v>1.5009300000000001</v>
      </c>
      <c r="M41" s="78">
        <f t="shared" si="6"/>
        <v>13.148146800000001</v>
      </c>
      <c r="N41" s="79">
        <f t="shared" ref="N41" si="29">M41/H41</f>
        <v>1.7767765945945946</v>
      </c>
    </row>
    <row r="42" spans="1:14" s="73" customFormat="1" x14ac:dyDescent="0.3">
      <c r="A42" s="69"/>
      <c r="B42" s="75" t="s">
        <v>96</v>
      </c>
      <c r="C42" s="27"/>
      <c r="D42" s="27"/>
      <c r="E42" s="27"/>
      <c r="F42" s="27"/>
      <c r="G42" s="27"/>
      <c r="H42" s="75">
        <f>H43</f>
        <v>21</v>
      </c>
      <c r="I42" s="75">
        <f>I43</f>
        <v>1027</v>
      </c>
      <c r="J42" s="27"/>
      <c r="K42" s="27"/>
      <c r="L42" s="76">
        <f>L43</f>
        <v>5.7930502500000003</v>
      </c>
      <c r="M42" s="76">
        <f t="shared" si="6"/>
        <v>50.747120190000004</v>
      </c>
      <c r="N42" s="79"/>
    </row>
    <row r="43" spans="1:14" s="73" customFormat="1" x14ac:dyDescent="0.3">
      <c r="A43" s="69"/>
      <c r="B43" s="27"/>
      <c r="C43" s="27" t="s">
        <v>90</v>
      </c>
      <c r="D43" s="27" t="s">
        <v>61</v>
      </c>
      <c r="E43" s="27">
        <v>3457</v>
      </c>
      <c r="F43" s="27">
        <v>2430</v>
      </c>
      <c r="G43" s="27">
        <v>79</v>
      </c>
      <c r="H43" s="27">
        <v>21</v>
      </c>
      <c r="I43" s="27">
        <v>1027</v>
      </c>
      <c r="J43" s="27">
        <v>0</v>
      </c>
      <c r="K43" s="27">
        <v>1.1499999999999999</v>
      </c>
      <c r="L43" s="78">
        <f t="shared" ref="L43" si="30">I43*(K43+J43)*0.5*9.81/1000</f>
        <v>5.7930502500000003</v>
      </c>
      <c r="M43" s="78">
        <f t="shared" si="6"/>
        <v>50.747120190000004</v>
      </c>
      <c r="N43" s="79">
        <f t="shared" ref="N43" si="31">M43/H43</f>
        <v>2.416529532857143</v>
      </c>
    </row>
    <row r="44" spans="1:14" s="73" customFormat="1" x14ac:dyDescent="0.3">
      <c r="A44" s="69"/>
      <c r="B44" s="75" t="s">
        <v>97</v>
      </c>
      <c r="C44" s="27"/>
      <c r="D44" s="27"/>
      <c r="E44" s="27"/>
      <c r="F44" s="27"/>
      <c r="G44" s="27"/>
      <c r="H44" s="75">
        <f>SUM(H45:H46)</f>
        <v>26</v>
      </c>
      <c r="I44" s="75">
        <f>SUM(I45:I46)</f>
        <v>1420</v>
      </c>
      <c r="J44" s="27"/>
      <c r="K44" s="27"/>
      <c r="L44" s="76">
        <f>SUM(L45:L46)</f>
        <v>18.697860000000002</v>
      </c>
      <c r="M44" s="76">
        <f>SUM(M45:M46)</f>
        <v>163.79325360000001</v>
      </c>
      <c r="N44" s="79"/>
    </row>
    <row r="45" spans="1:14" s="73" customFormat="1" x14ac:dyDescent="0.3">
      <c r="A45" s="69"/>
      <c r="B45" s="27"/>
      <c r="C45" s="27" t="s">
        <v>90</v>
      </c>
      <c r="D45" s="27" t="s">
        <v>99</v>
      </c>
      <c r="E45" s="27">
        <v>3650</v>
      </c>
      <c r="F45" s="27">
        <v>2770</v>
      </c>
      <c r="G45" s="27">
        <v>99.4</v>
      </c>
      <c r="H45" s="27">
        <v>14</v>
      </c>
      <c r="I45" s="27">
        <v>880</v>
      </c>
      <c r="J45" s="27">
        <v>0.4</v>
      </c>
      <c r="K45" s="27">
        <v>1.6</v>
      </c>
      <c r="L45" s="78">
        <f t="shared" ref="L45:L46" si="32">I45*(K45+J45)*0.5*9.81/1000</f>
        <v>8.6328000000000014</v>
      </c>
      <c r="M45" s="78">
        <f t="shared" si="6"/>
        <v>75.623328000000015</v>
      </c>
      <c r="N45" s="79">
        <f t="shared" ref="N45:N46" si="33">M45/H45</f>
        <v>5.4016662857142865</v>
      </c>
    </row>
    <row r="46" spans="1:14" s="73" customFormat="1" x14ac:dyDescent="0.3">
      <c r="A46" s="69"/>
      <c r="B46" s="27"/>
      <c r="C46" s="80" t="str">
        <f>D45</f>
        <v>Кокшукур</v>
      </c>
      <c r="D46" s="27" t="s">
        <v>61</v>
      </c>
      <c r="E46" s="27">
        <v>2770</v>
      </c>
      <c r="F46" s="27">
        <v>2230</v>
      </c>
      <c r="G46" s="27">
        <v>126.2</v>
      </c>
      <c r="H46" s="27">
        <v>12</v>
      </c>
      <c r="I46" s="27">
        <v>540</v>
      </c>
      <c r="J46" s="27">
        <v>1.9</v>
      </c>
      <c r="K46" s="27">
        <v>1.9</v>
      </c>
      <c r="L46" s="78">
        <f t="shared" si="32"/>
        <v>10.065060000000001</v>
      </c>
      <c r="M46" s="78">
        <f t="shared" si="6"/>
        <v>88.169925599999999</v>
      </c>
      <c r="N46" s="79">
        <f t="shared" si="33"/>
        <v>7.3474937999999996</v>
      </c>
    </row>
    <row r="47" spans="1:14" s="73" customFormat="1" x14ac:dyDescent="0.3">
      <c r="A47" s="69"/>
      <c r="B47" s="75" t="s">
        <v>34</v>
      </c>
      <c r="C47" s="27"/>
      <c r="D47" s="27"/>
      <c r="E47" s="27"/>
      <c r="F47" s="27"/>
      <c r="G47" s="27"/>
      <c r="H47" s="75">
        <f>SUM(H48:H50)</f>
        <v>60</v>
      </c>
      <c r="I47" s="75">
        <f>SUM(I48:I50)</f>
        <v>787</v>
      </c>
      <c r="J47" s="27"/>
      <c r="K47" s="27"/>
      <c r="L47" s="76">
        <f>SUM(L48:L50)</f>
        <v>57.340921500000007</v>
      </c>
      <c r="M47" s="76">
        <f>SUM(M48:M50)</f>
        <v>502.30647233999997</v>
      </c>
      <c r="N47" s="27"/>
    </row>
    <row r="48" spans="1:14" s="73" customFormat="1" x14ac:dyDescent="0.3">
      <c r="A48" s="69"/>
      <c r="B48" s="27" t="s">
        <v>66</v>
      </c>
      <c r="C48" s="27" t="str">
        <f>D52</f>
        <v>Ашутор</v>
      </c>
      <c r="D48" s="27" t="s">
        <v>101</v>
      </c>
      <c r="E48" s="27">
        <v>2510</v>
      </c>
      <c r="F48" s="27">
        <v>2226</v>
      </c>
      <c r="G48" s="27">
        <v>553.70000000000005</v>
      </c>
      <c r="H48" s="27">
        <v>15</v>
      </c>
      <c r="I48" s="27">
        <v>284</v>
      </c>
      <c r="J48" s="27">
        <v>6.55</v>
      </c>
      <c r="K48" s="27">
        <v>6.55</v>
      </c>
      <c r="L48" s="78">
        <f t="shared" ref="L48:L50" si="34">I48*(K48+J48)*0.5*9.81/1000</f>
        <v>18.248562000000003</v>
      </c>
      <c r="M48" s="78">
        <f t="shared" ref="M48:M50" si="35">L48*8760/1000</f>
        <v>159.85740312000004</v>
      </c>
      <c r="N48" s="79">
        <f t="shared" ref="N48:N50" si="36">M48/H48</f>
        <v>10.657160208000002</v>
      </c>
    </row>
    <row r="49" spans="1:14" s="73" customFormat="1" x14ac:dyDescent="0.3">
      <c r="A49" s="69"/>
      <c r="B49" s="27" t="s">
        <v>67</v>
      </c>
      <c r="C49" s="27" t="str">
        <f t="shared" ref="C49:C50" si="37">D48</f>
        <v>Акколь</v>
      </c>
      <c r="D49" s="27" t="s">
        <v>102</v>
      </c>
      <c r="E49" s="27">
        <v>2226</v>
      </c>
      <c r="F49" s="27">
        <v>1791</v>
      </c>
      <c r="G49" s="27">
        <v>899.4</v>
      </c>
      <c r="H49" s="27">
        <v>30</v>
      </c>
      <c r="I49" s="27">
        <v>435</v>
      </c>
      <c r="J49" s="27">
        <v>7.75</v>
      </c>
      <c r="K49" s="27">
        <v>7.75</v>
      </c>
      <c r="L49" s="78">
        <f t="shared" si="34"/>
        <v>33.071962499999998</v>
      </c>
      <c r="M49" s="78">
        <f t="shared" si="35"/>
        <v>289.71039149999996</v>
      </c>
      <c r="N49" s="79">
        <f t="shared" si="36"/>
        <v>9.657013049999998</v>
      </c>
    </row>
    <row r="50" spans="1:14" s="73" customFormat="1" x14ac:dyDescent="0.3">
      <c r="A50" s="69"/>
      <c r="B50" s="27" t="s">
        <v>68</v>
      </c>
      <c r="C50" s="27" t="str">
        <f t="shared" si="37"/>
        <v>Нарынкол</v>
      </c>
      <c r="D50" s="27" t="s">
        <v>25</v>
      </c>
      <c r="E50" s="27">
        <v>1791</v>
      </c>
      <c r="F50" s="27">
        <v>1723</v>
      </c>
      <c r="G50" s="27">
        <v>1126.9000000000001</v>
      </c>
      <c r="H50" s="27">
        <v>15</v>
      </c>
      <c r="I50" s="27">
        <v>68</v>
      </c>
      <c r="J50" s="27">
        <v>9.35</v>
      </c>
      <c r="K50" s="27">
        <v>8.6999999999999993</v>
      </c>
      <c r="L50" s="78">
        <f t="shared" si="34"/>
        <v>6.020397</v>
      </c>
      <c r="M50" s="78">
        <f t="shared" si="35"/>
        <v>52.738677719999998</v>
      </c>
      <c r="N50" s="79">
        <f t="shared" si="36"/>
        <v>3.515911848</v>
      </c>
    </row>
    <row r="51" spans="1:14" s="73" customFormat="1" x14ac:dyDescent="0.3">
      <c r="A51" s="69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78"/>
      <c r="M51" s="78"/>
      <c r="N51" s="79"/>
    </row>
    <row r="52" spans="1:14" s="73" customFormat="1" x14ac:dyDescent="0.3">
      <c r="A52" s="69"/>
      <c r="B52" s="75" t="s">
        <v>128</v>
      </c>
      <c r="C52" s="27" t="s">
        <v>90</v>
      </c>
      <c r="D52" s="27" t="s">
        <v>100</v>
      </c>
      <c r="E52" s="27">
        <v>3167</v>
      </c>
      <c r="F52" s="27">
        <v>2510</v>
      </c>
      <c r="G52" s="27">
        <v>292.5</v>
      </c>
      <c r="H52" s="27">
        <v>20</v>
      </c>
      <c r="I52" s="27">
        <v>657</v>
      </c>
      <c r="J52" s="27">
        <v>0</v>
      </c>
      <c r="K52" s="27">
        <v>4.4000000000000004</v>
      </c>
      <c r="L52" s="78">
        <f>I52*(K52+J52)*0.5*9.81/1000</f>
        <v>14.179374000000001</v>
      </c>
      <c r="M52" s="78">
        <f>L52*8760/1000</f>
        <v>124.21131624000002</v>
      </c>
      <c r="N52" s="79">
        <f>M52/H52</f>
        <v>6.2105658120000005</v>
      </c>
    </row>
    <row r="53" spans="1:14" s="73" customFormat="1" x14ac:dyDescent="0.3">
      <c r="A53" s="69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78"/>
      <c r="M53" s="78"/>
      <c r="N53" s="79"/>
    </row>
    <row r="54" spans="1:14" s="73" customFormat="1" x14ac:dyDescent="0.3">
      <c r="A54" s="69"/>
      <c r="B54" s="75" t="s">
        <v>100</v>
      </c>
      <c r="C54" s="27"/>
      <c r="D54" s="27"/>
      <c r="E54" s="27"/>
      <c r="F54" s="27"/>
      <c r="G54" s="27"/>
      <c r="H54" s="75">
        <f>H55</f>
        <v>18</v>
      </c>
      <c r="I54" s="75">
        <f>I55</f>
        <v>1107</v>
      </c>
      <c r="J54" s="27"/>
      <c r="K54" s="27"/>
      <c r="L54" s="76">
        <f>L55</f>
        <v>11.674145249999999</v>
      </c>
      <c r="M54" s="76">
        <f>M55</f>
        <v>102.26551238999998</v>
      </c>
      <c r="N54" s="27"/>
    </row>
    <row r="55" spans="1:14" s="73" customFormat="1" x14ac:dyDescent="0.3">
      <c r="A55" s="69"/>
      <c r="B55" s="27"/>
      <c r="C55" s="27" t="s">
        <v>90</v>
      </c>
      <c r="D55" s="27" t="s">
        <v>34</v>
      </c>
      <c r="E55" s="27">
        <v>3617</v>
      </c>
      <c r="F55" s="27">
        <v>2510</v>
      </c>
      <c r="G55" s="27">
        <v>136.19999999999999</v>
      </c>
      <c r="H55" s="27">
        <v>18</v>
      </c>
      <c r="I55" s="27">
        <v>1107</v>
      </c>
      <c r="J55" s="27">
        <v>0</v>
      </c>
      <c r="K55" s="27">
        <v>2.15</v>
      </c>
      <c r="L55" s="78">
        <f t="shared" ref="L55" si="38">I55*(K55+J55)*0.5*9.81/1000</f>
        <v>11.674145249999999</v>
      </c>
      <c r="M55" s="78">
        <f t="shared" ref="M55" si="39">L55*8760/1000</f>
        <v>102.26551238999998</v>
      </c>
      <c r="N55" s="79">
        <f t="shared" ref="N55" si="40">M55/H55</f>
        <v>5.6814173549999989</v>
      </c>
    </row>
    <row r="56" spans="1:14" s="73" customFormat="1" x14ac:dyDescent="0.3">
      <c r="A56" s="69"/>
      <c r="B56" s="75" t="s">
        <v>101</v>
      </c>
      <c r="C56" s="27"/>
      <c r="D56" s="27"/>
      <c r="E56" s="27"/>
      <c r="F56" s="27"/>
      <c r="G56" s="27"/>
      <c r="H56" s="75">
        <f>H57</f>
        <v>18</v>
      </c>
      <c r="I56" s="75">
        <f>I57</f>
        <v>1770</v>
      </c>
      <c r="J56" s="27"/>
      <c r="K56" s="27"/>
      <c r="L56" s="76">
        <f>L57</f>
        <v>10.418220000000002</v>
      </c>
      <c r="M56" s="76">
        <f>M57</f>
        <v>91.26360720000001</v>
      </c>
      <c r="N56" s="27"/>
    </row>
    <row r="57" spans="1:14" s="73" customFormat="1" x14ac:dyDescent="0.3">
      <c r="A57" s="69"/>
      <c r="B57" s="27"/>
      <c r="C57" s="27" t="s">
        <v>90</v>
      </c>
      <c r="D57" s="27" t="s">
        <v>103</v>
      </c>
      <c r="E57" s="27">
        <v>3996</v>
      </c>
      <c r="F57" s="27">
        <v>2226</v>
      </c>
      <c r="G57" s="27">
        <v>83.2</v>
      </c>
      <c r="H57" s="27">
        <v>18</v>
      </c>
      <c r="I57" s="27">
        <v>1770</v>
      </c>
      <c r="J57" s="27">
        <v>0</v>
      </c>
      <c r="K57" s="27">
        <v>1.2</v>
      </c>
      <c r="L57" s="78">
        <f t="shared" ref="L57" si="41">I57*(K57+J57)*0.5*9.81/1000</f>
        <v>10.418220000000002</v>
      </c>
      <c r="M57" s="78">
        <f t="shared" ref="M57" si="42">L57*8760/1000</f>
        <v>91.26360720000001</v>
      </c>
      <c r="N57" s="79">
        <f t="shared" ref="N57" si="43">M57/H57</f>
        <v>5.0702004000000009</v>
      </c>
    </row>
    <row r="58" spans="1:14" s="73" customFormat="1" x14ac:dyDescent="0.3">
      <c r="A58" s="69"/>
      <c r="B58" s="75" t="s">
        <v>102</v>
      </c>
      <c r="C58" s="27"/>
      <c r="D58" s="27"/>
      <c r="E58" s="27"/>
      <c r="F58" s="27"/>
      <c r="G58" s="27"/>
      <c r="H58" s="75">
        <f>H59</f>
        <v>30</v>
      </c>
      <c r="I58" s="75">
        <f>I59</f>
        <v>2005</v>
      </c>
      <c r="J58" s="27"/>
      <c r="K58" s="27"/>
      <c r="L58" s="76">
        <f>L59</f>
        <v>14.751787500000001</v>
      </c>
      <c r="M58" s="76">
        <f>M59</f>
        <v>129.22565850000001</v>
      </c>
      <c r="N58" s="27"/>
    </row>
    <row r="59" spans="1:14" s="73" customFormat="1" x14ac:dyDescent="0.3">
      <c r="A59" s="69"/>
      <c r="B59" s="27"/>
      <c r="C59" s="27" t="s">
        <v>90</v>
      </c>
      <c r="D59" s="27" t="s">
        <v>104</v>
      </c>
      <c r="E59" s="27">
        <v>3796</v>
      </c>
      <c r="F59" s="27">
        <v>1791</v>
      </c>
      <c r="G59" s="27">
        <v>175</v>
      </c>
      <c r="H59" s="27">
        <v>30</v>
      </c>
      <c r="I59" s="27">
        <v>2005</v>
      </c>
      <c r="J59" s="27">
        <v>0</v>
      </c>
      <c r="K59" s="27">
        <v>1.5</v>
      </c>
      <c r="L59" s="78">
        <f t="shared" ref="L59" si="44">I59*(K59+J59)*0.5*9.81/1000</f>
        <v>14.751787500000001</v>
      </c>
      <c r="M59" s="78">
        <f t="shared" ref="M59" si="45">L59*8760/1000</f>
        <v>129.22565850000001</v>
      </c>
      <c r="N59" s="79">
        <f t="shared" ref="N59" si="46">M59/H59</f>
        <v>4.3075219499999999</v>
      </c>
    </row>
    <row r="60" spans="1:14" s="73" customFormat="1" x14ac:dyDescent="0.3">
      <c r="A60" s="69"/>
      <c r="B60" s="75" t="s">
        <v>114</v>
      </c>
      <c r="C60" s="27"/>
      <c r="D60" s="27"/>
      <c r="E60" s="27"/>
      <c r="F60" s="27"/>
      <c r="G60" s="27"/>
      <c r="H60" s="75">
        <f>SUM(H61:H61)</f>
        <v>37</v>
      </c>
      <c r="I60" s="75">
        <f>SUM(I61:I61)</f>
        <v>1097</v>
      </c>
      <c r="J60" s="27"/>
      <c r="K60" s="27"/>
      <c r="L60" s="76">
        <f>SUM(L61:L61)</f>
        <v>10.600146450000002</v>
      </c>
      <c r="M60" s="76">
        <f>SUM(M61:M61)</f>
        <v>92.857282902000023</v>
      </c>
      <c r="N60" s="27"/>
    </row>
    <row r="61" spans="1:14" s="73" customFormat="1" x14ac:dyDescent="0.3">
      <c r="A61" s="69"/>
      <c r="B61" s="27"/>
      <c r="C61" s="27" t="s">
        <v>90</v>
      </c>
      <c r="D61" s="27" t="s">
        <v>25</v>
      </c>
      <c r="E61" s="27">
        <v>2795</v>
      </c>
      <c r="F61" s="27">
        <v>1698</v>
      </c>
      <c r="G61" s="27">
        <v>164.3</v>
      </c>
      <c r="H61" s="27">
        <v>37</v>
      </c>
      <c r="I61" s="27">
        <v>1097</v>
      </c>
      <c r="J61" s="27">
        <v>0.32</v>
      </c>
      <c r="K61" s="27">
        <v>1.65</v>
      </c>
      <c r="L61" s="78">
        <f t="shared" ref="L61" si="47">I61*(K61+J61)*0.5*9.81/1000</f>
        <v>10.600146450000002</v>
      </c>
      <c r="M61" s="78">
        <f t="shared" ref="M61" si="48">L61*8760/1000</f>
        <v>92.857282902000023</v>
      </c>
      <c r="N61" s="79">
        <f t="shared" ref="N61" si="49">M61/H61</f>
        <v>2.5096562946486491</v>
      </c>
    </row>
    <row r="62" spans="1:14" s="73" customFormat="1" x14ac:dyDescent="0.3">
      <c r="A62" s="69"/>
      <c r="B62" s="75" t="s">
        <v>105</v>
      </c>
      <c r="C62" s="27"/>
      <c r="D62" s="27"/>
      <c r="E62" s="27"/>
      <c r="F62" s="27"/>
      <c r="G62" s="27"/>
      <c r="H62" s="75">
        <f>SUM(H63:H68)</f>
        <v>52</v>
      </c>
      <c r="I62" s="75">
        <f>SUM(I63:I68)</f>
        <v>1118</v>
      </c>
      <c r="J62" s="27"/>
      <c r="K62" s="27"/>
      <c r="L62" s="83">
        <f>SUM(L63:L68)</f>
        <v>20.265743250000003</v>
      </c>
      <c r="M62" s="83">
        <f>SUM(M63:M68)</f>
        <v>177.52791087000003</v>
      </c>
      <c r="N62" s="27"/>
    </row>
    <row r="63" spans="1:14" s="73" customFormat="1" x14ac:dyDescent="0.3">
      <c r="A63" s="69"/>
      <c r="B63" s="27" t="s">
        <v>66</v>
      </c>
      <c r="C63" s="27" t="s">
        <v>90</v>
      </c>
      <c r="D63" s="27" t="s">
        <v>106</v>
      </c>
      <c r="E63" s="27">
        <v>2785</v>
      </c>
      <c r="F63" s="27">
        <v>2563</v>
      </c>
      <c r="G63" s="27"/>
      <c r="H63" s="27">
        <v>5</v>
      </c>
      <c r="I63" s="27">
        <v>222</v>
      </c>
      <c r="J63" s="27">
        <v>0</v>
      </c>
      <c r="K63" s="27">
        <v>0.6</v>
      </c>
      <c r="L63" s="78">
        <f t="shared" ref="L63:L68" si="50">I63*(K63+J63)*0.5*9.81/1000</f>
        <v>0.65334599999999998</v>
      </c>
      <c r="M63" s="78">
        <f t="shared" ref="M63:M68" si="51">L63*8760/1000</f>
        <v>5.7233109600000001</v>
      </c>
      <c r="N63" s="79">
        <f t="shared" ref="N63:N68" si="52">M63/H63</f>
        <v>1.144662192</v>
      </c>
    </row>
    <row r="64" spans="1:14" s="73" customFormat="1" x14ac:dyDescent="0.3">
      <c r="A64" s="69"/>
      <c r="B64" s="27" t="s">
        <v>67</v>
      </c>
      <c r="C64" s="27" t="str">
        <f>D63</f>
        <v>Урылсай</v>
      </c>
      <c r="D64" s="27" t="s">
        <v>116</v>
      </c>
      <c r="E64" s="27">
        <v>2563</v>
      </c>
      <c r="F64" s="27">
        <v>2339</v>
      </c>
      <c r="G64" s="27"/>
      <c r="H64" s="27">
        <v>6</v>
      </c>
      <c r="I64" s="27">
        <v>224</v>
      </c>
      <c r="J64" s="27">
        <v>0.6</v>
      </c>
      <c r="K64" s="27">
        <v>1.3</v>
      </c>
      <c r="L64" s="78">
        <f t="shared" si="50"/>
        <v>2.0875679999999996</v>
      </c>
      <c r="M64" s="78">
        <f t="shared" si="51"/>
        <v>18.28709568</v>
      </c>
      <c r="N64" s="79">
        <f t="shared" si="52"/>
        <v>3.0478492799999999</v>
      </c>
    </row>
    <row r="65" spans="1:14" s="73" customFormat="1" x14ac:dyDescent="0.3">
      <c r="A65" s="69"/>
      <c r="B65" s="27" t="s">
        <v>68</v>
      </c>
      <c r="C65" s="27" t="str">
        <f t="shared" ref="C65:C68" si="53">D64</f>
        <v>Караарча</v>
      </c>
      <c r="D65" s="27" t="s">
        <v>108</v>
      </c>
      <c r="E65" s="27">
        <v>2339</v>
      </c>
      <c r="F65" s="27">
        <v>2235</v>
      </c>
      <c r="G65" s="27">
        <v>142</v>
      </c>
      <c r="H65" s="27">
        <v>6</v>
      </c>
      <c r="I65" s="27">
        <v>104</v>
      </c>
      <c r="J65" s="27">
        <v>1.3</v>
      </c>
      <c r="K65" s="27">
        <v>2</v>
      </c>
      <c r="L65" s="78">
        <f t="shared" si="50"/>
        <v>1.6833959999999999</v>
      </c>
      <c r="M65" s="78">
        <f t="shared" si="51"/>
        <v>14.746548959999998</v>
      </c>
      <c r="N65" s="79">
        <f t="shared" si="52"/>
        <v>2.4577581599999996</v>
      </c>
    </row>
    <row r="66" spans="1:14" s="73" customFormat="1" x14ac:dyDescent="0.3">
      <c r="A66" s="69"/>
      <c r="B66" s="27" t="s">
        <v>69</v>
      </c>
      <c r="C66" s="27" t="str">
        <f t="shared" si="53"/>
        <v>Куркильдек</v>
      </c>
      <c r="D66" s="27" t="s">
        <v>109</v>
      </c>
      <c r="E66" s="27">
        <v>2235</v>
      </c>
      <c r="F66" s="27">
        <v>2140</v>
      </c>
      <c r="G66" s="27">
        <v>201.4</v>
      </c>
      <c r="H66" s="27">
        <v>5</v>
      </c>
      <c r="I66" s="27">
        <v>95</v>
      </c>
      <c r="J66" s="27">
        <v>2.35</v>
      </c>
      <c r="K66" s="27">
        <v>2.65</v>
      </c>
      <c r="L66" s="78">
        <f t="shared" si="50"/>
        <v>2.3298749999999999</v>
      </c>
      <c r="M66" s="78">
        <f t="shared" si="51"/>
        <v>20.409704999999999</v>
      </c>
      <c r="N66" s="79">
        <f t="shared" si="52"/>
        <v>4.0819409999999996</v>
      </c>
    </row>
    <row r="67" spans="1:14" s="73" customFormat="1" x14ac:dyDescent="0.3">
      <c r="A67" s="69"/>
      <c r="B67" s="27" t="s">
        <v>70</v>
      </c>
      <c r="C67" s="27" t="str">
        <f t="shared" si="53"/>
        <v>Кабансай</v>
      </c>
      <c r="D67" s="27" t="s">
        <v>110</v>
      </c>
      <c r="E67" s="27">
        <v>2155</v>
      </c>
      <c r="F67" s="27">
        <v>2140</v>
      </c>
      <c r="G67" s="27">
        <v>227.4</v>
      </c>
      <c r="H67" s="27">
        <v>1</v>
      </c>
      <c r="I67" s="27">
        <v>15</v>
      </c>
      <c r="J67" s="27">
        <v>2.95</v>
      </c>
      <c r="K67" s="27">
        <v>3.6</v>
      </c>
      <c r="L67" s="78">
        <f t="shared" si="50"/>
        <v>0.4819162500000001</v>
      </c>
      <c r="M67" s="78">
        <f t="shared" si="51"/>
        <v>4.2215863500000008</v>
      </c>
      <c r="N67" s="79">
        <f t="shared" si="52"/>
        <v>4.2215863500000008</v>
      </c>
    </row>
    <row r="68" spans="1:14" s="73" customFormat="1" x14ac:dyDescent="0.3">
      <c r="A68" s="69"/>
      <c r="B68" s="27" t="s">
        <v>71</v>
      </c>
      <c r="C68" s="27" t="str">
        <f t="shared" si="53"/>
        <v>Кабанбулак</v>
      </c>
      <c r="D68" s="27" t="s">
        <v>25</v>
      </c>
      <c r="E68" s="27">
        <v>2140</v>
      </c>
      <c r="F68" s="27">
        <v>1682</v>
      </c>
      <c r="G68" s="27">
        <v>179.6</v>
      </c>
      <c r="H68" s="27">
        <v>29</v>
      </c>
      <c r="I68" s="27">
        <v>458</v>
      </c>
      <c r="J68" s="27">
        <v>3.2</v>
      </c>
      <c r="K68" s="27">
        <v>2.6</v>
      </c>
      <c r="L68" s="78">
        <f t="shared" si="50"/>
        <v>13.029642000000003</v>
      </c>
      <c r="M68" s="78">
        <f t="shared" si="51"/>
        <v>114.13966392000002</v>
      </c>
      <c r="N68" s="79">
        <f t="shared" si="52"/>
        <v>3.9358504800000005</v>
      </c>
    </row>
    <row r="69" spans="1:14" s="73" customFormat="1" x14ac:dyDescent="0.3">
      <c r="A69" s="69"/>
      <c r="B69" s="75" t="s">
        <v>108</v>
      </c>
      <c r="C69" s="27"/>
      <c r="D69" s="27"/>
      <c r="E69" s="27"/>
      <c r="F69" s="27"/>
      <c r="G69" s="27"/>
      <c r="H69" s="75">
        <f>H70</f>
        <v>9</v>
      </c>
      <c r="I69" s="75">
        <f>I70</f>
        <v>1360</v>
      </c>
      <c r="J69" s="27"/>
      <c r="K69" s="27"/>
      <c r="L69" s="76">
        <f>L70</f>
        <v>2.3347799999999999</v>
      </c>
      <c r="M69" s="76">
        <f>M70</f>
        <v>20.452672800000002</v>
      </c>
      <c r="N69" s="27"/>
    </row>
    <row r="70" spans="1:14" s="73" customFormat="1" x14ac:dyDescent="0.3">
      <c r="A70" s="69"/>
      <c r="B70" s="27"/>
      <c r="C70" s="27" t="s">
        <v>90</v>
      </c>
      <c r="D70" s="27" t="s">
        <v>105</v>
      </c>
      <c r="E70" s="27">
        <v>2595</v>
      </c>
      <c r="F70" s="27">
        <v>2235</v>
      </c>
      <c r="G70" s="27">
        <v>24.4</v>
      </c>
      <c r="H70" s="27">
        <v>9</v>
      </c>
      <c r="I70" s="27">
        <v>1360</v>
      </c>
      <c r="J70" s="27">
        <v>0</v>
      </c>
      <c r="K70" s="27">
        <v>0.35</v>
      </c>
      <c r="L70" s="78">
        <f t="shared" ref="L70" si="54">I70*(K70+J70)*0.5*9.81/1000</f>
        <v>2.3347799999999999</v>
      </c>
      <c r="M70" s="78">
        <f t="shared" ref="M70" si="55">L70*8760/1000</f>
        <v>20.452672800000002</v>
      </c>
      <c r="N70" s="79">
        <f t="shared" ref="N70" si="56">M70/H70</f>
        <v>2.2725192000000001</v>
      </c>
    </row>
    <row r="71" spans="1:14" s="73" customFormat="1" x14ac:dyDescent="0.3">
      <c r="A71" s="69"/>
      <c r="B71" s="75" t="s">
        <v>109</v>
      </c>
      <c r="C71" s="27"/>
      <c r="D71" s="27"/>
      <c r="E71" s="27"/>
      <c r="F71" s="27"/>
      <c r="G71" s="27"/>
      <c r="H71" s="75">
        <f>H72</f>
        <v>9.4</v>
      </c>
      <c r="I71" s="75">
        <f>I72</f>
        <v>865</v>
      </c>
      <c r="J71" s="27"/>
      <c r="K71" s="27"/>
      <c r="L71" s="76">
        <f>L72</f>
        <v>1.2728475000000001</v>
      </c>
      <c r="M71" s="76">
        <f>M72</f>
        <v>11.150144100000002</v>
      </c>
      <c r="N71" s="27"/>
    </row>
    <row r="72" spans="1:14" s="73" customFormat="1" x14ac:dyDescent="0.3">
      <c r="A72" s="69"/>
      <c r="B72" s="27"/>
      <c r="C72" s="27" t="s">
        <v>90</v>
      </c>
      <c r="D72" s="27" t="s">
        <v>105</v>
      </c>
      <c r="E72" s="27">
        <v>3005</v>
      </c>
      <c r="F72" s="27">
        <v>2140</v>
      </c>
      <c r="G72" s="27">
        <v>23</v>
      </c>
      <c r="H72" s="27">
        <v>9.4</v>
      </c>
      <c r="I72" s="27">
        <v>865</v>
      </c>
      <c r="J72" s="27">
        <v>0</v>
      </c>
      <c r="K72" s="27">
        <v>0.3</v>
      </c>
      <c r="L72" s="78">
        <f t="shared" ref="L72" si="57">I72*(K72+J72)*0.5*9.81/1000</f>
        <v>1.2728475000000001</v>
      </c>
      <c r="M72" s="78">
        <f t="shared" ref="M72" si="58">L72*8760/1000</f>
        <v>11.150144100000002</v>
      </c>
      <c r="N72" s="79">
        <f t="shared" ref="N72" si="59">M72/H72</f>
        <v>1.1861855425531918</v>
      </c>
    </row>
    <row r="73" spans="1:14" s="73" customFormat="1" x14ac:dyDescent="0.3">
      <c r="A73" s="69"/>
      <c r="B73" s="75" t="s">
        <v>110</v>
      </c>
      <c r="C73" s="27"/>
      <c r="D73" s="27"/>
      <c r="E73" s="27"/>
      <c r="F73" s="27"/>
      <c r="G73" s="27"/>
      <c r="H73" s="75">
        <f>H74</f>
        <v>11</v>
      </c>
      <c r="I73" s="75">
        <f>I74</f>
        <v>920</v>
      </c>
      <c r="J73" s="27"/>
      <c r="K73" s="27"/>
      <c r="L73" s="76">
        <f>L74</f>
        <v>1.12815</v>
      </c>
      <c r="M73" s="76">
        <f>M74</f>
        <v>9.8825939999999992</v>
      </c>
      <c r="N73" s="27"/>
    </row>
    <row r="74" spans="1:14" s="73" customFormat="1" x14ac:dyDescent="0.3">
      <c r="A74" s="69"/>
      <c r="B74" s="27"/>
      <c r="C74" s="27" t="s">
        <v>90</v>
      </c>
      <c r="D74" s="27" t="s">
        <v>105</v>
      </c>
      <c r="E74" s="27">
        <v>3060</v>
      </c>
      <c r="F74" s="27">
        <v>2140</v>
      </c>
      <c r="G74" s="27">
        <v>18.399999999999999</v>
      </c>
      <c r="H74" s="27">
        <v>11</v>
      </c>
      <c r="I74" s="27">
        <v>920</v>
      </c>
      <c r="J74" s="27">
        <v>0</v>
      </c>
      <c r="K74" s="27">
        <v>0.25</v>
      </c>
      <c r="L74" s="78">
        <f t="shared" ref="L74" si="60">I74*(K74+J74)*0.5*9.81/1000</f>
        <v>1.12815</v>
      </c>
      <c r="M74" s="78">
        <f t="shared" ref="M74" si="61">L74*8760/1000</f>
        <v>9.8825939999999992</v>
      </c>
      <c r="N74" s="79">
        <f t="shared" ref="N74" si="62">M74/H74</f>
        <v>0.89841763636363625</v>
      </c>
    </row>
    <row r="75" spans="1:14" s="73" customFormat="1" x14ac:dyDescent="0.3">
      <c r="A75" s="69"/>
      <c r="B75" s="75" t="s">
        <v>111</v>
      </c>
      <c r="C75" s="27"/>
      <c r="D75" s="27"/>
      <c r="E75" s="27"/>
      <c r="F75" s="27"/>
      <c r="G75" s="27"/>
      <c r="H75" s="75">
        <f>SUM(H76:H78)</f>
        <v>21</v>
      </c>
      <c r="I75" s="75">
        <f>SUM(I76:I78)</f>
        <v>937</v>
      </c>
      <c r="J75" s="27"/>
      <c r="K75" s="27"/>
      <c r="L75" s="83">
        <f>SUM(L76:L78)</f>
        <v>11.008585799999999</v>
      </c>
      <c r="M75" s="83">
        <f>SUM(M76:M78)</f>
        <v>96.435211608000003</v>
      </c>
      <c r="N75" s="27"/>
    </row>
    <row r="76" spans="1:14" s="73" customFormat="1" x14ac:dyDescent="0.3">
      <c r="A76" s="69"/>
      <c r="B76" s="27" t="s">
        <v>66</v>
      </c>
      <c r="C76" s="27" t="s">
        <v>90</v>
      </c>
      <c r="D76" s="27" t="s">
        <v>117</v>
      </c>
      <c r="E76" s="27">
        <v>2817</v>
      </c>
      <c r="F76" s="27">
        <v>2060</v>
      </c>
      <c r="G76" s="27"/>
      <c r="H76" s="27">
        <v>14</v>
      </c>
      <c r="I76" s="27">
        <v>757</v>
      </c>
      <c r="J76" s="27">
        <v>0.33</v>
      </c>
      <c r="K76" s="27">
        <v>1.1499999999999999</v>
      </c>
      <c r="L76" s="78">
        <f t="shared" ref="L76:L78" si="63">I76*(K76+J76)*0.5*9.81/1000</f>
        <v>5.4953657999999992</v>
      </c>
      <c r="M76" s="78">
        <f t="shared" ref="M76:M78" si="64">L76*8760/1000</f>
        <v>48.139404407999997</v>
      </c>
      <c r="N76" s="79">
        <f t="shared" ref="N76:N78" si="65">M76/H76</f>
        <v>3.438528886285714</v>
      </c>
    </row>
    <row r="77" spans="1:14" s="73" customFormat="1" x14ac:dyDescent="0.3">
      <c r="A77" s="69"/>
      <c r="B77" s="27" t="s">
        <v>67</v>
      </c>
      <c r="C77" s="27" t="str">
        <f t="shared" ref="C77:C78" si="66">D76</f>
        <v>Кенжайлау</v>
      </c>
      <c r="D77" s="27" t="s">
        <v>118</v>
      </c>
      <c r="E77" s="27">
        <v>2060</v>
      </c>
      <c r="F77" s="27">
        <v>1980</v>
      </c>
      <c r="G77" s="27">
        <v>106.1</v>
      </c>
      <c r="H77" s="27">
        <v>3</v>
      </c>
      <c r="I77" s="27">
        <v>80</v>
      </c>
      <c r="J77" s="27">
        <v>1.4</v>
      </c>
      <c r="K77" s="27">
        <v>1.4</v>
      </c>
      <c r="L77" s="78">
        <f t="shared" si="63"/>
        <v>1.0987199999999999</v>
      </c>
      <c r="M77" s="78">
        <f t="shared" si="64"/>
        <v>9.6247871999999983</v>
      </c>
      <c r="N77" s="79">
        <f t="shared" si="65"/>
        <v>3.2082623999999993</v>
      </c>
    </row>
    <row r="78" spans="1:14" s="73" customFormat="1" x14ac:dyDescent="0.3">
      <c r="A78" s="69"/>
      <c r="B78" s="27" t="s">
        <v>68</v>
      </c>
      <c r="C78" s="27" t="str">
        <f t="shared" si="66"/>
        <v>Шубурмахасан</v>
      </c>
      <c r="D78" s="27" t="s">
        <v>65</v>
      </c>
      <c r="E78" s="27">
        <v>1980</v>
      </c>
      <c r="F78" s="27">
        <v>1880</v>
      </c>
      <c r="G78" s="27">
        <v>372.1</v>
      </c>
      <c r="H78" s="27">
        <v>4</v>
      </c>
      <c r="I78" s="27">
        <v>100</v>
      </c>
      <c r="J78" s="27">
        <v>4.5</v>
      </c>
      <c r="K78" s="27">
        <v>4.5</v>
      </c>
      <c r="L78" s="78">
        <f t="shared" si="63"/>
        <v>4.4145000000000003</v>
      </c>
      <c r="M78" s="78">
        <f t="shared" si="64"/>
        <v>38.671020000000006</v>
      </c>
      <c r="N78" s="79">
        <f t="shared" si="65"/>
        <v>9.6677550000000014</v>
      </c>
    </row>
    <row r="79" spans="1:14" s="73" customFormat="1" x14ac:dyDescent="0.3">
      <c r="A79" s="69"/>
      <c r="B79" s="75" t="s">
        <v>112</v>
      </c>
      <c r="C79" s="27"/>
      <c r="D79" s="27"/>
      <c r="E79" s="27"/>
      <c r="F79" s="27"/>
      <c r="G79" s="27"/>
      <c r="H79" s="75">
        <f>SUM(H80:H82)</f>
        <v>44.1</v>
      </c>
      <c r="I79" s="75">
        <f>SUM(I80:I82)</f>
        <v>2832</v>
      </c>
      <c r="J79" s="27"/>
      <c r="K79" s="27"/>
      <c r="L79" s="83">
        <f>SUM(L80:L82)</f>
        <v>10.736064000000002</v>
      </c>
      <c r="M79" s="83">
        <f>SUM(M80:M82)</f>
        <v>94.047920640000015</v>
      </c>
      <c r="N79" s="27"/>
    </row>
    <row r="80" spans="1:14" s="73" customFormat="1" x14ac:dyDescent="0.3">
      <c r="A80" s="69"/>
      <c r="B80" s="27"/>
      <c r="C80" s="27" t="s">
        <v>90</v>
      </c>
      <c r="D80" s="27" t="s">
        <v>118</v>
      </c>
      <c r="E80" s="27">
        <v>3512</v>
      </c>
      <c r="F80" s="27">
        <v>2440</v>
      </c>
      <c r="G80" s="27">
        <v>27.7</v>
      </c>
      <c r="H80" s="27">
        <v>8.1</v>
      </c>
      <c r="I80" s="27">
        <v>1072</v>
      </c>
      <c r="J80" s="27">
        <v>0</v>
      </c>
      <c r="K80" s="27">
        <v>0.4</v>
      </c>
      <c r="L80" s="78">
        <f t="shared" ref="L80" si="67">I80*(K80+J80)*0.5*9.81/1000</f>
        <v>2.1032640000000002</v>
      </c>
      <c r="M80" s="78">
        <f t="shared" ref="M80" si="68">L80*8760/1000</f>
        <v>18.424592640000004</v>
      </c>
      <c r="N80" s="79">
        <f t="shared" ref="N80" si="69">M80/H80</f>
        <v>2.2746410666666672</v>
      </c>
    </row>
    <row r="81" spans="1:14" s="73" customFormat="1" x14ac:dyDescent="0.3">
      <c r="A81" s="69"/>
      <c r="B81" s="75" t="s">
        <v>119</v>
      </c>
      <c r="C81" s="27"/>
      <c r="D81" s="27"/>
      <c r="E81" s="84"/>
      <c r="F81" s="84"/>
      <c r="H81" s="75">
        <f>SUM(H82:H82)</f>
        <v>18</v>
      </c>
      <c r="I81" s="75">
        <f>SUM(I82:I82)</f>
        <v>880</v>
      </c>
      <c r="J81" s="27"/>
      <c r="K81" s="27"/>
      <c r="L81" s="83">
        <f>SUM(L82:L82)</f>
        <v>4.3164000000000007</v>
      </c>
      <c r="M81" s="83">
        <f>SUM(M82:M82)</f>
        <v>37.811664000000007</v>
      </c>
      <c r="N81" s="27"/>
    </row>
    <row r="82" spans="1:14" s="73" customFormat="1" x14ac:dyDescent="0.3">
      <c r="A82" s="69"/>
      <c r="B82" s="27"/>
      <c r="C82" s="27" t="s">
        <v>90</v>
      </c>
      <c r="D82" s="27" t="s">
        <v>118</v>
      </c>
      <c r="E82" s="27">
        <v>3120</v>
      </c>
      <c r="F82" s="27">
        <v>2240</v>
      </c>
      <c r="G82" s="27">
        <v>70</v>
      </c>
      <c r="H82" s="27">
        <v>18</v>
      </c>
      <c r="I82" s="27">
        <v>880</v>
      </c>
      <c r="J82" s="27">
        <v>0</v>
      </c>
      <c r="K82" s="27">
        <v>1</v>
      </c>
      <c r="L82" s="78">
        <f t="shared" ref="L82" si="70">I82*(K82+J82)*0.5*9.81/1000</f>
        <v>4.3164000000000007</v>
      </c>
      <c r="M82" s="78">
        <f t="shared" ref="M82" si="71">L82*8760/1000</f>
        <v>37.811664000000007</v>
      </c>
      <c r="N82" s="79">
        <f t="shared" ref="N82" si="72">M82/H82</f>
        <v>2.1006480000000005</v>
      </c>
    </row>
    <row r="83" spans="1:14" s="73" customFormat="1" x14ac:dyDescent="0.3">
      <c r="A83" s="69"/>
    </row>
    <row r="84" spans="1:14" s="73" customFormat="1" x14ac:dyDescent="0.3">
      <c r="A84" s="69"/>
    </row>
    <row r="85" spans="1:14" s="73" customFormat="1" x14ac:dyDescent="0.3">
      <c r="A85" s="69"/>
    </row>
    <row r="86" spans="1:14" s="73" customFormat="1" x14ac:dyDescent="0.3">
      <c r="A86" s="69"/>
    </row>
    <row r="87" spans="1:14" s="73" customFormat="1" x14ac:dyDescent="0.3">
      <c r="A87" s="69"/>
    </row>
    <row r="88" spans="1:14" s="73" customFormat="1" x14ac:dyDescent="0.3">
      <c r="A88" s="69"/>
    </row>
    <row r="89" spans="1:14" s="73" customFormat="1" x14ac:dyDescent="0.3">
      <c r="A89" s="69"/>
    </row>
    <row r="90" spans="1:14" s="73" customFormat="1" x14ac:dyDescent="0.3">
      <c r="A90" s="69"/>
    </row>
  </sheetData>
  <mergeCells count="8">
    <mergeCell ref="L2:N2"/>
    <mergeCell ref="B2:B3"/>
    <mergeCell ref="C2:D3"/>
    <mergeCell ref="G2:G3"/>
    <mergeCell ref="H2:H3"/>
    <mergeCell ref="I2:I3"/>
    <mergeCell ref="J2:K2"/>
    <mergeCell ref="E2:F2"/>
  </mergeCells>
  <phoneticPr fontId="9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008E4-386A-4FE0-BB84-CD2EDF72D890}">
  <dimension ref="B3:I65"/>
  <sheetViews>
    <sheetView tabSelected="1" topLeftCell="A52" workbookViewId="0">
      <selection activeCell="G68" sqref="G68"/>
    </sheetView>
  </sheetViews>
  <sheetFormatPr defaultRowHeight="14.4" x14ac:dyDescent="0.3"/>
  <cols>
    <col min="3" max="3" width="15.21875" customWidth="1"/>
    <col min="4" max="4" width="13.88671875" customWidth="1"/>
    <col min="5" max="5" width="15.33203125" customWidth="1"/>
    <col min="6" max="6" width="16.21875" customWidth="1"/>
  </cols>
  <sheetData>
    <row r="3" spans="2:9" x14ac:dyDescent="0.3">
      <c r="B3" s="10" t="s">
        <v>25</v>
      </c>
      <c r="C3" s="10"/>
      <c r="D3" s="10"/>
      <c r="E3" s="10"/>
      <c r="F3" s="10"/>
      <c r="H3" s="85"/>
      <c r="I3" t="s">
        <v>152</v>
      </c>
    </row>
    <row r="4" spans="2:9" x14ac:dyDescent="0.3">
      <c r="B4" s="10"/>
      <c r="C4" s="10" t="s">
        <v>59</v>
      </c>
      <c r="D4" s="10"/>
      <c r="E4" s="10"/>
      <c r="F4" s="10"/>
    </row>
    <row r="5" spans="2:9" x14ac:dyDescent="0.3">
      <c r="B5" s="10"/>
      <c r="C5" s="28" t="s">
        <v>120</v>
      </c>
      <c r="D5" s="10"/>
      <c r="E5" s="10"/>
      <c r="F5" s="10"/>
    </row>
    <row r="6" spans="2:9" x14ac:dyDescent="0.3">
      <c r="B6" s="10"/>
      <c r="C6" s="28" t="s">
        <v>121</v>
      </c>
      <c r="D6" s="10"/>
      <c r="E6" s="10"/>
      <c r="F6" s="10"/>
    </row>
    <row r="7" spans="2:9" x14ac:dyDescent="0.3">
      <c r="B7" s="10"/>
      <c r="C7" s="28" t="s">
        <v>122</v>
      </c>
      <c r="D7" s="10"/>
      <c r="E7" s="10"/>
      <c r="F7" s="10"/>
    </row>
    <row r="8" spans="2:9" x14ac:dyDescent="0.3">
      <c r="B8" s="10"/>
      <c r="C8" s="28" t="s">
        <v>123</v>
      </c>
      <c r="D8" s="10"/>
      <c r="E8" s="10"/>
      <c r="F8" s="10"/>
    </row>
    <row r="9" spans="2:9" x14ac:dyDescent="0.3">
      <c r="B9" s="10"/>
      <c r="C9" s="10" t="s">
        <v>57</v>
      </c>
      <c r="D9" s="10"/>
      <c r="E9" s="10"/>
      <c r="F9" s="10"/>
    </row>
    <row r="10" spans="2:9" x14ac:dyDescent="0.3">
      <c r="B10" s="10"/>
      <c r="C10" s="10" t="s">
        <v>58</v>
      </c>
      <c r="D10" s="10"/>
      <c r="E10" s="10"/>
      <c r="F10" s="10"/>
    </row>
    <row r="11" spans="2:9" x14ac:dyDescent="0.3">
      <c r="B11" s="10"/>
      <c r="C11" s="28" t="s">
        <v>124</v>
      </c>
      <c r="D11" s="10"/>
      <c r="E11" s="10"/>
      <c r="F11" s="10"/>
    </row>
    <row r="12" spans="2:9" x14ac:dyDescent="0.3">
      <c r="B12" s="10"/>
      <c r="C12" s="10" t="s">
        <v>28</v>
      </c>
      <c r="D12" s="10"/>
      <c r="E12" s="10"/>
      <c r="F12" s="10"/>
    </row>
    <row r="13" spans="2:9" x14ac:dyDescent="0.3">
      <c r="B13" s="10"/>
      <c r="C13" s="10"/>
      <c r="D13" s="28" t="s">
        <v>125</v>
      </c>
      <c r="E13" s="10"/>
      <c r="F13" s="10"/>
    </row>
    <row r="14" spans="2:9" x14ac:dyDescent="0.3">
      <c r="B14" s="10"/>
      <c r="C14" s="10"/>
      <c r="D14" s="10" t="s">
        <v>92</v>
      </c>
      <c r="E14" s="10"/>
      <c r="F14" s="10"/>
    </row>
    <row r="15" spans="2:9" x14ac:dyDescent="0.3">
      <c r="B15" s="10"/>
      <c r="C15" s="10"/>
      <c r="D15" s="10"/>
      <c r="E15" s="28" t="s">
        <v>107</v>
      </c>
      <c r="F15" s="10"/>
    </row>
    <row r="16" spans="2:9" x14ac:dyDescent="0.3">
      <c r="B16" s="10"/>
      <c r="C16" s="10"/>
      <c r="D16" s="28" t="s">
        <v>126</v>
      </c>
      <c r="E16" s="10"/>
      <c r="F16" s="10"/>
    </row>
    <row r="17" spans="2:6" x14ac:dyDescent="0.3">
      <c r="B17" s="10"/>
      <c r="C17" s="10" t="s">
        <v>61</v>
      </c>
      <c r="D17" s="10"/>
      <c r="E17" s="10"/>
      <c r="F17" s="10"/>
    </row>
    <row r="18" spans="2:6" x14ac:dyDescent="0.3">
      <c r="B18" s="10"/>
      <c r="C18" s="10"/>
      <c r="D18" s="10" t="s">
        <v>93</v>
      </c>
      <c r="E18" s="10"/>
      <c r="F18" s="10"/>
    </row>
    <row r="19" spans="2:6" x14ac:dyDescent="0.3">
      <c r="B19" s="10"/>
      <c r="C19" s="10"/>
      <c r="D19" s="10" t="s">
        <v>94</v>
      </c>
      <c r="E19" s="10"/>
      <c r="F19" s="10"/>
    </row>
    <row r="20" spans="2:6" x14ac:dyDescent="0.3">
      <c r="B20" s="10"/>
      <c r="C20" s="10"/>
      <c r="D20" s="10" t="s">
        <v>95</v>
      </c>
      <c r="E20" s="10"/>
      <c r="F20" s="10"/>
    </row>
    <row r="21" spans="2:6" x14ac:dyDescent="0.3">
      <c r="B21" s="10"/>
      <c r="C21" s="10"/>
      <c r="D21" s="28" t="s">
        <v>127</v>
      </c>
      <c r="E21" s="10"/>
      <c r="F21" s="10"/>
    </row>
    <row r="22" spans="2:6" x14ac:dyDescent="0.3">
      <c r="B22" s="10"/>
      <c r="C22" s="10"/>
      <c r="D22" s="10" t="s">
        <v>96</v>
      </c>
      <c r="E22" s="10"/>
      <c r="F22" s="10"/>
    </row>
    <row r="23" spans="2:6" x14ac:dyDescent="0.3">
      <c r="B23" s="10"/>
      <c r="C23" s="10"/>
      <c r="D23" s="10" t="s">
        <v>97</v>
      </c>
      <c r="E23" s="10"/>
      <c r="F23" s="10"/>
    </row>
    <row r="24" spans="2:6" x14ac:dyDescent="0.3">
      <c r="B24" s="10"/>
      <c r="C24" s="10"/>
      <c r="D24" s="10"/>
      <c r="E24" s="10" t="s">
        <v>99</v>
      </c>
      <c r="F24" s="10"/>
    </row>
    <row r="25" spans="2:6" x14ac:dyDescent="0.3">
      <c r="B25" s="10"/>
      <c r="C25" s="10"/>
      <c r="D25" s="28" t="s">
        <v>91</v>
      </c>
      <c r="E25" s="10"/>
      <c r="F25" s="10"/>
    </row>
    <row r="26" spans="2:6" x14ac:dyDescent="0.3">
      <c r="B26" s="10"/>
      <c r="C26" s="10" t="s">
        <v>62</v>
      </c>
      <c r="D26" s="10"/>
      <c r="E26" s="10"/>
      <c r="F26" s="10"/>
    </row>
    <row r="27" spans="2:6" x14ac:dyDescent="0.3">
      <c r="B27" s="10"/>
      <c r="C27" s="10" t="s">
        <v>63</v>
      </c>
      <c r="D27" s="10"/>
      <c r="E27" s="10"/>
      <c r="F27" s="10"/>
    </row>
    <row r="28" spans="2:6" x14ac:dyDescent="0.3">
      <c r="B28" s="10"/>
      <c r="C28" s="28" t="s">
        <v>64</v>
      </c>
      <c r="D28" s="10"/>
      <c r="E28" s="10"/>
      <c r="F28" s="10"/>
    </row>
    <row r="29" spans="2:6" x14ac:dyDescent="0.3">
      <c r="B29" s="10"/>
      <c r="C29" s="10" t="s">
        <v>34</v>
      </c>
      <c r="D29" s="10"/>
      <c r="E29" s="10"/>
      <c r="F29" s="10"/>
    </row>
    <row r="30" spans="2:6" x14ac:dyDescent="0.3">
      <c r="B30" s="10"/>
      <c r="C30" s="10"/>
      <c r="D30" s="10" t="s">
        <v>128</v>
      </c>
      <c r="E30" s="10"/>
      <c r="F30" s="10"/>
    </row>
    <row r="31" spans="2:6" x14ac:dyDescent="0.3">
      <c r="B31" s="10"/>
      <c r="C31" s="10"/>
      <c r="D31" s="10"/>
      <c r="E31" s="28" t="s">
        <v>58</v>
      </c>
      <c r="F31" s="10"/>
    </row>
    <row r="32" spans="2:6" x14ac:dyDescent="0.3">
      <c r="B32" s="10"/>
      <c r="C32" s="10"/>
      <c r="D32" s="10"/>
      <c r="E32" s="28" t="s">
        <v>129</v>
      </c>
      <c r="F32" s="10"/>
    </row>
    <row r="33" spans="2:6" x14ac:dyDescent="0.3">
      <c r="B33" s="10"/>
      <c r="C33" s="10"/>
      <c r="D33" s="10"/>
      <c r="E33" s="28" t="s">
        <v>130</v>
      </c>
      <c r="F33" s="10"/>
    </row>
    <row r="34" spans="2:6" x14ac:dyDescent="0.3">
      <c r="B34" s="10"/>
      <c r="C34" s="10"/>
      <c r="D34" s="10"/>
      <c r="E34" s="28" t="s">
        <v>131</v>
      </c>
      <c r="F34" s="10"/>
    </row>
    <row r="35" spans="2:6" x14ac:dyDescent="0.3">
      <c r="B35" s="10"/>
      <c r="C35" s="10"/>
      <c r="D35" s="10" t="s">
        <v>100</v>
      </c>
      <c r="E35" s="10"/>
      <c r="F35" s="10"/>
    </row>
    <row r="36" spans="2:6" x14ac:dyDescent="0.3">
      <c r="B36" s="10"/>
      <c r="C36" s="10"/>
      <c r="D36" s="28" t="s">
        <v>132</v>
      </c>
      <c r="E36" s="10"/>
      <c r="F36" s="10"/>
    </row>
    <row r="37" spans="2:6" x14ac:dyDescent="0.3">
      <c r="B37" s="10"/>
      <c r="C37" s="10"/>
      <c r="D37" s="28" t="s">
        <v>133</v>
      </c>
      <c r="E37" s="10"/>
      <c r="F37" s="10"/>
    </row>
    <row r="38" spans="2:6" x14ac:dyDescent="0.3">
      <c r="B38" s="10"/>
      <c r="C38" s="10"/>
      <c r="D38" s="28" t="s">
        <v>134</v>
      </c>
      <c r="E38" s="10"/>
      <c r="F38" s="10"/>
    </row>
    <row r="39" spans="2:6" x14ac:dyDescent="0.3">
      <c r="B39" s="10"/>
      <c r="C39" s="10"/>
      <c r="D39" s="28" t="s">
        <v>135</v>
      </c>
      <c r="E39" s="10"/>
      <c r="F39" s="10"/>
    </row>
    <row r="40" spans="2:6" x14ac:dyDescent="0.3">
      <c r="B40" s="10"/>
      <c r="C40" s="10"/>
      <c r="D40" s="28" t="s">
        <v>136</v>
      </c>
      <c r="E40" s="10"/>
      <c r="F40" s="10"/>
    </row>
    <row r="41" spans="2:6" x14ac:dyDescent="0.3">
      <c r="B41" s="10"/>
      <c r="C41" s="10"/>
      <c r="D41" s="28" t="s">
        <v>137</v>
      </c>
      <c r="E41" s="10"/>
      <c r="F41" s="10"/>
    </row>
    <row r="42" spans="2:6" x14ac:dyDescent="0.3">
      <c r="B42" s="10"/>
      <c r="C42" s="10"/>
      <c r="D42" s="10" t="s">
        <v>101</v>
      </c>
      <c r="E42" s="10"/>
      <c r="F42" s="10"/>
    </row>
    <row r="43" spans="2:6" x14ac:dyDescent="0.3">
      <c r="B43" s="10"/>
      <c r="C43" s="10"/>
      <c r="D43" s="28" t="s">
        <v>91</v>
      </c>
      <c r="E43" s="10"/>
      <c r="F43" s="10"/>
    </row>
    <row r="44" spans="2:6" x14ac:dyDescent="0.3">
      <c r="B44" s="10"/>
      <c r="C44" s="10"/>
      <c r="D44" s="28" t="s">
        <v>138</v>
      </c>
      <c r="E44" s="10"/>
      <c r="F44" s="10"/>
    </row>
    <row r="45" spans="2:6" x14ac:dyDescent="0.3">
      <c r="B45" s="10"/>
      <c r="C45" s="10"/>
      <c r="D45" s="28" t="s">
        <v>139</v>
      </c>
      <c r="E45" s="10"/>
      <c r="F45" s="10"/>
    </row>
    <row r="46" spans="2:6" x14ac:dyDescent="0.3">
      <c r="B46" s="10"/>
      <c r="C46" s="10"/>
      <c r="D46" s="10" t="s">
        <v>102</v>
      </c>
      <c r="E46" s="10"/>
      <c r="F46" s="10"/>
    </row>
    <row r="47" spans="2:6" x14ac:dyDescent="0.3">
      <c r="B47" s="10"/>
      <c r="C47" s="10"/>
      <c r="D47" s="10"/>
      <c r="E47" s="28" t="s">
        <v>140</v>
      </c>
      <c r="F47" s="10"/>
    </row>
    <row r="48" spans="2:6" x14ac:dyDescent="0.3">
      <c r="B48" s="10"/>
      <c r="C48" s="10"/>
      <c r="D48" s="10"/>
      <c r="E48" s="28" t="s">
        <v>141</v>
      </c>
      <c r="F48" s="10"/>
    </row>
    <row r="49" spans="2:6" x14ac:dyDescent="0.3">
      <c r="B49" s="10"/>
      <c r="C49" s="10"/>
      <c r="D49" s="10"/>
      <c r="E49" s="28" t="s">
        <v>142</v>
      </c>
      <c r="F49" s="10"/>
    </row>
    <row r="50" spans="2:6" x14ac:dyDescent="0.3">
      <c r="B50" s="10"/>
      <c r="C50" s="10" t="s">
        <v>105</v>
      </c>
      <c r="D50" s="10"/>
      <c r="E50" s="10"/>
      <c r="F50" s="10"/>
    </row>
    <row r="51" spans="2:6" x14ac:dyDescent="0.3">
      <c r="B51" s="10"/>
      <c r="C51" s="10"/>
      <c r="D51" s="10" t="s">
        <v>106</v>
      </c>
      <c r="E51" s="10"/>
      <c r="F51" s="10"/>
    </row>
    <row r="52" spans="2:6" x14ac:dyDescent="0.3">
      <c r="B52" s="10"/>
      <c r="C52" s="10"/>
      <c r="D52" s="10" t="s">
        <v>116</v>
      </c>
      <c r="E52" s="10"/>
      <c r="F52" s="10"/>
    </row>
    <row r="53" spans="2:6" x14ac:dyDescent="0.3">
      <c r="B53" s="10"/>
      <c r="C53" s="10"/>
      <c r="D53" s="10" t="s">
        <v>108</v>
      </c>
      <c r="E53" s="10"/>
      <c r="F53" s="10"/>
    </row>
    <row r="54" spans="2:6" x14ac:dyDescent="0.3">
      <c r="B54" s="10"/>
      <c r="C54" s="10"/>
      <c r="D54" s="28" t="s">
        <v>143</v>
      </c>
      <c r="E54" s="10"/>
      <c r="F54" s="10"/>
    </row>
    <row r="55" spans="2:6" x14ac:dyDescent="0.3">
      <c r="B55" s="10"/>
      <c r="C55" s="10"/>
      <c r="D55" s="28" t="s">
        <v>144</v>
      </c>
      <c r="E55" s="10"/>
      <c r="F55" s="10"/>
    </row>
    <row r="56" spans="2:6" x14ac:dyDescent="0.3">
      <c r="B56" s="10"/>
      <c r="C56" s="10"/>
      <c r="D56" s="10" t="s">
        <v>109</v>
      </c>
      <c r="E56" s="10"/>
      <c r="F56" s="10"/>
    </row>
    <row r="57" spans="2:6" x14ac:dyDescent="0.3">
      <c r="B57" s="10"/>
      <c r="C57" s="10"/>
      <c r="D57" s="10"/>
      <c r="E57" s="28" t="s">
        <v>145</v>
      </c>
      <c r="F57" s="10"/>
    </row>
    <row r="58" spans="2:6" x14ac:dyDescent="0.3">
      <c r="B58" s="10"/>
      <c r="C58" s="10"/>
      <c r="D58" s="10" t="s">
        <v>110</v>
      </c>
      <c r="E58" s="10"/>
      <c r="F58" s="10"/>
    </row>
    <row r="59" spans="2:6" x14ac:dyDescent="0.3">
      <c r="B59" s="10"/>
      <c r="C59" s="10"/>
      <c r="D59" s="27" t="s">
        <v>111</v>
      </c>
      <c r="E59" s="10"/>
      <c r="F59" s="10"/>
    </row>
    <row r="60" spans="2:6" x14ac:dyDescent="0.3">
      <c r="B60" s="10"/>
      <c r="C60" s="10"/>
      <c r="D60" s="10"/>
      <c r="E60" s="28" t="s">
        <v>117</v>
      </c>
      <c r="F60" s="10"/>
    </row>
    <row r="61" spans="2:6" x14ac:dyDescent="0.3">
      <c r="B61" s="10"/>
      <c r="C61" s="10"/>
      <c r="D61" s="10"/>
      <c r="E61" s="10" t="s">
        <v>118</v>
      </c>
      <c r="F61" s="10"/>
    </row>
    <row r="62" spans="2:6" x14ac:dyDescent="0.3">
      <c r="B62" s="10"/>
      <c r="C62" s="10"/>
      <c r="D62" s="10"/>
      <c r="E62" s="10"/>
      <c r="F62" s="27" t="s">
        <v>112</v>
      </c>
    </row>
    <row r="63" spans="2:6" x14ac:dyDescent="0.3">
      <c r="B63" s="10"/>
      <c r="C63" s="10"/>
      <c r="D63" s="10"/>
      <c r="E63" s="10"/>
      <c r="F63" s="27" t="s">
        <v>146</v>
      </c>
    </row>
    <row r="64" spans="2:6" x14ac:dyDescent="0.3">
      <c r="B64" s="10"/>
      <c r="C64" s="10"/>
      <c r="D64" s="10"/>
      <c r="E64" s="10"/>
      <c r="F64" s="10"/>
    </row>
    <row r="65" spans="2:6" x14ac:dyDescent="0.3">
      <c r="B65" s="10"/>
      <c r="C65" s="10"/>
      <c r="D65" s="10"/>
      <c r="E65" s="10"/>
      <c r="F65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Пост Текес</vt:lpstr>
      <vt:lpstr>Пост Байынкол</vt:lpstr>
      <vt:lpstr>Фонды</vt:lpstr>
      <vt:lpstr>Гидроузлы</vt:lpstr>
      <vt:lpstr>Участки Текес</vt:lpstr>
      <vt:lpstr>Структура бассейна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Yuriy</dc:creator>
  <cp:lastModifiedBy>Yuriy</cp:lastModifiedBy>
  <dcterms:created xsi:type="dcterms:W3CDTF">2021-09-19T04:01:15Z</dcterms:created>
  <dcterms:modified xsi:type="dcterms:W3CDTF">2021-10-04T10:55:31Z</dcterms:modified>
</cp:coreProperties>
</file>